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namedSheetViews/namedSheetView1.xml" ContentType="application/vnd.ms-excel.namedsheetviews+xml"/>
  <Override PartName="/xl/drawings/drawing3.xml" ContentType="application/vnd.openxmlformats-officedocument.drawing+xml"/>
  <Override PartName="/xl/comments1.xml" ContentType="application/vnd.openxmlformats-officedocument.spreadsheetml.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e4496760ebc897a6/Documents/Projects/Exploration/geospatial/data/"/>
    </mc:Choice>
  </mc:AlternateContent>
  <xr:revisionPtr revIDLastSave="3" documentId="8_{FD23DE86-F732-4CDF-BF0C-59CECC4B88ED}" xr6:coauthVersionLast="47" xr6:coauthVersionMax="47" xr10:uidLastSave="{52B12FD1-FB53-4A5C-A11E-2311D5CEDDAD}"/>
  <bookViews>
    <workbookView xWindow="-120" yWindow="-120" windowWidth="29040" windowHeight="15720" tabRatio="928" activeTab="5" xr2:uid="{00000000-000D-0000-FFFF-FFFF00000000}"/>
  </bookViews>
  <sheets>
    <sheet name="Introduction" sheetId="1" r:id="rId1"/>
    <sheet name="Methodology" sheetId="9" r:id="rId2"/>
    <sheet name="Guidance Note" sheetId="62" r:id="rId3"/>
    <sheet name="Data Summary" sheetId="39" r:id="rId4"/>
    <sheet name="Hierarchy-Abbv" sheetId="46" state="hidden" r:id="rId5"/>
    <sheet name="Data Catalogue 2023_Excel" sheetId="40" r:id="rId6"/>
    <sheet name="WB Introduction Page" sheetId="45" state="hidden" r:id="rId7"/>
    <sheet name="Data Catalogue 2023_RSS" sheetId="54" r:id="rId8"/>
    <sheet name="DC 2023 Machine Readable" sheetId="56" state="hidden" r:id="rId9"/>
    <sheet name="RSS structure --&gt;" sheetId="60" state="hidden" r:id="rId10"/>
    <sheet name="Supporting Sheets --&gt;" sheetId="59" state="hidden" r:id="rId11"/>
    <sheet name="Codebook Machine Read" sheetId="57" state="hidden" r:id="rId12"/>
    <sheet name="Data Sources" sheetId="64" state="hidden" r:id="rId13"/>
    <sheet name="Data Availability-Abbv" sheetId="52" state="hidden" r:id="rId14"/>
    <sheet name="Use Case-Abbv" sheetId="55" state="hidden" r:id="rId15"/>
    <sheet name="Start End Dates" sheetId="58" state="hidden" r:id="rId16"/>
    <sheet name="Supplementary information --&gt;" sheetId="61" state="hidden" r:id="rId17"/>
    <sheet name="Glossary of Use Cases" sheetId="8" r:id="rId18"/>
    <sheet name="Metric Types" sheetId="10" r:id="rId19"/>
    <sheet name="Acronyms" sheetId="21" r:id="rId20"/>
    <sheet name="Version History" sheetId="44" r:id="rId21"/>
  </sheets>
  <definedNames>
    <definedName name="_xlnm._FilterDatabase" localSheetId="11" hidden="1">'Codebook Machine Read'!$S$2:$S$166</definedName>
    <definedName name="_xlnm._FilterDatabase" localSheetId="13" hidden="1">'Data Availability-Abbv'!$K$1:$M$1</definedName>
    <definedName name="_xlnm._FilterDatabase" localSheetId="5" hidden="1">'Data Catalogue 2023_Excel'!$A$2:$AW$505</definedName>
    <definedName name="_xlnm._FilterDatabase" localSheetId="7" hidden="1">'Data Catalogue 2023_RSS'!$A$2:$AF$2</definedName>
    <definedName name="_xlnm._FilterDatabase" localSheetId="12" hidden="1">'Data Sources'!$P$2:$P$2</definedName>
    <definedName name="_xlnm._FilterDatabase" localSheetId="8" hidden="1">'DC 2023 Machine Readable'!$A$2:$AF$505</definedName>
    <definedName name="_xlnm._FilterDatabase" localSheetId="15" hidden="1">'Start End Dates'!$A$1:$L$495</definedName>
    <definedName name="_xlnm._FilterDatabase" localSheetId="14" hidden="1">'Use Case-Abbv'!$A$1:$J$505</definedName>
  </definedNames>
  <calcPr calcId="191028"/>
  <pivotCaches>
    <pivotCache cacheId="0" r:id="rId22"/>
    <pivotCache cacheId="1" r:id="rId2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96" i="58" l="1"/>
  <c r="B496" i="58"/>
  <c r="C496" i="58"/>
  <c r="D496" i="58" s="1"/>
  <c r="E496" i="58" s="1"/>
  <c r="A497" i="58"/>
  <c r="B497" i="58"/>
  <c r="C497" i="58"/>
  <c r="D497" i="58" s="1"/>
  <c r="A498" i="58"/>
  <c r="B498" i="58"/>
  <c r="C498" i="58"/>
  <c r="D498" i="58" s="1"/>
  <c r="A499" i="58"/>
  <c r="B499" i="58"/>
  <c r="C499" i="58"/>
  <c r="D499" i="58" s="1"/>
  <c r="A500" i="58"/>
  <c r="B500" i="58"/>
  <c r="C500" i="58"/>
  <c r="D500" i="58" s="1"/>
  <c r="A501" i="58"/>
  <c r="B501" i="58"/>
  <c r="C501" i="58"/>
  <c r="D501" i="58" s="1"/>
  <c r="E501" i="58" s="1"/>
  <c r="H501" i="58" s="1"/>
  <c r="A502" i="58"/>
  <c r="B502" i="58"/>
  <c r="C502" i="58"/>
  <c r="D502" i="58" s="1"/>
  <c r="A503" i="58"/>
  <c r="B503" i="58"/>
  <c r="C503" i="58"/>
  <c r="D503" i="58" s="1"/>
  <c r="A504" i="58"/>
  <c r="B504" i="58"/>
  <c r="C504" i="58"/>
  <c r="F504" i="58" s="1"/>
  <c r="D504" i="58"/>
  <c r="E504" i="58" s="1"/>
  <c r="H504" i="58" s="1"/>
  <c r="I3" i="56"/>
  <c r="C3" i="58"/>
  <c r="C4" i="58"/>
  <c r="C5" i="58"/>
  <c r="C6" i="58"/>
  <c r="C7" i="58"/>
  <c r="C8" i="58"/>
  <c r="C9" i="58"/>
  <c r="C10" i="58"/>
  <c r="C11" i="58"/>
  <c r="C12" i="58"/>
  <c r="C13" i="58"/>
  <c r="C14" i="58"/>
  <c r="C15" i="58"/>
  <c r="C16" i="58"/>
  <c r="C17" i="58"/>
  <c r="C18" i="58"/>
  <c r="C19" i="58"/>
  <c r="C20" i="58"/>
  <c r="C21" i="58"/>
  <c r="C22" i="58"/>
  <c r="C23" i="58"/>
  <c r="C24" i="58"/>
  <c r="C25" i="58"/>
  <c r="C26" i="58"/>
  <c r="C27" i="58"/>
  <c r="C28" i="58"/>
  <c r="C29" i="58"/>
  <c r="C30" i="58"/>
  <c r="C31" i="58"/>
  <c r="C32" i="58"/>
  <c r="C33" i="58"/>
  <c r="C34" i="58"/>
  <c r="C35" i="58"/>
  <c r="C36" i="58"/>
  <c r="C37" i="58"/>
  <c r="C38" i="58"/>
  <c r="C39" i="58"/>
  <c r="C40" i="58"/>
  <c r="C41" i="58"/>
  <c r="C42" i="58"/>
  <c r="C43" i="58"/>
  <c r="C44" i="58"/>
  <c r="C45" i="58"/>
  <c r="C46" i="58"/>
  <c r="C47" i="58"/>
  <c r="C48" i="58"/>
  <c r="C49" i="58"/>
  <c r="C50" i="58"/>
  <c r="C51" i="58"/>
  <c r="C52" i="58"/>
  <c r="C53" i="58"/>
  <c r="C54" i="58"/>
  <c r="C55" i="58"/>
  <c r="C56" i="58"/>
  <c r="C57" i="58"/>
  <c r="C58" i="58"/>
  <c r="C59" i="58"/>
  <c r="C60" i="58"/>
  <c r="C61" i="58"/>
  <c r="C62" i="58"/>
  <c r="C63" i="58"/>
  <c r="C64" i="58"/>
  <c r="C65" i="58"/>
  <c r="C66" i="58"/>
  <c r="C67" i="58"/>
  <c r="C68" i="58"/>
  <c r="C69" i="58"/>
  <c r="C70" i="58"/>
  <c r="C71" i="58"/>
  <c r="C72" i="58"/>
  <c r="C73" i="58"/>
  <c r="C74" i="58"/>
  <c r="C75" i="58"/>
  <c r="C76" i="58"/>
  <c r="C77" i="58"/>
  <c r="C78" i="58"/>
  <c r="C79" i="58"/>
  <c r="C80" i="58"/>
  <c r="C81" i="58"/>
  <c r="C82" i="58"/>
  <c r="C83" i="58"/>
  <c r="C84" i="58"/>
  <c r="C85" i="58"/>
  <c r="C86" i="58"/>
  <c r="C87" i="58"/>
  <c r="C88" i="58"/>
  <c r="C89" i="58"/>
  <c r="C90" i="58"/>
  <c r="C91" i="58"/>
  <c r="C92" i="58"/>
  <c r="C93" i="58"/>
  <c r="C94" i="58"/>
  <c r="C95" i="58"/>
  <c r="C96" i="58"/>
  <c r="C97" i="58"/>
  <c r="C98" i="58"/>
  <c r="C99" i="58"/>
  <c r="C100" i="58"/>
  <c r="C101" i="58"/>
  <c r="C102" i="58"/>
  <c r="C103" i="58"/>
  <c r="C104" i="58"/>
  <c r="C105" i="58"/>
  <c r="C106" i="58"/>
  <c r="C107" i="58"/>
  <c r="C108" i="58"/>
  <c r="C109" i="58"/>
  <c r="C110" i="58"/>
  <c r="C111" i="58"/>
  <c r="C112" i="58"/>
  <c r="C113" i="58"/>
  <c r="C114" i="58"/>
  <c r="C115" i="58"/>
  <c r="C116" i="58"/>
  <c r="C117" i="58"/>
  <c r="C118" i="58"/>
  <c r="C119" i="58"/>
  <c r="C120" i="58"/>
  <c r="C121" i="58"/>
  <c r="C122" i="58"/>
  <c r="C123" i="58"/>
  <c r="C124" i="58"/>
  <c r="C125" i="58"/>
  <c r="C126" i="58"/>
  <c r="C127" i="58"/>
  <c r="C128" i="58"/>
  <c r="C129" i="58"/>
  <c r="C130" i="58"/>
  <c r="C131" i="58"/>
  <c r="C132" i="58"/>
  <c r="C133" i="58"/>
  <c r="C134" i="58"/>
  <c r="C135" i="58"/>
  <c r="C136" i="58"/>
  <c r="C137" i="58"/>
  <c r="C138" i="58"/>
  <c r="C139" i="58"/>
  <c r="C140" i="58"/>
  <c r="C141" i="58"/>
  <c r="C142" i="58"/>
  <c r="C143" i="58"/>
  <c r="C144" i="58"/>
  <c r="C145" i="58"/>
  <c r="C146" i="58"/>
  <c r="C147" i="58"/>
  <c r="C148" i="58"/>
  <c r="C149" i="58"/>
  <c r="C150" i="58"/>
  <c r="C151" i="58"/>
  <c r="C152" i="58"/>
  <c r="C153" i="58"/>
  <c r="C154" i="58"/>
  <c r="C155" i="58"/>
  <c r="C156" i="58"/>
  <c r="C157" i="58"/>
  <c r="C158" i="58"/>
  <c r="C159" i="58"/>
  <c r="C160" i="58"/>
  <c r="C161" i="58"/>
  <c r="C162" i="58"/>
  <c r="C163" i="58"/>
  <c r="C164" i="58"/>
  <c r="C165" i="58"/>
  <c r="C166" i="58"/>
  <c r="C167" i="58"/>
  <c r="C168" i="58"/>
  <c r="C169" i="58"/>
  <c r="C170" i="58"/>
  <c r="C171" i="58"/>
  <c r="C172" i="58"/>
  <c r="C173" i="58"/>
  <c r="C174" i="58"/>
  <c r="C175" i="58"/>
  <c r="C176" i="58"/>
  <c r="C177" i="58"/>
  <c r="C178" i="58"/>
  <c r="C179" i="58"/>
  <c r="C180" i="58"/>
  <c r="C181" i="58"/>
  <c r="C182" i="58"/>
  <c r="C183" i="58"/>
  <c r="C184" i="58"/>
  <c r="C185" i="58"/>
  <c r="C186" i="58"/>
  <c r="C187" i="58"/>
  <c r="C188" i="58"/>
  <c r="C189" i="58"/>
  <c r="C190" i="58"/>
  <c r="C191" i="58"/>
  <c r="C192" i="58"/>
  <c r="C193" i="58"/>
  <c r="C194" i="58"/>
  <c r="C195" i="58"/>
  <c r="C196" i="58"/>
  <c r="C197" i="58"/>
  <c r="C198" i="58"/>
  <c r="C199" i="58"/>
  <c r="C200" i="58"/>
  <c r="C201" i="58"/>
  <c r="C202" i="58"/>
  <c r="C203" i="58"/>
  <c r="C204" i="58"/>
  <c r="C205" i="58"/>
  <c r="C206" i="58"/>
  <c r="C207" i="58"/>
  <c r="C208" i="58"/>
  <c r="C209" i="58"/>
  <c r="C210" i="58"/>
  <c r="C211" i="58"/>
  <c r="C212" i="58"/>
  <c r="C213" i="58"/>
  <c r="C214" i="58"/>
  <c r="C215" i="58"/>
  <c r="C216" i="58"/>
  <c r="C217" i="58"/>
  <c r="C218" i="58"/>
  <c r="C219" i="58"/>
  <c r="C220" i="58"/>
  <c r="C221" i="58"/>
  <c r="C222" i="58"/>
  <c r="C223" i="58"/>
  <c r="C224" i="58"/>
  <c r="C225" i="58"/>
  <c r="C226" i="58"/>
  <c r="C227" i="58"/>
  <c r="C228" i="58"/>
  <c r="C229" i="58"/>
  <c r="C230" i="58"/>
  <c r="C231" i="58"/>
  <c r="C232" i="58"/>
  <c r="C233" i="58"/>
  <c r="C234" i="58"/>
  <c r="C235" i="58"/>
  <c r="C236" i="58"/>
  <c r="C237" i="58"/>
  <c r="C238" i="58"/>
  <c r="C239" i="58"/>
  <c r="C240" i="58"/>
  <c r="C241" i="58"/>
  <c r="C242" i="58"/>
  <c r="C243" i="58"/>
  <c r="C244" i="58"/>
  <c r="C245" i="58"/>
  <c r="C246" i="58"/>
  <c r="C247" i="58"/>
  <c r="C248" i="58"/>
  <c r="C249" i="58"/>
  <c r="C250" i="58"/>
  <c r="C251" i="58"/>
  <c r="C252" i="58"/>
  <c r="C253" i="58"/>
  <c r="C254" i="58"/>
  <c r="C255" i="58"/>
  <c r="C256" i="58"/>
  <c r="C257" i="58"/>
  <c r="C258" i="58"/>
  <c r="C259" i="58"/>
  <c r="C260" i="58"/>
  <c r="C261" i="58"/>
  <c r="C262" i="58"/>
  <c r="C263" i="58"/>
  <c r="C264" i="58"/>
  <c r="C265" i="58"/>
  <c r="C266" i="58"/>
  <c r="C267" i="58"/>
  <c r="C268" i="58"/>
  <c r="C269" i="58"/>
  <c r="C270" i="58"/>
  <c r="C271" i="58"/>
  <c r="C272" i="58"/>
  <c r="C273" i="58"/>
  <c r="C274" i="58"/>
  <c r="C275" i="58"/>
  <c r="C276" i="58"/>
  <c r="C277" i="58"/>
  <c r="C278" i="58"/>
  <c r="C279" i="58"/>
  <c r="C280" i="58"/>
  <c r="C281" i="58"/>
  <c r="C282" i="58"/>
  <c r="C283" i="58"/>
  <c r="C284" i="58"/>
  <c r="C285" i="58"/>
  <c r="C286" i="58"/>
  <c r="C287" i="58"/>
  <c r="C288" i="58"/>
  <c r="C289" i="58"/>
  <c r="C290" i="58"/>
  <c r="C291" i="58"/>
  <c r="C292" i="58"/>
  <c r="C293" i="58"/>
  <c r="C294" i="58"/>
  <c r="C295" i="58"/>
  <c r="C296" i="58"/>
  <c r="C297" i="58"/>
  <c r="C298" i="58"/>
  <c r="C299" i="58"/>
  <c r="C300" i="58"/>
  <c r="C301" i="58"/>
  <c r="C302" i="58"/>
  <c r="C303" i="58"/>
  <c r="C304" i="58"/>
  <c r="C305" i="58"/>
  <c r="C306" i="58"/>
  <c r="C307" i="58"/>
  <c r="C308" i="58"/>
  <c r="C309" i="58"/>
  <c r="C310" i="58"/>
  <c r="C311" i="58"/>
  <c r="C312" i="58"/>
  <c r="C313" i="58"/>
  <c r="C314" i="58"/>
  <c r="C315" i="58"/>
  <c r="C316" i="58"/>
  <c r="C317" i="58"/>
  <c r="C318" i="58"/>
  <c r="C319" i="58"/>
  <c r="C320" i="58"/>
  <c r="C321" i="58"/>
  <c r="C322" i="58"/>
  <c r="C323" i="58"/>
  <c r="C324" i="58"/>
  <c r="C325" i="58"/>
  <c r="C326" i="58"/>
  <c r="C327" i="58"/>
  <c r="C328" i="58"/>
  <c r="C329" i="58"/>
  <c r="C330" i="58"/>
  <c r="C331" i="58"/>
  <c r="C332" i="58"/>
  <c r="C333" i="58"/>
  <c r="C334" i="58"/>
  <c r="C335" i="58"/>
  <c r="C336" i="58"/>
  <c r="C337" i="58"/>
  <c r="C338" i="58"/>
  <c r="C339" i="58"/>
  <c r="C340" i="58"/>
  <c r="C341" i="58"/>
  <c r="C342" i="58"/>
  <c r="C343" i="58"/>
  <c r="C344" i="58"/>
  <c r="C345" i="58"/>
  <c r="C346" i="58"/>
  <c r="C347" i="58"/>
  <c r="C348" i="58"/>
  <c r="C349" i="58"/>
  <c r="C350" i="58"/>
  <c r="C351" i="58"/>
  <c r="C352" i="58"/>
  <c r="C353" i="58"/>
  <c r="C354" i="58"/>
  <c r="C355" i="58"/>
  <c r="C356" i="58"/>
  <c r="C357" i="58"/>
  <c r="C358" i="58"/>
  <c r="C359" i="58"/>
  <c r="C360" i="58"/>
  <c r="C361" i="58"/>
  <c r="C362" i="58"/>
  <c r="C363" i="58"/>
  <c r="C364" i="58"/>
  <c r="C365" i="58"/>
  <c r="C366" i="58"/>
  <c r="C367" i="58"/>
  <c r="C368" i="58"/>
  <c r="C369" i="58"/>
  <c r="C370" i="58"/>
  <c r="C371" i="58"/>
  <c r="C372" i="58"/>
  <c r="C373" i="58"/>
  <c r="C374" i="58"/>
  <c r="C375" i="58"/>
  <c r="C376" i="58"/>
  <c r="C377" i="58"/>
  <c r="C378" i="58"/>
  <c r="C379" i="58"/>
  <c r="C380" i="58"/>
  <c r="C381" i="58"/>
  <c r="C382" i="58"/>
  <c r="C383" i="58"/>
  <c r="C384" i="58"/>
  <c r="C385" i="58"/>
  <c r="C386" i="58"/>
  <c r="C387" i="58"/>
  <c r="C388" i="58"/>
  <c r="C389" i="58"/>
  <c r="C390" i="58"/>
  <c r="C391" i="58"/>
  <c r="C392" i="58"/>
  <c r="C393" i="58"/>
  <c r="C394" i="58"/>
  <c r="C395" i="58"/>
  <c r="C396" i="58"/>
  <c r="C397" i="58"/>
  <c r="C398" i="58"/>
  <c r="C399" i="58"/>
  <c r="C400" i="58"/>
  <c r="C401" i="58"/>
  <c r="C402" i="58"/>
  <c r="C403" i="58"/>
  <c r="C404" i="58"/>
  <c r="C405" i="58"/>
  <c r="C406" i="58"/>
  <c r="C407" i="58"/>
  <c r="C408" i="58"/>
  <c r="C409" i="58"/>
  <c r="C410" i="58"/>
  <c r="C411" i="58"/>
  <c r="C412" i="58"/>
  <c r="C413" i="58"/>
  <c r="C414" i="58"/>
  <c r="C415" i="58"/>
  <c r="C416" i="58"/>
  <c r="C417" i="58"/>
  <c r="C418" i="58"/>
  <c r="C419" i="58"/>
  <c r="C420" i="58"/>
  <c r="C421" i="58"/>
  <c r="C422" i="58"/>
  <c r="C423" i="58"/>
  <c r="C424" i="58"/>
  <c r="C425" i="58"/>
  <c r="C426" i="58"/>
  <c r="C427" i="58"/>
  <c r="C428" i="58"/>
  <c r="C429" i="58"/>
  <c r="C430" i="58"/>
  <c r="C431" i="58"/>
  <c r="C432" i="58"/>
  <c r="C433" i="58"/>
  <c r="C434" i="58"/>
  <c r="C435" i="58"/>
  <c r="C436" i="58"/>
  <c r="C437" i="58"/>
  <c r="C438" i="58"/>
  <c r="C439" i="58"/>
  <c r="C440" i="58"/>
  <c r="C441" i="58"/>
  <c r="C442" i="58"/>
  <c r="C443" i="58"/>
  <c r="C444" i="58"/>
  <c r="C445" i="58"/>
  <c r="C446" i="58"/>
  <c r="C447" i="58"/>
  <c r="C448" i="58"/>
  <c r="C449" i="58"/>
  <c r="C450" i="58"/>
  <c r="C451" i="58"/>
  <c r="C452" i="58"/>
  <c r="C453" i="58"/>
  <c r="C454" i="58"/>
  <c r="C455" i="58"/>
  <c r="C456" i="58"/>
  <c r="C457" i="58"/>
  <c r="C458" i="58"/>
  <c r="C459" i="58"/>
  <c r="C460" i="58"/>
  <c r="C461" i="58"/>
  <c r="C462" i="58"/>
  <c r="C463" i="58"/>
  <c r="C464" i="58"/>
  <c r="C465" i="58"/>
  <c r="C466" i="58"/>
  <c r="C467" i="58"/>
  <c r="C468" i="58"/>
  <c r="C469" i="58"/>
  <c r="C470" i="58"/>
  <c r="C471" i="58"/>
  <c r="C472" i="58"/>
  <c r="C473" i="58"/>
  <c r="C474" i="58"/>
  <c r="C475" i="58"/>
  <c r="C476" i="58"/>
  <c r="C477" i="58"/>
  <c r="C478" i="58"/>
  <c r="C479" i="58"/>
  <c r="C480" i="58"/>
  <c r="C481" i="58"/>
  <c r="C482" i="58"/>
  <c r="C483" i="58"/>
  <c r="C484" i="58"/>
  <c r="C485" i="58"/>
  <c r="C486" i="58"/>
  <c r="C487" i="58"/>
  <c r="C488" i="58"/>
  <c r="C489" i="58"/>
  <c r="C490" i="58"/>
  <c r="C491" i="58"/>
  <c r="C492" i="58"/>
  <c r="C493" i="58"/>
  <c r="C494" i="58"/>
  <c r="C495" i="58"/>
  <c r="C2" i="58"/>
  <c r="A2" i="58"/>
  <c r="W497" i="56"/>
  <c r="W498" i="56"/>
  <c r="W499" i="56"/>
  <c r="W500" i="56"/>
  <c r="W501" i="56"/>
  <c r="W502" i="56"/>
  <c r="W503" i="56"/>
  <c r="W504" i="56"/>
  <c r="W505" i="56"/>
  <c r="S497" i="56"/>
  <c r="V497" i="56"/>
  <c r="S498" i="56"/>
  <c r="V498" i="56"/>
  <c r="S499" i="56"/>
  <c r="V499" i="56"/>
  <c r="S500" i="56"/>
  <c r="V500" i="56"/>
  <c r="S501" i="56"/>
  <c r="V501" i="56"/>
  <c r="S502" i="56"/>
  <c r="V502" i="56"/>
  <c r="S503" i="56"/>
  <c r="V503" i="56"/>
  <c r="S504" i="56"/>
  <c r="V504" i="56"/>
  <c r="S505" i="56"/>
  <c r="V505" i="56"/>
  <c r="F500" i="58" l="1"/>
  <c r="F496" i="58"/>
  <c r="H496" i="58" s="1"/>
  <c r="J496" i="58" s="1"/>
  <c r="F501" i="58"/>
  <c r="F499" i="58"/>
  <c r="E503" i="58"/>
  <c r="H503" i="58" s="1"/>
  <c r="G503" i="58"/>
  <c r="G499" i="58"/>
  <c r="E499" i="58"/>
  <c r="E497" i="58"/>
  <c r="G497" i="58"/>
  <c r="E502" i="58"/>
  <c r="G502" i="58"/>
  <c r="E498" i="58"/>
  <c r="H498" i="58" s="1"/>
  <c r="G498" i="58"/>
  <c r="G500" i="58"/>
  <c r="E500" i="58"/>
  <c r="H500" i="58" s="1"/>
  <c r="F498" i="58"/>
  <c r="G504" i="58"/>
  <c r="J504" i="58" s="1"/>
  <c r="F497" i="58"/>
  <c r="G496" i="58"/>
  <c r="F503" i="58"/>
  <c r="F502" i="58"/>
  <c r="G501" i="58"/>
  <c r="J501" i="58" s="1"/>
  <c r="P497" i="56"/>
  <c r="P498" i="56"/>
  <c r="P499" i="56"/>
  <c r="P500" i="56"/>
  <c r="P501" i="56"/>
  <c r="P502" i="56"/>
  <c r="P503" i="56"/>
  <c r="P504" i="56"/>
  <c r="P505" i="56"/>
  <c r="I5" i="64"/>
  <c r="I6" i="64"/>
  <c r="I7" i="64" s="1"/>
  <c r="I8" i="64" s="1"/>
  <c r="I9" i="64" s="1"/>
  <c r="I10" i="64" s="1"/>
  <c r="I11" i="64" s="1"/>
  <c r="I12" i="64" s="1"/>
  <c r="I13" i="64" s="1"/>
  <c r="I14" i="64" s="1"/>
  <c r="I15" i="64" s="1"/>
  <c r="I16" i="64" s="1"/>
  <c r="I17" i="64" s="1"/>
  <c r="I18" i="64" s="1"/>
  <c r="I19" i="64" s="1"/>
  <c r="I20" i="64" s="1"/>
  <c r="I21" i="64" s="1"/>
  <c r="I22" i="64" s="1"/>
  <c r="I23" i="64" s="1"/>
  <c r="I24" i="64" s="1"/>
  <c r="I25" i="64" s="1"/>
  <c r="I26" i="64" s="1"/>
  <c r="I27" i="64" s="1"/>
  <c r="I28" i="64" s="1"/>
  <c r="I29" i="64" s="1"/>
  <c r="I30" i="64" s="1"/>
  <c r="I31" i="64" s="1"/>
  <c r="I32" i="64" s="1"/>
  <c r="I33" i="64" s="1"/>
  <c r="I34" i="64" s="1"/>
  <c r="I35" i="64" s="1"/>
  <c r="I36" i="64" s="1"/>
  <c r="I37" i="64" s="1"/>
  <c r="I38" i="64" s="1"/>
  <c r="I39" i="64" s="1"/>
  <c r="I40" i="64" s="1"/>
  <c r="I41" i="64" s="1"/>
  <c r="I42" i="64" s="1"/>
  <c r="I43" i="64" s="1"/>
  <c r="I44" i="64" s="1"/>
  <c r="I45" i="64" s="1"/>
  <c r="I46" i="64" s="1"/>
  <c r="I47" i="64" s="1"/>
  <c r="I48" i="64" s="1"/>
  <c r="I49" i="64" s="1"/>
  <c r="I50" i="64" s="1"/>
  <c r="I51" i="64" s="1"/>
  <c r="I52" i="64" s="1"/>
  <c r="I53" i="64" s="1"/>
  <c r="I54" i="64" s="1"/>
  <c r="I55" i="64" s="1"/>
  <c r="I56" i="64" s="1"/>
  <c r="I57" i="64" s="1"/>
  <c r="I58" i="64" s="1"/>
  <c r="I59" i="64" s="1"/>
  <c r="I60" i="64" s="1"/>
  <c r="I61" i="64" s="1"/>
  <c r="I62" i="64" s="1"/>
  <c r="I63" i="64" s="1"/>
  <c r="I64" i="64" s="1"/>
  <c r="I65" i="64" s="1"/>
  <c r="I66" i="64" s="1"/>
  <c r="I67" i="64" s="1"/>
  <c r="I68" i="64" s="1"/>
  <c r="I69" i="64" s="1"/>
  <c r="I70" i="64" s="1"/>
  <c r="I71" i="64" s="1"/>
  <c r="I72" i="64" s="1"/>
  <c r="I73" i="64" s="1"/>
  <c r="I74" i="64" s="1"/>
  <c r="I75" i="64" s="1"/>
  <c r="I76" i="64" s="1"/>
  <c r="I77" i="64" s="1"/>
  <c r="I78" i="64" s="1"/>
  <c r="I79" i="64" s="1"/>
  <c r="I80" i="64" s="1"/>
  <c r="I81" i="64" s="1"/>
  <c r="I82" i="64" s="1"/>
  <c r="I83" i="64" s="1"/>
  <c r="I84" i="64" s="1"/>
  <c r="I85" i="64" s="1"/>
  <c r="I86" i="64" s="1"/>
  <c r="I87" i="64" s="1"/>
  <c r="I88" i="64" s="1"/>
  <c r="I89" i="64" s="1"/>
  <c r="I90" i="64" s="1"/>
  <c r="I91" i="64" s="1"/>
  <c r="I92" i="64" s="1"/>
  <c r="I93" i="64" s="1"/>
  <c r="I94" i="64" s="1"/>
  <c r="I95" i="64" s="1"/>
  <c r="I96" i="64" s="1"/>
  <c r="I97" i="64" s="1"/>
  <c r="I98" i="64" s="1"/>
  <c r="I99" i="64" s="1"/>
  <c r="I100" i="64" s="1"/>
  <c r="I101" i="64" s="1"/>
  <c r="I102" i="64" s="1"/>
  <c r="I103" i="64" s="1"/>
  <c r="I104" i="64" s="1"/>
  <c r="I105" i="64" s="1"/>
  <c r="I106" i="64" s="1"/>
  <c r="I107" i="64" s="1"/>
  <c r="I108" i="64" s="1"/>
  <c r="I109" i="64" s="1"/>
  <c r="I110" i="64" s="1"/>
  <c r="I111" i="64" s="1"/>
  <c r="I112" i="64" s="1"/>
  <c r="I113" i="64" s="1"/>
  <c r="I114" i="64" s="1"/>
  <c r="I115" i="64" s="1"/>
  <c r="I116" i="64" s="1"/>
  <c r="I117" i="64" s="1"/>
  <c r="I118" i="64" s="1"/>
  <c r="I119" i="64" s="1"/>
  <c r="I120" i="64" s="1"/>
  <c r="I121" i="64" s="1"/>
  <c r="I122" i="64" s="1"/>
  <c r="I123" i="64" s="1"/>
  <c r="I124" i="64" s="1"/>
  <c r="I125" i="64" s="1"/>
  <c r="I126" i="64" s="1"/>
  <c r="I127" i="64" s="1"/>
  <c r="I128" i="64" s="1"/>
  <c r="I129" i="64" s="1"/>
  <c r="I130" i="64" s="1"/>
  <c r="I131" i="64" s="1"/>
  <c r="I132" i="64" s="1"/>
  <c r="I133" i="64" s="1"/>
  <c r="I134" i="64" s="1"/>
  <c r="I135" i="64" s="1"/>
  <c r="I136" i="64" s="1"/>
  <c r="I137" i="64" s="1"/>
  <c r="I138" i="64" s="1"/>
  <c r="I139" i="64" s="1"/>
  <c r="I140" i="64" s="1"/>
  <c r="I141" i="64" s="1"/>
  <c r="I142" i="64" s="1"/>
  <c r="I143" i="64" s="1"/>
  <c r="I144" i="64" s="1"/>
  <c r="I145" i="64" s="1"/>
  <c r="I146" i="64" s="1"/>
  <c r="I147" i="64" s="1"/>
  <c r="I148" i="64" s="1"/>
  <c r="I149" i="64" s="1"/>
  <c r="I150" i="64" s="1"/>
  <c r="I151" i="64" s="1"/>
  <c r="I152" i="64" s="1"/>
  <c r="I153" i="64" s="1"/>
  <c r="I154" i="64" s="1"/>
  <c r="I155" i="64" s="1"/>
  <c r="I156" i="64" s="1"/>
  <c r="I157" i="64" s="1"/>
  <c r="I158" i="64" s="1"/>
  <c r="I159" i="64" s="1"/>
  <c r="I160" i="64" s="1"/>
  <c r="I161" i="64" s="1"/>
  <c r="I162" i="64" s="1"/>
  <c r="I163" i="64" s="1"/>
  <c r="H5" i="64"/>
  <c r="H6" i="64" s="1"/>
  <c r="H7" i="64" s="1"/>
  <c r="H8" i="64" s="1"/>
  <c r="H9" i="64" s="1"/>
  <c r="H10" i="64" s="1"/>
  <c r="H11" i="64" s="1"/>
  <c r="H12" i="64" s="1"/>
  <c r="H13" i="64" s="1"/>
  <c r="H14" i="64" s="1"/>
  <c r="H15" i="64" s="1"/>
  <c r="H16" i="64" s="1"/>
  <c r="H17" i="64" s="1"/>
  <c r="H18" i="64" s="1"/>
  <c r="H19" i="64" s="1"/>
  <c r="H20" i="64" s="1"/>
  <c r="H21" i="64" s="1"/>
  <c r="H22" i="64" s="1"/>
  <c r="H23" i="64" s="1"/>
  <c r="H24" i="64" s="1"/>
  <c r="H25" i="64" s="1"/>
  <c r="H26" i="64" s="1"/>
  <c r="H27" i="64" s="1"/>
  <c r="H28" i="64" s="1"/>
  <c r="H29" i="64" s="1"/>
  <c r="H30" i="64" s="1"/>
  <c r="H31" i="64" s="1"/>
  <c r="H32" i="64" s="1"/>
  <c r="H33" i="64" s="1"/>
  <c r="H34" i="64" s="1"/>
  <c r="H35" i="64" s="1"/>
  <c r="H36" i="64" s="1"/>
  <c r="H37" i="64" s="1"/>
  <c r="H38" i="64" s="1"/>
  <c r="H39" i="64" s="1"/>
  <c r="H40" i="64" s="1"/>
  <c r="H41" i="64" s="1"/>
  <c r="H42" i="64" s="1"/>
  <c r="H43" i="64" s="1"/>
  <c r="H44" i="64" s="1"/>
  <c r="H45" i="64" s="1"/>
  <c r="H46" i="64" s="1"/>
  <c r="H47" i="64" s="1"/>
  <c r="H48" i="64" s="1"/>
  <c r="H49" i="64" s="1"/>
  <c r="H50" i="64" s="1"/>
  <c r="H51" i="64" s="1"/>
  <c r="H52" i="64" s="1"/>
  <c r="H53" i="64" s="1"/>
  <c r="H54" i="64" s="1"/>
  <c r="H55" i="64" s="1"/>
  <c r="H56" i="64" s="1"/>
  <c r="H57" i="64" s="1"/>
  <c r="H58" i="64" s="1"/>
  <c r="H59" i="64" s="1"/>
  <c r="H60" i="64" s="1"/>
  <c r="H61" i="64" s="1"/>
  <c r="H62" i="64" s="1"/>
  <c r="H63" i="64" s="1"/>
  <c r="H64" i="64" s="1"/>
  <c r="H65" i="64" s="1"/>
  <c r="H66" i="64" s="1"/>
  <c r="H67" i="64" s="1"/>
  <c r="H68" i="64" s="1"/>
  <c r="H69" i="64" s="1"/>
  <c r="H70" i="64" s="1"/>
  <c r="H71" i="64" s="1"/>
  <c r="H72" i="64" s="1"/>
  <c r="H73" i="64" s="1"/>
  <c r="H74" i="64" s="1"/>
  <c r="H75" i="64" s="1"/>
  <c r="H76" i="64" s="1"/>
  <c r="H77" i="64" s="1"/>
  <c r="H78" i="64" s="1"/>
  <c r="H79" i="64" s="1"/>
  <c r="H80" i="64" s="1"/>
  <c r="H81" i="64" s="1"/>
  <c r="H82" i="64" s="1"/>
  <c r="H83" i="64" s="1"/>
  <c r="H84" i="64" s="1"/>
  <c r="H85" i="64" s="1"/>
  <c r="H86" i="64" s="1"/>
  <c r="H87" i="64" s="1"/>
  <c r="H88" i="64" s="1"/>
  <c r="H89" i="64" s="1"/>
  <c r="H90" i="64" s="1"/>
  <c r="H91" i="64" s="1"/>
  <c r="H92" i="64" s="1"/>
  <c r="H93" i="64" s="1"/>
  <c r="H94" i="64" s="1"/>
  <c r="H95" i="64" s="1"/>
  <c r="H96" i="64" s="1"/>
  <c r="H97" i="64" s="1"/>
  <c r="H98" i="64" s="1"/>
  <c r="H99" i="64" s="1"/>
  <c r="H100" i="64" s="1"/>
  <c r="H101" i="64" s="1"/>
  <c r="H102" i="64" s="1"/>
  <c r="H103" i="64" s="1"/>
  <c r="H104" i="64" s="1"/>
  <c r="H105" i="64" s="1"/>
  <c r="H106" i="64" s="1"/>
  <c r="H107" i="64" s="1"/>
  <c r="H108" i="64" s="1"/>
  <c r="H109" i="64" s="1"/>
  <c r="H110" i="64" s="1"/>
  <c r="H111" i="64" s="1"/>
  <c r="H112" i="64" s="1"/>
  <c r="H113" i="64" s="1"/>
  <c r="H114" i="64" s="1"/>
  <c r="H115" i="64" s="1"/>
  <c r="H116" i="64" s="1"/>
  <c r="H117" i="64" s="1"/>
  <c r="H118" i="64" s="1"/>
  <c r="H119" i="64" s="1"/>
  <c r="H120" i="64" s="1"/>
  <c r="H121" i="64" s="1"/>
  <c r="H122" i="64" s="1"/>
  <c r="H123" i="64" s="1"/>
  <c r="H124" i="64" s="1"/>
  <c r="H125" i="64" s="1"/>
  <c r="H126" i="64" s="1"/>
  <c r="H127" i="64" s="1"/>
  <c r="H128" i="64" s="1"/>
  <c r="H129" i="64" s="1"/>
  <c r="H130" i="64" s="1"/>
  <c r="H131" i="64" s="1"/>
  <c r="H132" i="64" s="1"/>
  <c r="H133" i="64" s="1"/>
  <c r="H134" i="64" s="1"/>
  <c r="H135" i="64" s="1"/>
  <c r="H136" i="64" s="1"/>
  <c r="H137" i="64" s="1"/>
  <c r="H138" i="64" s="1"/>
  <c r="H139" i="64" s="1"/>
  <c r="H140" i="64" s="1"/>
  <c r="H141" i="64" s="1"/>
  <c r="H142" i="64" s="1"/>
  <c r="H143" i="64" s="1"/>
  <c r="H144" i="64" s="1"/>
  <c r="H145" i="64" s="1"/>
  <c r="H146" i="64" s="1"/>
  <c r="H147" i="64" s="1"/>
  <c r="H148" i="64" s="1"/>
  <c r="H149" i="64" s="1"/>
  <c r="H150" i="64" s="1"/>
  <c r="H151" i="64" s="1"/>
  <c r="H152" i="64" s="1"/>
  <c r="H153" i="64" s="1"/>
  <c r="H154" i="64" s="1"/>
  <c r="H155" i="64" s="1"/>
  <c r="H156" i="64" s="1"/>
  <c r="H157" i="64" s="1"/>
  <c r="H158" i="64" s="1"/>
  <c r="H159" i="64" s="1"/>
  <c r="H160" i="64" s="1"/>
  <c r="H161" i="64" s="1"/>
  <c r="H162" i="64" s="1"/>
  <c r="H163" i="64" s="1"/>
  <c r="G5" i="64"/>
  <c r="G6" i="64" s="1"/>
  <c r="G7" i="64" s="1"/>
  <c r="G8" i="64" s="1"/>
  <c r="G9" i="64" s="1"/>
  <c r="G10" i="64" s="1"/>
  <c r="G11" i="64" s="1"/>
  <c r="G12" i="64" s="1"/>
  <c r="G13" i="64" s="1"/>
  <c r="G14" i="64" s="1"/>
  <c r="G15" i="64" s="1"/>
  <c r="G16" i="64" s="1"/>
  <c r="G17" i="64" s="1"/>
  <c r="G18" i="64" s="1"/>
  <c r="G19" i="64" s="1"/>
  <c r="G20" i="64" s="1"/>
  <c r="G21" i="64" s="1"/>
  <c r="G22" i="64" s="1"/>
  <c r="G23" i="64" s="1"/>
  <c r="G24" i="64" s="1"/>
  <c r="G25" i="64" s="1"/>
  <c r="G26" i="64" s="1"/>
  <c r="G27" i="64" s="1"/>
  <c r="G28" i="64" s="1"/>
  <c r="G29" i="64" s="1"/>
  <c r="G30" i="64" s="1"/>
  <c r="G31" i="64" s="1"/>
  <c r="G32" i="64" s="1"/>
  <c r="G33" i="64" s="1"/>
  <c r="G34" i="64" s="1"/>
  <c r="G35" i="64" s="1"/>
  <c r="G36" i="64" s="1"/>
  <c r="G37" i="64" s="1"/>
  <c r="G38" i="64" s="1"/>
  <c r="G39" i="64" s="1"/>
  <c r="G40" i="64" s="1"/>
  <c r="G41" i="64" s="1"/>
  <c r="G42" i="64" s="1"/>
  <c r="G43" i="64" s="1"/>
  <c r="G44" i="64" s="1"/>
  <c r="G45" i="64" s="1"/>
  <c r="G46" i="64" s="1"/>
  <c r="G47" i="64" s="1"/>
  <c r="G48" i="64" s="1"/>
  <c r="G49" i="64" s="1"/>
  <c r="G50" i="64" s="1"/>
  <c r="G51" i="64" s="1"/>
  <c r="G52" i="64" s="1"/>
  <c r="G53" i="64" s="1"/>
  <c r="G54" i="64" s="1"/>
  <c r="G55" i="64" s="1"/>
  <c r="G56" i="64" s="1"/>
  <c r="G57" i="64" s="1"/>
  <c r="G58" i="64" s="1"/>
  <c r="G59" i="64" s="1"/>
  <c r="G60" i="64" s="1"/>
  <c r="G61" i="64" s="1"/>
  <c r="G62" i="64" s="1"/>
  <c r="G63" i="64" s="1"/>
  <c r="G64" i="64" s="1"/>
  <c r="G65" i="64" s="1"/>
  <c r="G66" i="64" s="1"/>
  <c r="G67" i="64" s="1"/>
  <c r="G68" i="64" s="1"/>
  <c r="G69" i="64" s="1"/>
  <c r="G70" i="64" s="1"/>
  <c r="G71" i="64" s="1"/>
  <c r="G72" i="64" s="1"/>
  <c r="G73" i="64" s="1"/>
  <c r="G74" i="64" s="1"/>
  <c r="G75" i="64" s="1"/>
  <c r="G76" i="64" s="1"/>
  <c r="G77" i="64" s="1"/>
  <c r="G78" i="64" s="1"/>
  <c r="G79" i="64" s="1"/>
  <c r="G80" i="64" s="1"/>
  <c r="G81" i="64" s="1"/>
  <c r="G82" i="64" s="1"/>
  <c r="G83" i="64" s="1"/>
  <c r="G84" i="64" s="1"/>
  <c r="G85" i="64" s="1"/>
  <c r="G86" i="64" s="1"/>
  <c r="G87" i="64" s="1"/>
  <c r="G88" i="64" s="1"/>
  <c r="G89" i="64" s="1"/>
  <c r="G90" i="64" s="1"/>
  <c r="G91" i="64" s="1"/>
  <c r="G92" i="64" s="1"/>
  <c r="G93" i="64" s="1"/>
  <c r="G94" i="64" s="1"/>
  <c r="G95" i="64" s="1"/>
  <c r="G96" i="64" s="1"/>
  <c r="G97" i="64" s="1"/>
  <c r="G98" i="64" s="1"/>
  <c r="G99" i="64" s="1"/>
  <c r="G100" i="64" s="1"/>
  <c r="G101" i="64" s="1"/>
  <c r="G102" i="64" s="1"/>
  <c r="G103" i="64" s="1"/>
  <c r="G104" i="64" s="1"/>
  <c r="G105" i="64" s="1"/>
  <c r="G106" i="64" s="1"/>
  <c r="G107" i="64" s="1"/>
  <c r="G108" i="64" s="1"/>
  <c r="G109" i="64" s="1"/>
  <c r="G110" i="64" s="1"/>
  <c r="G111" i="64" s="1"/>
  <c r="G112" i="64" s="1"/>
  <c r="G113" i="64" s="1"/>
  <c r="G114" i="64" s="1"/>
  <c r="G115" i="64" s="1"/>
  <c r="G116" i="64" s="1"/>
  <c r="G117" i="64" s="1"/>
  <c r="G118" i="64" s="1"/>
  <c r="G119" i="64" s="1"/>
  <c r="G120" i="64" s="1"/>
  <c r="G121" i="64" s="1"/>
  <c r="G122" i="64" s="1"/>
  <c r="G123" i="64" s="1"/>
  <c r="G124" i="64" s="1"/>
  <c r="G125" i="64" s="1"/>
  <c r="G126" i="64" s="1"/>
  <c r="G127" i="64" s="1"/>
  <c r="G128" i="64" s="1"/>
  <c r="G129" i="64" s="1"/>
  <c r="G130" i="64" s="1"/>
  <c r="G131" i="64" s="1"/>
  <c r="G132" i="64" s="1"/>
  <c r="G133" i="64" s="1"/>
  <c r="G134" i="64" s="1"/>
  <c r="G135" i="64" s="1"/>
  <c r="G136" i="64" s="1"/>
  <c r="G137" i="64" s="1"/>
  <c r="G138" i="64" s="1"/>
  <c r="G139" i="64" s="1"/>
  <c r="G140" i="64" s="1"/>
  <c r="G141" i="64" s="1"/>
  <c r="G142" i="64" s="1"/>
  <c r="G143" i="64" s="1"/>
  <c r="G144" i="64" s="1"/>
  <c r="G145" i="64" s="1"/>
  <c r="G146" i="64" s="1"/>
  <c r="G147" i="64" s="1"/>
  <c r="G148" i="64" s="1"/>
  <c r="G149" i="64" s="1"/>
  <c r="G150" i="64" s="1"/>
  <c r="G151" i="64" s="1"/>
  <c r="G152" i="64" s="1"/>
  <c r="G153" i="64" s="1"/>
  <c r="G154" i="64" s="1"/>
  <c r="G155" i="64" s="1"/>
  <c r="G156" i="64" s="1"/>
  <c r="G157" i="64" s="1"/>
  <c r="G158" i="64" s="1"/>
  <c r="G159" i="64" s="1"/>
  <c r="G160" i="64" s="1"/>
  <c r="G161" i="64" s="1"/>
  <c r="G162" i="64" s="1"/>
  <c r="G163" i="64" s="1"/>
  <c r="I3" i="64"/>
  <c r="H3" i="64"/>
  <c r="H4" i="64" s="1"/>
  <c r="G3" i="64"/>
  <c r="J3" i="64" s="1"/>
  <c r="I4" i="64"/>
  <c r="S4" i="56"/>
  <c r="S5" i="56"/>
  <c r="S6" i="56"/>
  <c r="S7" i="56"/>
  <c r="S8" i="56"/>
  <c r="S9" i="56"/>
  <c r="S10" i="56"/>
  <c r="S11" i="56"/>
  <c r="S12" i="56"/>
  <c r="S13" i="56"/>
  <c r="S14" i="56"/>
  <c r="S15" i="56"/>
  <c r="S16" i="56"/>
  <c r="S17" i="56"/>
  <c r="S18" i="56"/>
  <c r="S19" i="56"/>
  <c r="S20" i="56"/>
  <c r="S21" i="56"/>
  <c r="S22" i="56"/>
  <c r="S23" i="56"/>
  <c r="S24" i="56"/>
  <c r="S25" i="56"/>
  <c r="S26" i="56"/>
  <c r="S27" i="56"/>
  <c r="S28" i="56"/>
  <c r="S29" i="56"/>
  <c r="S30" i="56"/>
  <c r="S31" i="56"/>
  <c r="S32" i="56"/>
  <c r="S33" i="56"/>
  <c r="S34" i="56"/>
  <c r="S35" i="56"/>
  <c r="S36" i="56"/>
  <c r="S37" i="56"/>
  <c r="S38" i="56"/>
  <c r="S39" i="56"/>
  <c r="S40" i="56"/>
  <c r="S41" i="56"/>
  <c r="S42" i="56"/>
  <c r="S43" i="56"/>
  <c r="S44" i="56"/>
  <c r="S45" i="56"/>
  <c r="S46" i="56"/>
  <c r="S47" i="56"/>
  <c r="S48" i="56"/>
  <c r="S49" i="56"/>
  <c r="S50" i="56"/>
  <c r="S51" i="56"/>
  <c r="S52" i="56"/>
  <c r="S53" i="56"/>
  <c r="S54" i="56"/>
  <c r="S55" i="56"/>
  <c r="S56" i="56"/>
  <c r="S57" i="56"/>
  <c r="S58" i="56"/>
  <c r="S59" i="56"/>
  <c r="S60" i="56"/>
  <c r="S61" i="56"/>
  <c r="S62" i="56"/>
  <c r="S63" i="56"/>
  <c r="S64" i="56"/>
  <c r="S65" i="56"/>
  <c r="S66" i="56"/>
  <c r="S67" i="56"/>
  <c r="S68" i="56"/>
  <c r="S69" i="56"/>
  <c r="S70" i="56"/>
  <c r="S71" i="56"/>
  <c r="S72" i="56"/>
  <c r="S73" i="56"/>
  <c r="S74" i="56"/>
  <c r="S75" i="56"/>
  <c r="S76" i="56"/>
  <c r="S77" i="56"/>
  <c r="S78" i="56"/>
  <c r="S79" i="56"/>
  <c r="S80" i="56"/>
  <c r="S81" i="56"/>
  <c r="S82" i="56"/>
  <c r="S83" i="56"/>
  <c r="S84" i="56"/>
  <c r="S85" i="56"/>
  <c r="S86" i="56"/>
  <c r="S87" i="56"/>
  <c r="S88" i="56"/>
  <c r="S89" i="56"/>
  <c r="S90" i="56"/>
  <c r="S91" i="56"/>
  <c r="S92" i="56"/>
  <c r="S93" i="56"/>
  <c r="S94" i="56"/>
  <c r="S95" i="56"/>
  <c r="S96" i="56"/>
  <c r="S97" i="56"/>
  <c r="S98" i="56"/>
  <c r="S99" i="56"/>
  <c r="S100" i="56"/>
  <c r="S101" i="56"/>
  <c r="S102" i="56"/>
  <c r="S103" i="56"/>
  <c r="S104" i="56"/>
  <c r="S105" i="56"/>
  <c r="S106" i="56"/>
  <c r="S107" i="56"/>
  <c r="S108" i="56"/>
  <c r="S109" i="56"/>
  <c r="S110" i="56"/>
  <c r="S111" i="56"/>
  <c r="S112" i="56"/>
  <c r="S113" i="56"/>
  <c r="S114" i="56"/>
  <c r="S115" i="56"/>
  <c r="S116" i="56"/>
  <c r="S117" i="56"/>
  <c r="S118" i="56"/>
  <c r="S119" i="56"/>
  <c r="S120" i="56"/>
  <c r="S121" i="56"/>
  <c r="S122" i="56"/>
  <c r="S123" i="56"/>
  <c r="S124" i="56"/>
  <c r="S125" i="56"/>
  <c r="S126" i="56"/>
  <c r="S127" i="56"/>
  <c r="S128" i="56"/>
  <c r="S129" i="56"/>
  <c r="S130" i="56"/>
  <c r="S131" i="56"/>
  <c r="S132" i="56"/>
  <c r="S133" i="56"/>
  <c r="S134" i="56"/>
  <c r="S135" i="56"/>
  <c r="S136" i="56"/>
  <c r="S137" i="56"/>
  <c r="S138" i="56"/>
  <c r="S139" i="56"/>
  <c r="S140" i="56"/>
  <c r="S141" i="56"/>
  <c r="S142" i="56"/>
  <c r="S143" i="56"/>
  <c r="S144" i="56"/>
  <c r="S145" i="56"/>
  <c r="S146" i="56"/>
  <c r="S147" i="56"/>
  <c r="S148" i="56"/>
  <c r="S149" i="56"/>
  <c r="S150" i="56"/>
  <c r="S151" i="56"/>
  <c r="S152" i="56"/>
  <c r="S153" i="56"/>
  <c r="S154" i="56"/>
  <c r="S155" i="56"/>
  <c r="S156" i="56"/>
  <c r="S157" i="56"/>
  <c r="S158" i="56"/>
  <c r="S159" i="56"/>
  <c r="S160" i="56"/>
  <c r="S161" i="56"/>
  <c r="S162" i="56"/>
  <c r="S163" i="56"/>
  <c r="S164" i="56"/>
  <c r="S165" i="56"/>
  <c r="S166" i="56"/>
  <c r="S167" i="56"/>
  <c r="S168" i="56"/>
  <c r="S169" i="56"/>
  <c r="S170" i="56"/>
  <c r="S171" i="56"/>
  <c r="S172" i="56"/>
  <c r="S173" i="56"/>
  <c r="S174" i="56"/>
  <c r="S175" i="56"/>
  <c r="S176" i="56"/>
  <c r="S177" i="56"/>
  <c r="S178" i="56"/>
  <c r="S179" i="56"/>
  <c r="S180" i="56"/>
  <c r="S181" i="56"/>
  <c r="S182" i="56"/>
  <c r="S183" i="56"/>
  <c r="S184" i="56"/>
  <c r="S185" i="56"/>
  <c r="S186" i="56"/>
  <c r="S187" i="56"/>
  <c r="S188" i="56"/>
  <c r="S189" i="56"/>
  <c r="S190" i="56"/>
  <c r="S191" i="56"/>
  <c r="S192" i="56"/>
  <c r="S193" i="56"/>
  <c r="S194" i="56"/>
  <c r="S195" i="56"/>
  <c r="S196" i="56"/>
  <c r="S197" i="56"/>
  <c r="S198" i="56"/>
  <c r="S199" i="56"/>
  <c r="S200" i="56"/>
  <c r="S201" i="56"/>
  <c r="S202" i="56"/>
  <c r="S203" i="56"/>
  <c r="S204" i="56"/>
  <c r="S205" i="56"/>
  <c r="S206" i="56"/>
  <c r="S207" i="56"/>
  <c r="S208" i="56"/>
  <c r="S209" i="56"/>
  <c r="S210" i="56"/>
  <c r="S211" i="56"/>
  <c r="S212" i="56"/>
  <c r="S213" i="56"/>
  <c r="S214" i="56"/>
  <c r="S215" i="56"/>
  <c r="S216" i="56"/>
  <c r="S217" i="56"/>
  <c r="S218" i="56"/>
  <c r="S219" i="56"/>
  <c r="S220" i="56"/>
  <c r="S221" i="56"/>
  <c r="S222" i="56"/>
  <c r="S223" i="56"/>
  <c r="S224" i="56"/>
  <c r="S225" i="56"/>
  <c r="S226" i="56"/>
  <c r="S227" i="56"/>
  <c r="S228" i="56"/>
  <c r="S229" i="56"/>
  <c r="S230" i="56"/>
  <c r="S231" i="56"/>
  <c r="S232" i="56"/>
  <c r="S233" i="56"/>
  <c r="S234" i="56"/>
  <c r="S235" i="56"/>
  <c r="S236" i="56"/>
  <c r="S237" i="56"/>
  <c r="S238" i="56"/>
  <c r="S239" i="56"/>
  <c r="S240" i="56"/>
  <c r="S241" i="56"/>
  <c r="S242" i="56"/>
  <c r="S243" i="56"/>
  <c r="S244" i="56"/>
  <c r="S245" i="56"/>
  <c r="S246" i="56"/>
  <c r="S247" i="56"/>
  <c r="S248" i="56"/>
  <c r="S249" i="56"/>
  <c r="S250" i="56"/>
  <c r="S251" i="56"/>
  <c r="S252" i="56"/>
  <c r="S253" i="56"/>
  <c r="S254" i="56"/>
  <c r="S255" i="56"/>
  <c r="S256" i="56"/>
  <c r="S257" i="56"/>
  <c r="S258" i="56"/>
  <c r="S259" i="56"/>
  <c r="S260" i="56"/>
  <c r="S261" i="56"/>
  <c r="S262" i="56"/>
  <c r="S263" i="56"/>
  <c r="S264" i="56"/>
  <c r="S265" i="56"/>
  <c r="S266" i="56"/>
  <c r="S267" i="56"/>
  <c r="S268" i="56"/>
  <c r="S269" i="56"/>
  <c r="S270" i="56"/>
  <c r="S271" i="56"/>
  <c r="S272" i="56"/>
  <c r="S273" i="56"/>
  <c r="S274" i="56"/>
  <c r="S275" i="56"/>
  <c r="S276" i="56"/>
  <c r="S277" i="56"/>
  <c r="S278" i="56"/>
  <c r="S279" i="56"/>
  <c r="S280" i="56"/>
  <c r="S281" i="56"/>
  <c r="S282" i="56"/>
  <c r="S283" i="56"/>
  <c r="S284" i="56"/>
  <c r="S285" i="56"/>
  <c r="S286" i="56"/>
  <c r="S287" i="56"/>
  <c r="S288" i="56"/>
  <c r="S289" i="56"/>
  <c r="S290" i="56"/>
  <c r="S291" i="56"/>
  <c r="S292" i="56"/>
  <c r="S293" i="56"/>
  <c r="S294" i="56"/>
  <c r="S295" i="56"/>
  <c r="S296" i="56"/>
  <c r="S297" i="56"/>
  <c r="S298" i="56"/>
  <c r="S299" i="56"/>
  <c r="S300" i="56"/>
  <c r="S301" i="56"/>
  <c r="S302" i="56"/>
  <c r="S303" i="56"/>
  <c r="S304" i="56"/>
  <c r="S305" i="56"/>
  <c r="S306" i="56"/>
  <c r="S307" i="56"/>
  <c r="S308" i="56"/>
  <c r="S309" i="56"/>
  <c r="S310" i="56"/>
  <c r="S311" i="56"/>
  <c r="S312" i="56"/>
  <c r="S313" i="56"/>
  <c r="S314" i="56"/>
  <c r="S315" i="56"/>
  <c r="S316" i="56"/>
  <c r="S317" i="56"/>
  <c r="S318" i="56"/>
  <c r="S319" i="56"/>
  <c r="S320" i="56"/>
  <c r="S321" i="56"/>
  <c r="S322" i="56"/>
  <c r="S323" i="56"/>
  <c r="S324" i="56"/>
  <c r="S325" i="56"/>
  <c r="S326" i="56"/>
  <c r="S327" i="56"/>
  <c r="S328" i="56"/>
  <c r="S329" i="56"/>
  <c r="S330" i="56"/>
  <c r="S331" i="56"/>
  <c r="S332" i="56"/>
  <c r="S333" i="56"/>
  <c r="S334" i="56"/>
  <c r="S335" i="56"/>
  <c r="S336" i="56"/>
  <c r="S337" i="56"/>
  <c r="S338" i="56"/>
  <c r="S339" i="56"/>
  <c r="S340" i="56"/>
  <c r="S341" i="56"/>
  <c r="S342" i="56"/>
  <c r="S343" i="56"/>
  <c r="S344" i="56"/>
  <c r="S345" i="56"/>
  <c r="S346" i="56"/>
  <c r="S347" i="56"/>
  <c r="S348" i="56"/>
  <c r="S349" i="56"/>
  <c r="S350" i="56"/>
  <c r="S351" i="56"/>
  <c r="S352" i="56"/>
  <c r="S353" i="56"/>
  <c r="S354" i="56"/>
  <c r="S355" i="56"/>
  <c r="S356" i="56"/>
  <c r="S357" i="56"/>
  <c r="S358" i="56"/>
  <c r="S359" i="56"/>
  <c r="S360" i="56"/>
  <c r="S361" i="56"/>
  <c r="S362" i="56"/>
  <c r="S363" i="56"/>
  <c r="S364" i="56"/>
  <c r="S365" i="56"/>
  <c r="S366" i="56"/>
  <c r="S367" i="56"/>
  <c r="S368" i="56"/>
  <c r="S369" i="56"/>
  <c r="S370" i="56"/>
  <c r="S371" i="56"/>
  <c r="S372" i="56"/>
  <c r="S373" i="56"/>
  <c r="S374" i="56"/>
  <c r="S375" i="56"/>
  <c r="S376" i="56"/>
  <c r="S377" i="56"/>
  <c r="S378" i="56"/>
  <c r="S379" i="56"/>
  <c r="S380" i="56"/>
  <c r="S381" i="56"/>
  <c r="S382" i="56"/>
  <c r="S383" i="56"/>
  <c r="S384" i="56"/>
  <c r="S385" i="56"/>
  <c r="S386" i="56"/>
  <c r="S387" i="56"/>
  <c r="S388" i="56"/>
  <c r="S389" i="56"/>
  <c r="S390" i="56"/>
  <c r="S391" i="56"/>
  <c r="S392" i="56"/>
  <c r="S393" i="56"/>
  <c r="S394" i="56"/>
  <c r="S395" i="56"/>
  <c r="S396" i="56"/>
  <c r="S397" i="56"/>
  <c r="S398" i="56"/>
  <c r="S399" i="56"/>
  <c r="S400" i="56"/>
  <c r="S401" i="56"/>
  <c r="S402" i="56"/>
  <c r="S403" i="56"/>
  <c r="S404" i="56"/>
  <c r="S405" i="56"/>
  <c r="S406" i="56"/>
  <c r="S407" i="56"/>
  <c r="S408" i="56"/>
  <c r="S409" i="56"/>
  <c r="S410" i="56"/>
  <c r="S411" i="56"/>
  <c r="S412" i="56"/>
  <c r="S413" i="56"/>
  <c r="S414" i="56"/>
  <c r="S415" i="56"/>
  <c r="S416" i="56"/>
  <c r="S417" i="56"/>
  <c r="S418" i="56"/>
  <c r="S419" i="56"/>
  <c r="S420" i="56"/>
  <c r="S421" i="56"/>
  <c r="S422" i="56"/>
  <c r="S423" i="56"/>
  <c r="S424" i="56"/>
  <c r="S425" i="56"/>
  <c r="S426" i="56"/>
  <c r="S427" i="56"/>
  <c r="S428" i="56"/>
  <c r="S429" i="56"/>
  <c r="S430" i="56"/>
  <c r="S431" i="56"/>
  <c r="S432" i="56"/>
  <c r="S433" i="56"/>
  <c r="S434" i="56"/>
  <c r="S435" i="56"/>
  <c r="S436" i="56"/>
  <c r="S437" i="56"/>
  <c r="S438" i="56"/>
  <c r="S439" i="56"/>
  <c r="S440" i="56"/>
  <c r="S441" i="56"/>
  <c r="S442" i="56"/>
  <c r="S443" i="56"/>
  <c r="S444" i="56"/>
  <c r="S445" i="56"/>
  <c r="S446" i="56"/>
  <c r="S447" i="56"/>
  <c r="S448" i="56"/>
  <c r="S449" i="56"/>
  <c r="S450" i="56"/>
  <c r="S451" i="56"/>
  <c r="S452" i="56"/>
  <c r="S453" i="56"/>
  <c r="S454" i="56"/>
  <c r="S455" i="56"/>
  <c r="S456" i="56"/>
  <c r="S457" i="56"/>
  <c r="S458" i="56"/>
  <c r="S459" i="56"/>
  <c r="S460" i="56"/>
  <c r="S461" i="56"/>
  <c r="S462" i="56"/>
  <c r="S463" i="56"/>
  <c r="S464" i="56"/>
  <c r="S465" i="56"/>
  <c r="S466" i="56"/>
  <c r="S467" i="56"/>
  <c r="S468" i="56"/>
  <c r="S469" i="56"/>
  <c r="S470" i="56"/>
  <c r="S471" i="56"/>
  <c r="S472" i="56"/>
  <c r="S473" i="56"/>
  <c r="S474" i="56"/>
  <c r="S475" i="56"/>
  <c r="S476" i="56"/>
  <c r="S477" i="56"/>
  <c r="S478" i="56"/>
  <c r="S479" i="56"/>
  <c r="S480" i="56"/>
  <c r="S481" i="56"/>
  <c r="S482" i="56"/>
  <c r="S483" i="56"/>
  <c r="S484" i="56"/>
  <c r="S485" i="56"/>
  <c r="S486" i="56"/>
  <c r="S487" i="56"/>
  <c r="S488" i="56"/>
  <c r="S489" i="56"/>
  <c r="S490" i="56"/>
  <c r="S491" i="56"/>
  <c r="S492" i="56"/>
  <c r="S493" i="56"/>
  <c r="S494" i="56"/>
  <c r="S495" i="56"/>
  <c r="S496" i="56"/>
  <c r="S3" i="56"/>
  <c r="V4" i="56"/>
  <c r="V5" i="56"/>
  <c r="V6" i="56"/>
  <c r="V7" i="56"/>
  <c r="V8" i="56"/>
  <c r="V9" i="56"/>
  <c r="V10" i="56"/>
  <c r="V11" i="56"/>
  <c r="V12" i="56"/>
  <c r="V13" i="56"/>
  <c r="V14" i="56"/>
  <c r="V15" i="56"/>
  <c r="V16" i="56"/>
  <c r="V17" i="56"/>
  <c r="V18" i="56"/>
  <c r="V19" i="56"/>
  <c r="V20" i="56"/>
  <c r="V21" i="56"/>
  <c r="V22" i="56"/>
  <c r="V23" i="56"/>
  <c r="V24" i="56"/>
  <c r="V25" i="56"/>
  <c r="V26" i="56"/>
  <c r="V27" i="56"/>
  <c r="V28" i="56"/>
  <c r="V29" i="56"/>
  <c r="V30" i="56"/>
  <c r="V31" i="56"/>
  <c r="V32" i="56"/>
  <c r="V33" i="56"/>
  <c r="V34" i="56"/>
  <c r="V35" i="56"/>
  <c r="V36" i="56"/>
  <c r="V37" i="56"/>
  <c r="V38" i="56"/>
  <c r="V39" i="56"/>
  <c r="V40" i="56"/>
  <c r="V41" i="56"/>
  <c r="V42" i="56"/>
  <c r="V43" i="56"/>
  <c r="V44" i="56"/>
  <c r="V45" i="56"/>
  <c r="V46" i="56"/>
  <c r="V47" i="56"/>
  <c r="V48" i="56"/>
  <c r="V49" i="56"/>
  <c r="V50" i="56"/>
  <c r="V51" i="56"/>
  <c r="V52" i="56"/>
  <c r="V53" i="56"/>
  <c r="V54" i="56"/>
  <c r="V55" i="56"/>
  <c r="V56" i="56"/>
  <c r="V57" i="56"/>
  <c r="V58" i="56"/>
  <c r="V59" i="56"/>
  <c r="V60" i="56"/>
  <c r="V61" i="56"/>
  <c r="V62" i="56"/>
  <c r="V63" i="56"/>
  <c r="V64" i="56"/>
  <c r="V65" i="56"/>
  <c r="V66" i="56"/>
  <c r="V67" i="56"/>
  <c r="V68" i="56"/>
  <c r="V69" i="56"/>
  <c r="V70" i="56"/>
  <c r="V71" i="56"/>
  <c r="V72" i="56"/>
  <c r="V73" i="56"/>
  <c r="V74" i="56"/>
  <c r="V75" i="56"/>
  <c r="V76" i="56"/>
  <c r="V77" i="56"/>
  <c r="V78" i="56"/>
  <c r="V79" i="56"/>
  <c r="V80" i="56"/>
  <c r="V81" i="56"/>
  <c r="V82" i="56"/>
  <c r="V83" i="56"/>
  <c r="V84" i="56"/>
  <c r="V85" i="56"/>
  <c r="V86" i="56"/>
  <c r="V87" i="56"/>
  <c r="V88" i="56"/>
  <c r="V89" i="56"/>
  <c r="V90" i="56"/>
  <c r="V91" i="56"/>
  <c r="V92" i="56"/>
  <c r="V93" i="56"/>
  <c r="V94" i="56"/>
  <c r="V95" i="56"/>
  <c r="V96" i="56"/>
  <c r="V97" i="56"/>
  <c r="V98" i="56"/>
  <c r="V99" i="56"/>
  <c r="V100" i="56"/>
  <c r="V101" i="56"/>
  <c r="V102" i="56"/>
  <c r="V103" i="56"/>
  <c r="V104" i="56"/>
  <c r="V105" i="56"/>
  <c r="V106" i="56"/>
  <c r="V107" i="56"/>
  <c r="V108" i="56"/>
  <c r="V109" i="56"/>
  <c r="V110" i="56"/>
  <c r="V111" i="56"/>
  <c r="V112" i="56"/>
  <c r="V113" i="56"/>
  <c r="V114" i="56"/>
  <c r="V115" i="56"/>
  <c r="V116" i="56"/>
  <c r="V117" i="56"/>
  <c r="V118" i="56"/>
  <c r="V119" i="56"/>
  <c r="V120" i="56"/>
  <c r="V121" i="56"/>
  <c r="V122" i="56"/>
  <c r="V123" i="56"/>
  <c r="V124" i="56"/>
  <c r="V125" i="56"/>
  <c r="V126" i="56"/>
  <c r="V127" i="56"/>
  <c r="V128" i="56"/>
  <c r="V129" i="56"/>
  <c r="V130" i="56"/>
  <c r="V131" i="56"/>
  <c r="V132" i="56"/>
  <c r="V133" i="56"/>
  <c r="V134" i="56"/>
  <c r="V135" i="56"/>
  <c r="V136" i="56"/>
  <c r="V137" i="56"/>
  <c r="V138" i="56"/>
  <c r="V139" i="56"/>
  <c r="V140" i="56"/>
  <c r="V141" i="56"/>
  <c r="V142" i="56"/>
  <c r="V143" i="56"/>
  <c r="V144" i="56"/>
  <c r="V145" i="56"/>
  <c r="V146" i="56"/>
  <c r="V147" i="56"/>
  <c r="V148" i="56"/>
  <c r="V149" i="56"/>
  <c r="V150" i="56"/>
  <c r="V151" i="56"/>
  <c r="V152" i="56"/>
  <c r="V153" i="56"/>
  <c r="V154" i="56"/>
  <c r="V155" i="56"/>
  <c r="V156" i="56"/>
  <c r="V157" i="56"/>
  <c r="V158" i="56"/>
  <c r="V159" i="56"/>
  <c r="V160" i="56"/>
  <c r="V161" i="56"/>
  <c r="V162" i="56"/>
  <c r="V163" i="56"/>
  <c r="V164" i="56"/>
  <c r="V165" i="56"/>
  <c r="V166" i="56"/>
  <c r="V167" i="56"/>
  <c r="V168" i="56"/>
  <c r="V169" i="56"/>
  <c r="V170" i="56"/>
  <c r="V171" i="56"/>
  <c r="V172" i="56"/>
  <c r="V173" i="56"/>
  <c r="V174" i="56"/>
  <c r="V175" i="56"/>
  <c r="V176" i="56"/>
  <c r="V177" i="56"/>
  <c r="V178" i="56"/>
  <c r="V179" i="56"/>
  <c r="V180" i="56"/>
  <c r="V181" i="56"/>
  <c r="V182" i="56"/>
  <c r="V183" i="56"/>
  <c r="V184" i="56"/>
  <c r="V185" i="56"/>
  <c r="V186" i="56"/>
  <c r="V187" i="56"/>
  <c r="V188" i="56"/>
  <c r="V189" i="56"/>
  <c r="V190" i="56"/>
  <c r="V191" i="56"/>
  <c r="V192" i="56"/>
  <c r="V193" i="56"/>
  <c r="V194" i="56"/>
  <c r="V195" i="56"/>
  <c r="V196" i="56"/>
  <c r="V197" i="56"/>
  <c r="V198" i="56"/>
  <c r="V199" i="56"/>
  <c r="V200" i="56"/>
  <c r="V201" i="56"/>
  <c r="V202" i="56"/>
  <c r="V203" i="56"/>
  <c r="V204" i="56"/>
  <c r="V205" i="56"/>
  <c r="V206" i="56"/>
  <c r="V207" i="56"/>
  <c r="V208" i="56"/>
  <c r="V209" i="56"/>
  <c r="V210" i="56"/>
  <c r="V211" i="56"/>
  <c r="V212" i="56"/>
  <c r="V213" i="56"/>
  <c r="V214" i="56"/>
  <c r="V215" i="56"/>
  <c r="V216" i="56"/>
  <c r="V217" i="56"/>
  <c r="V218" i="56"/>
  <c r="V219" i="56"/>
  <c r="V220" i="56"/>
  <c r="V221" i="56"/>
  <c r="V222" i="56"/>
  <c r="V223" i="56"/>
  <c r="V224" i="56"/>
  <c r="V225" i="56"/>
  <c r="V226" i="56"/>
  <c r="V227" i="56"/>
  <c r="V228" i="56"/>
  <c r="V229" i="56"/>
  <c r="V230" i="56"/>
  <c r="V231" i="56"/>
  <c r="V232" i="56"/>
  <c r="V233" i="56"/>
  <c r="V234" i="56"/>
  <c r="V235" i="56"/>
  <c r="V236" i="56"/>
  <c r="V237" i="56"/>
  <c r="V238" i="56"/>
  <c r="V239" i="56"/>
  <c r="V240" i="56"/>
  <c r="V241" i="56"/>
  <c r="V242" i="56"/>
  <c r="V243" i="56"/>
  <c r="V244" i="56"/>
  <c r="V245" i="56"/>
  <c r="V246" i="56"/>
  <c r="V247" i="56"/>
  <c r="V248" i="56"/>
  <c r="V249" i="56"/>
  <c r="V250" i="56"/>
  <c r="V251" i="56"/>
  <c r="V252" i="56"/>
  <c r="V253" i="56"/>
  <c r="V254" i="56"/>
  <c r="V255" i="56"/>
  <c r="V256" i="56"/>
  <c r="V257" i="56"/>
  <c r="V258" i="56"/>
  <c r="V259" i="56"/>
  <c r="V260" i="56"/>
  <c r="V261" i="56"/>
  <c r="V262" i="56"/>
  <c r="V263" i="56"/>
  <c r="V264" i="56"/>
  <c r="V265" i="56"/>
  <c r="V266" i="56"/>
  <c r="V267" i="56"/>
  <c r="V268" i="56"/>
  <c r="V269" i="56"/>
  <c r="V270" i="56"/>
  <c r="V271" i="56"/>
  <c r="V272" i="56"/>
  <c r="V273" i="56"/>
  <c r="V274" i="56"/>
  <c r="V275" i="56"/>
  <c r="V276" i="56"/>
  <c r="V277" i="56"/>
  <c r="V278" i="56"/>
  <c r="V279" i="56"/>
  <c r="V280" i="56"/>
  <c r="V281" i="56"/>
  <c r="V282" i="56"/>
  <c r="V283" i="56"/>
  <c r="V284" i="56"/>
  <c r="V285" i="56"/>
  <c r="V286" i="56"/>
  <c r="V287" i="56"/>
  <c r="V288" i="56"/>
  <c r="V289" i="56"/>
  <c r="V290" i="56"/>
  <c r="V291" i="56"/>
  <c r="V292" i="56"/>
  <c r="V293" i="56"/>
  <c r="V294" i="56"/>
  <c r="V295" i="56"/>
  <c r="V296" i="56"/>
  <c r="V297" i="56"/>
  <c r="V298" i="56"/>
  <c r="V299" i="56"/>
  <c r="V300" i="56"/>
  <c r="V301" i="56"/>
  <c r="V302" i="56"/>
  <c r="V303" i="56"/>
  <c r="V304" i="56"/>
  <c r="V305" i="56"/>
  <c r="V306" i="56"/>
  <c r="V307" i="56"/>
  <c r="V308" i="56"/>
  <c r="V309" i="56"/>
  <c r="V310" i="56"/>
  <c r="V311" i="56"/>
  <c r="V312" i="56"/>
  <c r="V313" i="56"/>
  <c r="V314" i="56"/>
  <c r="V315" i="56"/>
  <c r="V316" i="56"/>
  <c r="V317" i="56"/>
  <c r="V318" i="56"/>
  <c r="V319" i="56"/>
  <c r="V320" i="56"/>
  <c r="V321" i="56"/>
  <c r="V322" i="56"/>
  <c r="V323" i="56"/>
  <c r="V324" i="56"/>
  <c r="V325" i="56"/>
  <c r="V326" i="56"/>
  <c r="V327" i="56"/>
  <c r="V328" i="56"/>
  <c r="V329" i="56"/>
  <c r="V330" i="56"/>
  <c r="V331" i="56"/>
  <c r="V332" i="56"/>
  <c r="V333" i="56"/>
  <c r="V334" i="56"/>
  <c r="V335" i="56"/>
  <c r="V336" i="56"/>
  <c r="V337" i="56"/>
  <c r="V338" i="56"/>
  <c r="V339" i="56"/>
  <c r="V340" i="56"/>
  <c r="V341" i="56"/>
  <c r="V342" i="56"/>
  <c r="V343" i="56"/>
  <c r="V344" i="56"/>
  <c r="V345" i="56"/>
  <c r="V346" i="56"/>
  <c r="V347" i="56"/>
  <c r="V348" i="56"/>
  <c r="V349" i="56"/>
  <c r="V350" i="56"/>
  <c r="V351" i="56"/>
  <c r="V352" i="56"/>
  <c r="V353" i="56"/>
  <c r="V354" i="56"/>
  <c r="V355" i="56"/>
  <c r="V356" i="56"/>
  <c r="V357" i="56"/>
  <c r="V358" i="56"/>
  <c r="V359" i="56"/>
  <c r="V360" i="56"/>
  <c r="V361" i="56"/>
  <c r="V362" i="56"/>
  <c r="V363" i="56"/>
  <c r="V364" i="56"/>
  <c r="V365" i="56"/>
  <c r="V366" i="56"/>
  <c r="V367" i="56"/>
  <c r="V368" i="56"/>
  <c r="V369" i="56"/>
  <c r="V370" i="56"/>
  <c r="V371" i="56"/>
  <c r="V372" i="56"/>
  <c r="V373" i="56"/>
  <c r="V374" i="56"/>
  <c r="V375" i="56"/>
  <c r="V376" i="56"/>
  <c r="V377" i="56"/>
  <c r="V378" i="56"/>
  <c r="V379" i="56"/>
  <c r="V380" i="56"/>
  <c r="V381" i="56"/>
  <c r="V382" i="56"/>
  <c r="V383" i="56"/>
  <c r="V384" i="56"/>
  <c r="V385" i="56"/>
  <c r="V386" i="56"/>
  <c r="V387" i="56"/>
  <c r="V388" i="56"/>
  <c r="V389" i="56"/>
  <c r="V390" i="56"/>
  <c r="V391" i="56"/>
  <c r="V392" i="56"/>
  <c r="V393" i="56"/>
  <c r="V394" i="56"/>
  <c r="V395" i="56"/>
  <c r="V396" i="56"/>
  <c r="V397" i="56"/>
  <c r="V398" i="56"/>
  <c r="V399" i="56"/>
  <c r="V400" i="56"/>
  <c r="V401" i="56"/>
  <c r="V402" i="56"/>
  <c r="V403" i="56"/>
  <c r="V404" i="56"/>
  <c r="V405" i="56"/>
  <c r="V406" i="56"/>
  <c r="V407" i="56"/>
  <c r="V408" i="56"/>
  <c r="V409" i="56"/>
  <c r="V410" i="56"/>
  <c r="V411" i="56"/>
  <c r="V412" i="56"/>
  <c r="V413" i="56"/>
  <c r="V414" i="56"/>
  <c r="V415" i="56"/>
  <c r="V416" i="56"/>
  <c r="V417" i="56"/>
  <c r="V418" i="56"/>
  <c r="V419" i="56"/>
  <c r="V420" i="56"/>
  <c r="V421" i="56"/>
  <c r="V422" i="56"/>
  <c r="V423" i="56"/>
  <c r="V424" i="56"/>
  <c r="V425" i="56"/>
  <c r="V426" i="56"/>
  <c r="V427" i="56"/>
  <c r="V428" i="56"/>
  <c r="V429" i="56"/>
  <c r="V430" i="56"/>
  <c r="V431" i="56"/>
  <c r="V432" i="56"/>
  <c r="V433" i="56"/>
  <c r="V434" i="56"/>
  <c r="V435" i="56"/>
  <c r="V436" i="56"/>
  <c r="V437" i="56"/>
  <c r="V438" i="56"/>
  <c r="V439" i="56"/>
  <c r="V440" i="56"/>
  <c r="V441" i="56"/>
  <c r="V442" i="56"/>
  <c r="V443" i="56"/>
  <c r="V444" i="56"/>
  <c r="V445" i="56"/>
  <c r="V446" i="56"/>
  <c r="V447" i="56"/>
  <c r="V448" i="56"/>
  <c r="V449" i="56"/>
  <c r="V450" i="56"/>
  <c r="V451" i="56"/>
  <c r="V452" i="56"/>
  <c r="V453" i="56"/>
  <c r="V454" i="56"/>
  <c r="V455" i="56"/>
  <c r="V456" i="56"/>
  <c r="V457" i="56"/>
  <c r="V458" i="56"/>
  <c r="V459" i="56"/>
  <c r="V460" i="56"/>
  <c r="V461" i="56"/>
  <c r="V462" i="56"/>
  <c r="V463" i="56"/>
  <c r="V464" i="56"/>
  <c r="V465" i="56"/>
  <c r="V466" i="56"/>
  <c r="V467" i="56"/>
  <c r="V468" i="56"/>
  <c r="V469" i="56"/>
  <c r="V470" i="56"/>
  <c r="V471" i="56"/>
  <c r="V472" i="56"/>
  <c r="V473" i="56"/>
  <c r="V474" i="56"/>
  <c r="V475" i="56"/>
  <c r="V476" i="56"/>
  <c r="V477" i="56"/>
  <c r="V478" i="56"/>
  <c r="V479" i="56"/>
  <c r="V480" i="56"/>
  <c r="V481" i="56"/>
  <c r="V482" i="56"/>
  <c r="V483" i="56"/>
  <c r="V484" i="56"/>
  <c r="V485" i="56"/>
  <c r="V486" i="56"/>
  <c r="V487" i="56"/>
  <c r="V488" i="56"/>
  <c r="V489" i="56"/>
  <c r="V490" i="56"/>
  <c r="V491" i="56"/>
  <c r="V492" i="56"/>
  <c r="V493" i="56"/>
  <c r="V494" i="56"/>
  <c r="V495" i="56"/>
  <c r="V496" i="56"/>
  <c r="V3" i="56"/>
  <c r="E497" i="56"/>
  <c r="F497" i="56"/>
  <c r="L497" i="56"/>
  <c r="M497" i="56" a="1"/>
  <c r="M497" i="56" s="1"/>
  <c r="H497" i="56"/>
  <c r="O497" i="56"/>
  <c r="AF497" i="56"/>
  <c r="E498" i="56"/>
  <c r="F498" i="56"/>
  <c r="L498" i="56"/>
  <c r="M498" i="56" a="1"/>
  <c r="M498" i="56" s="1"/>
  <c r="H498" i="56"/>
  <c r="O498" i="56"/>
  <c r="AF498" i="56"/>
  <c r="E499" i="56"/>
  <c r="F499" i="56"/>
  <c r="L499" i="56"/>
  <c r="M499" i="56" a="1"/>
  <c r="M499" i="56" s="1"/>
  <c r="H499" i="56"/>
  <c r="O499" i="56"/>
  <c r="AF499" i="56"/>
  <c r="E500" i="56"/>
  <c r="F500" i="56"/>
  <c r="L500" i="56"/>
  <c r="M500" i="56" a="1"/>
  <c r="M500" i="56" s="1"/>
  <c r="H500" i="56"/>
  <c r="O500" i="56"/>
  <c r="AF500" i="56"/>
  <c r="B501" i="56"/>
  <c r="E501" i="56"/>
  <c r="F501" i="56"/>
  <c r="L501" i="56"/>
  <c r="M501" i="56" a="1"/>
  <c r="M501" i="56" s="1"/>
  <c r="H501" i="56"/>
  <c r="O501" i="56"/>
  <c r="AF501" i="56"/>
  <c r="E502" i="56"/>
  <c r="F502" i="56"/>
  <c r="L502" i="56"/>
  <c r="M502" i="56" a="1"/>
  <c r="M502" i="56" s="1"/>
  <c r="H502" i="56"/>
  <c r="O502" i="56"/>
  <c r="AF502" i="56"/>
  <c r="E503" i="56"/>
  <c r="F503" i="56"/>
  <c r="L503" i="56"/>
  <c r="M503" i="56" a="1"/>
  <c r="M503" i="56" s="1"/>
  <c r="H503" i="56"/>
  <c r="O503" i="56"/>
  <c r="AF503" i="56"/>
  <c r="E504" i="56"/>
  <c r="F504" i="56"/>
  <c r="L504" i="56"/>
  <c r="M504" i="56" a="1"/>
  <c r="M504" i="56" s="1"/>
  <c r="H504" i="56"/>
  <c r="O504" i="56"/>
  <c r="AF504" i="56"/>
  <c r="B505" i="56"/>
  <c r="E505" i="56"/>
  <c r="F505" i="56"/>
  <c r="L505" i="56"/>
  <c r="M505" i="56" a="1"/>
  <c r="M505" i="56" s="1"/>
  <c r="H505" i="56"/>
  <c r="O505" i="56"/>
  <c r="AF505" i="56"/>
  <c r="H4" i="56"/>
  <c r="H5" i="56"/>
  <c r="H6" i="56"/>
  <c r="H7" i="56"/>
  <c r="H8" i="56"/>
  <c r="H9" i="56"/>
  <c r="H10" i="56"/>
  <c r="H11" i="56"/>
  <c r="H12" i="56"/>
  <c r="H13" i="56"/>
  <c r="H14" i="56"/>
  <c r="H15" i="56"/>
  <c r="H16" i="56"/>
  <c r="H17" i="56"/>
  <c r="H18" i="56"/>
  <c r="H19" i="56"/>
  <c r="H20" i="56"/>
  <c r="H21" i="56"/>
  <c r="H22" i="56"/>
  <c r="H23" i="56"/>
  <c r="H24" i="56"/>
  <c r="H25" i="56"/>
  <c r="H26" i="56"/>
  <c r="H27" i="56"/>
  <c r="H28" i="56"/>
  <c r="H29" i="56"/>
  <c r="H30" i="56"/>
  <c r="H31" i="56"/>
  <c r="H32" i="56"/>
  <c r="H33" i="56"/>
  <c r="H34" i="56"/>
  <c r="H35" i="56"/>
  <c r="H36" i="56"/>
  <c r="H37" i="56"/>
  <c r="H38" i="56"/>
  <c r="H39" i="56"/>
  <c r="H40" i="56"/>
  <c r="H41" i="56"/>
  <c r="H42" i="56"/>
  <c r="H43" i="56"/>
  <c r="H44" i="56"/>
  <c r="H45" i="56"/>
  <c r="H46" i="56"/>
  <c r="H47" i="56"/>
  <c r="H48" i="56"/>
  <c r="H49" i="56"/>
  <c r="H50" i="56"/>
  <c r="H51" i="56"/>
  <c r="H52" i="56"/>
  <c r="H53" i="56"/>
  <c r="H54" i="56"/>
  <c r="H55" i="56"/>
  <c r="H56" i="56"/>
  <c r="H57" i="56"/>
  <c r="H58" i="56"/>
  <c r="H59" i="56"/>
  <c r="H60" i="56"/>
  <c r="H61" i="56"/>
  <c r="H62" i="56"/>
  <c r="H63" i="56"/>
  <c r="H64" i="56"/>
  <c r="H65" i="56"/>
  <c r="H66" i="56"/>
  <c r="H67" i="56"/>
  <c r="H68" i="56"/>
  <c r="H69" i="56"/>
  <c r="H70" i="56"/>
  <c r="H71" i="56"/>
  <c r="H72" i="56"/>
  <c r="H73" i="56"/>
  <c r="H74" i="56"/>
  <c r="H75" i="56"/>
  <c r="H76" i="56"/>
  <c r="H77" i="56"/>
  <c r="H78" i="56"/>
  <c r="H79" i="56"/>
  <c r="H80" i="56"/>
  <c r="H81" i="56"/>
  <c r="H82" i="56"/>
  <c r="H83" i="56"/>
  <c r="H84" i="56"/>
  <c r="H85" i="56"/>
  <c r="H86" i="56"/>
  <c r="H87" i="56"/>
  <c r="H88" i="56"/>
  <c r="H89" i="56"/>
  <c r="H90" i="56"/>
  <c r="H91" i="56"/>
  <c r="H92" i="56"/>
  <c r="H93" i="56"/>
  <c r="H94" i="56"/>
  <c r="H95" i="56"/>
  <c r="H96" i="56"/>
  <c r="H97" i="56"/>
  <c r="H98" i="56"/>
  <c r="H99" i="56"/>
  <c r="H100" i="56"/>
  <c r="H101" i="56"/>
  <c r="H102" i="56"/>
  <c r="H103" i="56"/>
  <c r="H104" i="56"/>
  <c r="H105" i="56"/>
  <c r="H106" i="56"/>
  <c r="H107" i="56"/>
  <c r="H108" i="56"/>
  <c r="H109" i="56"/>
  <c r="H110" i="56"/>
  <c r="H111" i="56"/>
  <c r="H112" i="56"/>
  <c r="H113" i="56"/>
  <c r="H114" i="56"/>
  <c r="H115" i="56"/>
  <c r="H116" i="56"/>
  <c r="H117" i="56"/>
  <c r="H118" i="56"/>
  <c r="H119" i="56"/>
  <c r="H120" i="56"/>
  <c r="H121" i="56"/>
  <c r="H122" i="56"/>
  <c r="H123" i="56"/>
  <c r="H124" i="56"/>
  <c r="H125" i="56"/>
  <c r="H126" i="56"/>
  <c r="H127" i="56"/>
  <c r="H128" i="56"/>
  <c r="H129" i="56"/>
  <c r="H130" i="56"/>
  <c r="H131" i="56"/>
  <c r="H132" i="56"/>
  <c r="H133" i="56"/>
  <c r="H134" i="56"/>
  <c r="H135" i="56"/>
  <c r="H136" i="56"/>
  <c r="H137" i="56"/>
  <c r="H138" i="56"/>
  <c r="H139" i="56"/>
  <c r="H140" i="56"/>
  <c r="H141" i="56"/>
  <c r="H142" i="56"/>
  <c r="H143" i="56"/>
  <c r="H144" i="56"/>
  <c r="H145" i="56"/>
  <c r="H146" i="56"/>
  <c r="H147" i="56"/>
  <c r="H148" i="56"/>
  <c r="H149" i="56"/>
  <c r="H150" i="56"/>
  <c r="H151" i="56"/>
  <c r="H152" i="56"/>
  <c r="H153" i="56"/>
  <c r="H154" i="56"/>
  <c r="H155" i="56"/>
  <c r="H156" i="56"/>
  <c r="H157" i="56"/>
  <c r="H158" i="56"/>
  <c r="H159" i="56"/>
  <c r="H160" i="56"/>
  <c r="H161" i="56"/>
  <c r="H162" i="56"/>
  <c r="H163" i="56"/>
  <c r="H164" i="56"/>
  <c r="H165" i="56"/>
  <c r="H166" i="56"/>
  <c r="H167" i="56"/>
  <c r="H168" i="56"/>
  <c r="H169" i="56"/>
  <c r="H170" i="56"/>
  <c r="H171" i="56"/>
  <c r="H172" i="56"/>
  <c r="H173" i="56"/>
  <c r="H174" i="56"/>
  <c r="H175" i="56"/>
  <c r="H176" i="56"/>
  <c r="H177" i="56"/>
  <c r="H178" i="56"/>
  <c r="H179" i="56"/>
  <c r="H180" i="56"/>
  <c r="H181" i="56"/>
  <c r="H182" i="56"/>
  <c r="H183" i="56"/>
  <c r="H184" i="56"/>
  <c r="H185" i="56"/>
  <c r="H186" i="56"/>
  <c r="H187" i="56"/>
  <c r="H188" i="56"/>
  <c r="H189" i="56"/>
  <c r="H190" i="56"/>
  <c r="H191" i="56"/>
  <c r="H192" i="56"/>
  <c r="H193" i="56"/>
  <c r="H194" i="56"/>
  <c r="H195" i="56"/>
  <c r="H196" i="56"/>
  <c r="H197" i="56"/>
  <c r="H198" i="56"/>
  <c r="H199" i="56"/>
  <c r="H200" i="56"/>
  <c r="H201" i="56"/>
  <c r="H202" i="56"/>
  <c r="H203" i="56"/>
  <c r="H204" i="56"/>
  <c r="H205" i="56"/>
  <c r="H206" i="56"/>
  <c r="H207" i="56"/>
  <c r="H208" i="56"/>
  <c r="H209" i="56"/>
  <c r="H210" i="56"/>
  <c r="H211" i="56"/>
  <c r="H212" i="56"/>
  <c r="H213" i="56"/>
  <c r="H214" i="56"/>
  <c r="H215" i="56"/>
  <c r="H216" i="56"/>
  <c r="H217" i="56"/>
  <c r="H218" i="56"/>
  <c r="H219" i="56"/>
  <c r="H220" i="56"/>
  <c r="H221" i="56"/>
  <c r="H222" i="56"/>
  <c r="H223" i="56"/>
  <c r="H224" i="56"/>
  <c r="H225" i="56"/>
  <c r="H226" i="56"/>
  <c r="H227" i="56"/>
  <c r="H228" i="56"/>
  <c r="H229" i="56"/>
  <c r="H230" i="56"/>
  <c r="H231" i="56"/>
  <c r="H232" i="56"/>
  <c r="H233" i="56"/>
  <c r="H234" i="56"/>
  <c r="H235" i="56"/>
  <c r="H236" i="56"/>
  <c r="H237" i="56"/>
  <c r="H238" i="56"/>
  <c r="H239" i="56"/>
  <c r="H240" i="56"/>
  <c r="H241" i="56"/>
  <c r="H242" i="56"/>
  <c r="H243" i="56"/>
  <c r="H244" i="56"/>
  <c r="H245" i="56"/>
  <c r="H246" i="56"/>
  <c r="H247" i="56"/>
  <c r="H248" i="56"/>
  <c r="H249" i="56"/>
  <c r="H250" i="56"/>
  <c r="H251" i="56"/>
  <c r="H252" i="56"/>
  <c r="H253" i="56"/>
  <c r="H254" i="56"/>
  <c r="H255" i="56"/>
  <c r="H256" i="56"/>
  <c r="H257" i="56"/>
  <c r="H258" i="56"/>
  <c r="H259" i="56"/>
  <c r="H260" i="56"/>
  <c r="H261" i="56"/>
  <c r="H262" i="56"/>
  <c r="H263" i="56"/>
  <c r="H264" i="56"/>
  <c r="H265" i="56"/>
  <c r="H266" i="56"/>
  <c r="H267" i="56"/>
  <c r="H268" i="56"/>
  <c r="H269" i="56"/>
  <c r="H270" i="56"/>
  <c r="H271" i="56"/>
  <c r="H272" i="56"/>
  <c r="H273" i="56"/>
  <c r="H274" i="56"/>
  <c r="H275" i="56"/>
  <c r="H276" i="56"/>
  <c r="H277" i="56"/>
  <c r="H278" i="56"/>
  <c r="H279" i="56"/>
  <c r="H280" i="56"/>
  <c r="H281" i="56"/>
  <c r="H282" i="56"/>
  <c r="H283" i="56"/>
  <c r="H284" i="56"/>
  <c r="H285" i="56"/>
  <c r="H286" i="56"/>
  <c r="H287" i="56"/>
  <c r="H288" i="56"/>
  <c r="H289" i="56"/>
  <c r="H290" i="56"/>
  <c r="H291" i="56"/>
  <c r="H292" i="56"/>
  <c r="H293" i="56"/>
  <c r="H294" i="56"/>
  <c r="H295" i="56"/>
  <c r="H296" i="56"/>
  <c r="H297" i="56"/>
  <c r="H298" i="56"/>
  <c r="H299" i="56"/>
  <c r="H300" i="56"/>
  <c r="H301" i="56"/>
  <c r="H302" i="56"/>
  <c r="H303" i="56"/>
  <c r="H304" i="56"/>
  <c r="H305" i="56"/>
  <c r="H306" i="56"/>
  <c r="H307" i="56"/>
  <c r="H308" i="56"/>
  <c r="H309" i="56"/>
  <c r="H310" i="56"/>
  <c r="H311" i="56"/>
  <c r="H312" i="56"/>
  <c r="H313" i="56"/>
  <c r="H314" i="56"/>
  <c r="H315" i="56"/>
  <c r="H316" i="56"/>
  <c r="H317" i="56"/>
  <c r="H318" i="56"/>
  <c r="H319" i="56"/>
  <c r="H320" i="56"/>
  <c r="H321" i="56"/>
  <c r="H322" i="56"/>
  <c r="H323" i="56"/>
  <c r="H324" i="56"/>
  <c r="H325" i="56"/>
  <c r="H326" i="56"/>
  <c r="H327" i="56"/>
  <c r="H328" i="56"/>
  <c r="H329" i="56"/>
  <c r="H330" i="56"/>
  <c r="H331" i="56"/>
  <c r="H332" i="56"/>
  <c r="H333" i="56"/>
  <c r="H334" i="56"/>
  <c r="H335" i="56"/>
  <c r="H336" i="56"/>
  <c r="H337" i="56"/>
  <c r="H338" i="56"/>
  <c r="H339" i="56"/>
  <c r="H340" i="56"/>
  <c r="H341" i="56"/>
  <c r="H342" i="56"/>
  <c r="H343" i="56"/>
  <c r="H344" i="56"/>
  <c r="H345" i="56"/>
  <c r="H346" i="56"/>
  <c r="H347" i="56"/>
  <c r="H348" i="56"/>
  <c r="H349" i="56"/>
  <c r="H350" i="56"/>
  <c r="H351" i="56"/>
  <c r="H352" i="56"/>
  <c r="H353" i="56"/>
  <c r="H354" i="56"/>
  <c r="H355" i="56"/>
  <c r="H356" i="56"/>
  <c r="H357" i="56"/>
  <c r="H358" i="56"/>
  <c r="H359" i="56"/>
  <c r="H360" i="56"/>
  <c r="H361" i="56"/>
  <c r="H362" i="56"/>
  <c r="H363" i="56"/>
  <c r="H364" i="56"/>
  <c r="H365" i="56"/>
  <c r="H366" i="56"/>
  <c r="H367" i="56"/>
  <c r="H368" i="56"/>
  <c r="H369" i="56"/>
  <c r="H370" i="56"/>
  <c r="H371" i="56"/>
  <c r="H372" i="56"/>
  <c r="H373" i="56"/>
  <c r="H374" i="56"/>
  <c r="H375" i="56"/>
  <c r="H376" i="56"/>
  <c r="H377" i="56"/>
  <c r="H378" i="56"/>
  <c r="H379" i="56"/>
  <c r="H380" i="56"/>
  <c r="H381" i="56"/>
  <c r="H382" i="56"/>
  <c r="H383" i="56"/>
  <c r="H384" i="56"/>
  <c r="H385" i="56"/>
  <c r="H386" i="56"/>
  <c r="H387" i="56"/>
  <c r="H388" i="56"/>
  <c r="H389" i="56"/>
  <c r="H390" i="56"/>
  <c r="H391" i="56"/>
  <c r="H392" i="56"/>
  <c r="H393" i="56"/>
  <c r="H394" i="56"/>
  <c r="H395" i="56"/>
  <c r="H396" i="56"/>
  <c r="H397" i="56"/>
  <c r="H398" i="56"/>
  <c r="H399" i="56"/>
  <c r="H400" i="56"/>
  <c r="H401" i="56"/>
  <c r="H402" i="56"/>
  <c r="H403" i="56"/>
  <c r="H404" i="56"/>
  <c r="H405" i="56"/>
  <c r="H406" i="56"/>
  <c r="H407" i="56"/>
  <c r="H408" i="56"/>
  <c r="H409" i="56"/>
  <c r="H410" i="56"/>
  <c r="H411" i="56"/>
  <c r="H412" i="56"/>
  <c r="H413" i="56"/>
  <c r="H414" i="56"/>
  <c r="H415" i="56"/>
  <c r="H416" i="56"/>
  <c r="H417" i="56"/>
  <c r="H418" i="56"/>
  <c r="H419" i="56"/>
  <c r="H420" i="56"/>
  <c r="H421" i="56"/>
  <c r="H422" i="56"/>
  <c r="H423" i="56"/>
  <c r="H424" i="56"/>
  <c r="H425" i="56"/>
  <c r="H426" i="56"/>
  <c r="H427" i="56"/>
  <c r="H428" i="56"/>
  <c r="H429" i="56"/>
  <c r="H430" i="56"/>
  <c r="H431" i="56"/>
  <c r="H432" i="56"/>
  <c r="H433" i="56"/>
  <c r="H434" i="56"/>
  <c r="H435" i="56"/>
  <c r="H436" i="56"/>
  <c r="H437" i="56"/>
  <c r="H438" i="56"/>
  <c r="H439" i="56"/>
  <c r="H440" i="56"/>
  <c r="H441" i="56"/>
  <c r="H442" i="56"/>
  <c r="H443" i="56"/>
  <c r="H444" i="56"/>
  <c r="H445" i="56"/>
  <c r="H446" i="56"/>
  <c r="H447" i="56"/>
  <c r="H448" i="56"/>
  <c r="H449" i="56"/>
  <c r="H450" i="56"/>
  <c r="H451" i="56"/>
  <c r="H452" i="56"/>
  <c r="H453" i="56"/>
  <c r="H454" i="56"/>
  <c r="H455" i="56"/>
  <c r="H456" i="56"/>
  <c r="H457" i="56"/>
  <c r="H458" i="56"/>
  <c r="H459" i="56"/>
  <c r="H460" i="56"/>
  <c r="H461" i="56"/>
  <c r="H462" i="56"/>
  <c r="H463" i="56"/>
  <c r="H464" i="56"/>
  <c r="H465" i="56"/>
  <c r="H466" i="56"/>
  <c r="H467" i="56"/>
  <c r="H468" i="56"/>
  <c r="H469" i="56"/>
  <c r="H470" i="56"/>
  <c r="H471" i="56"/>
  <c r="H472" i="56"/>
  <c r="H473" i="56"/>
  <c r="H474" i="56"/>
  <c r="H475" i="56"/>
  <c r="H476" i="56"/>
  <c r="H477" i="56"/>
  <c r="H478" i="56"/>
  <c r="H479" i="56"/>
  <c r="H480" i="56"/>
  <c r="H481" i="56"/>
  <c r="H482" i="56"/>
  <c r="H483" i="56"/>
  <c r="H484" i="56"/>
  <c r="H485" i="56"/>
  <c r="H486" i="56"/>
  <c r="H487" i="56"/>
  <c r="H488" i="56"/>
  <c r="H489" i="56"/>
  <c r="H490" i="56"/>
  <c r="H491" i="56"/>
  <c r="H492" i="56"/>
  <c r="H493" i="56"/>
  <c r="H494" i="56"/>
  <c r="H495" i="56"/>
  <c r="H496" i="56"/>
  <c r="H3" i="56"/>
  <c r="M4" i="56" a="1"/>
  <c r="M4" i="56" s="1"/>
  <c r="M5" i="56" a="1"/>
  <c r="M5" i="56" s="1"/>
  <c r="M6" i="56" a="1"/>
  <c r="M6" i="56" s="1"/>
  <c r="M7" i="56" a="1"/>
  <c r="M7" i="56" s="1"/>
  <c r="M8" i="56" a="1"/>
  <c r="M8" i="56" s="1"/>
  <c r="M9" i="56" a="1"/>
  <c r="M9" i="56" s="1"/>
  <c r="M10" i="56" a="1"/>
  <c r="M10" i="56" s="1"/>
  <c r="M11" i="56" a="1"/>
  <c r="M11" i="56" s="1"/>
  <c r="M12" i="56" a="1"/>
  <c r="M12" i="56" s="1"/>
  <c r="M13" i="56" a="1"/>
  <c r="M13" i="56" s="1"/>
  <c r="M14" i="56" a="1"/>
  <c r="M14" i="56" s="1"/>
  <c r="M15" i="56" a="1"/>
  <c r="M15" i="56" s="1"/>
  <c r="M16" i="56" a="1"/>
  <c r="M16" i="56" s="1"/>
  <c r="M17" i="56" a="1"/>
  <c r="M17" i="56" s="1"/>
  <c r="M18" i="56" a="1"/>
  <c r="M18" i="56" s="1"/>
  <c r="M19" i="56" a="1"/>
  <c r="M19" i="56" s="1"/>
  <c r="M20" i="56" a="1"/>
  <c r="M20" i="56" s="1"/>
  <c r="M21" i="56" a="1"/>
  <c r="M21" i="56" s="1"/>
  <c r="M22" i="56" a="1"/>
  <c r="M22" i="56" s="1"/>
  <c r="M23" i="56" a="1"/>
  <c r="M23" i="56" s="1"/>
  <c r="M24" i="56" a="1"/>
  <c r="M24" i="56" s="1"/>
  <c r="M25" i="56" a="1"/>
  <c r="M25" i="56" s="1"/>
  <c r="M26" i="56" a="1"/>
  <c r="M26" i="56" s="1"/>
  <c r="M27" i="56" a="1"/>
  <c r="M27" i="56" s="1"/>
  <c r="M28" i="56" a="1"/>
  <c r="M28" i="56" s="1"/>
  <c r="M29" i="56" a="1"/>
  <c r="M29" i="56" s="1"/>
  <c r="M30" i="56" a="1"/>
  <c r="M30" i="56" s="1"/>
  <c r="M31" i="56" a="1"/>
  <c r="M31" i="56" s="1"/>
  <c r="M32" i="56" a="1"/>
  <c r="M32" i="56" s="1"/>
  <c r="M33" i="56" a="1"/>
  <c r="M33" i="56" s="1"/>
  <c r="M34" i="56" a="1"/>
  <c r="M34" i="56" s="1"/>
  <c r="M35" i="56" a="1"/>
  <c r="M35" i="56" s="1"/>
  <c r="M36" i="56" a="1"/>
  <c r="M36" i="56" s="1"/>
  <c r="M37" i="56" a="1"/>
  <c r="M37" i="56" s="1"/>
  <c r="M38" i="56" a="1"/>
  <c r="M38" i="56" s="1"/>
  <c r="M39" i="56" a="1"/>
  <c r="M39" i="56" s="1"/>
  <c r="M40" i="56" a="1"/>
  <c r="M40" i="56" s="1"/>
  <c r="M41" i="56" a="1"/>
  <c r="M41" i="56" s="1"/>
  <c r="M42" i="56" a="1"/>
  <c r="M42" i="56" s="1"/>
  <c r="M43" i="56" a="1"/>
  <c r="M43" i="56" s="1"/>
  <c r="M44" i="56" a="1"/>
  <c r="M44" i="56" s="1"/>
  <c r="M45" i="56" a="1"/>
  <c r="M45" i="56" s="1"/>
  <c r="M46" i="56" a="1"/>
  <c r="M46" i="56" s="1"/>
  <c r="M47" i="56" a="1"/>
  <c r="M47" i="56" s="1"/>
  <c r="M48" i="56" a="1"/>
  <c r="M48" i="56" s="1"/>
  <c r="M49" i="56" a="1"/>
  <c r="M49" i="56" s="1"/>
  <c r="M50" i="56" a="1"/>
  <c r="M50" i="56" s="1"/>
  <c r="M51" i="56" a="1"/>
  <c r="M51" i="56" s="1"/>
  <c r="M52" i="56" a="1"/>
  <c r="M52" i="56" s="1"/>
  <c r="M53" i="56" a="1"/>
  <c r="M53" i="56" s="1"/>
  <c r="M54" i="56" a="1"/>
  <c r="M54" i="56" s="1"/>
  <c r="M55" i="56" a="1"/>
  <c r="M55" i="56" s="1"/>
  <c r="M56" i="56" a="1"/>
  <c r="M56" i="56" s="1"/>
  <c r="M57" i="56" a="1"/>
  <c r="M57" i="56" s="1"/>
  <c r="M58" i="56" a="1"/>
  <c r="M58" i="56" s="1"/>
  <c r="M59" i="56" a="1"/>
  <c r="M59" i="56" s="1"/>
  <c r="M60" i="56" a="1"/>
  <c r="M60" i="56" s="1"/>
  <c r="M61" i="56" a="1"/>
  <c r="M61" i="56" s="1"/>
  <c r="M62" i="56" a="1"/>
  <c r="M62" i="56" s="1"/>
  <c r="M63" i="56" a="1"/>
  <c r="M63" i="56" s="1"/>
  <c r="M64" i="56" a="1"/>
  <c r="M64" i="56" s="1"/>
  <c r="M65" i="56" a="1"/>
  <c r="M65" i="56" s="1"/>
  <c r="M66" i="56" a="1"/>
  <c r="M66" i="56" s="1"/>
  <c r="M67" i="56" a="1"/>
  <c r="M67" i="56" s="1"/>
  <c r="M68" i="56" a="1"/>
  <c r="M68" i="56" s="1"/>
  <c r="M69" i="56" a="1"/>
  <c r="M69" i="56" s="1"/>
  <c r="M70" i="56" a="1"/>
  <c r="M70" i="56" s="1"/>
  <c r="M71" i="56" a="1"/>
  <c r="M71" i="56" s="1"/>
  <c r="M72" i="56" a="1"/>
  <c r="M72" i="56" s="1"/>
  <c r="M73" i="56" a="1"/>
  <c r="M73" i="56" s="1"/>
  <c r="M74" i="56" a="1"/>
  <c r="M74" i="56" s="1"/>
  <c r="M75" i="56" a="1"/>
  <c r="M75" i="56" s="1"/>
  <c r="M76" i="56" a="1"/>
  <c r="M76" i="56" s="1"/>
  <c r="M77" i="56" a="1"/>
  <c r="M77" i="56" s="1"/>
  <c r="M78" i="56" a="1"/>
  <c r="M78" i="56" s="1"/>
  <c r="M79" i="56" a="1"/>
  <c r="M79" i="56" s="1"/>
  <c r="M80" i="56" a="1"/>
  <c r="M80" i="56" s="1"/>
  <c r="M81" i="56" a="1"/>
  <c r="M81" i="56" s="1"/>
  <c r="M82" i="56" a="1"/>
  <c r="M82" i="56" s="1"/>
  <c r="M83" i="56" a="1"/>
  <c r="M83" i="56" s="1"/>
  <c r="M84" i="56" a="1"/>
  <c r="M84" i="56" s="1"/>
  <c r="M85" i="56" a="1"/>
  <c r="M85" i="56" s="1"/>
  <c r="M86" i="56" a="1"/>
  <c r="M86" i="56" s="1"/>
  <c r="M87" i="56" a="1"/>
  <c r="M87" i="56" s="1"/>
  <c r="M88" i="56" a="1"/>
  <c r="M88" i="56" s="1"/>
  <c r="M89" i="56" a="1"/>
  <c r="M89" i="56" s="1"/>
  <c r="M90" i="56" a="1"/>
  <c r="M90" i="56" s="1"/>
  <c r="M91" i="56" a="1"/>
  <c r="M91" i="56" s="1"/>
  <c r="M92" i="56" a="1"/>
  <c r="M92" i="56" s="1"/>
  <c r="M93" i="56" a="1"/>
  <c r="M93" i="56" s="1"/>
  <c r="M94" i="56" a="1"/>
  <c r="M94" i="56" s="1"/>
  <c r="M95" i="56" a="1"/>
  <c r="M95" i="56" s="1"/>
  <c r="M96" i="56" a="1"/>
  <c r="M96" i="56" s="1"/>
  <c r="M97" i="56" a="1"/>
  <c r="M97" i="56" s="1"/>
  <c r="M98" i="56" a="1"/>
  <c r="M98" i="56" s="1"/>
  <c r="M99" i="56" a="1"/>
  <c r="M99" i="56" s="1"/>
  <c r="M100" i="56" a="1"/>
  <c r="M100" i="56" s="1"/>
  <c r="M101" i="56" a="1"/>
  <c r="M101" i="56" s="1"/>
  <c r="M102" i="56" a="1"/>
  <c r="M102" i="56" s="1"/>
  <c r="M103" i="56" a="1"/>
  <c r="M103" i="56" s="1"/>
  <c r="M104" i="56" a="1"/>
  <c r="M104" i="56" s="1"/>
  <c r="M105" i="56" a="1"/>
  <c r="M105" i="56" s="1"/>
  <c r="M106" i="56" a="1"/>
  <c r="M106" i="56" s="1"/>
  <c r="M107" i="56" a="1"/>
  <c r="M107" i="56" s="1"/>
  <c r="M108" i="56" a="1"/>
  <c r="M108" i="56" s="1"/>
  <c r="M109" i="56" a="1"/>
  <c r="M109" i="56" s="1"/>
  <c r="M110" i="56" a="1"/>
  <c r="M110" i="56" s="1"/>
  <c r="M111" i="56" a="1"/>
  <c r="M111" i="56" s="1"/>
  <c r="M112" i="56" a="1"/>
  <c r="M112" i="56" s="1"/>
  <c r="M113" i="56" a="1"/>
  <c r="M113" i="56" s="1"/>
  <c r="M114" i="56" a="1"/>
  <c r="M114" i="56" s="1"/>
  <c r="M115" i="56" a="1"/>
  <c r="M115" i="56" s="1"/>
  <c r="M116" i="56" a="1"/>
  <c r="M116" i="56" s="1"/>
  <c r="M117" i="56" a="1"/>
  <c r="M117" i="56" s="1"/>
  <c r="M118" i="56" a="1"/>
  <c r="M118" i="56" s="1"/>
  <c r="M119" i="56" a="1"/>
  <c r="M119" i="56" s="1"/>
  <c r="M120" i="56" a="1"/>
  <c r="M120" i="56" s="1"/>
  <c r="M121" i="56" a="1"/>
  <c r="M121" i="56" s="1"/>
  <c r="M122" i="56" a="1"/>
  <c r="M122" i="56" s="1"/>
  <c r="M123" i="56" a="1"/>
  <c r="M123" i="56" s="1"/>
  <c r="M124" i="56" a="1"/>
  <c r="M124" i="56" s="1"/>
  <c r="M125" i="56" a="1"/>
  <c r="M125" i="56" s="1"/>
  <c r="M126" i="56" a="1"/>
  <c r="M126" i="56" s="1"/>
  <c r="M127" i="56" a="1"/>
  <c r="M127" i="56" s="1"/>
  <c r="M128" i="56" a="1"/>
  <c r="M128" i="56" s="1"/>
  <c r="M129" i="56" a="1"/>
  <c r="M129" i="56" s="1"/>
  <c r="M130" i="56" a="1"/>
  <c r="M130" i="56" s="1"/>
  <c r="M131" i="56" a="1"/>
  <c r="M131" i="56" s="1"/>
  <c r="M132" i="56" a="1"/>
  <c r="M132" i="56" s="1"/>
  <c r="M133" i="56" a="1"/>
  <c r="M133" i="56" s="1"/>
  <c r="M134" i="56" a="1"/>
  <c r="M134" i="56" s="1"/>
  <c r="M135" i="56" a="1"/>
  <c r="M135" i="56" s="1"/>
  <c r="M136" i="56" a="1"/>
  <c r="M136" i="56" s="1"/>
  <c r="M137" i="56" a="1"/>
  <c r="M137" i="56" s="1"/>
  <c r="M138" i="56" a="1"/>
  <c r="M138" i="56" s="1"/>
  <c r="M139" i="56" a="1"/>
  <c r="M139" i="56" s="1"/>
  <c r="M140" i="56" a="1"/>
  <c r="M140" i="56" s="1"/>
  <c r="M141" i="56" a="1"/>
  <c r="M141" i="56" s="1"/>
  <c r="M142" i="56" a="1"/>
  <c r="M142" i="56" s="1"/>
  <c r="M143" i="56" a="1"/>
  <c r="M143" i="56" s="1"/>
  <c r="M144" i="56" a="1"/>
  <c r="M144" i="56" s="1"/>
  <c r="M145" i="56" a="1"/>
  <c r="M145" i="56" s="1"/>
  <c r="M146" i="56" a="1"/>
  <c r="M146" i="56" s="1"/>
  <c r="M147" i="56" a="1"/>
  <c r="M147" i="56" s="1"/>
  <c r="M148" i="56" a="1"/>
  <c r="M148" i="56" s="1"/>
  <c r="M149" i="56" a="1"/>
  <c r="M149" i="56" s="1"/>
  <c r="M150" i="56" a="1"/>
  <c r="M150" i="56" s="1"/>
  <c r="M151" i="56" a="1"/>
  <c r="M151" i="56" s="1"/>
  <c r="M152" i="56" a="1"/>
  <c r="M152" i="56" s="1"/>
  <c r="M153" i="56" a="1"/>
  <c r="M153" i="56" s="1"/>
  <c r="M154" i="56" a="1"/>
  <c r="M154" i="56" s="1"/>
  <c r="M155" i="56" a="1"/>
  <c r="M155" i="56" s="1"/>
  <c r="M156" i="56" a="1"/>
  <c r="M156" i="56" s="1"/>
  <c r="M157" i="56" a="1"/>
  <c r="M157" i="56" s="1"/>
  <c r="M158" i="56" a="1"/>
  <c r="M158" i="56" s="1"/>
  <c r="M159" i="56" a="1"/>
  <c r="M159" i="56" s="1"/>
  <c r="M160" i="56" a="1"/>
  <c r="M160" i="56" s="1"/>
  <c r="M161" i="56" a="1"/>
  <c r="M161" i="56" s="1"/>
  <c r="M162" i="56" a="1"/>
  <c r="M162" i="56" s="1"/>
  <c r="M163" i="56" a="1"/>
  <c r="M163" i="56" s="1"/>
  <c r="M164" i="56" a="1"/>
  <c r="M164" i="56" s="1"/>
  <c r="M165" i="56" a="1"/>
  <c r="M165" i="56" s="1"/>
  <c r="M166" i="56" a="1"/>
  <c r="M166" i="56" s="1"/>
  <c r="M167" i="56" a="1"/>
  <c r="M167" i="56" s="1"/>
  <c r="M168" i="56" a="1"/>
  <c r="M168" i="56" s="1"/>
  <c r="M169" i="56" a="1"/>
  <c r="M169" i="56" s="1"/>
  <c r="M170" i="56" a="1"/>
  <c r="M170" i="56" s="1"/>
  <c r="M171" i="56" a="1"/>
  <c r="M171" i="56" s="1"/>
  <c r="M172" i="56" a="1"/>
  <c r="M172" i="56" s="1"/>
  <c r="M173" i="56" a="1"/>
  <c r="M173" i="56" s="1"/>
  <c r="M174" i="56" a="1"/>
  <c r="M174" i="56" s="1"/>
  <c r="M175" i="56" a="1"/>
  <c r="M175" i="56" s="1"/>
  <c r="M176" i="56" a="1"/>
  <c r="M176" i="56" s="1"/>
  <c r="M177" i="56" a="1"/>
  <c r="M177" i="56" s="1"/>
  <c r="M178" i="56" a="1"/>
  <c r="M178" i="56" s="1"/>
  <c r="M179" i="56" a="1"/>
  <c r="M179" i="56" s="1"/>
  <c r="M180" i="56" a="1"/>
  <c r="M180" i="56" s="1"/>
  <c r="M181" i="56" a="1"/>
  <c r="M181" i="56" s="1"/>
  <c r="M182" i="56" a="1"/>
  <c r="M182" i="56" s="1"/>
  <c r="M183" i="56" a="1"/>
  <c r="M183" i="56" s="1"/>
  <c r="M184" i="56" a="1"/>
  <c r="M184" i="56" s="1"/>
  <c r="M185" i="56" a="1"/>
  <c r="M185" i="56" s="1"/>
  <c r="M186" i="56" a="1"/>
  <c r="M186" i="56" s="1"/>
  <c r="M187" i="56" a="1"/>
  <c r="M187" i="56" s="1"/>
  <c r="M188" i="56" a="1"/>
  <c r="M188" i="56" s="1"/>
  <c r="M189" i="56" a="1"/>
  <c r="M189" i="56" s="1"/>
  <c r="M190" i="56" a="1"/>
  <c r="M190" i="56" s="1"/>
  <c r="M191" i="56" a="1"/>
  <c r="M191" i="56" s="1"/>
  <c r="M192" i="56" a="1"/>
  <c r="M192" i="56" s="1"/>
  <c r="M193" i="56" a="1"/>
  <c r="M193" i="56" s="1"/>
  <c r="M194" i="56" a="1"/>
  <c r="M194" i="56" s="1"/>
  <c r="M195" i="56" a="1"/>
  <c r="M195" i="56" s="1"/>
  <c r="M196" i="56" a="1"/>
  <c r="M196" i="56" s="1"/>
  <c r="M197" i="56" a="1"/>
  <c r="M197" i="56" s="1"/>
  <c r="M198" i="56" a="1"/>
  <c r="M198" i="56" s="1"/>
  <c r="M199" i="56" a="1"/>
  <c r="M199" i="56" s="1"/>
  <c r="M200" i="56" a="1"/>
  <c r="M200" i="56" s="1"/>
  <c r="M201" i="56" a="1"/>
  <c r="M201" i="56" s="1"/>
  <c r="M202" i="56" a="1"/>
  <c r="M202" i="56" s="1"/>
  <c r="M203" i="56" a="1"/>
  <c r="M203" i="56" s="1"/>
  <c r="M204" i="56" a="1"/>
  <c r="M204" i="56" s="1"/>
  <c r="M205" i="56" a="1"/>
  <c r="M205" i="56" s="1"/>
  <c r="M206" i="56" a="1"/>
  <c r="M206" i="56" s="1"/>
  <c r="M207" i="56" a="1"/>
  <c r="M207" i="56" s="1"/>
  <c r="M208" i="56" a="1"/>
  <c r="M208" i="56" s="1"/>
  <c r="M209" i="56" a="1"/>
  <c r="M209" i="56" s="1"/>
  <c r="M210" i="56" a="1"/>
  <c r="M210" i="56" s="1"/>
  <c r="M211" i="56" a="1"/>
  <c r="M211" i="56" s="1"/>
  <c r="M212" i="56" a="1"/>
  <c r="M212" i="56" s="1"/>
  <c r="M213" i="56" a="1"/>
  <c r="M213" i="56" s="1"/>
  <c r="M214" i="56" a="1"/>
  <c r="M214" i="56" s="1"/>
  <c r="M215" i="56" a="1"/>
  <c r="M215" i="56" s="1"/>
  <c r="M216" i="56" a="1"/>
  <c r="M216" i="56" s="1"/>
  <c r="M217" i="56" a="1"/>
  <c r="M217" i="56" s="1"/>
  <c r="M218" i="56" a="1"/>
  <c r="M218" i="56" s="1"/>
  <c r="M219" i="56" a="1"/>
  <c r="M219" i="56" s="1"/>
  <c r="M220" i="56" a="1"/>
  <c r="M220" i="56" s="1"/>
  <c r="M221" i="56" a="1"/>
  <c r="M221" i="56" s="1"/>
  <c r="M222" i="56" a="1"/>
  <c r="M222" i="56" s="1"/>
  <c r="M223" i="56" a="1"/>
  <c r="M223" i="56" s="1"/>
  <c r="M224" i="56" a="1"/>
  <c r="M224" i="56" s="1"/>
  <c r="M225" i="56" a="1"/>
  <c r="M225" i="56" s="1"/>
  <c r="M226" i="56" a="1"/>
  <c r="M226" i="56" s="1"/>
  <c r="M227" i="56" a="1"/>
  <c r="M227" i="56" s="1"/>
  <c r="M228" i="56" a="1"/>
  <c r="M228" i="56" s="1"/>
  <c r="M229" i="56" a="1"/>
  <c r="M229" i="56" s="1"/>
  <c r="M230" i="56" a="1"/>
  <c r="M230" i="56" s="1"/>
  <c r="M231" i="56" a="1"/>
  <c r="M231" i="56" s="1"/>
  <c r="M232" i="56" a="1"/>
  <c r="M232" i="56" s="1"/>
  <c r="M233" i="56" a="1"/>
  <c r="M233" i="56" s="1"/>
  <c r="M234" i="56" a="1"/>
  <c r="M234" i="56" s="1"/>
  <c r="M235" i="56" a="1"/>
  <c r="M235" i="56" s="1"/>
  <c r="M236" i="56" a="1"/>
  <c r="M236" i="56" s="1"/>
  <c r="M237" i="56" a="1"/>
  <c r="M237" i="56" s="1"/>
  <c r="M238" i="56" a="1"/>
  <c r="M238" i="56" s="1"/>
  <c r="M239" i="56" a="1"/>
  <c r="M239" i="56" s="1"/>
  <c r="M240" i="56" a="1"/>
  <c r="M240" i="56" s="1"/>
  <c r="M241" i="56" a="1"/>
  <c r="M241" i="56" s="1"/>
  <c r="M242" i="56" a="1"/>
  <c r="M242" i="56" s="1"/>
  <c r="M243" i="56" a="1"/>
  <c r="M243" i="56" s="1"/>
  <c r="M244" i="56" a="1"/>
  <c r="M244" i="56" s="1"/>
  <c r="M245" i="56" a="1"/>
  <c r="M245" i="56" s="1"/>
  <c r="M246" i="56" a="1"/>
  <c r="M246" i="56" s="1"/>
  <c r="M247" i="56" a="1"/>
  <c r="M247" i="56" s="1"/>
  <c r="M248" i="56" a="1"/>
  <c r="M248" i="56" s="1"/>
  <c r="M249" i="56" a="1"/>
  <c r="M249" i="56" s="1"/>
  <c r="M250" i="56" a="1"/>
  <c r="M250" i="56" s="1"/>
  <c r="M251" i="56" a="1"/>
  <c r="M251" i="56" s="1"/>
  <c r="M252" i="56" a="1"/>
  <c r="M252" i="56" s="1"/>
  <c r="M253" i="56" a="1"/>
  <c r="M253" i="56" s="1"/>
  <c r="M254" i="56" a="1"/>
  <c r="M254" i="56" s="1"/>
  <c r="M255" i="56" a="1"/>
  <c r="M255" i="56" s="1"/>
  <c r="M256" i="56" a="1"/>
  <c r="M256" i="56" s="1"/>
  <c r="M257" i="56" a="1"/>
  <c r="M257" i="56" s="1"/>
  <c r="M258" i="56" a="1"/>
  <c r="M258" i="56" s="1"/>
  <c r="M259" i="56" a="1"/>
  <c r="M259" i="56" s="1"/>
  <c r="M260" i="56" a="1"/>
  <c r="M260" i="56" s="1"/>
  <c r="M261" i="56" a="1"/>
  <c r="M261" i="56" s="1"/>
  <c r="M262" i="56" a="1"/>
  <c r="M262" i="56" s="1"/>
  <c r="M263" i="56" a="1"/>
  <c r="M263" i="56" s="1"/>
  <c r="M264" i="56" a="1"/>
  <c r="M264" i="56" s="1"/>
  <c r="M265" i="56" a="1"/>
  <c r="M265" i="56" s="1"/>
  <c r="M266" i="56" a="1"/>
  <c r="M266" i="56" s="1"/>
  <c r="M267" i="56" a="1"/>
  <c r="M267" i="56" s="1"/>
  <c r="M268" i="56" a="1"/>
  <c r="M268" i="56" s="1"/>
  <c r="M269" i="56" a="1"/>
  <c r="M269" i="56" s="1"/>
  <c r="M270" i="56" a="1"/>
  <c r="M270" i="56" s="1"/>
  <c r="M271" i="56" a="1"/>
  <c r="M271" i="56" s="1"/>
  <c r="M272" i="56" a="1"/>
  <c r="M272" i="56" s="1"/>
  <c r="M273" i="56" a="1"/>
  <c r="M273" i="56" s="1"/>
  <c r="M274" i="56" a="1"/>
  <c r="M274" i="56" s="1"/>
  <c r="M275" i="56" a="1"/>
  <c r="M275" i="56" s="1"/>
  <c r="M276" i="56" a="1"/>
  <c r="M276" i="56" s="1"/>
  <c r="M277" i="56" a="1"/>
  <c r="M277" i="56" s="1"/>
  <c r="M278" i="56" a="1"/>
  <c r="M278" i="56" s="1"/>
  <c r="M279" i="56" a="1"/>
  <c r="M279" i="56" s="1"/>
  <c r="M280" i="56" a="1"/>
  <c r="M280" i="56" s="1"/>
  <c r="M281" i="56" a="1"/>
  <c r="M281" i="56" s="1"/>
  <c r="M282" i="56" a="1"/>
  <c r="M282" i="56" s="1"/>
  <c r="M283" i="56" a="1"/>
  <c r="M283" i="56" s="1"/>
  <c r="M284" i="56" a="1"/>
  <c r="M284" i="56" s="1"/>
  <c r="M285" i="56" a="1"/>
  <c r="M285" i="56" s="1"/>
  <c r="M286" i="56" a="1"/>
  <c r="M286" i="56" s="1"/>
  <c r="M287" i="56" a="1"/>
  <c r="M287" i="56" s="1"/>
  <c r="M288" i="56" a="1"/>
  <c r="M288" i="56" s="1"/>
  <c r="M289" i="56" a="1"/>
  <c r="M289" i="56" s="1"/>
  <c r="M290" i="56" a="1"/>
  <c r="M290" i="56" s="1"/>
  <c r="M291" i="56" a="1"/>
  <c r="M291" i="56" s="1"/>
  <c r="M292" i="56" a="1"/>
  <c r="M292" i="56" s="1"/>
  <c r="M293" i="56" a="1"/>
  <c r="M293" i="56" s="1"/>
  <c r="M294" i="56" a="1"/>
  <c r="M294" i="56" s="1"/>
  <c r="M295" i="56" a="1"/>
  <c r="M295" i="56" s="1"/>
  <c r="M296" i="56" a="1"/>
  <c r="M296" i="56" s="1"/>
  <c r="M297" i="56" a="1"/>
  <c r="M297" i="56" s="1"/>
  <c r="M298" i="56" a="1"/>
  <c r="M298" i="56" s="1"/>
  <c r="M299" i="56" a="1"/>
  <c r="M299" i="56" s="1"/>
  <c r="M300" i="56" a="1"/>
  <c r="M300" i="56" s="1"/>
  <c r="M301" i="56" a="1"/>
  <c r="M301" i="56" s="1"/>
  <c r="M302" i="56" a="1"/>
  <c r="M302" i="56" s="1"/>
  <c r="M303" i="56" a="1"/>
  <c r="M303" i="56" s="1"/>
  <c r="M304" i="56" a="1"/>
  <c r="M304" i="56" s="1"/>
  <c r="M305" i="56" a="1"/>
  <c r="M305" i="56" s="1"/>
  <c r="M306" i="56" a="1"/>
  <c r="M306" i="56" s="1"/>
  <c r="M307" i="56" a="1"/>
  <c r="M307" i="56" s="1"/>
  <c r="M308" i="56" a="1"/>
  <c r="M308" i="56" s="1"/>
  <c r="M309" i="56" a="1"/>
  <c r="M309" i="56" s="1"/>
  <c r="M310" i="56" a="1"/>
  <c r="M310" i="56" s="1"/>
  <c r="M311" i="56" a="1"/>
  <c r="M311" i="56" s="1"/>
  <c r="M312" i="56" a="1"/>
  <c r="M312" i="56" s="1"/>
  <c r="M313" i="56" a="1"/>
  <c r="M313" i="56" s="1"/>
  <c r="M314" i="56" a="1"/>
  <c r="M314" i="56" s="1"/>
  <c r="M315" i="56" a="1"/>
  <c r="M315" i="56" s="1"/>
  <c r="M316" i="56" a="1"/>
  <c r="M316" i="56" s="1"/>
  <c r="M317" i="56" a="1"/>
  <c r="M317" i="56" s="1"/>
  <c r="M318" i="56" a="1"/>
  <c r="M318" i="56" s="1"/>
  <c r="M319" i="56" a="1"/>
  <c r="M319" i="56" s="1"/>
  <c r="M320" i="56" a="1"/>
  <c r="M320" i="56" s="1"/>
  <c r="M321" i="56" a="1"/>
  <c r="M321" i="56" s="1"/>
  <c r="M322" i="56" a="1"/>
  <c r="M322" i="56" s="1"/>
  <c r="M323" i="56" a="1"/>
  <c r="M323" i="56" s="1"/>
  <c r="M324" i="56" a="1"/>
  <c r="M324" i="56" s="1"/>
  <c r="M325" i="56" a="1"/>
  <c r="M325" i="56" s="1"/>
  <c r="M326" i="56" a="1"/>
  <c r="M326" i="56" s="1"/>
  <c r="M327" i="56" a="1"/>
  <c r="M327" i="56" s="1"/>
  <c r="M328" i="56" a="1"/>
  <c r="M328" i="56" s="1"/>
  <c r="M329" i="56" a="1"/>
  <c r="M329" i="56" s="1"/>
  <c r="M330" i="56" a="1"/>
  <c r="M330" i="56" s="1"/>
  <c r="M331" i="56" a="1"/>
  <c r="M331" i="56" s="1"/>
  <c r="M332" i="56" a="1"/>
  <c r="M332" i="56" s="1"/>
  <c r="M333" i="56" a="1"/>
  <c r="M333" i="56" s="1"/>
  <c r="M334" i="56" a="1"/>
  <c r="M334" i="56" s="1"/>
  <c r="M335" i="56" a="1"/>
  <c r="M335" i="56" s="1"/>
  <c r="M336" i="56" a="1"/>
  <c r="M336" i="56" s="1"/>
  <c r="M337" i="56" a="1"/>
  <c r="M337" i="56" s="1"/>
  <c r="M338" i="56" a="1"/>
  <c r="M338" i="56" s="1"/>
  <c r="M339" i="56" a="1"/>
  <c r="M339" i="56" s="1"/>
  <c r="M340" i="56" a="1"/>
  <c r="M340" i="56" s="1"/>
  <c r="M341" i="56" a="1"/>
  <c r="M341" i="56" s="1"/>
  <c r="M342" i="56" a="1"/>
  <c r="M342" i="56" s="1"/>
  <c r="M343" i="56" a="1"/>
  <c r="M343" i="56" s="1"/>
  <c r="M344" i="56" a="1"/>
  <c r="M344" i="56" s="1"/>
  <c r="M345" i="56" a="1"/>
  <c r="M345" i="56" s="1"/>
  <c r="M346" i="56" a="1"/>
  <c r="M346" i="56" s="1"/>
  <c r="M347" i="56" a="1"/>
  <c r="M347" i="56" s="1"/>
  <c r="M348" i="56" a="1"/>
  <c r="M348" i="56" s="1"/>
  <c r="M349" i="56" a="1"/>
  <c r="M349" i="56" s="1"/>
  <c r="M350" i="56" a="1"/>
  <c r="M350" i="56" s="1"/>
  <c r="M351" i="56" a="1"/>
  <c r="M351" i="56" s="1"/>
  <c r="M352" i="56" a="1"/>
  <c r="M352" i="56" s="1"/>
  <c r="M353" i="56" a="1"/>
  <c r="M353" i="56" s="1"/>
  <c r="M354" i="56" a="1"/>
  <c r="M354" i="56" s="1"/>
  <c r="M355" i="56" a="1"/>
  <c r="M355" i="56" s="1"/>
  <c r="M356" i="56" a="1"/>
  <c r="M356" i="56" s="1"/>
  <c r="M357" i="56" a="1"/>
  <c r="M357" i="56" s="1"/>
  <c r="M358" i="56" a="1"/>
  <c r="M358" i="56" s="1"/>
  <c r="M359" i="56" a="1"/>
  <c r="M359" i="56" s="1"/>
  <c r="M360" i="56" a="1"/>
  <c r="M360" i="56" s="1"/>
  <c r="M361" i="56" a="1"/>
  <c r="M361" i="56" s="1"/>
  <c r="M362" i="56" a="1"/>
  <c r="M362" i="56" s="1"/>
  <c r="M363" i="56" a="1"/>
  <c r="M363" i="56" s="1"/>
  <c r="M364" i="56" a="1"/>
  <c r="M364" i="56" s="1"/>
  <c r="M365" i="56" a="1"/>
  <c r="M365" i="56" s="1"/>
  <c r="M366" i="56" a="1"/>
  <c r="M366" i="56" s="1"/>
  <c r="M367" i="56" a="1"/>
  <c r="M367" i="56" s="1"/>
  <c r="M368" i="56" a="1"/>
  <c r="M368" i="56" s="1"/>
  <c r="M369" i="56" a="1"/>
  <c r="M369" i="56" s="1"/>
  <c r="M370" i="56" a="1"/>
  <c r="M370" i="56" s="1"/>
  <c r="M371" i="56" a="1"/>
  <c r="M371" i="56" s="1"/>
  <c r="M372" i="56" a="1"/>
  <c r="M372" i="56" s="1"/>
  <c r="M373" i="56" a="1"/>
  <c r="M373" i="56" s="1"/>
  <c r="M374" i="56" a="1"/>
  <c r="M374" i="56" s="1"/>
  <c r="M375" i="56" a="1"/>
  <c r="M375" i="56" s="1"/>
  <c r="M376" i="56" a="1"/>
  <c r="M376" i="56" s="1"/>
  <c r="M377" i="56" a="1"/>
  <c r="M377" i="56" s="1"/>
  <c r="M378" i="56" a="1"/>
  <c r="M378" i="56" s="1"/>
  <c r="M379" i="56" a="1"/>
  <c r="M379" i="56" s="1"/>
  <c r="M380" i="56" a="1"/>
  <c r="M380" i="56" s="1"/>
  <c r="M381" i="56" a="1"/>
  <c r="M381" i="56" s="1"/>
  <c r="M382" i="56" a="1"/>
  <c r="M382" i="56" s="1"/>
  <c r="M383" i="56" a="1"/>
  <c r="M383" i="56" s="1"/>
  <c r="M384" i="56" a="1"/>
  <c r="M384" i="56" s="1"/>
  <c r="M385" i="56" a="1"/>
  <c r="M385" i="56" s="1"/>
  <c r="M386" i="56" a="1"/>
  <c r="M386" i="56" s="1"/>
  <c r="M387" i="56" a="1"/>
  <c r="M387" i="56" s="1"/>
  <c r="M388" i="56" a="1"/>
  <c r="M388" i="56" s="1"/>
  <c r="M389" i="56" a="1"/>
  <c r="M389" i="56" s="1"/>
  <c r="M390" i="56" a="1"/>
  <c r="M390" i="56" s="1"/>
  <c r="M391" i="56" a="1"/>
  <c r="M391" i="56" s="1"/>
  <c r="M392" i="56" a="1"/>
  <c r="M392" i="56" s="1"/>
  <c r="M393" i="56" a="1"/>
  <c r="M393" i="56" s="1"/>
  <c r="M394" i="56" a="1"/>
  <c r="M394" i="56" s="1"/>
  <c r="M395" i="56" a="1"/>
  <c r="M395" i="56" s="1"/>
  <c r="M396" i="56" a="1"/>
  <c r="M396" i="56" s="1"/>
  <c r="M397" i="56" a="1"/>
  <c r="M397" i="56" s="1"/>
  <c r="M398" i="56" a="1"/>
  <c r="M398" i="56" s="1"/>
  <c r="M399" i="56" a="1"/>
  <c r="M399" i="56" s="1"/>
  <c r="M400" i="56" a="1"/>
  <c r="M400" i="56" s="1"/>
  <c r="M401" i="56" a="1"/>
  <c r="M401" i="56" s="1"/>
  <c r="M402" i="56" a="1"/>
  <c r="M402" i="56" s="1"/>
  <c r="M403" i="56" a="1"/>
  <c r="M403" i="56" s="1"/>
  <c r="M404" i="56" a="1"/>
  <c r="M404" i="56" s="1"/>
  <c r="M405" i="56" a="1"/>
  <c r="M405" i="56" s="1"/>
  <c r="M406" i="56" a="1"/>
  <c r="M406" i="56" s="1"/>
  <c r="M407" i="56" a="1"/>
  <c r="M407" i="56" s="1"/>
  <c r="M408" i="56" a="1"/>
  <c r="M408" i="56" s="1"/>
  <c r="M409" i="56" a="1"/>
  <c r="M409" i="56" s="1"/>
  <c r="M410" i="56" a="1"/>
  <c r="M410" i="56" s="1"/>
  <c r="M411" i="56" a="1"/>
  <c r="M411" i="56" s="1"/>
  <c r="M412" i="56" a="1"/>
  <c r="M412" i="56" s="1"/>
  <c r="M413" i="56" a="1"/>
  <c r="M413" i="56" s="1"/>
  <c r="M414" i="56" a="1"/>
  <c r="M414" i="56" s="1"/>
  <c r="M415" i="56" a="1"/>
  <c r="M415" i="56" s="1"/>
  <c r="M416" i="56" a="1"/>
  <c r="M416" i="56" s="1"/>
  <c r="M417" i="56" a="1"/>
  <c r="M417" i="56" s="1"/>
  <c r="M418" i="56" a="1"/>
  <c r="M418" i="56" s="1"/>
  <c r="M419" i="56" a="1"/>
  <c r="M419" i="56" s="1"/>
  <c r="M420" i="56" a="1"/>
  <c r="M420" i="56" s="1"/>
  <c r="M421" i="56" a="1"/>
  <c r="M421" i="56" s="1"/>
  <c r="M422" i="56" a="1"/>
  <c r="M422" i="56" s="1"/>
  <c r="M423" i="56" a="1"/>
  <c r="M423" i="56" s="1"/>
  <c r="M424" i="56" a="1"/>
  <c r="M424" i="56" s="1"/>
  <c r="M425" i="56" a="1"/>
  <c r="M425" i="56" s="1"/>
  <c r="M426" i="56" a="1"/>
  <c r="M426" i="56" s="1"/>
  <c r="M427" i="56" a="1"/>
  <c r="M427" i="56" s="1"/>
  <c r="M428" i="56" a="1"/>
  <c r="M428" i="56" s="1"/>
  <c r="M429" i="56" a="1"/>
  <c r="M429" i="56" s="1"/>
  <c r="M430" i="56" a="1"/>
  <c r="M430" i="56" s="1"/>
  <c r="M431" i="56" a="1"/>
  <c r="M431" i="56" s="1"/>
  <c r="M432" i="56" a="1"/>
  <c r="M432" i="56" s="1"/>
  <c r="M433" i="56" a="1"/>
  <c r="M433" i="56" s="1"/>
  <c r="M434" i="56" a="1"/>
  <c r="M434" i="56" s="1"/>
  <c r="M435" i="56" a="1"/>
  <c r="M435" i="56" s="1"/>
  <c r="M436" i="56" a="1"/>
  <c r="M436" i="56" s="1"/>
  <c r="M437" i="56" a="1"/>
  <c r="M437" i="56" s="1"/>
  <c r="M438" i="56" a="1"/>
  <c r="M438" i="56" s="1"/>
  <c r="M439" i="56" a="1"/>
  <c r="M439" i="56" s="1"/>
  <c r="M440" i="56" a="1"/>
  <c r="M440" i="56" s="1"/>
  <c r="M441" i="56" a="1"/>
  <c r="M441" i="56" s="1"/>
  <c r="M442" i="56" a="1"/>
  <c r="M442" i="56" s="1"/>
  <c r="M443" i="56" a="1"/>
  <c r="M443" i="56" s="1"/>
  <c r="M444" i="56" a="1"/>
  <c r="M444" i="56" s="1"/>
  <c r="M445" i="56" a="1"/>
  <c r="M445" i="56" s="1"/>
  <c r="M446" i="56" a="1"/>
  <c r="M446" i="56" s="1"/>
  <c r="M447" i="56" a="1"/>
  <c r="M447" i="56" s="1"/>
  <c r="M448" i="56" a="1"/>
  <c r="M448" i="56" s="1"/>
  <c r="M449" i="56" a="1"/>
  <c r="M449" i="56" s="1"/>
  <c r="M450" i="56" a="1"/>
  <c r="M450" i="56" s="1"/>
  <c r="M451" i="56" a="1"/>
  <c r="M451" i="56" s="1"/>
  <c r="M452" i="56" a="1"/>
  <c r="M452" i="56" s="1"/>
  <c r="M453" i="56" a="1"/>
  <c r="M453" i="56" s="1"/>
  <c r="M454" i="56" a="1"/>
  <c r="M454" i="56" s="1"/>
  <c r="M455" i="56" a="1"/>
  <c r="M455" i="56" s="1"/>
  <c r="M456" i="56" a="1"/>
  <c r="M456" i="56" s="1"/>
  <c r="M457" i="56" a="1"/>
  <c r="M457" i="56" s="1"/>
  <c r="M458" i="56" a="1"/>
  <c r="M458" i="56" s="1"/>
  <c r="M459" i="56" a="1"/>
  <c r="M459" i="56" s="1"/>
  <c r="M460" i="56" a="1"/>
  <c r="M460" i="56" s="1"/>
  <c r="M461" i="56" a="1"/>
  <c r="M461" i="56" s="1"/>
  <c r="M462" i="56" a="1"/>
  <c r="M462" i="56" s="1"/>
  <c r="M463" i="56" a="1"/>
  <c r="M463" i="56" s="1"/>
  <c r="M464" i="56" a="1"/>
  <c r="M464" i="56" s="1"/>
  <c r="M465" i="56" a="1"/>
  <c r="M465" i="56" s="1"/>
  <c r="M466" i="56" a="1"/>
  <c r="M466" i="56" s="1"/>
  <c r="M467" i="56" a="1"/>
  <c r="M467" i="56" s="1"/>
  <c r="M468" i="56" a="1"/>
  <c r="M468" i="56" s="1"/>
  <c r="M469" i="56" a="1"/>
  <c r="M469" i="56" s="1"/>
  <c r="M470" i="56" a="1"/>
  <c r="M470" i="56" s="1"/>
  <c r="M471" i="56" a="1"/>
  <c r="M471" i="56" s="1"/>
  <c r="M472" i="56" a="1"/>
  <c r="M472" i="56" s="1"/>
  <c r="M473" i="56" a="1"/>
  <c r="M473" i="56" s="1"/>
  <c r="M474" i="56" a="1"/>
  <c r="M474" i="56" s="1"/>
  <c r="M475" i="56" a="1"/>
  <c r="M475" i="56" s="1"/>
  <c r="M476" i="56" a="1"/>
  <c r="M476" i="56" s="1"/>
  <c r="M477" i="56" a="1"/>
  <c r="M477" i="56" s="1"/>
  <c r="M478" i="56" a="1"/>
  <c r="M478" i="56" s="1"/>
  <c r="M479" i="56" a="1"/>
  <c r="M479" i="56" s="1"/>
  <c r="M480" i="56" a="1"/>
  <c r="M480" i="56" s="1"/>
  <c r="M481" i="56" a="1"/>
  <c r="M481" i="56" s="1"/>
  <c r="M482" i="56" a="1"/>
  <c r="M482" i="56" s="1"/>
  <c r="M483" i="56" a="1"/>
  <c r="M483" i="56" s="1"/>
  <c r="M484" i="56" a="1"/>
  <c r="M484" i="56" s="1"/>
  <c r="M485" i="56" a="1"/>
  <c r="M485" i="56" s="1"/>
  <c r="M486" i="56" a="1"/>
  <c r="M486" i="56" s="1"/>
  <c r="M487" i="56" a="1"/>
  <c r="M487" i="56" s="1"/>
  <c r="M488" i="56" a="1"/>
  <c r="M488" i="56" s="1"/>
  <c r="M489" i="56" a="1"/>
  <c r="M489" i="56" s="1"/>
  <c r="M490" i="56" a="1"/>
  <c r="M490" i="56" s="1"/>
  <c r="M491" i="56" a="1"/>
  <c r="M491" i="56" s="1"/>
  <c r="M492" i="56" a="1"/>
  <c r="M492" i="56" s="1"/>
  <c r="M493" i="56" a="1"/>
  <c r="M493" i="56" s="1"/>
  <c r="M494" i="56" a="1"/>
  <c r="M494" i="56" s="1"/>
  <c r="M495" i="56" a="1"/>
  <c r="M495" i="56" s="1"/>
  <c r="M496" i="56" a="1"/>
  <c r="M496" i="56" s="1"/>
  <c r="M3" i="56" a="1"/>
  <c r="M3" i="56" s="1"/>
  <c r="J500" i="58" l="1"/>
  <c r="H499" i="58"/>
  <c r="J499" i="58" s="1"/>
  <c r="J503" i="58"/>
  <c r="J498" i="58"/>
  <c r="H497" i="58"/>
  <c r="J497" i="58" s="1"/>
  <c r="H502" i="58"/>
  <c r="J502" i="58" s="1"/>
  <c r="N505" i="56"/>
  <c r="N504" i="56"/>
  <c r="N503" i="56"/>
  <c r="N502" i="56"/>
  <c r="N501" i="56"/>
  <c r="N500" i="56"/>
  <c r="N499" i="56"/>
  <c r="N498" i="56"/>
  <c r="N497" i="56"/>
  <c r="AA505" i="56"/>
  <c r="E505" i="55"/>
  <c r="AB504" i="56"/>
  <c r="F504" i="55"/>
  <c r="AD503" i="56"/>
  <c r="H503" i="55"/>
  <c r="AE502" i="56"/>
  <c r="I502" i="55"/>
  <c r="X501" i="56"/>
  <c r="B501" i="55"/>
  <c r="Y500" i="56"/>
  <c r="C500" i="55"/>
  <c r="B500" i="56"/>
  <c r="Z499" i="56"/>
  <c r="D499" i="55"/>
  <c r="F498" i="55"/>
  <c r="AB498" i="56"/>
  <c r="AC497" i="56"/>
  <c r="G497" i="55"/>
  <c r="D505" i="55"/>
  <c r="Z505" i="56"/>
  <c r="AA504" i="56"/>
  <c r="E504" i="55"/>
  <c r="G503" i="55"/>
  <c r="AC503" i="56"/>
  <c r="AD502" i="56"/>
  <c r="H502" i="55"/>
  <c r="I501" i="55"/>
  <c r="AE501" i="56"/>
  <c r="B500" i="55"/>
  <c r="X500" i="56"/>
  <c r="Y499" i="56"/>
  <c r="C499" i="55"/>
  <c r="AA498" i="56"/>
  <c r="E498" i="55"/>
  <c r="AB497" i="56"/>
  <c r="F497" i="55"/>
  <c r="C505" i="55"/>
  <c r="Y505" i="56"/>
  <c r="D504" i="55"/>
  <c r="Z504" i="56"/>
  <c r="F503" i="55"/>
  <c r="AB503" i="56"/>
  <c r="G502" i="55"/>
  <c r="AC502" i="56"/>
  <c r="H501" i="55"/>
  <c r="AD501" i="56"/>
  <c r="I500" i="55"/>
  <c r="AE500" i="56"/>
  <c r="X499" i="56"/>
  <c r="B499" i="55"/>
  <c r="B499" i="56"/>
  <c r="D498" i="55"/>
  <c r="Z498" i="56"/>
  <c r="AA497" i="56"/>
  <c r="E497" i="55"/>
  <c r="X505" i="56"/>
  <c r="B505" i="55"/>
  <c r="Y504" i="56"/>
  <c r="C504" i="55"/>
  <c r="AA503" i="56"/>
  <c r="E503" i="55"/>
  <c r="F502" i="55"/>
  <c r="AB502" i="56"/>
  <c r="G501" i="55"/>
  <c r="AC501" i="56"/>
  <c r="H500" i="55"/>
  <c r="AD500" i="56"/>
  <c r="I499" i="55"/>
  <c r="AE499" i="56"/>
  <c r="C498" i="55"/>
  <c r="Y498" i="56"/>
  <c r="B498" i="56"/>
  <c r="D497" i="55"/>
  <c r="Z497" i="56"/>
  <c r="I505" i="55"/>
  <c r="AE505" i="56"/>
  <c r="B504" i="55"/>
  <c r="X504" i="56"/>
  <c r="B504" i="56"/>
  <c r="Z503" i="56"/>
  <c r="D503" i="55"/>
  <c r="AA502" i="56"/>
  <c r="E502" i="55"/>
  <c r="AB501" i="56"/>
  <c r="F501" i="55"/>
  <c r="AC500" i="56"/>
  <c r="G500" i="55"/>
  <c r="H499" i="55"/>
  <c r="AD499" i="56"/>
  <c r="B498" i="55"/>
  <c r="X498" i="56"/>
  <c r="C497" i="55"/>
  <c r="Y497" i="56"/>
  <c r="B497" i="56"/>
  <c r="AD505" i="56"/>
  <c r="H505" i="55"/>
  <c r="I504" i="55"/>
  <c r="AE504" i="56"/>
  <c r="Y503" i="56"/>
  <c r="C503" i="55"/>
  <c r="B503" i="56"/>
  <c r="Z502" i="56"/>
  <c r="D502" i="55"/>
  <c r="AA501" i="56"/>
  <c r="E501" i="55"/>
  <c r="AB500" i="56"/>
  <c r="F500" i="55"/>
  <c r="AC499" i="56"/>
  <c r="G499" i="55"/>
  <c r="AE498" i="56"/>
  <c r="I498" i="55"/>
  <c r="X497" i="56"/>
  <c r="B497" i="55"/>
  <c r="I15" i="52"/>
  <c r="I7" i="52"/>
  <c r="I14" i="52"/>
  <c r="I6" i="52"/>
  <c r="I5" i="52"/>
  <c r="I2" i="52"/>
  <c r="I4" i="52"/>
  <c r="I3" i="52"/>
  <c r="I12" i="52"/>
  <c r="I11" i="52"/>
  <c r="I10" i="52"/>
  <c r="I9" i="52"/>
  <c r="I8" i="52"/>
  <c r="I13" i="52"/>
  <c r="AC505" i="56"/>
  <c r="G505" i="55"/>
  <c r="H504" i="55"/>
  <c r="AD504" i="56"/>
  <c r="X503" i="56"/>
  <c r="B503" i="55"/>
  <c r="Y502" i="56"/>
  <c r="C502" i="55"/>
  <c r="B502" i="56"/>
  <c r="Z501" i="56"/>
  <c r="D501" i="55"/>
  <c r="AA500" i="56"/>
  <c r="E500" i="55"/>
  <c r="F499" i="55"/>
  <c r="AB499" i="56"/>
  <c r="AD498" i="56"/>
  <c r="H498" i="55"/>
  <c r="AE497" i="56"/>
  <c r="I497" i="55"/>
  <c r="AB505" i="56"/>
  <c r="F505" i="55"/>
  <c r="G504" i="55"/>
  <c r="AC504" i="56"/>
  <c r="I503" i="55"/>
  <c r="AE503" i="56"/>
  <c r="B502" i="55"/>
  <c r="X502" i="56"/>
  <c r="Y501" i="56"/>
  <c r="C501" i="55"/>
  <c r="Z500" i="56"/>
  <c r="D500" i="55"/>
  <c r="AA499" i="56"/>
  <c r="E499" i="55"/>
  <c r="G498" i="55"/>
  <c r="AC498" i="56"/>
  <c r="AD497" i="56"/>
  <c r="H497" i="55"/>
  <c r="C499" i="56"/>
  <c r="C505" i="56"/>
  <c r="C504" i="56"/>
  <c r="R369" i="56"/>
  <c r="R297" i="56"/>
  <c r="R225" i="56"/>
  <c r="R193" i="56"/>
  <c r="Q504" i="56"/>
  <c r="R504" i="56"/>
  <c r="R328" i="56"/>
  <c r="R264" i="56"/>
  <c r="Q465" i="56"/>
  <c r="R337" i="56"/>
  <c r="Q169" i="56"/>
  <c r="Q17" i="56"/>
  <c r="R503" i="56"/>
  <c r="Q503" i="56"/>
  <c r="R487" i="56"/>
  <c r="R479" i="56"/>
  <c r="R471" i="56"/>
  <c r="R463" i="56"/>
  <c r="R455" i="56"/>
  <c r="R439" i="56"/>
  <c r="R431" i="56"/>
  <c r="R423" i="56"/>
  <c r="R407" i="56"/>
  <c r="R399" i="56"/>
  <c r="R391" i="56"/>
  <c r="R383" i="56"/>
  <c r="R151" i="56"/>
  <c r="R119" i="56"/>
  <c r="R87" i="56"/>
  <c r="R55" i="56"/>
  <c r="Q505" i="56"/>
  <c r="R505" i="56"/>
  <c r="R281" i="56"/>
  <c r="Q502" i="56"/>
  <c r="R502" i="56"/>
  <c r="R494" i="56"/>
  <c r="R486" i="56"/>
  <c r="R478" i="56"/>
  <c r="R470" i="56"/>
  <c r="R462" i="56"/>
  <c r="R454" i="56"/>
  <c r="R446" i="56"/>
  <c r="R438" i="56"/>
  <c r="R430" i="56"/>
  <c r="R422" i="56"/>
  <c r="R414" i="56"/>
  <c r="R406" i="56"/>
  <c r="R398" i="56"/>
  <c r="R390" i="56"/>
  <c r="R382" i="56"/>
  <c r="R374" i="56"/>
  <c r="R366" i="56"/>
  <c r="R358" i="56"/>
  <c r="R350" i="56"/>
  <c r="R342" i="56"/>
  <c r="Q334" i="56"/>
  <c r="Q302" i="56"/>
  <c r="Q270" i="56"/>
  <c r="Q238" i="56"/>
  <c r="Q206" i="56"/>
  <c r="R182" i="56"/>
  <c r="Q142" i="56"/>
  <c r="Q78" i="56"/>
  <c r="Q353" i="56"/>
  <c r="Q321" i="56"/>
  <c r="R249" i="56"/>
  <c r="R217" i="56"/>
  <c r="Q177" i="56"/>
  <c r="Q501" i="56"/>
  <c r="R501" i="56"/>
  <c r="R141" i="56"/>
  <c r="R109" i="56"/>
  <c r="R77" i="56"/>
  <c r="R45" i="56"/>
  <c r="R13" i="56"/>
  <c r="R361" i="56"/>
  <c r="Q305" i="56"/>
  <c r="Q257" i="56"/>
  <c r="R201" i="56"/>
  <c r="Q41" i="56"/>
  <c r="Q500" i="56"/>
  <c r="R500" i="56"/>
  <c r="R300" i="56"/>
  <c r="Q292" i="56"/>
  <c r="R284" i="56"/>
  <c r="R276" i="56"/>
  <c r="R268" i="56"/>
  <c r="R260" i="56"/>
  <c r="R252" i="56"/>
  <c r="R244" i="56"/>
  <c r="R236" i="56"/>
  <c r="Q228" i="56"/>
  <c r="R220" i="56"/>
  <c r="R212" i="56"/>
  <c r="R172" i="56"/>
  <c r="R140" i="56"/>
  <c r="R108" i="56"/>
  <c r="R76" i="56"/>
  <c r="Q497" i="56"/>
  <c r="R497" i="56"/>
  <c r="R345" i="56"/>
  <c r="R313" i="56"/>
  <c r="R289" i="56"/>
  <c r="R273" i="56"/>
  <c r="R241" i="56"/>
  <c r="Q49" i="56"/>
  <c r="R499" i="56"/>
  <c r="Q499" i="56"/>
  <c r="R395" i="56"/>
  <c r="R387" i="56"/>
  <c r="Q379" i="56"/>
  <c r="Q363" i="56"/>
  <c r="Q347" i="56"/>
  <c r="Q331" i="56"/>
  <c r="Q315" i="56"/>
  <c r="Q299" i="56"/>
  <c r="Q283" i="56"/>
  <c r="Q267" i="56"/>
  <c r="Q251" i="56"/>
  <c r="Q235" i="56"/>
  <c r="Q219" i="56"/>
  <c r="Q195" i="56"/>
  <c r="R179" i="56"/>
  <c r="R163" i="56"/>
  <c r="R329" i="56"/>
  <c r="R233" i="56"/>
  <c r="Q209" i="56"/>
  <c r="Q498" i="56"/>
  <c r="R498" i="56"/>
  <c r="Q410" i="56"/>
  <c r="R362" i="56"/>
  <c r="R354" i="56"/>
  <c r="Q346" i="56"/>
  <c r="R338" i="56"/>
  <c r="R330" i="56"/>
  <c r="R322" i="56"/>
  <c r="R314" i="56"/>
  <c r="R306" i="56"/>
  <c r="R298" i="56"/>
  <c r="R290" i="56"/>
  <c r="R282" i="56"/>
  <c r="R274" i="56"/>
  <c r="R266" i="56"/>
  <c r="R258" i="56"/>
  <c r="R250" i="56"/>
  <c r="R242" i="56"/>
  <c r="R234" i="56"/>
  <c r="R226" i="56"/>
  <c r="R218" i="56"/>
  <c r="R210" i="56"/>
  <c r="Q202" i="56"/>
  <c r="Q194" i="56"/>
  <c r="Q170" i="56"/>
  <c r="G4" i="64"/>
  <c r="J4" i="64"/>
  <c r="P80" i="56"/>
  <c r="P82" i="56"/>
  <c r="R265" i="56"/>
  <c r="P303" i="56"/>
  <c r="P394" i="56"/>
  <c r="P400" i="56"/>
  <c r="P401" i="56"/>
  <c r="R415" i="56"/>
  <c r="P417" i="56"/>
  <c r="P434" i="56"/>
  <c r="R447" i="56"/>
  <c r="O496" i="56"/>
  <c r="O433" i="56"/>
  <c r="O432" i="56"/>
  <c r="O431" i="56"/>
  <c r="O430" i="56"/>
  <c r="O414" i="56"/>
  <c r="O413" i="56"/>
  <c r="O412" i="56"/>
  <c r="O411" i="56"/>
  <c r="O410" i="56"/>
  <c r="O409" i="56"/>
  <c r="O3" i="56"/>
  <c r="O4" i="56"/>
  <c r="O5" i="56"/>
  <c r="O6" i="56"/>
  <c r="O7" i="56"/>
  <c r="O8" i="56"/>
  <c r="O9" i="56"/>
  <c r="O10" i="56"/>
  <c r="O11" i="56"/>
  <c r="O12" i="56"/>
  <c r="O13" i="56"/>
  <c r="O14" i="56"/>
  <c r="O15" i="56"/>
  <c r="O16" i="56"/>
  <c r="O17" i="56"/>
  <c r="O18" i="56"/>
  <c r="O19" i="56"/>
  <c r="O20" i="56"/>
  <c r="O21" i="56"/>
  <c r="O22" i="56"/>
  <c r="O23" i="56"/>
  <c r="O24" i="56"/>
  <c r="O25" i="56"/>
  <c r="O26" i="56"/>
  <c r="O27" i="56"/>
  <c r="O28" i="56"/>
  <c r="O29" i="56"/>
  <c r="O30" i="56"/>
  <c r="O31" i="56"/>
  <c r="O32" i="56"/>
  <c r="O33" i="56"/>
  <c r="O34" i="56"/>
  <c r="O35" i="56"/>
  <c r="O36" i="56"/>
  <c r="O37" i="56"/>
  <c r="O38" i="56"/>
  <c r="O39" i="56"/>
  <c r="O40" i="56"/>
  <c r="O41" i="56"/>
  <c r="O42" i="56"/>
  <c r="O43" i="56"/>
  <c r="O44" i="56"/>
  <c r="O45" i="56"/>
  <c r="O46" i="56"/>
  <c r="O47" i="56"/>
  <c r="O48" i="56"/>
  <c r="O49" i="56"/>
  <c r="O50" i="56"/>
  <c r="O51" i="56"/>
  <c r="O52" i="56"/>
  <c r="O53" i="56"/>
  <c r="O54" i="56"/>
  <c r="O55" i="56"/>
  <c r="O56" i="56"/>
  <c r="O57" i="56"/>
  <c r="O58" i="56"/>
  <c r="O59" i="56"/>
  <c r="O60" i="56"/>
  <c r="O61" i="56"/>
  <c r="O62" i="56"/>
  <c r="O63" i="56"/>
  <c r="O64" i="56"/>
  <c r="O65" i="56"/>
  <c r="O66" i="56"/>
  <c r="O67" i="56"/>
  <c r="O68" i="56"/>
  <c r="O69" i="56"/>
  <c r="O70" i="56"/>
  <c r="O71" i="56"/>
  <c r="O72" i="56"/>
  <c r="O73" i="56"/>
  <c r="O74" i="56"/>
  <c r="O75" i="56"/>
  <c r="O76" i="56"/>
  <c r="O77" i="56"/>
  <c r="O78" i="56"/>
  <c r="O79" i="56"/>
  <c r="O80" i="56"/>
  <c r="O81" i="56"/>
  <c r="O82" i="56"/>
  <c r="O83" i="56"/>
  <c r="O84" i="56"/>
  <c r="O85" i="56"/>
  <c r="O86" i="56"/>
  <c r="O87" i="56"/>
  <c r="O88" i="56"/>
  <c r="O89" i="56"/>
  <c r="O90" i="56"/>
  <c r="O91" i="56"/>
  <c r="O92" i="56"/>
  <c r="O93" i="56"/>
  <c r="O94" i="56"/>
  <c r="O95" i="56"/>
  <c r="O96" i="56"/>
  <c r="O97" i="56"/>
  <c r="O98" i="56"/>
  <c r="O99" i="56"/>
  <c r="O100" i="56"/>
  <c r="O101" i="56"/>
  <c r="O102" i="56"/>
  <c r="O103" i="56"/>
  <c r="O104" i="56"/>
  <c r="O105" i="56"/>
  <c r="O106" i="56"/>
  <c r="O107" i="56"/>
  <c r="O108" i="56"/>
  <c r="O109" i="56"/>
  <c r="O110" i="56"/>
  <c r="O111" i="56"/>
  <c r="O112" i="56"/>
  <c r="O113" i="56"/>
  <c r="O114" i="56"/>
  <c r="O115" i="56"/>
  <c r="O116" i="56"/>
  <c r="O117" i="56"/>
  <c r="O118" i="56"/>
  <c r="O119" i="56"/>
  <c r="O120" i="56"/>
  <c r="O121" i="56"/>
  <c r="O122" i="56"/>
  <c r="O123" i="56"/>
  <c r="O124" i="56"/>
  <c r="O125" i="56"/>
  <c r="O126" i="56"/>
  <c r="O127" i="56"/>
  <c r="O128" i="56"/>
  <c r="O129" i="56"/>
  <c r="O130" i="56"/>
  <c r="O131" i="56"/>
  <c r="O132" i="56"/>
  <c r="O133" i="56"/>
  <c r="O134" i="56"/>
  <c r="O135" i="56"/>
  <c r="O136" i="56"/>
  <c r="O137" i="56"/>
  <c r="O138" i="56"/>
  <c r="O139" i="56"/>
  <c r="O140" i="56"/>
  <c r="O141" i="56"/>
  <c r="O142" i="56"/>
  <c r="O143" i="56"/>
  <c r="O144" i="56"/>
  <c r="O145" i="56"/>
  <c r="O146" i="56"/>
  <c r="O147" i="56"/>
  <c r="O148" i="56"/>
  <c r="O149" i="56"/>
  <c r="O150" i="56"/>
  <c r="O151" i="56"/>
  <c r="O152" i="56"/>
  <c r="O153" i="56"/>
  <c r="O154" i="56"/>
  <c r="O155" i="56"/>
  <c r="O156" i="56"/>
  <c r="O157" i="56"/>
  <c r="O158" i="56"/>
  <c r="O159" i="56"/>
  <c r="O160" i="56"/>
  <c r="O161" i="56"/>
  <c r="O162" i="56"/>
  <c r="O163" i="56"/>
  <c r="O164" i="56"/>
  <c r="O165" i="56"/>
  <c r="O166" i="56"/>
  <c r="O167" i="56"/>
  <c r="O168" i="56"/>
  <c r="O169" i="56"/>
  <c r="O170" i="56"/>
  <c r="O171" i="56"/>
  <c r="O172" i="56"/>
  <c r="O173" i="56"/>
  <c r="O174" i="56"/>
  <c r="O175" i="56"/>
  <c r="O176" i="56"/>
  <c r="O177" i="56"/>
  <c r="O178" i="56"/>
  <c r="O179" i="56"/>
  <c r="O180" i="56"/>
  <c r="O181" i="56"/>
  <c r="O182" i="56"/>
  <c r="O183" i="56"/>
  <c r="O184" i="56"/>
  <c r="O185" i="56"/>
  <c r="O186" i="56"/>
  <c r="O187" i="56"/>
  <c r="O188" i="56"/>
  <c r="O189" i="56"/>
  <c r="O190" i="56"/>
  <c r="O191" i="56"/>
  <c r="O192" i="56"/>
  <c r="O193" i="56"/>
  <c r="O194" i="56"/>
  <c r="O195" i="56"/>
  <c r="O196" i="56"/>
  <c r="O197" i="56"/>
  <c r="O198" i="56"/>
  <c r="O199" i="56"/>
  <c r="O200" i="56"/>
  <c r="O201" i="56"/>
  <c r="O202" i="56"/>
  <c r="O203" i="56"/>
  <c r="O204" i="56"/>
  <c r="O205" i="56"/>
  <c r="O206" i="56"/>
  <c r="O207" i="56"/>
  <c r="O208" i="56"/>
  <c r="O209" i="56"/>
  <c r="O210" i="56"/>
  <c r="O211" i="56"/>
  <c r="O212" i="56"/>
  <c r="O213" i="56"/>
  <c r="O214" i="56"/>
  <c r="O215" i="56"/>
  <c r="O216" i="56"/>
  <c r="O217" i="56"/>
  <c r="O218" i="56"/>
  <c r="O219" i="56"/>
  <c r="O220" i="56"/>
  <c r="O221" i="56"/>
  <c r="O222" i="56"/>
  <c r="O223" i="56"/>
  <c r="O224" i="56"/>
  <c r="O225" i="56"/>
  <c r="O226" i="56"/>
  <c r="O227" i="56"/>
  <c r="O228" i="56"/>
  <c r="O229" i="56"/>
  <c r="O230" i="56"/>
  <c r="O231" i="56"/>
  <c r="O232" i="56"/>
  <c r="O233" i="56"/>
  <c r="O234" i="56"/>
  <c r="O235" i="56"/>
  <c r="O236" i="56"/>
  <c r="O237" i="56"/>
  <c r="O238" i="56"/>
  <c r="O239" i="56"/>
  <c r="O240" i="56"/>
  <c r="O241" i="56"/>
  <c r="O242" i="56"/>
  <c r="O243" i="56"/>
  <c r="O244" i="56"/>
  <c r="O245" i="56"/>
  <c r="O246" i="56"/>
  <c r="O247" i="56"/>
  <c r="O248" i="56"/>
  <c r="O249" i="56"/>
  <c r="O250" i="56"/>
  <c r="O251" i="56"/>
  <c r="O252" i="56"/>
  <c r="O253" i="56"/>
  <c r="O254" i="56"/>
  <c r="O255" i="56"/>
  <c r="O256" i="56"/>
  <c r="O257" i="56"/>
  <c r="O258" i="56"/>
  <c r="O259" i="56"/>
  <c r="O260" i="56"/>
  <c r="O261" i="56"/>
  <c r="O262" i="56"/>
  <c r="O263" i="56"/>
  <c r="O264" i="56"/>
  <c r="O265" i="56"/>
  <c r="O266" i="56"/>
  <c r="O267" i="56"/>
  <c r="O268" i="56"/>
  <c r="O269" i="56"/>
  <c r="O270" i="56"/>
  <c r="O271" i="56"/>
  <c r="O272" i="56"/>
  <c r="O273" i="56"/>
  <c r="O274" i="56"/>
  <c r="O275" i="56"/>
  <c r="O276" i="56"/>
  <c r="O277" i="56"/>
  <c r="O278" i="56"/>
  <c r="O279" i="56"/>
  <c r="O280" i="56"/>
  <c r="O281" i="56"/>
  <c r="O282" i="56"/>
  <c r="O283" i="56"/>
  <c r="O284" i="56"/>
  <c r="O285" i="56"/>
  <c r="O286" i="56"/>
  <c r="O287" i="56"/>
  <c r="O288" i="56"/>
  <c r="O289" i="56"/>
  <c r="O290" i="56"/>
  <c r="O291" i="56"/>
  <c r="O292" i="56"/>
  <c r="O293" i="56"/>
  <c r="O294" i="56"/>
  <c r="O295" i="56"/>
  <c r="O296" i="56"/>
  <c r="O297" i="56"/>
  <c r="O298" i="56"/>
  <c r="O299" i="56"/>
  <c r="O300" i="56"/>
  <c r="O301" i="56"/>
  <c r="O302" i="56"/>
  <c r="O303" i="56"/>
  <c r="O304" i="56"/>
  <c r="O305" i="56"/>
  <c r="O306" i="56"/>
  <c r="O307" i="56"/>
  <c r="O308" i="56"/>
  <c r="O309" i="56"/>
  <c r="O310" i="56"/>
  <c r="O311" i="56"/>
  <c r="O312" i="56"/>
  <c r="O313" i="56"/>
  <c r="O314" i="56"/>
  <c r="O315" i="56"/>
  <c r="O316" i="56"/>
  <c r="O317" i="56"/>
  <c r="O318" i="56"/>
  <c r="O319" i="56"/>
  <c r="O320" i="56"/>
  <c r="O321" i="56"/>
  <c r="O322" i="56"/>
  <c r="O323" i="56"/>
  <c r="O324" i="56"/>
  <c r="O325" i="56"/>
  <c r="O326" i="56"/>
  <c r="O327" i="56"/>
  <c r="O328" i="56"/>
  <c r="O329" i="56"/>
  <c r="O330" i="56"/>
  <c r="O331" i="56"/>
  <c r="O332" i="56"/>
  <c r="O333" i="56"/>
  <c r="O334" i="56"/>
  <c r="O335" i="56"/>
  <c r="O336" i="56"/>
  <c r="O337" i="56"/>
  <c r="O338" i="56"/>
  <c r="O339" i="56"/>
  <c r="O340" i="56"/>
  <c r="O341" i="56"/>
  <c r="O342" i="56"/>
  <c r="O343" i="56"/>
  <c r="O344" i="56"/>
  <c r="O345" i="56"/>
  <c r="O346" i="56"/>
  <c r="O347" i="56"/>
  <c r="O348" i="56"/>
  <c r="O349" i="56"/>
  <c r="O350" i="56"/>
  <c r="O351" i="56"/>
  <c r="O352" i="56"/>
  <c r="O353" i="56"/>
  <c r="O354" i="56"/>
  <c r="O355" i="56"/>
  <c r="O356" i="56"/>
  <c r="O357" i="56"/>
  <c r="O358" i="56"/>
  <c r="O359" i="56"/>
  <c r="O360" i="56"/>
  <c r="O361" i="56"/>
  <c r="O362" i="56"/>
  <c r="O363" i="56"/>
  <c r="O364" i="56"/>
  <c r="O365" i="56"/>
  <c r="O366" i="56"/>
  <c r="O367" i="56"/>
  <c r="O368" i="56"/>
  <c r="O369" i="56"/>
  <c r="O370" i="56"/>
  <c r="O371" i="56"/>
  <c r="O372" i="56"/>
  <c r="O373" i="56"/>
  <c r="O374" i="56"/>
  <c r="O375" i="56"/>
  <c r="O376" i="56"/>
  <c r="O377" i="56"/>
  <c r="O378" i="56"/>
  <c r="O379" i="56"/>
  <c r="O380" i="56"/>
  <c r="O381" i="56"/>
  <c r="O382" i="56"/>
  <c r="O383" i="56"/>
  <c r="O384" i="56"/>
  <c r="O385" i="56"/>
  <c r="O386" i="56"/>
  <c r="O387" i="56"/>
  <c r="O388" i="56"/>
  <c r="O389" i="56"/>
  <c r="O390" i="56"/>
  <c r="O391" i="56"/>
  <c r="O392" i="56"/>
  <c r="O393" i="56"/>
  <c r="O394" i="56"/>
  <c r="O395" i="56"/>
  <c r="O396" i="56"/>
  <c r="O397" i="56"/>
  <c r="O398" i="56"/>
  <c r="O399" i="56"/>
  <c r="O400" i="56"/>
  <c r="O401" i="56"/>
  <c r="O402" i="56"/>
  <c r="O403" i="56"/>
  <c r="O404" i="56"/>
  <c r="O405" i="56"/>
  <c r="O406" i="56"/>
  <c r="O407" i="56"/>
  <c r="O408" i="56"/>
  <c r="O415" i="56"/>
  <c r="O416" i="56"/>
  <c r="O417" i="56"/>
  <c r="O418" i="56"/>
  <c r="O419" i="56"/>
  <c r="O420" i="56"/>
  <c r="O421" i="56"/>
  <c r="O422" i="56"/>
  <c r="O423" i="56"/>
  <c r="O424" i="56"/>
  <c r="O425" i="56"/>
  <c r="O426" i="56"/>
  <c r="O427" i="56"/>
  <c r="O428" i="56"/>
  <c r="O429" i="56"/>
  <c r="O434" i="56"/>
  <c r="O435" i="56"/>
  <c r="O436" i="56"/>
  <c r="O437" i="56"/>
  <c r="O438" i="56"/>
  <c r="O439" i="56"/>
  <c r="O440" i="56"/>
  <c r="O441" i="56"/>
  <c r="O442" i="56"/>
  <c r="O443" i="56"/>
  <c r="O444" i="56"/>
  <c r="O445" i="56"/>
  <c r="O446" i="56"/>
  <c r="O447" i="56"/>
  <c r="O448" i="56"/>
  <c r="O449" i="56"/>
  <c r="O450" i="56"/>
  <c r="O451" i="56"/>
  <c r="O452" i="56"/>
  <c r="O453" i="56"/>
  <c r="O454" i="56"/>
  <c r="O455" i="56"/>
  <c r="O456" i="56"/>
  <c r="O457" i="56"/>
  <c r="O458" i="56"/>
  <c r="O459" i="56"/>
  <c r="O460" i="56"/>
  <c r="O461" i="56"/>
  <c r="O462" i="56"/>
  <c r="O463" i="56"/>
  <c r="O464" i="56"/>
  <c r="O465" i="56"/>
  <c r="O466" i="56"/>
  <c r="O467" i="56"/>
  <c r="O468" i="56"/>
  <c r="O469" i="56"/>
  <c r="O470" i="56"/>
  <c r="O471" i="56"/>
  <c r="O472" i="56"/>
  <c r="O473" i="56"/>
  <c r="O474" i="56"/>
  <c r="O475" i="56"/>
  <c r="O476" i="56"/>
  <c r="O477" i="56"/>
  <c r="O478" i="56"/>
  <c r="O479" i="56"/>
  <c r="O480" i="56"/>
  <c r="O481" i="56"/>
  <c r="O482" i="56"/>
  <c r="O483" i="56"/>
  <c r="O484" i="56"/>
  <c r="O485" i="56"/>
  <c r="O486" i="56"/>
  <c r="O487" i="56"/>
  <c r="O488" i="56"/>
  <c r="O489" i="56"/>
  <c r="O490" i="56"/>
  <c r="O491" i="56"/>
  <c r="O492" i="56"/>
  <c r="O493" i="56"/>
  <c r="O494" i="56"/>
  <c r="O495" i="56"/>
  <c r="N3" i="56"/>
  <c r="U2" i="56"/>
  <c r="T2" i="56"/>
  <c r="G494" i="58"/>
  <c r="H494" i="58"/>
  <c r="J4" i="46"/>
  <c r="J5" i="46"/>
  <c r="J6" i="46"/>
  <c r="J7" i="46"/>
  <c r="J8" i="46"/>
  <c r="J3" i="46"/>
  <c r="F3" i="58"/>
  <c r="F4" i="58"/>
  <c r="F5" i="58"/>
  <c r="F6" i="58"/>
  <c r="F7" i="58"/>
  <c r="F8" i="58"/>
  <c r="F9" i="58"/>
  <c r="F10" i="58"/>
  <c r="F11" i="58"/>
  <c r="F12" i="58"/>
  <c r="F13" i="58"/>
  <c r="F14" i="58"/>
  <c r="F15" i="58"/>
  <c r="F16" i="58"/>
  <c r="F17" i="58"/>
  <c r="F18" i="58"/>
  <c r="F19" i="58"/>
  <c r="F20" i="58"/>
  <c r="F21" i="58"/>
  <c r="F22" i="58"/>
  <c r="F23" i="58"/>
  <c r="F24" i="58"/>
  <c r="F25" i="58"/>
  <c r="F26" i="58"/>
  <c r="F27" i="58"/>
  <c r="F28" i="58"/>
  <c r="F29" i="58"/>
  <c r="F30" i="58"/>
  <c r="F31" i="58"/>
  <c r="F32" i="58"/>
  <c r="F33" i="58"/>
  <c r="F34" i="58"/>
  <c r="F35" i="58"/>
  <c r="F36" i="58"/>
  <c r="F37" i="58"/>
  <c r="F38" i="58"/>
  <c r="F39" i="58"/>
  <c r="F40" i="58"/>
  <c r="F41" i="58"/>
  <c r="F42" i="58"/>
  <c r="F43" i="58"/>
  <c r="F44" i="58"/>
  <c r="F45" i="58"/>
  <c r="F46" i="58"/>
  <c r="F47" i="58"/>
  <c r="F48" i="58"/>
  <c r="F49" i="58"/>
  <c r="F50" i="58"/>
  <c r="F51" i="58"/>
  <c r="F52" i="58"/>
  <c r="F53" i="58"/>
  <c r="F54" i="58"/>
  <c r="F55" i="58"/>
  <c r="F56" i="58"/>
  <c r="F57" i="58"/>
  <c r="F58" i="58"/>
  <c r="F59" i="58"/>
  <c r="F60" i="58"/>
  <c r="F61" i="58"/>
  <c r="F62" i="58"/>
  <c r="F63" i="58"/>
  <c r="F64" i="58"/>
  <c r="F65" i="58"/>
  <c r="F66" i="58"/>
  <c r="F67" i="58"/>
  <c r="F68" i="58"/>
  <c r="F69" i="58"/>
  <c r="F70" i="58"/>
  <c r="F71" i="58"/>
  <c r="F72" i="58"/>
  <c r="F73" i="58"/>
  <c r="F74" i="58"/>
  <c r="F75" i="58"/>
  <c r="F76" i="58"/>
  <c r="F77" i="58"/>
  <c r="F78" i="58"/>
  <c r="F79" i="58"/>
  <c r="F80" i="58"/>
  <c r="F81" i="58"/>
  <c r="F82" i="58"/>
  <c r="F83" i="58"/>
  <c r="F84" i="58"/>
  <c r="F85" i="58"/>
  <c r="F86" i="58"/>
  <c r="F87" i="58"/>
  <c r="F88" i="58"/>
  <c r="F89" i="58"/>
  <c r="F90" i="58"/>
  <c r="F91" i="58"/>
  <c r="F92" i="58"/>
  <c r="F93" i="58"/>
  <c r="F94" i="58"/>
  <c r="F95" i="58"/>
  <c r="F96" i="58"/>
  <c r="F97" i="58"/>
  <c r="F98" i="58"/>
  <c r="F99" i="58"/>
  <c r="F100" i="58"/>
  <c r="F101" i="58"/>
  <c r="F102" i="58"/>
  <c r="F103" i="58"/>
  <c r="F104" i="58"/>
  <c r="F105" i="58"/>
  <c r="F106" i="58"/>
  <c r="F107" i="58"/>
  <c r="F108" i="58"/>
  <c r="F109" i="58"/>
  <c r="F110" i="58"/>
  <c r="F111" i="58"/>
  <c r="F112" i="58"/>
  <c r="F113" i="58"/>
  <c r="F114" i="58"/>
  <c r="F115" i="58"/>
  <c r="F116" i="58"/>
  <c r="F117" i="58"/>
  <c r="F118" i="58"/>
  <c r="F119" i="58"/>
  <c r="F120" i="58"/>
  <c r="F121" i="58"/>
  <c r="F122" i="58"/>
  <c r="F123" i="58"/>
  <c r="F124" i="58"/>
  <c r="F125" i="58"/>
  <c r="F126" i="58"/>
  <c r="F127" i="58"/>
  <c r="F128" i="58"/>
  <c r="F129" i="58"/>
  <c r="F130" i="58"/>
  <c r="F131" i="58"/>
  <c r="F132" i="58"/>
  <c r="F133" i="58"/>
  <c r="F134" i="58"/>
  <c r="F135" i="58"/>
  <c r="F136" i="58"/>
  <c r="F137" i="58"/>
  <c r="F138" i="58"/>
  <c r="F139" i="58"/>
  <c r="F140" i="58"/>
  <c r="F141" i="58"/>
  <c r="F142" i="58"/>
  <c r="F143" i="58"/>
  <c r="F144" i="58"/>
  <c r="F145" i="58"/>
  <c r="F146" i="58"/>
  <c r="F147" i="58"/>
  <c r="F148" i="58"/>
  <c r="F149" i="58"/>
  <c r="F150" i="58"/>
  <c r="F151" i="58"/>
  <c r="F152" i="58"/>
  <c r="F153" i="58"/>
  <c r="F154" i="58"/>
  <c r="F155" i="58"/>
  <c r="F156" i="58"/>
  <c r="F157" i="58"/>
  <c r="F158" i="58"/>
  <c r="F159" i="58"/>
  <c r="F160" i="58"/>
  <c r="F161" i="58"/>
  <c r="F162" i="58"/>
  <c r="F163" i="58"/>
  <c r="F164" i="58"/>
  <c r="F165" i="58"/>
  <c r="F166" i="58"/>
  <c r="F167" i="58"/>
  <c r="F168" i="58"/>
  <c r="F169" i="58"/>
  <c r="F170" i="58"/>
  <c r="F171" i="58"/>
  <c r="F172" i="58"/>
  <c r="F173" i="58"/>
  <c r="F174" i="58"/>
  <c r="F175" i="58"/>
  <c r="F176" i="58"/>
  <c r="F177" i="58"/>
  <c r="F178" i="58"/>
  <c r="F179" i="58"/>
  <c r="F180" i="58"/>
  <c r="F181" i="58"/>
  <c r="F182" i="58"/>
  <c r="F183" i="58"/>
  <c r="F184" i="58"/>
  <c r="F185" i="58"/>
  <c r="F186" i="58"/>
  <c r="F187" i="58"/>
  <c r="F188" i="58"/>
  <c r="F189" i="58"/>
  <c r="F190" i="58"/>
  <c r="F191" i="58"/>
  <c r="F192" i="58"/>
  <c r="F193" i="58"/>
  <c r="F194" i="58"/>
  <c r="F195" i="58"/>
  <c r="F196" i="58"/>
  <c r="F197" i="58"/>
  <c r="F198" i="58"/>
  <c r="F199" i="58"/>
  <c r="F200" i="58"/>
  <c r="F201" i="58"/>
  <c r="F202" i="58"/>
  <c r="F203" i="58"/>
  <c r="F204" i="58"/>
  <c r="F205" i="58"/>
  <c r="F206" i="58"/>
  <c r="F207" i="58"/>
  <c r="F208" i="58"/>
  <c r="F209" i="58"/>
  <c r="F210" i="58"/>
  <c r="F211" i="58"/>
  <c r="F212" i="58"/>
  <c r="F213" i="58"/>
  <c r="F214" i="58"/>
  <c r="F215" i="58"/>
  <c r="F216" i="58"/>
  <c r="F217" i="58"/>
  <c r="F218" i="58"/>
  <c r="F219" i="58"/>
  <c r="F220" i="58"/>
  <c r="F221" i="58"/>
  <c r="F222" i="58"/>
  <c r="F223" i="58"/>
  <c r="F224" i="58"/>
  <c r="F225" i="58"/>
  <c r="F226" i="58"/>
  <c r="F227" i="58"/>
  <c r="F228" i="58"/>
  <c r="F229" i="58"/>
  <c r="F230" i="58"/>
  <c r="F231" i="58"/>
  <c r="F232" i="58"/>
  <c r="F233" i="58"/>
  <c r="F234" i="58"/>
  <c r="F235" i="58"/>
  <c r="F236" i="58"/>
  <c r="F237" i="58"/>
  <c r="F238" i="58"/>
  <c r="F239" i="58"/>
  <c r="F240" i="58"/>
  <c r="F241" i="58"/>
  <c r="F242" i="58"/>
  <c r="F243" i="58"/>
  <c r="F244" i="58"/>
  <c r="F245" i="58"/>
  <c r="F246" i="58"/>
  <c r="F247" i="58"/>
  <c r="F248" i="58"/>
  <c r="F249" i="58"/>
  <c r="F250" i="58"/>
  <c r="F251" i="58"/>
  <c r="F252" i="58"/>
  <c r="F253" i="58"/>
  <c r="F254" i="58"/>
  <c r="F255" i="58"/>
  <c r="F256" i="58"/>
  <c r="F257" i="58"/>
  <c r="F258" i="58"/>
  <c r="F259" i="58"/>
  <c r="F260" i="58"/>
  <c r="F261" i="58"/>
  <c r="F262" i="58"/>
  <c r="F263" i="58"/>
  <c r="F264" i="58"/>
  <c r="F265" i="58"/>
  <c r="F266" i="58"/>
  <c r="F267" i="58"/>
  <c r="F268" i="58"/>
  <c r="F269" i="58"/>
  <c r="F270" i="58"/>
  <c r="F271" i="58"/>
  <c r="F272" i="58"/>
  <c r="F273" i="58"/>
  <c r="F274" i="58"/>
  <c r="F275" i="58"/>
  <c r="F276" i="58"/>
  <c r="F277" i="58"/>
  <c r="F278" i="58"/>
  <c r="F279" i="58"/>
  <c r="F280" i="58"/>
  <c r="F281" i="58"/>
  <c r="F282" i="58"/>
  <c r="F283" i="58"/>
  <c r="F284" i="58"/>
  <c r="F285" i="58"/>
  <c r="F286" i="58"/>
  <c r="F287" i="58"/>
  <c r="F288" i="58"/>
  <c r="F289" i="58"/>
  <c r="F290" i="58"/>
  <c r="F291" i="58"/>
  <c r="F292" i="58"/>
  <c r="F293" i="58"/>
  <c r="F294" i="58"/>
  <c r="F295" i="58"/>
  <c r="F296" i="58"/>
  <c r="F297" i="58"/>
  <c r="F298" i="58"/>
  <c r="F299" i="58"/>
  <c r="F300" i="58"/>
  <c r="F301" i="58"/>
  <c r="F302" i="58"/>
  <c r="F303" i="58"/>
  <c r="F304" i="58"/>
  <c r="F305" i="58"/>
  <c r="F306" i="58"/>
  <c r="F307" i="58"/>
  <c r="F308" i="58"/>
  <c r="F309" i="58"/>
  <c r="F310" i="58"/>
  <c r="F311" i="58"/>
  <c r="F312" i="58"/>
  <c r="F313" i="58"/>
  <c r="F314" i="58"/>
  <c r="F315" i="58"/>
  <c r="F316" i="58"/>
  <c r="F317" i="58"/>
  <c r="F318" i="58"/>
  <c r="F319" i="58"/>
  <c r="F320" i="58"/>
  <c r="F321" i="58"/>
  <c r="F322" i="58"/>
  <c r="F323" i="58"/>
  <c r="F324" i="58"/>
  <c r="F325" i="58"/>
  <c r="F326" i="58"/>
  <c r="F327" i="58"/>
  <c r="F328" i="58"/>
  <c r="F329" i="58"/>
  <c r="F330" i="58"/>
  <c r="F331" i="58"/>
  <c r="F332" i="58"/>
  <c r="F333" i="58"/>
  <c r="F334" i="58"/>
  <c r="F335" i="58"/>
  <c r="F336" i="58"/>
  <c r="F337" i="58"/>
  <c r="F338" i="58"/>
  <c r="F339" i="58"/>
  <c r="F340" i="58"/>
  <c r="F341" i="58"/>
  <c r="F342" i="58"/>
  <c r="F343" i="58"/>
  <c r="F344" i="58"/>
  <c r="F345" i="58"/>
  <c r="F346" i="58"/>
  <c r="F347" i="58"/>
  <c r="F348" i="58"/>
  <c r="F349" i="58"/>
  <c r="F350" i="58"/>
  <c r="F351" i="58"/>
  <c r="F352" i="58"/>
  <c r="F353" i="58"/>
  <c r="F354" i="58"/>
  <c r="F355" i="58"/>
  <c r="F356" i="58"/>
  <c r="F357" i="58"/>
  <c r="F358" i="58"/>
  <c r="F359" i="58"/>
  <c r="F360" i="58"/>
  <c r="F361" i="58"/>
  <c r="F362" i="58"/>
  <c r="F363" i="58"/>
  <c r="F364" i="58"/>
  <c r="F365" i="58"/>
  <c r="F366" i="58"/>
  <c r="F367" i="58"/>
  <c r="F368" i="58"/>
  <c r="F369" i="58"/>
  <c r="F370" i="58"/>
  <c r="F371" i="58"/>
  <c r="F372" i="58"/>
  <c r="F373" i="58"/>
  <c r="F374" i="58"/>
  <c r="F375" i="58"/>
  <c r="F376" i="58"/>
  <c r="F377" i="58"/>
  <c r="F378" i="58"/>
  <c r="F379" i="58"/>
  <c r="F380" i="58"/>
  <c r="F381" i="58"/>
  <c r="F382" i="58"/>
  <c r="F383" i="58"/>
  <c r="F384" i="58"/>
  <c r="F385" i="58"/>
  <c r="F386" i="58"/>
  <c r="F387" i="58"/>
  <c r="F388" i="58"/>
  <c r="F389" i="58"/>
  <c r="F390" i="58"/>
  <c r="F391" i="58"/>
  <c r="F392" i="58"/>
  <c r="F393" i="58"/>
  <c r="F394" i="58"/>
  <c r="F395" i="58"/>
  <c r="F396" i="58"/>
  <c r="F397" i="58"/>
  <c r="F398" i="58"/>
  <c r="F399" i="58"/>
  <c r="F400" i="58"/>
  <c r="F401" i="58"/>
  <c r="F402" i="58"/>
  <c r="F403" i="58"/>
  <c r="F404" i="58"/>
  <c r="F405" i="58"/>
  <c r="F406" i="58"/>
  <c r="F407" i="58"/>
  <c r="F408" i="58"/>
  <c r="F409" i="58"/>
  <c r="F410" i="58"/>
  <c r="F411" i="58"/>
  <c r="F412" i="58"/>
  <c r="F413" i="58"/>
  <c r="F414" i="58"/>
  <c r="F415" i="58"/>
  <c r="F416" i="58"/>
  <c r="F417" i="58"/>
  <c r="F418" i="58"/>
  <c r="F419" i="58"/>
  <c r="F420" i="58"/>
  <c r="F421" i="58"/>
  <c r="F422" i="58"/>
  <c r="F423" i="58"/>
  <c r="F424" i="58"/>
  <c r="F425" i="58"/>
  <c r="F426" i="58"/>
  <c r="F427" i="58"/>
  <c r="F428" i="58"/>
  <c r="F429" i="58"/>
  <c r="F430" i="58"/>
  <c r="F431" i="58"/>
  <c r="F432" i="58"/>
  <c r="F433" i="58"/>
  <c r="F434" i="58"/>
  <c r="F435" i="58"/>
  <c r="F436" i="58"/>
  <c r="F437" i="58"/>
  <c r="F438" i="58"/>
  <c r="F439" i="58"/>
  <c r="F440" i="58"/>
  <c r="F441" i="58"/>
  <c r="F442" i="58"/>
  <c r="F443" i="58"/>
  <c r="F444" i="58"/>
  <c r="F445" i="58"/>
  <c r="F446" i="58"/>
  <c r="F447" i="58"/>
  <c r="F448" i="58"/>
  <c r="F449" i="58"/>
  <c r="F450" i="58"/>
  <c r="F451" i="58"/>
  <c r="F452" i="58"/>
  <c r="F453" i="58"/>
  <c r="F454" i="58"/>
  <c r="F455" i="58"/>
  <c r="F456" i="58"/>
  <c r="F457" i="58"/>
  <c r="F458" i="58"/>
  <c r="F459" i="58"/>
  <c r="F460" i="58"/>
  <c r="F461" i="58"/>
  <c r="F462" i="58"/>
  <c r="F463" i="58"/>
  <c r="F464" i="58"/>
  <c r="F465" i="58"/>
  <c r="F466" i="58"/>
  <c r="F467" i="58"/>
  <c r="F468" i="58"/>
  <c r="F469" i="58"/>
  <c r="F470" i="58"/>
  <c r="F471" i="58"/>
  <c r="F472" i="58"/>
  <c r="F473" i="58"/>
  <c r="F474" i="58"/>
  <c r="F475" i="58"/>
  <c r="F476" i="58"/>
  <c r="F477" i="58"/>
  <c r="F478" i="58"/>
  <c r="F479" i="58"/>
  <c r="F480" i="58"/>
  <c r="F481" i="58"/>
  <c r="F482" i="58"/>
  <c r="F483" i="58"/>
  <c r="F484" i="58"/>
  <c r="F485" i="58"/>
  <c r="F486" i="58"/>
  <c r="F487" i="58"/>
  <c r="F488" i="58"/>
  <c r="F489" i="58"/>
  <c r="F490" i="58"/>
  <c r="F491" i="58"/>
  <c r="F492" i="58"/>
  <c r="F493" i="58"/>
  <c r="F494" i="58"/>
  <c r="F495" i="58"/>
  <c r="F2" i="58"/>
  <c r="D495" i="58"/>
  <c r="E495" i="58" s="1"/>
  <c r="D493" i="58"/>
  <c r="E493" i="58" s="1"/>
  <c r="D492" i="58"/>
  <c r="E492" i="58" s="1"/>
  <c r="D491" i="58"/>
  <c r="E491" i="58" s="1"/>
  <c r="D490" i="58"/>
  <c r="E490" i="58" s="1"/>
  <c r="D489" i="58"/>
  <c r="E489" i="58" s="1"/>
  <c r="D488" i="58"/>
  <c r="E488" i="58" s="1"/>
  <c r="D487" i="58"/>
  <c r="E487" i="58" s="1"/>
  <c r="D486" i="58"/>
  <c r="E486" i="58" s="1"/>
  <c r="D485" i="58"/>
  <c r="E485" i="58" s="1"/>
  <c r="D484" i="58"/>
  <c r="E484" i="58" s="1"/>
  <c r="H484" i="58" s="1"/>
  <c r="D483" i="58"/>
  <c r="E483" i="58" s="1"/>
  <c r="D482" i="58"/>
  <c r="E482" i="58" s="1"/>
  <c r="D481" i="58"/>
  <c r="E481" i="58" s="1"/>
  <c r="D480" i="58"/>
  <c r="E480" i="58" s="1"/>
  <c r="D479" i="58"/>
  <c r="E479" i="58" s="1"/>
  <c r="D478" i="58"/>
  <c r="E478" i="58" s="1"/>
  <c r="D477" i="58"/>
  <c r="E477" i="58" s="1"/>
  <c r="D476" i="58"/>
  <c r="E476" i="58" s="1"/>
  <c r="D475" i="58"/>
  <c r="E475" i="58" s="1"/>
  <c r="D474" i="58"/>
  <c r="E474" i="58" s="1"/>
  <c r="D473" i="58"/>
  <c r="E473" i="58" s="1"/>
  <c r="D472" i="58"/>
  <c r="E472" i="58" s="1"/>
  <c r="H472" i="58" s="1"/>
  <c r="D471" i="58"/>
  <c r="E471" i="58" s="1"/>
  <c r="D470" i="58"/>
  <c r="E470" i="58" s="1"/>
  <c r="D469" i="58"/>
  <c r="E469" i="58" s="1"/>
  <c r="D468" i="58"/>
  <c r="E468" i="58" s="1"/>
  <c r="D467" i="58"/>
  <c r="E467" i="58" s="1"/>
  <c r="D466" i="58"/>
  <c r="E466" i="58" s="1"/>
  <c r="D465" i="58"/>
  <c r="E465" i="58" s="1"/>
  <c r="D464" i="58"/>
  <c r="E464" i="58" s="1"/>
  <c r="D463" i="58"/>
  <c r="E463" i="58" s="1"/>
  <c r="D462" i="58"/>
  <c r="E462" i="58" s="1"/>
  <c r="H462" i="58" s="1"/>
  <c r="D461" i="58"/>
  <c r="E461" i="58" s="1"/>
  <c r="H461" i="58" s="1"/>
  <c r="D460" i="58"/>
  <c r="E460" i="58" s="1"/>
  <c r="D459" i="58"/>
  <c r="E459" i="58" s="1"/>
  <c r="D458" i="58"/>
  <c r="E458" i="58" s="1"/>
  <c r="D457" i="58"/>
  <c r="E457" i="58" s="1"/>
  <c r="D456" i="58"/>
  <c r="E456" i="58" s="1"/>
  <c r="D455" i="58"/>
  <c r="E455" i="58" s="1"/>
  <c r="D454" i="58"/>
  <c r="E454" i="58" s="1"/>
  <c r="D453" i="58"/>
  <c r="E453" i="58" s="1"/>
  <c r="D452" i="58"/>
  <c r="E452" i="58" s="1"/>
  <c r="D451" i="58"/>
  <c r="E451" i="58" s="1"/>
  <c r="D450" i="58"/>
  <c r="E450" i="58" s="1"/>
  <c r="D449" i="58"/>
  <c r="E449" i="58" s="1"/>
  <c r="D448" i="58"/>
  <c r="E448" i="58" s="1"/>
  <c r="D447" i="58"/>
  <c r="E447" i="58" s="1"/>
  <c r="D446" i="58"/>
  <c r="E446" i="58" s="1"/>
  <c r="D445" i="58"/>
  <c r="E445" i="58" s="1"/>
  <c r="D444" i="58"/>
  <c r="E444" i="58" s="1"/>
  <c r="D443" i="58"/>
  <c r="E443" i="58" s="1"/>
  <c r="D442" i="58"/>
  <c r="E442" i="58" s="1"/>
  <c r="D441" i="58"/>
  <c r="E441" i="58" s="1"/>
  <c r="D440" i="58"/>
  <c r="E440" i="58" s="1"/>
  <c r="D439" i="58"/>
  <c r="E439" i="58" s="1"/>
  <c r="D438" i="58"/>
  <c r="E438" i="58" s="1"/>
  <c r="D437" i="58"/>
  <c r="E437" i="58" s="1"/>
  <c r="D436" i="58"/>
  <c r="E436" i="58" s="1"/>
  <c r="D435" i="58"/>
  <c r="E435" i="58" s="1"/>
  <c r="D434" i="58"/>
  <c r="E434" i="58" s="1"/>
  <c r="D433" i="58"/>
  <c r="E433" i="58" s="1"/>
  <c r="D432" i="58"/>
  <c r="E432" i="58" s="1"/>
  <c r="D431" i="58"/>
  <c r="E431" i="58" s="1"/>
  <c r="D430" i="58"/>
  <c r="E430" i="58" s="1"/>
  <c r="D429" i="58"/>
  <c r="E429" i="58" s="1"/>
  <c r="D428" i="58"/>
  <c r="E428" i="58" s="1"/>
  <c r="D427" i="58"/>
  <c r="E427" i="58" s="1"/>
  <c r="D426" i="58"/>
  <c r="E426" i="58" s="1"/>
  <c r="D425" i="58"/>
  <c r="E425" i="58" s="1"/>
  <c r="D424" i="58"/>
  <c r="E424" i="58" s="1"/>
  <c r="H424" i="58" s="1"/>
  <c r="D423" i="58"/>
  <c r="E423" i="58" s="1"/>
  <c r="D422" i="58"/>
  <c r="E422" i="58" s="1"/>
  <c r="D421" i="58"/>
  <c r="E421" i="58" s="1"/>
  <c r="D420" i="58"/>
  <c r="E420" i="58" s="1"/>
  <c r="D419" i="58"/>
  <c r="E419" i="58" s="1"/>
  <c r="H419" i="58" s="1"/>
  <c r="D418" i="58"/>
  <c r="E418" i="58" s="1"/>
  <c r="H418" i="58" s="1"/>
  <c r="D417" i="58"/>
  <c r="E417" i="58" s="1"/>
  <c r="D416" i="58"/>
  <c r="E416" i="58" s="1"/>
  <c r="D415" i="58"/>
  <c r="E415" i="58" s="1"/>
  <c r="D414" i="58"/>
  <c r="E414" i="58" s="1"/>
  <c r="D413" i="58"/>
  <c r="E413" i="58" s="1"/>
  <c r="D412" i="58"/>
  <c r="E412" i="58" s="1"/>
  <c r="D411" i="58"/>
  <c r="E411" i="58" s="1"/>
  <c r="D410" i="58"/>
  <c r="E410" i="58" s="1"/>
  <c r="D409" i="58"/>
  <c r="E409" i="58" s="1"/>
  <c r="D408" i="58"/>
  <c r="E408" i="58" s="1"/>
  <c r="D407" i="58"/>
  <c r="E407" i="58" s="1"/>
  <c r="D406" i="58"/>
  <c r="E406" i="58" s="1"/>
  <c r="D405" i="58"/>
  <c r="E405" i="58" s="1"/>
  <c r="D404" i="58"/>
  <c r="E404" i="58" s="1"/>
  <c r="D403" i="58"/>
  <c r="E403" i="58" s="1"/>
  <c r="D402" i="58"/>
  <c r="E402" i="58" s="1"/>
  <c r="H402" i="58" s="1"/>
  <c r="D401" i="58"/>
  <c r="E401" i="58" s="1"/>
  <c r="D400" i="58"/>
  <c r="E400" i="58" s="1"/>
  <c r="D399" i="58"/>
  <c r="E399" i="58" s="1"/>
  <c r="D398" i="58"/>
  <c r="E398" i="58" s="1"/>
  <c r="D397" i="58"/>
  <c r="E397" i="58" s="1"/>
  <c r="D396" i="58"/>
  <c r="E396" i="58" s="1"/>
  <c r="D395" i="58"/>
  <c r="E395" i="58" s="1"/>
  <c r="D394" i="58"/>
  <c r="E394" i="58" s="1"/>
  <c r="D393" i="58"/>
  <c r="E393" i="58" s="1"/>
  <c r="D392" i="58"/>
  <c r="E392" i="58" s="1"/>
  <c r="D391" i="58"/>
  <c r="E391" i="58" s="1"/>
  <c r="D390" i="58"/>
  <c r="E390" i="58" s="1"/>
  <c r="D389" i="58"/>
  <c r="E389" i="58" s="1"/>
  <c r="D388" i="58"/>
  <c r="E388" i="58" s="1"/>
  <c r="H388" i="58" s="1"/>
  <c r="D387" i="58"/>
  <c r="E387" i="58" s="1"/>
  <c r="D386" i="58"/>
  <c r="E386" i="58" s="1"/>
  <c r="D385" i="58"/>
  <c r="E385" i="58" s="1"/>
  <c r="D384" i="58"/>
  <c r="E384" i="58" s="1"/>
  <c r="H384" i="58" s="1"/>
  <c r="D383" i="58"/>
  <c r="E383" i="58" s="1"/>
  <c r="D382" i="58"/>
  <c r="E382" i="58" s="1"/>
  <c r="D381" i="58"/>
  <c r="E381" i="58" s="1"/>
  <c r="D380" i="58"/>
  <c r="E380" i="58" s="1"/>
  <c r="D379" i="58"/>
  <c r="E379" i="58" s="1"/>
  <c r="H379" i="58" s="1"/>
  <c r="D378" i="58"/>
  <c r="E378" i="58" s="1"/>
  <c r="H378" i="58" s="1"/>
  <c r="D377" i="58"/>
  <c r="E377" i="58" s="1"/>
  <c r="H377" i="58" s="1"/>
  <c r="D376" i="58"/>
  <c r="E376" i="58" s="1"/>
  <c r="H376" i="58" s="1"/>
  <c r="D375" i="58"/>
  <c r="E375" i="58" s="1"/>
  <c r="D374" i="58"/>
  <c r="E374" i="58" s="1"/>
  <c r="H374" i="58" s="1"/>
  <c r="D373" i="58"/>
  <c r="E373" i="58" s="1"/>
  <c r="H373" i="58" s="1"/>
  <c r="D372" i="58"/>
  <c r="E372" i="58" s="1"/>
  <c r="H372" i="58" s="1"/>
  <c r="D371" i="58"/>
  <c r="E371" i="58" s="1"/>
  <c r="H371" i="58" s="1"/>
  <c r="D370" i="58"/>
  <c r="E370" i="58" s="1"/>
  <c r="H370" i="58" s="1"/>
  <c r="D369" i="58"/>
  <c r="E369" i="58" s="1"/>
  <c r="H369" i="58" s="1"/>
  <c r="D368" i="58"/>
  <c r="E368" i="58" s="1"/>
  <c r="H368" i="58" s="1"/>
  <c r="D367" i="58"/>
  <c r="E367" i="58" s="1"/>
  <c r="H367" i="58" s="1"/>
  <c r="D366" i="58"/>
  <c r="E366" i="58" s="1"/>
  <c r="H366" i="58" s="1"/>
  <c r="D365" i="58"/>
  <c r="E365" i="58" s="1"/>
  <c r="H365" i="58" s="1"/>
  <c r="D364" i="58"/>
  <c r="E364" i="58" s="1"/>
  <c r="H364" i="58" s="1"/>
  <c r="D363" i="58"/>
  <c r="E363" i="58" s="1"/>
  <c r="H363" i="58" s="1"/>
  <c r="D362" i="58"/>
  <c r="E362" i="58" s="1"/>
  <c r="H362" i="58" s="1"/>
  <c r="D361" i="58"/>
  <c r="E361" i="58" s="1"/>
  <c r="H361" i="58" s="1"/>
  <c r="D360" i="58"/>
  <c r="E360" i="58" s="1"/>
  <c r="H360" i="58" s="1"/>
  <c r="D359" i="58"/>
  <c r="E359" i="58" s="1"/>
  <c r="D358" i="58"/>
  <c r="E358" i="58" s="1"/>
  <c r="H358" i="58" s="1"/>
  <c r="D357" i="58"/>
  <c r="E357" i="58" s="1"/>
  <c r="H357" i="58" s="1"/>
  <c r="D356" i="58"/>
  <c r="E356" i="58" s="1"/>
  <c r="H356" i="58" s="1"/>
  <c r="D355" i="58"/>
  <c r="E355" i="58" s="1"/>
  <c r="H355" i="58" s="1"/>
  <c r="D354" i="58"/>
  <c r="E354" i="58" s="1"/>
  <c r="D353" i="58"/>
  <c r="E353" i="58" s="1"/>
  <c r="D352" i="58"/>
  <c r="E352" i="58" s="1"/>
  <c r="H352" i="58" s="1"/>
  <c r="D351" i="58"/>
  <c r="E351" i="58" s="1"/>
  <c r="D350" i="58"/>
  <c r="E350" i="58" s="1"/>
  <c r="D349" i="58"/>
  <c r="E349" i="58" s="1"/>
  <c r="D348" i="58"/>
  <c r="E348" i="58" s="1"/>
  <c r="H348" i="58" s="1"/>
  <c r="D347" i="58"/>
  <c r="E347" i="58" s="1"/>
  <c r="H347" i="58" s="1"/>
  <c r="D346" i="58"/>
  <c r="D345" i="58"/>
  <c r="E345" i="58" s="1"/>
  <c r="D344" i="58"/>
  <c r="E344" i="58" s="1"/>
  <c r="D343" i="58"/>
  <c r="E343" i="58" s="1"/>
  <c r="D342" i="58"/>
  <c r="D341" i="58"/>
  <c r="D340" i="58"/>
  <c r="E340" i="58" s="1"/>
  <c r="D339" i="58"/>
  <c r="D338" i="58"/>
  <c r="D337" i="58"/>
  <c r="D336" i="58"/>
  <c r="E336" i="58" s="1"/>
  <c r="D335" i="58"/>
  <c r="D334" i="58"/>
  <c r="D333" i="58"/>
  <c r="D332" i="58"/>
  <c r="E332" i="58" s="1"/>
  <c r="D331" i="58"/>
  <c r="D330" i="58"/>
  <c r="D329" i="58"/>
  <c r="D328" i="58"/>
  <c r="E328" i="58" s="1"/>
  <c r="H328" i="58" s="1"/>
  <c r="D327" i="58"/>
  <c r="D326" i="58"/>
  <c r="D325" i="58"/>
  <c r="D324" i="58"/>
  <c r="E324" i="58" s="1"/>
  <c r="D323" i="58"/>
  <c r="D322" i="58"/>
  <c r="D321" i="58"/>
  <c r="D320" i="58"/>
  <c r="E320" i="58" s="1"/>
  <c r="H320" i="58" s="1"/>
  <c r="D319" i="58"/>
  <c r="D318" i="58"/>
  <c r="D317" i="58"/>
  <c r="D316" i="58"/>
  <c r="E316" i="58" s="1"/>
  <c r="D315" i="58"/>
  <c r="D314" i="58"/>
  <c r="D313" i="58"/>
  <c r="D312" i="58"/>
  <c r="E312" i="58" s="1"/>
  <c r="D311" i="58"/>
  <c r="D310" i="58"/>
  <c r="D309" i="58"/>
  <c r="D308" i="58"/>
  <c r="E308" i="58" s="1"/>
  <c r="D307" i="58"/>
  <c r="D306" i="58"/>
  <c r="D305" i="58"/>
  <c r="D304" i="58"/>
  <c r="E304" i="58" s="1"/>
  <c r="D303" i="58"/>
  <c r="D302" i="58"/>
  <c r="D301" i="58"/>
  <c r="D300" i="58"/>
  <c r="E300" i="58" s="1"/>
  <c r="D299" i="58"/>
  <c r="D298" i="58"/>
  <c r="D297" i="58"/>
  <c r="D296" i="58"/>
  <c r="E296" i="58" s="1"/>
  <c r="D295" i="58"/>
  <c r="D294" i="58"/>
  <c r="D293" i="58"/>
  <c r="D292" i="58"/>
  <c r="E292" i="58" s="1"/>
  <c r="D291" i="58"/>
  <c r="D290" i="58"/>
  <c r="D289" i="58"/>
  <c r="D288" i="58"/>
  <c r="E288" i="58" s="1"/>
  <c r="D287" i="58"/>
  <c r="D286" i="58"/>
  <c r="D285" i="58"/>
  <c r="D284" i="58"/>
  <c r="E284" i="58" s="1"/>
  <c r="D283" i="58"/>
  <c r="D282" i="58"/>
  <c r="D281" i="58"/>
  <c r="D280" i="58"/>
  <c r="E280" i="58" s="1"/>
  <c r="D279" i="58"/>
  <c r="D278" i="58"/>
  <c r="D277" i="58"/>
  <c r="D276" i="58"/>
  <c r="E276" i="58" s="1"/>
  <c r="D275" i="58"/>
  <c r="D274" i="58"/>
  <c r="D273" i="58"/>
  <c r="D272" i="58"/>
  <c r="E272" i="58" s="1"/>
  <c r="D271" i="58"/>
  <c r="D270" i="58"/>
  <c r="D269" i="58"/>
  <c r="D268" i="58"/>
  <c r="E268" i="58" s="1"/>
  <c r="D267" i="58"/>
  <c r="D266" i="58"/>
  <c r="D265" i="58"/>
  <c r="D264" i="58"/>
  <c r="E264" i="58" s="1"/>
  <c r="D263" i="58"/>
  <c r="D262" i="58"/>
  <c r="D261" i="58"/>
  <c r="D260" i="58"/>
  <c r="E260" i="58" s="1"/>
  <c r="D259" i="58"/>
  <c r="D258" i="58"/>
  <c r="D257" i="58"/>
  <c r="D256" i="58"/>
  <c r="E256" i="58" s="1"/>
  <c r="D255" i="58"/>
  <c r="D254" i="58"/>
  <c r="D253" i="58"/>
  <c r="D252" i="58"/>
  <c r="E252" i="58" s="1"/>
  <c r="H252" i="58" s="1"/>
  <c r="D251" i="58"/>
  <c r="D250" i="58"/>
  <c r="D249" i="58"/>
  <c r="D248" i="58"/>
  <c r="E248" i="58" s="1"/>
  <c r="D247" i="58"/>
  <c r="D246" i="58"/>
  <c r="D245" i="58"/>
  <c r="D244" i="58"/>
  <c r="E244" i="58" s="1"/>
  <c r="D243" i="58"/>
  <c r="D242" i="58"/>
  <c r="D241" i="58"/>
  <c r="D240" i="58"/>
  <c r="E240" i="58" s="1"/>
  <c r="D239" i="58"/>
  <c r="D238" i="58"/>
  <c r="D237" i="58"/>
  <c r="D236" i="58"/>
  <c r="E236" i="58" s="1"/>
  <c r="D235" i="58"/>
  <c r="D234" i="58"/>
  <c r="D233" i="58"/>
  <c r="D232" i="58"/>
  <c r="E232" i="58" s="1"/>
  <c r="H232" i="58" s="1"/>
  <c r="D231" i="58"/>
  <c r="D230" i="58"/>
  <c r="D229" i="58"/>
  <c r="D228" i="58"/>
  <c r="E228" i="58" s="1"/>
  <c r="D227" i="58"/>
  <c r="D226" i="58"/>
  <c r="D225" i="58"/>
  <c r="D224" i="58"/>
  <c r="E224" i="58" s="1"/>
  <c r="D223" i="58"/>
  <c r="D222" i="58"/>
  <c r="D221" i="58"/>
  <c r="D220" i="58"/>
  <c r="E220" i="58" s="1"/>
  <c r="H220" i="58" s="1"/>
  <c r="D219" i="58"/>
  <c r="D218" i="58"/>
  <c r="D217" i="58"/>
  <c r="D216" i="58"/>
  <c r="E216" i="58" s="1"/>
  <c r="D215" i="58"/>
  <c r="D214" i="58"/>
  <c r="D213" i="58"/>
  <c r="D212" i="58"/>
  <c r="E212" i="58" s="1"/>
  <c r="D211" i="58"/>
  <c r="D210" i="58"/>
  <c r="D209" i="58"/>
  <c r="D208" i="58"/>
  <c r="E208" i="58" s="1"/>
  <c r="D207" i="58"/>
  <c r="D206" i="58"/>
  <c r="D205" i="58"/>
  <c r="D204" i="58"/>
  <c r="E204" i="58" s="1"/>
  <c r="D203" i="58"/>
  <c r="D202" i="58"/>
  <c r="D201" i="58"/>
  <c r="D200" i="58"/>
  <c r="E200" i="58" s="1"/>
  <c r="D199" i="58"/>
  <c r="D198" i="58"/>
  <c r="D197" i="58"/>
  <c r="D196" i="58"/>
  <c r="E196" i="58" s="1"/>
  <c r="H196" i="58" s="1"/>
  <c r="D195" i="58"/>
  <c r="D194" i="58"/>
  <c r="D193" i="58"/>
  <c r="D192" i="58"/>
  <c r="E192" i="58" s="1"/>
  <c r="D191" i="58"/>
  <c r="D190" i="58"/>
  <c r="D189" i="58"/>
  <c r="D188" i="58"/>
  <c r="E188" i="58" s="1"/>
  <c r="H188" i="58" s="1"/>
  <c r="D187" i="58"/>
  <c r="D186" i="58"/>
  <c r="D185" i="58"/>
  <c r="D184" i="58"/>
  <c r="E184" i="58" s="1"/>
  <c r="D183" i="58"/>
  <c r="D182" i="58"/>
  <c r="D181" i="58"/>
  <c r="D180" i="58"/>
  <c r="E180" i="58" s="1"/>
  <c r="H180" i="58" s="1"/>
  <c r="D179" i="58"/>
  <c r="D178" i="58"/>
  <c r="D177" i="58"/>
  <c r="D176" i="58"/>
  <c r="E176" i="58" s="1"/>
  <c r="H176" i="58" s="1"/>
  <c r="D175" i="58"/>
  <c r="D174" i="58"/>
  <c r="D173" i="58"/>
  <c r="D172" i="58"/>
  <c r="E172" i="58" s="1"/>
  <c r="H172" i="58" s="1"/>
  <c r="D171" i="58"/>
  <c r="D170" i="58"/>
  <c r="D169" i="58"/>
  <c r="D168" i="58"/>
  <c r="E168" i="58" s="1"/>
  <c r="D167" i="58"/>
  <c r="D166" i="58"/>
  <c r="D165" i="58"/>
  <c r="D164" i="58"/>
  <c r="E164" i="58" s="1"/>
  <c r="D163" i="58"/>
  <c r="D162" i="58"/>
  <c r="D161" i="58"/>
  <c r="D160" i="58"/>
  <c r="E160" i="58" s="1"/>
  <c r="H160" i="58" s="1"/>
  <c r="D159" i="58"/>
  <c r="D158" i="58"/>
  <c r="D157" i="58"/>
  <c r="D156" i="58"/>
  <c r="E156" i="58" s="1"/>
  <c r="D155" i="58"/>
  <c r="D154" i="58"/>
  <c r="D153" i="58"/>
  <c r="D152" i="58"/>
  <c r="E152" i="58" s="1"/>
  <c r="D151" i="58"/>
  <c r="D150" i="58"/>
  <c r="D149" i="58"/>
  <c r="D148" i="58"/>
  <c r="E148" i="58" s="1"/>
  <c r="H148" i="58" s="1"/>
  <c r="D147" i="58"/>
  <c r="D146" i="58"/>
  <c r="D145" i="58"/>
  <c r="D144" i="58"/>
  <c r="E144" i="58" s="1"/>
  <c r="D143" i="58"/>
  <c r="D142" i="58"/>
  <c r="D141" i="58"/>
  <c r="D140" i="58"/>
  <c r="E140" i="58" s="1"/>
  <c r="D139" i="58"/>
  <c r="D138" i="58"/>
  <c r="D137" i="58"/>
  <c r="D136" i="58"/>
  <c r="E136" i="58" s="1"/>
  <c r="D135" i="58"/>
  <c r="D134" i="58"/>
  <c r="D133" i="58"/>
  <c r="D132" i="58"/>
  <c r="E132" i="58" s="1"/>
  <c r="H132" i="58" s="1"/>
  <c r="D131" i="58"/>
  <c r="D130" i="58"/>
  <c r="D129" i="58"/>
  <c r="D128" i="58"/>
  <c r="E128" i="58" s="1"/>
  <c r="D127" i="58"/>
  <c r="D126" i="58"/>
  <c r="D125" i="58"/>
  <c r="D124" i="58"/>
  <c r="E124" i="58" s="1"/>
  <c r="D123" i="58"/>
  <c r="D122" i="58"/>
  <c r="D121" i="58"/>
  <c r="D120" i="58"/>
  <c r="E120" i="58" s="1"/>
  <c r="H120" i="58" s="1"/>
  <c r="D119" i="58"/>
  <c r="D118" i="58"/>
  <c r="D117" i="58"/>
  <c r="D116" i="58"/>
  <c r="E116" i="58" s="1"/>
  <c r="D115" i="58"/>
  <c r="D114" i="58"/>
  <c r="D113" i="58"/>
  <c r="D112" i="58"/>
  <c r="E112" i="58" s="1"/>
  <c r="D111" i="58"/>
  <c r="D110" i="58"/>
  <c r="D109" i="58"/>
  <c r="D108" i="58"/>
  <c r="E108" i="58" s="1"/>
  <c r="D107" i="58"/>
  <c r="D106" i="58"/>
  <c r="D105" i="58"/>
  <c r="D104" i="58"/>
  <c r="E104" i="58" s="1"/>
  <c r="H104" i="58" s="1"/>
  <c r="D103" i="58"/>
  <c r="D102" i="58"/>
  <c r="D101" i="58"/>
  <c r="D100" i="58"/>
  <c r="H100" i="58" s="1"/>
  <c r="D99" i="58"/>
  <c r="D98" i="58"/>
  <c r="D97" i="58"/>
  <c r="D96" i="58"/>
  <c r="E96" i="58" s="1"/>
  <c r="H96" i="58" s="1"/>
  <c r="D95" i="58"/>
  <c r="D94" i="58"/>
  <c r="D93" i="58"/>
  <c r="D92" i="58"/>
  <c r="D91" i="58"/>
  <c r="D90" i="58"/>
  <c r="D89" i="58"/>
  <c r="D88" i="58"/>
  <c r="D87" i="58"/>
  <c r="E87" i="58" s="1"/>
  <c r="D86" i="58"/>
  <c r="D85" i="58"/>
  <c r="D84" i="58"/>
  <c r="D83" i="58"/>
  <c r="D82" i="58"/>
  <c r="D81" i="58"/>
  <c r="D80" i="58"/>
  <c r="D79" i="58"/>
  <c r="D78" i="58"/>
  <c r="D77" i="58"/>
  <c r="D76" i="58"/>
  <c r="D75" i="58"/>
  <c r="E75" i="58" s="1"/>
  <c r="D74" i="58"/>
  <c r="D73" i="58"/>
  <c r="D72" i="58"/>
  <c r="D71" i="58"/>
  <c r="D70" i="58"/>
  <c r="D69" i="58"/>
  <c r="D68" i="58"/>
  <c r="D67" i="58"/>
  <c r="D66" i="58"/>
  <c r="D65" i="58"/>
  <c r="D64" i="58"/>
  <c r="D63" i="58"/>
  <c r="D62" i="58"/>
  <c r="D61" i="58"/>
  <c r="D60" i="58"/>
  <c r="D59" i="58"/>
  <c r="E59" i="58" s="1"/>
  <c r="H59" i="58" s="1"/>
  <c r="D58" i="58"/>
  <c r="D57" i="58"/>
  <c r="D56" i="58"/>
  <c r="D55" i="58"/>
  <c r="D54" i="58"/>
  <c r="D53" i="58"/>
  <c r="D52" i="58"/>
  <c r="D51" i="58"/>
  <c r="D50" i="58"/>
  <c r="D49" i="58"/>
  <c r="D48" i="58"/>
  <c r="D47" i="58"/>
  <c r="D46" i="58"/>
  <c r="D45" i="58"/>
  <c r="D44" i="58"/>
  <c r="D43" i="58"/>
  <c r="E43" i="58" s="1"/>
  <c r="H43" i="58" s="1"/>
  <c r="D42" i="58"/>
  <c r="D41" i="58"/>
  <c r="D40" i="58"/>
  <c r="D39" i="58"/>
  <c r="D38" i="58"/>
  <c r="D37" i="58"/>
  <c r="D36" i="58"/>
  <c r="D35" i="58"/>
  <c r="D34" i="58"/>
  <c r="D33" i="58"/>
  <c r="D32" i="58"/>
  <c r="D31" i="58"/>
  <c r="D30" i="58"/>
  <c r="D29" i="58"/>
  <c r="D28" i="58"/>
  <c r="D27" i="58"/>
  <c r="E27" i="58" s="1"/>
  <c r="H27" i="58" s="1"/>
  <c r="D26" i="58"/>
  <c r="D25" i="58"/>
  <c r="D24" i="58"/>
  <c r="D23" i="58"/>
  <c r="D22" i="58"/>
  <c r="D21" i="58"/>
  <c r="D20" i="58"/>
  <c r="D19" i="58"/>
  <c r="D18" i="58"/>
  <c r="D17" i="58"/>
  <c r="D16" i="58"/>
  <c r="D15" i="58"/>
  <c r="D14" i="58"/>
  <c r="D13" i="58"/>
  <c r="D12" i="58"/>
  <c r="D11" i="58"/>
  <c r="E11" i="58" s="1"/>
  <c r="D10" i="58"/>
  <c r="D9" i="58"/>
  <c r="D8" i="58"/>
  <c r="D7" i="58"/>
  <c r="D6" i="58"/>
  <c r="D5" i="58"/>
  <c r="D4" i="58"/>
  <c r="D3" i="58"/>
  <c r="D2" i="58"/>
  <c r="E2" i="58" s="1"/>
  <c r="AF4" i="56"/>
  <c r="AF5" i="56"/>
  <c r="AF6" i="56"/>
  <c r="AF7" i="56"/>
  <c r="AF8" i="56"/>
  <c r="AF9" i="56"/>
  <c r="AF10" i="56"/>
  <c r="AF11" i="56"/>
  <c r="AF12" i="56"/>
  <c r="AF13" i="56"/>
  <c r="AF14" i="56"/>
  <c r="AF15" i="56"/>
  <c r="AF16" i="56"/>
  <c r="AF17" i="56"/>
  <c r="AF18" i="56"/>
  <c r="AF19" i="56"/>
  <c r="AF20" i="56"/>
  <c r="AF21" i="56"/>
  <c r="AF22" i="56"/>
  <c r="AF23" i="56"/>
  <c r="AF24" i="56"/>
  <c r="AF25" i="56"/>
  <c r="AF26" i="56"/>
  <c r="AF27" i="56"/>
  <c r="AF28" i="56"/>
  <c r="AF29" i="56"/>
  <c r="AF30" i="56"/>
  <c r="AF31" i="56"/>
  <c r="AF32" i="56"/>
  <c r="AF33" i="56"/>
  <c r="AF34" i="56"/>
  <c r="AF35" i="56"/>
  <c r="AF36" i="56"/>
  <c r="AF37" i="56"/>
  <c r="AF38" i="56"/>
  <c r="AF39" i="56"/>
  <c r="AF40" i="56"/>
  <c r="AF41" i="56"/>
  <c r="AF42" i="56"/>
  <c r="AF43" i="56"/>
  <c r="AF44" i="56"/>
  <c r="AF45" i="56"/>
  <c r="AF46" i="56"/>
  <c r="AF47" i="56"/>
  <c r="AF48" i="56"/>
  <c r="AF49" i="56"/>
  <c r="AF50" i="56"/>
  <c r="AF51" i="56"/>
  <c r="AF52" i="56"/>
  <c r="AF53" i="56"/>
  <c r="AF54" i="56"/>
  <c r="AF55" i="56"/>
  <c r="AF56" i="56"/>
  <c r="AF57" i="56"/>
  <c r="AF58" i="56"/>
  <c r="AF59" i="56"/>
  <c r="AF60" i="56"/>
  <c r="AF61" i="56"/>
  <c r="AF62" i="56"/>
  <c r="AF63" i="56"/>
  <c r="AF64" i="56"/>
  <c r="AF65" i="56"/>
  <c r="AF66" i="56"/>
  <c r="AF67" i="56"/>
  <c r="AF68" i="56"/>
  <c r="AF69" i="56"/>
  <c r="AF70" i="56"/>
  <c r="AF71" i="56"/>
  <c r="AF72" i="56"/>
  <c r="AF73" i="56"/>
  <c r="AF74" i="56"/>
  <c r="AF75" i="56"/>
  <c r="AF76" i="56"/>
  <c r="AF77" i="56"/>
  <c r="AF78" i="56"/>
  <c r="AF79" i="56"/>
  <c r="AF80" i="56"/>
  <c r="AF81" i="56"/>
  <c r="AF82" i="56"/>
  <c r="AF83" i="56"/>
  <c r="AF84" i="56"/>
  <c r="AF85" i="56"/>
  <c r="AF86" i="56"/>
  <c r="AF87" i="56"/>
  <c r="AF88" i="56"/>
  <c r="AF89" i="56"/>
  <c r="AF90" i="56"/>
  <c r="AF91" i="56"/>
  <c r="AF92" i="56"/>
  <c r="AF93" i="56"/>
  <c r="AF94" i="56"/>
  <c r="AF95" i="56"/>
  <c r="AF96" i="56"/>
  <c r="AF97" i="56"/>
  <c r="AF98" i="56"/>
  <c r="AF99" i="56"/>
  <c r="AF100" i="56"/>
  <c r="AF101" i="56"/>
  <c r="AF102" i="56"/>
  <c r="AF103" i="56"/>
  <c r="AF104" i="56"/>
  <c r="AF105" i="56"/>
  <c r="AF106" i="56"/>
  <c r="AF107" i="56"/>
  <c r="AF108" i="56"/>
  <c r="AF109" i="56"/>
  <c r="AF110" i="56"/>
  <c r="AF111" i="56"/>
  <c r="AF112" i="56"/>
  <c r="AF113" i="56"/>
  <c r="AF114" i="56"/>
  <c r="AF115" i="56"/>
  <c r="AF116" i="56"/>
  <c r="AF117" i="56"/>
  <c r="AF118" i="56"/>
  <c r="AF119" i="56"/>
  <c r="AF120" i="56"/>
  <c r="AF121" i="56"/>
  <c r="AF122" i="56"/>
  <c r="AF123" i="56"/>
  <c r="AF124" i="56"/>
  <c r="AF125" i="56"/>
  <c r="AF126" i="56"/>
  <c r="AF127" i="56"/>
  <c r="AF128" i="56"/>
  <c r="AF129" i="56"/>
  <c r="AF130" i="56"/>
  <c r="AF131" i="56"/>
  <c r="AF132" i="56"/>
  <c r="AF133" i="56"/>
  <c r="AF134" i="56"/>
  <c r="AF135" i="56"/>
  <c r="AF136" i="56"/>
  <c r="AF137" i="56"/>
  <c r="AF138" i="56"/>
  <c r="AF139" i="56"/>
  <c r="AF140" i="56"/>
  <c r="AF141" i="56"/>
  <c r="AF142" i="56"/>
  <c r="AF143" i="56"/>
  <c r="AF144" i="56"/>
  <c r="AF145" i="56"/>
  <c r="AF146" i="56"/>
  <c r="AF147" i="56"/>
  <c r="AF148" i="56"/>
  <c r="AF149" i="56"/>
  <c r="AF150" i="56"/>
  <c r="AF151" i="56"/>
  <c r="AF152" i="56"/>
  <c r="AF153" i="56"/>
  <c r="AF154" i="56"/>
  <c r="AF155" i="56"/>
  <c r="AF156" i="56"/>
  <c r="AF157" i="56"/>
  <c r="AF158" i="56"/>
  <c r="AF159" i="56"/>
  <c r="AF160" i="56"/>
  <c r="AF161" i="56"/>
  <c r="AF162" i="56"/>
  <c r="AF163" i="56"/>
  <c r="AF164" i="56"/>
  <c r="AF165" i="56"/>
  <c r="AF166" i="56"/>
  <c r="AF167" i="56"/>
  <c r="AF168" i="56"/>
  <c r="AF169" i="56"/>
  <c r="AF170" i="56"/>
  <c r="AF171" i="56"/>
  <c r="AF172" i="56"/>
  <c r="AF173" i="56"/>
  <c r="AF174" i="56"/>
  <c r="AF175" i="56"/>
  <c r="AF176" i="56"/>
  <c r="AF177" i="56"/>
  <c r="AF178" i="56"/>
  <c r="AF179" i="56"/>
  <c r="AF180" i="56"/>
  <c r="AF181" i="56"/>
  <c r="AF182" i="56"/>
  <c r="AF183" i="56"/>
  <c r="AF184" i="56"/>
  <c r="AF185" i="56"/>
  <c r="AF186" i="56"/>
  <c r="AF187" i="56"/>
  <c r="AF188" i="56"/>
  <c r="AF189" i="56"/>
  <c r="AF190" i="56"/>
  <c r="AF191" i="56"/>
  <c r="AF192" i="56"/>
  <c r="AF193" i="56"/>
  <c r="AF194" i="56"/>
  <c r="AF195" i="56"/>
  <c r="AF196" i="56"/>
  <c r="AF197" i="56"/>
  <c r="AF198" i="56"/>
  <c r="AF199" i="56"/>
  <c r="AF200" i="56"/>
  <c r="AF201" i="56"/>
  <c r="AF202" i="56"/>
  <c r="AF203" i="56"/>
  <c r="AF204" i="56"/>
  <c r="AF205" i="56"/>
  <c r="AF206" i="56"/>
  <c r="AF207" i="56"/>
  <c r="AF208" i="56"/>
  <c r="AF209" i="56"/>
  <c r="AF210" i="56"/>
  <c r="AF211" i="56"/>
  <c r="AF212" i="56"/>
  <c r="AF213" i="56"/>
  <c r="AF214" i="56"/>
  <c r="AF215" i="56"/>
  <c r="AF216" i="56"/>
  <c r="AF217" i="56"/>
  <c r="AF218" i="56"/>
  <c r="AF219" i="56"/>
  <c r="AF220" i="56"/>
  <c r="AF221" i="56"/>
  <c r="AF222" i="56"/>
  <c r="AF223" i="56"/>
  <c r="AF224" i="56"/>
  <c r="AF225" i="56"/>
  <c r="AF226" i="56"/>
  <c r="AF227" i="56"/>
  <c r="AF228" i="56"/>
  <c r="AF229" i="56"/>
  <c r="AF230" i="56"/>
  <c r="AF231" i="56"/>
  <c r="AF232" i="56"/>
  <c r="AF233" i="56"/>
  <c r="AF234" i="56"/>
  <c r="AF235" i="56"/>
  <c r="AF236" i="56"/>
  <c r="AF237" i="56"/>
  <c r="AF238" i="56"/>
  <c r="AF239" i="56"/>
  <c r="AF240" i="56"/>
  <c r="AF241" i="56"/>
  <c r="AF242" i="56"/>
  <c r="AF243" i="56"/>
  <c r="AF244" i="56"/>
  <c r="AF245" i="56"/>
  <c r="AF246" i="56"/>
  <c r="AF247" i="56"/>
  <c r="AF248" i="56"/>
  <c r="AF249" i="56"/>
  <c r="AF250" i="56"/>
  <c r="AF251" i="56"/>
  <c r="AF252" i="56"/>
  <c r="AF253" i="56"/>
  <c r="AF254" i="56"/>
  <c r="AF255" i="56"/>
  <c r="AF256" i="56"/>
  <c r="AF257" i="56"/>
  <c r="AF258" i="56"/>
  <c r="AF259" i="56"/>
  <c r="AF260" i="56"/>
  <c r="AF261" i="56"/>
  <c r="AF262" i="56"/>
  <c r="AF263" i="56"/>
  <c r="AF264" i="56"/>
  <c r="AF265" i="56"/>
  <c r="AF266" i="56"/>
  <c r="AF267" i="56"/>
  <c r="AF268" i="56"/>
  <c r="AF269" i="56"/>
  <c r="AF270" i="56"/>
  <c r="AF271" i="56"/>
  <c r="AF272" i="56"/>
  <c r="AF273" i="56"/>
  <c r="AF274" i="56"/>
  <c r="AF275" i="56"/>
  <c r="AF276" i="56"/>
  <c r="AF277" i="56"/>
  <c r="AF278" i="56"/>
  <c r="AF279" i="56"/>
  <c r="AF280" i="56"/>
  <c r="AF281" i="56"/>
  <c r="AF282" i="56"/>
  <c r="AF283" i="56"/>
  <c r="AF284" i="56"/>
  <c r="AF285" i="56"/>
  <c r="AF286" i="56"/>
  <c r="AF287" i="56"/>
  <c r="AF288" i="56"/>
  <c r="AF289" i="56"/>
  <c r="AF290" i="56"/>
  <c r="AF291" i="56"/>
  <c r="AF292" i="56"/>
  <c r="AF293" i="56"/>
  <c r="AF294" i="56"/>
  <c r="AF295" i="56"/>
  <c r="AF296" i="56"/>
  <c r="AF297" i="56"/>
  <c r="AF298" i="56"/>
  <c r="AF299" i="56"/>
  <c r="AF300" i="56"/>
  <c r="AF301" i="56"/>
  <c r="AF302" i="56"/>
  <c r="AF303" i="56"/>
  <c r="AF304" i="56"/>
  <c r="AF305" i="56"/>
  <c r="AF306" i="56"/>
  <c r="AF307" i="56"/>
  <c r="AF308" i="56"/>
  <c r="AF309" i="56"/>
  <c r="AF310" i="56"/>
  <c r="AF311" i="56"/>
  <c r="AF312" i="56"/>
  <c r="AF313" i="56"/>
  <c r="AF314" i="56"/>
  <c r="AF315" i="56"/>
  <c r="AF316" i="56"/>
  <c r="AF317" i="56"/>
  <c r="AF318" i="56"/>
  <c r="AF319" i="56"/>
  <c r="AF320" i="56"/>
  <c r="AF321" i="56"/>
  <c r="AF322" i="56"/>
  <c r="AF323" i="56"/>
  <c r="AF324" i="56"/>
  <c r="AF325" i="56"/>
  <c r="AF326" i="56"/>
  <c r="AF327" i="56"/>
  <c r="AF328" i="56"/>
  <c r="AF329" i="56"/>
  <c r="AF330" i="56"/>
  <c r="AF331" i="56"/>
  <c r="AF332" i="56"/>
  <c r="AF333" i="56"/>
  <c r="AF334" i="56"/>
  <c r="AF335" i="56"/>
  <c r="AF336" i="56"/>
  <c r="AF337" i="56"/>
  <c r="AF338" i="56"/>
  <c r="AF339" i="56"/>
  <c r="AF340" i="56"/>
  <c r="AF341" i="56"/>
  <c r="AF342" i="56"/>
  <c r="AF343" i="56"/>
  <c r="AF344" i="56"/>
  <c r="AF345" i="56"/>
  <c r="AF346" i="56"/>
  <c r="AF347" i="56"/>
  <c r="AF348" i="56"/>
  <c r="AF349" i="56"/>
  <c r="AF350" i="56"/>
  <c r="AF351" i="56"/>
  <c r="AF352" i="56"/>
  <c r="AF353" i="56"/>
  <c r="AF354" i="56"/>
  <c r="AF355" i="56"/>
  <c r="AF356" i="56"/>
  <c r="AF357" i="56"/>
  <c r="AF358" i="56"/>
  <c r="AF359" i="56"/>
  <c r="AF360" i="56"/>
  <c r="AF361" i="56"/>
  <c r="AF362" i="56"/>
  <c r="AF363" i="56"/>
  <c r="AF364" i="56"/>
  <c r="AF365" i="56"/>
  <c r="AF366" i="56"/>
  <c r="AF367" i="56"/>
  <c r="AF368" i="56"/>
  <c r="AF369" i="56"/>
  <c r="AF370" i="56"/>
  <c r="AF371" i="56"/>
  <c r="AF372" i="56"/>
  <c r="AF373" i="56"/>
  <c r="AF374" i="56"/>
  <c r="AF375" i="56"/>
  <c r="AF376" i="56"/>
  <c r="AF377" i="56"/>
  <c r="AF378" i="56"/>
  <c r="AF379" i="56"/>
  <c r="AF380" i="56"/>
  <c r="AF381" i="56"/>
  <c r="AF382" i="56"/>
  <c r="AF383" i="56"/>
  <c r="AF384" i="56"/>
  <c r="AF385" i="56"/>
  <c r="AF386" i="56"/>
  <c r="AF387" i="56"/>
  <c r="AF388" i="56"/>
  <c r="AF389" i="56"/>
  <c r="AF390" i="56"/>
  <c r="AF391" i="56"/>
  <c r="AF392" i="56"/>
  <c r="AF393" i="56"/>
  <c r="AF394" i="56"/>
  <c r="AF395" i="56"/>
  <c r="AF396" i="56"/>
  <c r="AF397" i="56"/>
  <c r="AF398" i="56"/>
  <c r="AF399" i="56"/>
  <c r="AF400" i="56"/>
  <c r="AF401" i="56"/>
  <c r="AF402" i="56"/>
  <c r="AF403" i="56"/>
  <c r="AF404" i="56"/>
  <c r="AF405" i="56"/>
  <c r="AF406" i="56"/>
  <c r="AF407" i="56"/>
  <c r="AF408" i="56"/>
  <c r="AF409" i="56"/>
  <c r="AF410" i="56"/>
  <c r="AF411" i="56"/>
  <c r="AF412" i="56"/>
  <c r="AF413" i="56"/>
  <c r="AF414" i="56"/>
  <c r="AF415" i="56"/>
  <c r="AF416" i="56"/>
  <c r="AF417" i="56"/>
  <c r="AF418" i="56"/>
  <c r="AF419" i="56"/>
  <c r="AF420" i="56"/>
  <c r="AF421" i="56"/>
  <c r="AF422" i="56"/>
  <c r="AF423" i="56"/>
  <c r="AF424" i="56"/>
  <c r="AF425" i="56"/>
  <c r="AF426" i="56"/>
  <c r="AF427" i="56"/>
  <c r="AF428" i="56"/>
  <c r="AF429" i="56"/>
  <c r="AF430" i="56"/>
  <c r="AF431" i="56"/>
  <c r="AF432" i="56"/>
  <c r="AF433" i="56"/>
  <c r="AF434" i="56"/>
  <c r="AF435" i="56"/>
  <c r="AF436" i="56"/>
  <c r="AF437" i="56"/>
  <c r="AF438" i="56"/>
  <c r="AF439" i="56"/>
  <c r="AF440" i="56"/>
  <c r="AF441" i="56"/>
  <c r="AF442" i="56"/>
  <c r="AF443" i="56"/>
  <c r="AF444" i="56"/>
  <c r="AF445" i="56"/>
  <c r="AF446" i="56"/>
  <c r="AF447" i="56"/>
  <c r="AF448" i="56"/>
  <c r="AF449" i="56"/>
  <c r="AF450" i="56"/>
  <c r="AF451" i="56"/>
  <c r="AF452" i="56"/>
  <c r="AF453" i="56"/>
  <c r="AF454" i="56"/>
  <c r="AF455" i="56"/>
  <c r="AF456" i="56"/>
  <c r="AF457" i="56"/>
  <c r="AF458" i="56"/>
  <c r="AF459" i="56"/>
  <c r="AF460" i="56"/>
  <c r="AF461" i="56"/>
  <c r="AF462" i="56"/>
  <c r="AF463" i="56"/>
  <c r="AF464" i="56"/>
  <c r="AF465" i="56"/>
  <c r="AF466" i="56"/>
  <c r="AF467" i="56"/>
  <c r="AF468" i="56"/>
  <c r="AF469" i="56"/>
  <c r="AF470" i="56"/>
  <c r="AF471" i="56"/>
  <c r="AF472" i="56"/>
  <c r="AF473" i="56"/>
  <c r="AF474" i="56"/>
  <c r="AF475" i="56"/>
  <c r="AF476" i="56"/>
  <c r="AF477" i="56"/>
  <c r="AF478" i="56"/>
  <c r="AF479" i="56"/>
  <c r="AF480" i="56"/>
  <c r="AF481" i="56"/>
  <c r="AF482" i="56"/>
  <c r="AF483" i="56"/>
  <c r="AF484" i="56"/>
  <c r="AF485" i="56"/>
  <c r="AF486" i="56"/>
  <c r="AF487" i="56"/>
  <c r="AF488" i="56"/>
  <c r="AF489" i="56"/>
  <c r="AF490" i="56"/>
  <c r="AF491" i="56"/>
  <c r="AF492" i="56"/>
  <c r="AF493" i="56"/>
  <c r="AF494" i="56"/>
  <c r="AF495" i="56"/>
  <c r="AF496" i="56"/>
  <c r="AF3" i="56"/>
  <c r="W4" i="56"/>
  <c r="W5" i="56"/>
  <c r="W6" i="56"/>
  <c r="W7" i="56"/>
  <c r="W8" i="56"/>
  <c r="W9" i="56"/>
  <c r="W10" i="56"/>
  <c r="W11" i="56"/>
  <c r="W12" i="56"/>
  <c r="W13" i="56"/>
  <c r="W14" i="56"/>
  <c r="W15" i="56"/>
  <c r="W16" i="56"/>
  <c r="W17" i="56"/>
  <c r="W18" i="56"/>
  <c r="W19" i="56"/>
  <c r="W20" i="56"/>
  <c r="W21" i="56"/>
  <c r="W22" i="56"/>
  <c r="W23" i="56"/>
  <c r="W24" i="56"/>
  <c r="W25" i="56"/>
  <c r="W26" i="56"/>
  <c r="W27" i="56"/>
  <c r="W28" i="56"/>
  <c r="W29" i="56"/>
  <c r="W30" i="56"/>
  <c r="W31" i="56"/>
  <c r="W32" i="56"/>
  <c r="W33" i="56"/>
  <c r="W34" i="56"/>
  <c r="W35" i="56"/>
  <c r="W36" i="56"/>
  <c r="W37" i="56"/>
  <c r="W38" i="56"/>
  <c r="W39" i="56"/>
  <c r="W40" i="56"/>
  <c r="W41" i="56"/>
  <c r="W42" i="56"/>
  <c r="W43" i="56"/>
  <c r="W44" i="56"/>
  <c r="W45" i="56"/>
  <c r="W46" i="56"/>
  <c r="W47" i="56"/>
  <c r="W48" i="56"/>
  <c r="W49" i="56"/>
  <c r="W50" i="56"/>
  <c r="W51" i="56"/>
  <c r="W52" i="56"/>
  <c r="W53" i="56"/>
  <c r="W54" i="56"/>
  <c r="W55" i="56"/>
  <c r="W56" i="56"/>
  <c r="W57" i="56"/>
  <c r="W58" i="56"/>
  <c r="W59" i="56"/>
  <c r="W60" i="56"/>
  <c r="W61" i="56"/>
  <c r="W62" i="56"/>
  <c r="W63" i="56"/>
  <c r="W64" i="56"/>
  <c r="W65" i="56"/>
  <c r="W66" i="56"/>
  <c r="W67" i="56"/>
  <c r="W68" i="56"/>
  <c r="W69" i="56"/>
  <c r="W70" i="56"/>
  <c r="W71" i="56"/>
  <c r="W72" i="56"/>
  <c r="W73" i="56"/>
  <c r="W74" i="56"/>
  <c r="W75" i="56"/>
  <c r="W76" i="56"/>
  <c r="W77" i="56"/>
  <c r="W78" i="56"/>
  <c r="W79" i="56"/>
  <c r="W80" i="56"/>
  <c r="W81" i="56"/>
  <c r="W82" i="56"/>
  <c r="W83" i="56"/>
  <c r="W84" i="56"/>
  <c r="W85" i="56"/>
  <c r="W86" i="56"/>
  <c r="W87" i="56"/>
  <c r="W88" i="56"/>
  <c r="W89" i="56"/>
  <c r="W90" i="56"/>
  <c r="W91" i="56"/>
  <c r="W92" i="56"/>
  <c r="W93" i="56"/>
  <c r="W94" i="56"/>
  <c r="W95" i="56"/>
  <c r="W96" i="56"/>
  <c r="W97" i="56"/>
  <c r="W98" i="56"/>
  <c r="W99" i="56"/>
  <c r="W100" i="56"/>
  <c r="W101" i="56"/>
  <c r="W102" i="56"/>
  <c r="W103" i="56"/>
  <c r="W104" i="56"/>
  <c r="W105" i="56"/>
  <c r="W106" i="56"/>
  <c r="W107" i="56"/>
  <c r="W108" i="56"/>
  <c r="W109" i="56"/>
  <c r="W110" i="56"/>
  <c r="W111" i="56"/>
  <c r="W112" i="56"/>
  <c r="W113" i="56"/>
  <c r="W114" i="56"/>
  <c r="W115" i="56"/>
  <c r="W116" i="56"/>
  <c r="W117" i="56"/>
  <c r="W118" i="56"/>
  <c r="W119" i="56"/>
  <c r="W120" i="56"/>
  <c r="W121" i="56"/>
  <c r="W122" i="56"/>
  <c r="W123" i="56"/>
  <c r="W124" i="56"/>
  <c r="W125" i="56"/>
  <c r="W126" i="56"/>
  <c r="W127" i="56"/>
  <c r="W128" i="56"/>
  <c r="W129" i="56"/>
  <c r="W130" i="56"/>
  <c r="W131" i="56"/>
  <c r="W132" i="56"/>
  <c r="W133" i="56"/>
  <c r="W134" i="56"/>
  <c r="W135" i="56"/>
  <c r="W136" i="56"/>
  <c r="W137" i="56"/>
  <c r="W138" i="56"/>
  <c r="W139" i="56"/>
  <c r="W140" i="56"/>
  <c r="W141" i="56"/>
  <c r="W142" i="56"/>
  <c r="W143" i="56"/>
  <c r="W144" i="56"/>
  <c r="W145" i="56"/>
  <c r="W146" i="56"/>
  <c r="W147" i="56"/>
  <c r="W148" i="56"/>
  <c r="W149" i="56"/>
  <c r="W150" i="56"/>
  <c r="W151" i="56"/>
  <c r="W152" i="56"/>
  <c r="W153" i="56"/>
  <c r="W154" i="56"/>
  <c r="W155" i="56"/>
  <c r="W156" i="56"/>
  <c r="W157" i="56"/>
  <c r="W158" i="56"/>
  <c r="W159" i="56"/>
  <c r="W160" i="56"/>
  <c r="W161" i="56"/>
  <c r="W162" i="56"/>
  <c r="W163" i="56"/>
  <c r="W164" i="56"/>
  <c r="W165" i="56"/>
  <c r="W166" i="56"/>
  <c r="W167" i="56"/>
  <c r="W168" i="56"/>
  <c r="W169" i="56"/>
  <c r="W170" i="56"/>
  <c r="W171" i="56"/>
  <c r="W172" i="56"/>
  <c r="W173" i="56"/>
  <c r="W174" i="56"/>
  <c r="W175" i="56"/>
  <c r="W176" i="56"/>
  <c r="W177" i="56"/>
  <c r="W178" i="56"/>
  <c r="W179" i="56"/>
  <c r="W180" i="56"/>
  <c r="W181" i="56"/>
  <c r="W182" i="56"/>
  <c r="W183" i="56"/>
  <c r="W184" i="56"/>
  <c r="W185" i="56"/>
  <c r="W186" i="56"/>
  <c r="W187" i="56"/>
  <c r="W188" i="56"/>
  <c r="W189" i="56"/>
  <c r="W190" i="56"/>
  <c r="W191" i="56"/>
  <c r="W192" i="56"/>
  <c r="W193" i="56"/>
  <c r="W194" i="56"/>
  <c r="W195" i="56"/>
  <c r="W196" i="56"/>
  <c r="W197" i="56"/>
  <c r="W198" i="56"/>
  <c r="W199" i="56"/>
  <c r="W200" i="56"/>
  <c r="W201" i="56"/>
  <c r="W202" i="56"/>
  <c r="W203" i="56"/>
  <c r="W204" i="56"/>
  <c r="W205" i="56"/>
  <c r="W206" i="56"/>
  <c r="W207" i="56"/>
  <c r="W208" i="56"/>
  <c r="W209" i="56"/>
  <c r="W210" i="56"/>
  <c r="W211" i="56"/>
  <c r="W212" i="56"/>
  <c r="W213" i="56"/>
  <c r="W214" i="56"/>
  <c r="W215" i="56"/>
  <c r="W216" i="56"/>
  <c r="W217" i="56"/>
  <c r="W218" i="56"/>
  <c r="W219" i="56"/>
  <c r="W220" i="56"/>
  <c r="W221" i="56"/>
  <c r="W222" i="56"/>
  <c r="W223" i="56"/>
  <c r="W224" i="56"/>
  <c r="W225" i="56"/>
  <c r="W226" i="56"/>
  <c r="W227" i="56"/>
  <c r="W228" i="56"/>
  <c r="W229" i="56"/>
  <c r="W230" i="56"/>
  <c r="W231" i="56"/>
  <c r="W232" i="56"/>
  <c r="W233" i="56"/>
  <c r="W234" i="56"/>
  <c r="W235" i="56"/>
  <c r="W236" i="56"/>
  <c r="W237" i="56"/>
  <c r="W238" i="56"/>
  <c r="W239" i="56"/>
  <c r="W240" i="56"/>
  <c r="W241" i="56"/>
  <c r="W242" i="56"/>
  <c r="W243" i="56"/>
  <c r="W244" i="56"/>
  <c r="W245" i="56"/>
  <c r="W246" i="56"/>
  <c r="W247" i="56"/>
  <c r="W248" i="56"/>
  <c r="W249" i="56"/>
  <c r="W250" i="56"/>
  <c r="W251" i="56"/>
  <c r="W252" i="56"/>
  <c r="W253" i="56"/>
  <c r="W254" i="56"/>
  <c r="W255" i="56"/>
  <c r="W256" i="56"/>
  <c r="W257" i="56"/>
  <c r="W258" i="56"/>
  <c r="W259" i="56"/>
  <c r="W260" i="56"/>
  <c r="W261" i="56"/>
  <c r="W262" i="56"/>
  <c r="W263" i="56"/>
  <c r="W264" i="56"/>
  <c r="W265" i="56"/>
  <c r="W266" i="56"/>
  <c r="W267" i="56"/>
  <c r="W268" i="56"/>
  <c r="W269" i="56"/>
  <c r="W270" i="56"/>
  <c r="W271" i="56"/>
  <c r="W272" i="56"/>
  <c r="W273" i="56"/>
  <c r="W274" i="56"/>
  <c r="W275" i="56"/>
  <c r="W276" i="56"/>
  <c r="W277" i="56"/>
  <c r="W278" i="56"/>
  <c r="W279" i="56"/>
  <c r="W280" i="56"/>
  <c r="W281" i="56"/>
  <c r="W282" i="56"/>
  <c r="W283" i="56"/>
  <c r="W284" i="56"/>
  <c r="W285" i="56"/>
  <c r="W286" i="56"/>
  <c r="W287" i="56"/>
  <c r="W288" i="56"/>
  <c r="W289" i="56"/>
  <c r="W290" i="56"/>
  <c r="W291" i="56"/>
  <c r="W292" i="56"/>
  <c r="W293" i="56"/>
  <c r="W294" i="56"/>
  <c r="W295" i="56"/>
  <c r="W296" i="56"/>
  <c r="W297" i="56"/>
  <c r="W298" i="56"/>
  <c r="W299" i="56"/>
  <c r="W300" i="56"/>
  <c r="W301" i="56"/>
  <c r="W302" i="56"/>
  <c r="W303" i="56"/>
  <c r="W304" i="56"/>
  <c r="W305" i="56"/>
  <c r="W306" i="56"/>
  <c r="W307" i="56"/>
  <c r="W308" i="56"/>
  <c r="W309" i="56"/>
  <c r="W310" i="56"/>
  <c r="W311" i="56"/>
  <c r="W312" i="56"/>
  <c r="W313" i="56"/>
  <c r="W314" i="56"/>
  <c r="W315" i="56"/>
  <c r="W316" i="56"/>
  <c r="W317" i="56"/>
  <c r="W318" i="56"/>
  <c r="W319" i="56"/>
  <c r="W320" i="56"/>
  <c r="W321" i="56"/>
  <c r="W322" i="56"/>
  <c r="W323" i="56"/>
  <c r="W324" i="56"/>
  <c r="W325" i="56"/>
  <c r="W326" i="56"/>
  <c r="W327" i="56"/>
  <c r="W328" i="56"/>
  <c r="W329" i="56"/>
  <c r="W330" i="56"/>
  <c r="W331" i="56"/>
  <c r="W332" i="56"/>
  <c r="W333" i="56"/>
  <c r="W334" i="56"/>
  <c r="W335" i="56"/>
  <c r="W336" i="56"/>
  <c r="W337" i="56"/>
  <c r="W338" i="56"/>
  <c r="W339" i="56"/>
  <c r="W340" i="56"/>
  <c r="W341" i="56"/>
  <c r="W342" i="56"/>
  <c r="W343" i="56"/>
  <c r="W344" i="56"/>
  <c r="W345" i="56"/>
  <c r="W346" i="56"/>
  <c r="W347" i="56"/>
  <c r="W348" i="56"/>
  <c r="W349" i="56"/>
  <c r="W350" i="56"/>
  <c r="W351" i="56"/>
  <c r="W352" i="56"/>
  <c r="W353" i="56"/>
  <c r="W354" i="56"/>
  <c r="W355" i="56"/>
  <c r="W356" i="56"/>
  <c r="W357" i="56"/>
  <c r="W358" i="56"/>
  <c r="W359" i="56"/>
  <c r="W360" i="56"/>
  <c r="W361" i="56"/>
  <c r="W362" i="56"/>
  <c r="W363" i="56"/>
  <c r="W364" i="56"/>
  <c r="W365" i="56"/>
  <c r="W366" i="56"/>
  <c r="W367" i="56"/>
  <c r="W368" i="56"/>
  <c r="W369" i="56"/>
  <c r="W370" i="56"/>
  <c r="W371" i="56"/>
  <c r="W372" i="56"/>
  <c r="W373" i="56"/>
  <c r="W374" i="56"/>
  <c r="W375" i="56"/>
  <c r="W376" i="56"/>
  <c r="W377" i="56"/>
  <c r="W378" i="56"/>
  <c r="W379" i="56"/>
  <c r="W380" i="56"/>
  <c r="W381" i="56"/>
  <c r="W382" i="56"/>
  <c r="W383" i="56"/>
  <c r="W384" i="56"/>
  <c r="W385" i="56"/>
  <c r="W386" i="56"/>
  <c r="W387" i="56"/>
  <c r="W388" i="56"/>
  <c r="W389" i="56"/>
  <c r="W390" i="56"/>
  <c r="W391" i="56"/>
  <c r="W392" i="56"/>
  <c r="W393" i="56"/>
  <c r="W394" i="56"/>
  <c r="W395" i="56"/>
  <c r="W396" i="56"/>
  <c r="W397" i="56"/>
  <c r="W398" i="56"/>
  <c r="W399" i="56"/>
  <c r="W400" i="56"/>
  <c r="W401" i="56"/>
  <c r="W402" i="56"/>
  <c r="W403" i="56"/>
  <c r="W404" i="56"/>
  <c r="W405" i="56"/>
  <c r="W406" i="56"/>
  <c r="W407" i="56"/>
  <c r="W408" i="56"/>
  <c r="W409" i="56"/>
  <c r="W410" i="56"/>
  <c r="W411" i="56"/>
  <c r="W412" i="56"/>
  <c r="W413" i="56"/>
  <c r="W414" i="56"/>
  <c r="W415" i="56"/>
  <c r="W416" i="56"/>
  <c r="W417" i="56"/>
  <c r="W418" i="56"/>
  <c r="W419" i="56"/>
  <c r="W420" i="56"/>
  <c r="W421" i="56"/>
  <c r="W422" i="56"/>
  <c r="W423" i="56"/>
  <c r="W424" i="56"/>
  <c r="W425" i="56"/>
  <c r="W426" i="56"/>
  <c r="W427" i="56"/>
  <c r="W428" i="56"/>
  <c r="W429" i="56"/>
  <c r="W430" i="56"/>
  <c r="W431" i="56"/>
  <c r="W432" i="56"/>
  <c r="W433" i="56"/>
  <c r="W434" i="56"/>
  <c r="W435" i="56"/>
  <c r="W436" i="56"/>
  <c r="W437" i="56"/>
  <c r="W438" i="56"/>
  <c r="W439" i="56"/>
  <c r="W440" i="56"/>
  <c r="W441" i="56"/>
  <c r="W442" i="56"/>
  <c r="W443" i="56"/>
  <c r="W444" i="56"/>
  <c r="W445" i="56"/>
  <c r="W446" i="56"/>
  <c r="W447" i="56"/>
  <c r="W448" i="56"/>
  <c r="W449" i="56"/>
  <c r="W450" i="56"/>
  <c r="W451" i="56"/>
  <c r="W452" i="56"/>
  <c r="W453" i="56"/>
  <c r="W454" i="56"/>
  <c r="W455" i="56"/>
  <c r="W456" i="56"/>
  <c r="W457" i="56"/>
  <c r="W458" i="56"/>
  <c r="W459" i="56"/>
  <c r="W460" i="56"/>
  <c r="W461" i="56"/>
  <c r="W462" i="56"/>
  <c r="W463" i="56"/>
  <c r="W464" i="56"/>
  <c r="W465" i="56"/>
  <c r="W466" i="56"/>
  <c r="W467" i="56"/>
  <c r="W468" i="56"/>
  <c r="W469" i="56"/>
  <c r="W470" i="56"/>
  <c r="W471" i="56"/>
  <c r="W472" i="56"/>
  <c r="W473" i="56"/>
  <c r="W474" i="56"/>
  <c r="W475" i="56"/>
  <c r="W476" i="56"/>
  <c r="W477" i="56"/>
  <c r="W478" i="56"/>
  <c r="W479" i="56"/>
  <c r="W480" i="56"/>
  <c r="W481" i="56"/>
  <c r="W482" i="56"/>
  <c r="W483" i="56"/>
  <c r="W484" i="56"/>
  <c r="W485" i="56"/>
  <c r="W486" i="56"/>
  <c r="W487" i="56"/>
  <c r="W488" i="56"/>
  <c r="W489" i="56"/>
  <c r="W490" i="56"/>
  <c r="W491" i="56"/>
  <c r="W492" i="56"/>
  <c r="W493" i="56"/>
  <c r="W494" i="56"/>
  <c r="W495" i="56"/>
  <c r="W496" i="56"/>
  <c r="W3" i="56"/>
  <c r="N4" i="56"/>
  <c r="N5" i="56"/>
  <c r="N6" i="56"/>
  <c r="N7" i="56"/>
  <c r="N8" i="56"/>
  <c r="N9" i="56"/>
  <c r="N10" i="56"/>
  <c r="N11" i="56"/>
  <c r="N12" i="56"/>
  <c r="N13" i="56"/>
  <c r="N14" i="56"/>
  <c r="N15" i="56"/>
  <c r="N16" i="56"/>
  <c r="N17" i="56"/>
  <c r="N18" i="56"/>
  <c r="N19" i="56"/>
  <c r="N20" i="56"/>
  <c r="N21" i="56"/>
  <c r="N22" i="56"/>
  <c r="N23" i="56"/>
  <c r="N24" i="56"/>
  <c r="N25" i="56"/>
  <c r="N26" i="56"/>
  <c r="N27" i="56"/>
  <c r="N28" i="56"/>
  <c r="N29" i="56"/>
  <c r="N30" i="56"/>
  <c r="N31" i="56"/>
  <c r="N32" i="56"/>
  <c r="N33" i="56"/>
  <c r="N34" i="56"/>
  <c r="N35" i="56"/>
  <c r="N36" i="56"/>
  <c r="N37" i="56"/>
  <c r="N38" i="56"/>
  <c r="N39" i="56"/>
  <c r="N40" i="56"/>
  <c r="N41" i="56"/>
  <c r="N42" i="56"/>
  <c r="N43" i="56"/>
  <c r="N44" i="56"/>
  <c r="N45" i="56"/>
  <c r="N46" i="56"/>
  <c r="N47" i="56"/>
  <c r="N48" i="56"/>
  <c r="N49" i="56"/>
  <c r="N50" i="56"/>
  <c r="N51" i="56"/>
  <c r="N52" i="56"/>
  <c r="N53" i="56"/>
  <c r="N54" i="56"/>
  <c r="N55" i="56"/>
  <c r="N56" i="56"/>
  <c r="N57" i="56"/>
  <c r="N58" i="56"/>
  <c r="N59" i="56"/>
  <c r="N60" i="56"/>
  <c r="N61" i="56"/>
  <c r="N62" i="56"/>
  <c r="N63" i="56"/>
  <c r="N64" i="56"/>
  <c r="N65" i="56"/>
  <c r="N66" i="56"/>
  <c r="N67" i="56"/>
  <c r="N68" i="56"/>
  <c r="N69" i="56"/>
  <c r="N70" i="56"/>
  <c r="N71" i="56"/>
  <c r="N72" i="56"/>
  <c r="N73" i="56"/>
  <c r="N74" i="56"/>
  <c r="N75" i="56"/>
  <c r="N76" i="56"/>
  <c r="N77" i="56"/>
  <c r="N78" i="56"/>
  <c r="N79" i="56"/>
  <c r="N80" i="56"/>
  <c r="N81" i="56"/>
  <c r="N82" i="56"/>
  <c r="N83" i="56"/>
  <c r="N84" i="56"/>
  <c r="N85" i="56"/>
  <c r="N86" i="56"/>
  <c r="N87" i="56"/>
  <c r="N88" i="56"/>
  <c r="N89" i="56"/>
  <c r="N90" i="56"/>
  <c r="N91" i="56"/>
  <c r="N92" i="56"/>
  <c r="N93" i="56"/>
  <c r="N94" i="56"/>
  <c r="N95" i="56"/>
  <c r="N96" i="56"/>
  <c r="N97" i="56"/>
  <c r="N98" i="56"/>
  <c r="N99" i="56"/>
  <c r="N100" i="56"/>
  <c r="N101" i="56"/>
  <c r="N102" i="56"/>
  <c r="N103" i="56"/>
  <c r="N104" i="56"/>
  <c r="N105" i="56"/>
  <c r="N106" i="56"/>
  <c r="N107" i="56"/>
  <c r="N108" i="56"/>
  <c r="N109" i="56"/>
  <c r="N110" i="56"/>
  <c r="N111" i="56"/>
  <c r="N112" i="56"/>
  <c r="N113" i="56"/>
  <c r="N114" i="56"/>
  <c r="N115" i="56"/>
  <c r="N116" i="56"/>
  <c r="N117" i="56"/>
  <c r="N118" i="56"/>
  <c r="N119" i="56"/>
  <c r="N120" i="56"/>
  <c r="N121" i="56"/>
  <c r="N122" i="56"/>
  <c r="N123" i="56"/>
  <c r="N124" i="56"/>
  <c r="N125" i="56"/>
  <c r="N126" i="56"/>
  <c r="N127" i="56"/>
  <c r="N128" i="56"/>
  <c r="N129" i="56"/>
  <c r="N130" i="56"/>
  <c r="N131" i="56"/>
  <c r="N132" i="56"/>
  <c r="N133" i="56"/>
  <c r="N134" i="56"/>
  <c r="N135" i="56"/>
  <c r="N136" i="56"/>
  <c r="N137" i="56"/>
  <c r="N138" i="56"/>
  <c r="N139" i="56"/>
  <c r="N140" i="56"/>
  <c r="N141" i="56"/>
  <c r="N142" i="56"/>
  <c r="N143" i="56"/>
  <c r="N144" i="56"/>
  <c r="N145" i="56"/>
  <c r="N146" i="56"/>
  <c r="N147" i="56"/>
  <c r="N148" i="56"/>
  <c r="N149" i="56"/>
  <c r="N150" i="56"/>
  <c r="N151" i="56"/>
  <c r="N152" i="56"/>
  <c r="N153" i="56"/>
  <c r="N154" i="56"/>
  <c r="N155" i="56"/>
  <c r="N156" i="56"/>
  <c r="N157" i="56"/>
  <c r="N158" i="56"/>
  <c r="N159" i="56"/>
  <c r="N160" i="56"/>
  <c r="N161" i="56"/>
  <c r="N162" i="56"/>
  <c r="N163" i="56"/>
  <c r="N164" i="56"/>
  <c r="N165" i="56"/>
  <c r="N166" i="56"/>
  <c r="N167" i="56"/>
  <c r="N168" i="56"/>
  <c r="N169" i="56"/>
  <c r="N170" i="56"/>
  <c r="N171" i="56"/>
  <c r="N172" i="56"/>
  <c r="N173" i="56"/>
  <c r="N174" i="56"/>
  <c r="N175" i="56"/>
  <c r="N176" i="56"/>
  <c r="N177" i="56"/>
  <c r="N178" i="56"/>
  <c r="N179" i="56"/>
  <c r="N180" i="56"/>
  <c r="N181" i="56"/>
  <c r="N182" i="56"/>
  <c r="N183" i="56"/>
  <c r="N184" i="56"/>
  <c r="N185" i="56"/>
  <c r="N186" i="56"/>
  <c r="N187" i="56"/>
  <c r="N188" i="56"/>
  <c r="N189" i="56"/>
  <c r="N190" i="56"/>
  <c r="N191" i="56"/>
  <c r="N192" i="56"/>
  <c r="N193" i="56"/>
  <c r="N194" i="56"/>
  <c r="N195" i="56"/>
  <c r="N196" i="56"/>
  <c r="N197" i="56"/>
  <c r="N198" i="56"/>
  <c r="N199" i="56"/>
  <c r="N200" i="56"/>
  <c r="N201" i="56"/>
  <c r="N202" i="56"/>
  <c r="N203" i="56"/>
  <c r="N204" i="56"/>
  <c r="N205" i="56"/>
  <c r="N206" i="56"/>
  <c r="N207" i="56"/>
  <c r="N208" i="56"/>
  <c r="N209" i="56"/>
  <c r="N210" i="56"/>
  <c r="N211" i="56"/>
  <c r="N212" i="56"/>
  <c r="N213" i="56"/>
  <c r="N214" i="56"/>
  <c r="N215" i="56"/>
  <c r="N216" i="56"/>
  <c r="N217" i="56"/>
  <c r="N218" i="56"/>
  <c r="N219" i="56"/>
  <c r="N220" i="56"/>
  <c r="N221" i="56"/>
  <c r="N222" i="56"/>
  <c r="N223" i="56"/>
  <c r="N224" i="56"/>
  <c r="N225" i="56"/>
  <c r="N226" i="56"/>
  <c r="N227" i="56"/>
  <c r="N228" i="56"/>
  <c r="N229" i="56"/>
  <c r="N230" i="56"/>
  <c r="N231" i="56"/>
  <c r="N232" i="56"/>
  <c r="N233" i="56"/>
  <c r="N234" i="56"/>
  <c r="N235" i="56"/>
  <c r="N236" i="56"/>
  <c r="N237" i="56"/>
  <c r="N238" i="56"/>
  <c r="N239" i="56"/>
  <c r="N240" i="56"/>
  <c r="N241" i="56"/>
  <c r="N242" i="56"/>
  <c r="N243" i="56"/>
  <c r="N244" i="56"/>
  <c r="N245" i="56"/>
  <c r="N246" i="56"/>
  <c r="N247" i="56"/>
  <c r="N248" i="56"/>
  <c r="N249" i="56"/>
  <c r="N250" i="56"/>
  <c r="N251" i="56"/>
  <c r="N252" i="56"/>
  <c r="N253" i="56"/>
  <c r="N254" i="56"/>
  <c r="N255" i="56"/>
  <c r="N256" i="56"/>
  <c r="N257" i="56"/>
  <c r="N258" i="56"/>
  <c r="N259" i="56"/>
  <c r="N260" i="56"/>
  <c r="N261" i="56"/>
  <c r="N262" i="56"/>
  <c r="N263" i="56"/>
  <c r="N264" i="56"/>
  <c r="N265" i="56"/>
  <c r="N266" i="56"/>
  <c r="N267" i="56"/>
  <c r="N268" i="56"/>
  <c r="N269" i="56"/>
  <c r="N270" i="56"/>
  <c r="N271" i="56"/>
  <c r="N272" i="56"/>
  <c r="N273" i="56"/>
  <c r="N274" i="56"/>
  <c r="N275" i="56"/>
  <c r="N276" i="56"/>
  <c r="N277" i="56"/>
  <c r="N278" i="56"/>
  <c r="N279" i="56"/>
  <c r="N280" i="56"/>
  <c r="N281" i="56"/>
  <c r="N282" i="56"/>
  <c r="N283" i="56"/>
  <c r="N284" i="56"/>
  <c r="N285" i="56"/>
  <c r="N286" i="56"/>
  <c r="N287" i="56"/>
  <c r="N288" i="56"/>
  <c r="N289" i="56"/>
  <c r="N290" i="56"/>
  <c r="N291" i="56"/>
  <c r="N292" i="56"/>
  <c r="N293" i="56"/>
  <c r="N294" i="56"/>
  <c r="N295" i="56"/>
  <c r="N296" i="56"/>
  <c r="N297" i="56"/>
  <c r="N298" i="56"/>
  <c r="N299" i="56"/>
  <c r="N300" i="56"/>
  <c r="N301" i="56"/>
  <c r="N302" i="56"/>
  <c r="N303" i="56"/>
  <c r="N304" i="56"/>
  <c r="N305" i="56"/>
  <c r="N306" i="56"/>
  <c r="N307" i="56"/>
  <c r="N308" i="56"/>
  <c r="N309" i="56"/>
  <c r="N310" i="56"/>
  <c r="N311" i="56"/>
  <c r="N312" i="56"/>
  <c r="N313" i="56"/>
  <c r="N314" i="56"/>
  <c r="N315" i="56"/>
  <c r="N316" i="56"/>
  <c r="N317" i="56"/>
  <c r="N318" i="56"/>
  <c r="N319" i="56"/>
  <c r="N320" i="56"/>
  <c r="N321" i="56"/>
  <c r="N322" i="56"/>
  <c r="N323" i="56"/>
  <c r="N324" i="56"/>
  <c r="N325" i="56"/>
  <c r="N326" i="56"/>
  <c r="N327" i="56"/>
  <c r="N328" i="56"/>
  <c r="N329" i="56"/>
  <c r="N330" i="56"/>
  <c r="N331" i="56"/>
  <c r="N332" i="56"/>
  <c r="N333" i="56"/>
  <c r="N334" i="56"/>
  <c r="N335" i="56"/>
  <c r="N336" i="56"/>
  <c r="N337" i="56"/>
  <c r="N338" i="56"/>
  <c r="N339" i="56"/>
  <c r="N340" i="56"/>
  <c r="N341" i="56"/>
  <c r="N342" i="56"/>
  <c r="N343" i="56"/>
  <c r="N344" i="56"/>
  <c r="N345" i="56"/>
  <c r="N346" i="56"/>
  <c r="N347" i="56"/>
  <c r="N348" i="56"/>
  <c r="N349" i="56"/>
  <c r="N350" i="56"/>
  <c r="N351" i="56"/>
  <c r="N352" i="56"/>
  <c r="N353" i="56"/>
  <c r="N354" i="56"/>
  <c r="N355" i="56"/>
  <c r="N356" i="56"/>
  <c r="N357" i="56"/>
  <c r="N358" i="56"/>
  <c r="N359" i="56"/>
  <c r="N360" i="56"/>
  <c r="N361" i="56"/>
  <c r="N362" i="56"/>
  <c r="N363" i="56"/>
  <c r="N364" i="56"/>
  <c r="N365" i="56"/>
  <c r="N366" i="56"/>
  <c r="N367" i="56"/>
  <c r="N368" i="56"/>
  <c r="N369" i="56"/>
  <c r="N370" i="56"/>
  <c r="N371" i="56"/>
  <c r="N372" i="56"/>
  <c r="N373" i="56"/>
  <c r="N374" i="56"/>
  <c r="N375" i="56"/>
  <c r="N376" i="56"/>
  <c r="N377" i="56"/>
  <c r="N378" i="56"/>
  <c r="N379" i="56"/>
  <c r="N380" i="56"/>
  <c r="N381" i="56"/>
  <c r="N382" i="56"/>
  <c r="N383" i="56"/>
  <c r="N384" i="56"/>
  <c r="N385" i="56"/>
  <c r="N386" i="56"/>
  <c r="N387" i="56"/>
  <c r="N388" i="56"/>
  <c r="N389" i="56"/>
  <c r="N390" i="56"/>
  <c r="N391" i="56"/>
  <c r="N392" i="56"/>
  <c r="N393" i="56"/>
  <c r="N394" i="56"/>
  <c r="N395" i="56"/>
  <c r="N396" i="56"/>
  <c r="N397" i="56"/>
  <c r="N398" i="56"/>
  <c r="N399" i="56"/>
  <c r="N400" i="56"/>
  <c r="N401" i="56"/>
  <c r="N402" i="56"/>
  <c r="N403" i="56"/>
  <c r="N404" i="56"/>
  <c r="N405" i="56"/>
  <c r="N406" i="56"/>
  <c r="N407" i="56"/>
  <c r="N408" i="56"/>
  <c r="N409" i="56"/>
  <c r="N410" i="56"/>
  <c r="N411" i="56"/>
  <c r="N412" i="56"/>
  <c r="N413" i="56"/>
  <c r="N414" i="56"/>
  <c r="N415" i="56"/>
  <c r="N416" i="56"/>
  <c r="N417" i="56"/>
  <c r="N418" i="56"/>
  <c r="N419" i="56"/>
  <c r="N420" i="56"/>
  <c r="N421" i="56"/>
  <c r="N422" i="56"/>
  <c r="N423" i="56"/>
  <c r="N424" i="56"/>
  <c r="N425" i="56"/>
  <c r="N426" i="56"/>
  <c r="N427" i="56"/>
  <c r="N428" i="56"/>
  <c r="N429" i="56"/>
  <c r="N430" i="56"/>
  <c r="N431" i="56"/>
  <c r="N432" i="56"/>
  <c r="N433" i="56"/>
  <c r="N434" i="56"/>
  <c r="N435" i="56"/>
  <c r="N436" i="56"/>
  <c r="N437" i="56"/>
  <c r="N438" i="56"/>
  <c r="N439" i="56"/>
  <c r="N440" i="56"/>
  <c r="N441" i="56"/>
  <c r="N442" i="56"/>
  <c r="N443" i="56"/>
  <c r="N444" i="56"/>
  <c r="N445" i="56"/>
  <c r="N446" i="56"/>
  <c r="N447" i="56"/>
  <c r="N448" i="56"/>
  <c r="N449" i="56"/>
  <c r="N450" i="56"/>
  <c r="N451" i="56"/>
  <c r="N452" i="56"/>
  <c r="N453" i="56"/>
  <c r="N454" i="56"/>
  <c r="N455" i="56"/>
  <c r="N456" i="56"/>
  <c r="N457" i="56"/>
  <c r="N458" i="56"/>
  <c r="N459" i="56"/>
  <c r="N460" i="56"/>
  <c r="N461" i="56"/>
  <c r="N462" i="56"/>
  <c r="N463" i="56"/>
  <c r="N464" i="56"/>
  <c r="N465" i="56"/>
  <c r="N466" i="56"/>
  <c r="N467" i="56"/>
  <c r="N468" i="56"/>
  <c r="N469" i="56"/>
  <c r="N470" i="56"/>
  <c r="N471" i="56"/>
  <c r="N472" i="56"/>
  <c r="N473" i="56"/>
  <c r="N474" i="56"/>
  <c r="N475" i="56"/>
  <c r="N476" i="56"/>
  <c r="N477" i="56"/>
  <c r="N478" i="56"/>
  <c r="N479" i="56"/>
  <c r="N480" i="56"/>
  <c r="N481" i="56"/>
  <c r="N482" i="56"/>
  <c r="N483" i="56"/>
  <c r="N484" i="56"/>
  <c r="N485" i="56"/>
  <c r="N486" i="56"/>
  <c r="N487" i="56"/>
  <c r="N488" i="56"/>
  <c r="N489" i="56"/>
  <c r="N490" i="56"/>
  <c r="N491" i="56"/>
  <c r="N492" i="56"/>
  <c r="N493" i="56"/>
  <c r="N494" i="56"/>
  <c r="N495" i="56"/>
  <c r="N496" i="56"/>
  <c r="L4" i="56"/>
  <c r="L5" i="56"/>
  <c r="L6" i="56"/>
  <c r="L7" i="56"/>
  <c r="L8" i="56"/>
  <c r="L9" i="56"/>
  <c r="L10" i="56"/>
  <c r="L11" i="56"/>
  <c r="L12" i="56"/>
  <c r="L13" i="56"/>
  <c r="L14" i="56"/>
  <c r="L15" i="56"/>
  <c r="L16" i="56"/>
  <c r="L17" i="56"/>
  <c r="L18" i="56"/>
  <c r="L19" i="56"/>
  <c r="L20" i="56"/>
  <c r="L21" i="56"/>
  <c r="L22" i="56"/>
  <c r="L23" i="56"/>
  <c r="L24" i="56"/>
  <c r="L25" i="56"/>
  <c r="L26" i="56"/>
  <c r="L27" i="56"/>
  <c r="L28" i="56"/>
  <c r="L29" i="56"/>
  <c r="L30" i="56"/>
  <c r="L31" i="56"/>
  <c r="L32" i="56"/>
  <c r="L33" i="56"/>
  <c r="L34" i="56"/>
  <c r="L35" i="56"/>
  <c r="L36" i="56"/>
  <c r="L37" i="56"/>
  <c r="L38" i="56"/>
  <c r="L39" i="56"/>
  <c r="L40" i="56"/>
  <c r="L41" i="56"/>
  <c r="L42" i="56"/>
  <c r="L43" i="56"/>
  <c r="L44" i="56"/>
  <c r="L45" i="56"/>
  <c r="L46" i="56"/>
  <c r="L47" i="56"/>
  <c r="L48" i="56"/>
  <c r="L49" i="56"/>
  <c r="L50" i="56"/>
  <c r="L51" i="56"/>
  <c r="L52" i="56"/>
  <c r="L53" i="56"/>
  <c r="L54" i="56"/>
  <c r="L55" i="56"/>
  <c r="L56" i="56"/>
  <c r="L57" i="56"/>
  <c r="L58" i="56"/>
  <c r="L59" i="56"/>
  <c r="L60" i="56"/>
  <c r="L61" i="56"/>
  <c r="L62" i="56"/>
  <c r="L63" i="56"/>
  <c r="L64" i="56"/>
  <c r="L65" i="56"/>
  <c r="L66" i="56"/>
  <c r="L67" i="56"/>
  <c r="L68" i="56"/>
  <c r="L69" i="56"/>
  <c r="L70" i="56"/>
  <c r="L71" i="56"/>
  <c r="L72" i="56"/>
  <c r="L73" i="56"/>
  <c r="L74" i="56"/>
  <c r="L75" i="56"/>
  <c r="L76" i="56"/>
  <c r="L77" i="56"/>
  <c r="L78" i="56"/>
  <c r="L79" i="56"/>
  <c r="L80" i="56"/>
  <c r="L81" i="56"/>
  <c r="L82" i="56"/>
  <c r="L83" i="56"/>
  <c r="L84" i="56"/>
  <c r="L85" i="56"/>
  <c r="L86" i="56"/>
  <c r="L87" i="56"/>
  <c r="L88" i="56"/>
  <c r="L89" i="56"/>
  <c r="L90" i="56"/>
  <c r="L91" i="56"/>
  <c r="L92" i="56"/>
  <c r="L93" i="56"/>
  <c r="L94" i="56"/>
  <c r="L95" i="56"/>
  <c r="L96" i="56"/>
  <c r="L97" i="56"/>
  <c r="L98" i="56"/>
  <c r="L99" i="56"/>
  <c r="L100" i="56"/>
  <c r="L101" i="56"/>
  <c r="L102" i="56"/>
  <c r="L103" i="56"/>
  <c r="L104" i="56"/>
  <c r="L105" i="56"/>
  <c r="L106" i="56"/>
  <c r="L107" i="56"/>
  <c r="L108" i="56"/>
  <c r="L109" i="56"/>
  <c r="L110" i="56"/>
  <c r="L111" i="56"/>
  <c r="L112" i="56"/>
  <c r="L113" i="56"/>
  <c r="L114" i="56"/>
  <c r="L115" i="56"/>
  <c r="L116" i="56"/>
  <c r="L117" i="56"/>
  <c r="L118" i="56"/>
  <c r="L119" i="56"/>
  <c r="L120" i="56"/>
  <c r="L121" i="56"/>
  <c r="L122" i="56"/>
  <c r="L123" i="56"/>
  <c r="L124" i="56"/>
  <c r="L125" i="56"/>
  <c r="L126" i="56"/>
  <c r="L127" i="56"/>
  <c r="L128" i="56"/>
  <c r="L129" i="56"/>
  <c r="L130" i="56"/>
  <c r="L131" i="56"/>
  <c r="L132" i="56"/>
  <c r="L133" i="56"/>
  <c r="L134" i="56"/>
  <c r="L135" i="56"/>
  <c r="L136" i="56"/>
  <c r="L137" i="56"/>
  <c r="L138" i="56"/>
  <c r="L139" i="56"/>
  <c r="L140" i="56"/>
  <c r="L141" i="56"/>
  <c r="L142" i="56"/>
  <c r="L143" i="56"/>
  <c r="L144" i="56"/>
  <c r="L145" i="56"/>
  <c r="L146" i="56"/>
  <c r="L147" i="56"/>
  <c r="L148" i="56"/>
  <c r="L149" i="56"/>
  <c r="L150" i="56"/>
  <c r="L151" i="56"/>
  <c r="L152" i="56"/>
  <c r="L153" i="56"/>
  <c r="L154" i="56"/>
  <c r="L155" i="56"/>
  <c r="L156" i="56"/>
  <c r="L157" i="56"/>
  <c r="L158" i="56"/>
  <c r="L159" i="56"/>
  <c r="L160" i="56"/>
  <c r="L161" i="56"/>
  <c r="L162" i="56"/>
  <c r="L163" i="56"/>
  <c r="L164" i="56"/>
  <c r="L165" i="56"/>
  <c r="L166" i="56"/>
  <c r="L167" i="56"/>
  <c r="L168" i="56"/>
  <c r="L169" i="56"/>
  <c r="L170" i="56"/>
  <c r="L171" i="56"/>
  <c r="L172" i="56"/>
  <c r="L173" i="56"/>
  <c r="L174" i="56"/>
  <c r="L175" i="56"/>
  <c r="L176" i="56"/>
  <c r="L177" i="56"/>
  <c r="L178" i="56"/>
  <c r="L179" i="56"/>
  <c r="L180" i="56"/>
  <c r="L181" i="56"/>
  <c r="L182" i="56"/>
  <c r="L183" i="56"/>
  <c r="L184" i="56"/>
  <c r="L185" i="56"/>
  <c r="L186" i="56"/>
  <c r="L187" i="56"/>
  <c r="L188" i="56"/>
  <c r="L189" i="56"/>
  <c r="L190" i="56"/>
  <c r="L191" i="56"/>
  <c r="L192" i="56"/>
  <c r="L193" i="56"/>
  <c r="L194" i="56"/>
  <c r="L195" i="56"/>
  <c r="L196" i="56"/>
  <c r="L197" i="56"/>
  <c r="L198" i="56"/>
  <c r="L199" i="56"/>
  <c r="L200" i="56"/>
  <c r="L201" i="56"/>
  <c r="L202" i="56"/>
  <c r="L203" i="56"/>
  <c r="L204" i="56"/>
  <c r="L205" i="56"/>
  <c r="L206" i="56"/>
  <c r="L207" i="56"/>
  <c r="L208" i="56"/>
  <c r="L209" i="56"/>
  <c r="L210" i="56"/>
  <c r="L211" i="56"/>
  <c r="L212" i="56"/>
  <c r="L213" i="56"/>
  <c r="L214" i="56"/>
  <c r="L215" i="56"/>
  <c r="L216" i="56"/>
  <c r="L217" i="56"/>
  <c r="L218" i="56"/>
  <c r="L219" i="56"/>
  <c r="L220" i="56"/>
  <c r="L221" i="56"/>
  <c r="L222" i="56"/>
  <c r="L223" i="56"/>
  <c r="L224" i="56"/>
  <c r="L225" i="56"/>
  <c r="L226" i="56"/>
  <c r="L227" i="56"/>
  <c r="L228" i="56"/>
  <c r="L229" i="56"/>
  <c r="L230" i="56"/>
  <c r="L231" i="56"/>
  <c r="L232" i="56"/>
  <c r="L233" i="56"/>
  <c r="L234" i="56"/>
  <c r="L235" i="56"/>
  <c r="L236" i="56"/>
  <c r="L237" i="56"/>
  <c r="L238" i="56"/>
  <c r="L239" i="56"/>
  <c r="L240" i="56"/>
  <c r="L241" i="56"/>
  <c r="L242" i="56"/>
  <c r="L243" i="56"/>
  <c r="L244" i="56"/>
  <c r="L245" i="56"/>
  <c r="L246" i="56"/>
  <c r="L247" i="56"/>
  <c r="L248" i="56"/>
  <c r="L249" i="56"/>
  <c r="L250" i="56"/>
  <c r="L251" i="56"/>
  <c r="L252" i="56"/>
  <c r="L253" i="56"/>
  <c r="L254" i="56"/>
  <c r="L255" i="56"/>
  <c r="L256" i="56"/>
  <c r="L257" i="56"/>
  <c r="L258" i="56"/>
  <c r="L259" i="56"/>
  <c r="L260" i="56"/>
  <c r="L261" i="56"/>
  <c r="L262" i="56"/>
  <c r="L263" i="56"/>
  <c r="L264" i="56"/>
  <c r="L265" i="56"/>
  <c r="L266" i="56"/>
  <c r="L267" i="56"/>
  <c r="L268" i="56"/>
  <c r="L269" i="56"/>
  <c r="L270" i="56"/>
  <c r="L271" i="56"/>
  <c r="L272" i="56"/>
  <c r="L273" i="56"/>
  <c r="L274" i="56"/>
  <c r="L275" i="56"/>
  <c r="L276" i="56"/>
  <c r="L277" i="56"/>
  <c r="L278" i="56"/>
  <c r="L279" i="56"/>
  <c r="L280" i="56"/>
  <c r="L281" i="56"/>
  <c r="L282" i="56"/>
  <c r="L283" i="56"/>
  <c r="L284" i="56"/>
  <c r="L285" i="56"/>
  <c r="L286" i="56"/>
  <c r="L287" i="56"/>
  <c r="L288" i="56"/>
  <c r="L289" i="56"/>
  <c r="L290" i="56"/>
  <c r="L291" i="56"/>
  <c r="L292" i="56"/>
  <c r="L293" i="56"/>
  <c r="L294" i="56"/>
  <c r="L295" i="56"/>
  <c r="L296" i="56"/>
  <c r="L297" i="56"/>
  <c r="L298" i="56"/>
  <c r="L299" i="56"/>
  <c r="L300" i="56"/>
  <c r="L301" i="56"/>
  <c r="L302" i="56"/>
  <c r="L303" i="56"/>
  <c r="L304" i="56"/>
  <c r="L305" i="56"/>
  <c r="L306" i="56"/>
  <c r="L307" i="56"/>
  <c r="L308" i="56"/>
  <c r="L309" i="56"/>
  <c r="L310" i="56"/>
  <c r="L311" i="56"/>
  <c r="L312" i="56"/>
  <c r="L313" i="56"/>
  <c r="L314" i="56"/>
  <c r="L315" i="56"/>
  <c r="L316" i="56"/>
  <c r="L317" i="56"/>
  <c r="L318" i="56"/>
  <c r="L319" i="56"/>
  <c r="L320" i="56"/>
  <c r="L321" i="56"/>
  <c r="L322" i="56"/>
  <c r="L323" i="56"/>
  <c r="L324" i="56"/>
  <c r="L325" i="56"/>
  <c r="L326" i="56"/>
  <c r="L327" i="56"/>
  <c r="L328" i="56"/>
  <c r="L329" i="56"/>
  <c r="L330" i="56"/>
  <c r="L331" i="56"/>
  <c r="L332" i="56"/>
  <c r="L333" i="56"/>
  <c r="L334" i="56"/>
  <c r="L335" i="56"/>
  <c r="L336" i="56"/>
  <c r="L337" i="56"/>
  <c r="L338" i="56"/>
  <c r="L339" i="56"/>
  <c r="L340" i="56"/>
  <c r="L341" i="56"/>
  <c r="L342" i="56"/>
  <c r="L343" i="56"/>
  <c r="L344" i="56"/>
  <c r="L345" i="56"/>
  <c r="L346" i="56"/>
  <c r="L347" i="56"/>
  <c r="L348" i="56"/>
  <c r="L349" i="56"/>
  <c r="L350" i="56"/>
  <c r="L351" i="56"/>
  <c r="L352" i="56"/>
  <c r="L353" i="56"/>
  <c r="L354" i="56"/>
  <c r="L355" i="56"/>
  <c r="L356" i="56"/>
  <c r="L357" i="56"/>
  <c r="L358" i="56"/>
  <c r="L359" i="56"/>
  <c r="L360" i="56"/>
  <c r="L361" i="56"/>
  <c r="L362" i="56"/>
  <c r="L363" i="56"/>
  <c r="L364" i="56"/>
  <c r="L365" i="56"/>
  <c r="L366" i="56"/>
  <c r="L367" i="56"/>
  <c r="L368" i="56"/>
  <c r="L369" i="56"/>
  <c r="L370" i="56"/>
  <c r="L371" i="56"/>
  <c r="L372" i="56"/>
  <c r="L373" i="56"/>
  <c r="L374" i="56"/>
  <c r="L375" i="56"/>
  <c r="L376" i="56"/>
  <c r="L377" i="56"/>
  <c r="L378" i="56"/>
  <c r="L379" i="56"/>
  <c r="L380" i="56"/>
  <c r="L381" i="56"/>
  <c r="L382" i="56"/>
  <c r="L383" i="56"/>
  <c r="L384" i="56"/>
  <c r="L385" i="56"/>
  <c r="L386" i="56"/>
  <c r="L387" i="56"/>
  <c r="L388" i="56"/>
  <c r="L389" i="56"/>
  <c r="L390" i="56"/>
  <c r="L391" i="56"/>
  <c r="L392" i="56"/>
  <c r="L393" i="56"/>
  <c r="L394" i="56"/>
  <c r="L395" i="56"/>
  <c r="L396" i="56"/>
  <c r="L397" i="56"/>
  <c r="L398" i="56"/>
  <c r="L399" i="56"/>
  <c r="L400" i="56"/>
  <c r="L401" i="56"/>
  <c r="L402" i="56"/>
  <c r="L403" i="56"/>
  <c r="L404" i="56"/>
  <c r="L405" i="56"/>
  <c r="L406" i="56"/>
  <c r="L407" i="56"/>
  <c r="L408" i="56"/>
  <c r="L409" i="56"/>
  <c r="L410" i="56"/>
  <c r="L411" i="56"/>
  <c r="L412" i="56"/>
  <c r="L413" i="56"/>
  <c r="L414" i="56"/>
  <c r="L415" i="56"/>
  <c r="L416" i="56"/>
  <c r="L417" i="56"/>
  <c r="L418" i="56"/>
  <c r="L419" i="56"/>
  <c r="L420" i="56"/>
  <c r="L421" i="56"/>
  <c r="L422" i="56"/>
  <c r="L423" i="56"/>
  <c r="L424" i="56"/>
  <c r="L425" i="56"/>
  <c r="L426" i="56"/>
  <c r="L427" i="56"/>
  <c r="L428" i="56"/>
  <c r="L429" i="56"/>
  <c r="L430" i="56"/>
  <c r="L431" i="56"/>
  <c r="L432" i="56"/>
  <c r="L433" i="56"/>
  <c r="L434" i="56"/>
  <c r="L435" i="56"/>
  <c r="L436" i="56"/>
  <c r="L437" i="56"/>
  <c r="L438" i="56"/>
  <c r="L439" i="56"/>
  <c r="L440" i="56"/>
  <c r="L441" i="56"/>
  <c r="L442" i="56"/>
  <c r="L443" i="56"/>
  <c r="L444" i="56"/>
  <c r="L445" i="56"/>
  <c r="L446" i="56"/>
  <c r="L447" i="56"/>
  <c r="L448" i="56"/>
  <c r="L449" i="56"/>
  <c r="L450" i="56"/>
  <c r="L451" i="56"/>
  <c r="L452" i="56"/>
  <c r="L453" i="56"/>
  <c r="L454" i="56"/>
  <c r="L455" i="56"/>
  <c r="L456" i="56"/>
  <c r="L457" i="56"/>
  <c r="L458" i="56"/>
  <c r="L459" i="56"/>
  <c r="L460" i="56"/>
  <c r="L461" i="56"/>
  <c r="L462" i="56"/>
  <c r="L463" i="56"/>
  <c r="L464" i="56"/>
  <c r="L465" i="56"/>
  <c r="L466" i="56"/>
  <c r="L467" i="56"/>
  <c r="L468" i="56"/>
  <c r="L469" i="56"/>
  <c r="L470" i="56"/>
  <c r="L471" i="56"/>
  <c r="L472" i="56"/>
  <c r="L473" i="56"/>
  <c r="L474" i="56"/>
  <c r="L475" i="56"/>
  <c r="L476" i="56"/>
  <c r="L477" i="56"/>
  <c r="L478" i="56"/>
  <c r="L479" i="56"/>
  <c r="L480" i="56"/>
  <c r="L481" i="56"/>
  <c r="L482" i="56"/>
  <c r="L483" i="56"/>
  <c r="L484" i="56"/>
  <c r="L485" i="56"/>
  <c r="L486" i="56"/>
  <c r="L487" i="56"/>
  <c r="L488" i="56"/>
  <c r="L489" i="56"/>
  <c r="L490" i="56"/>
  <c r="L491" i="56"/>
  <c r="L492" i="56"/>
  <c r="L493" i="56"/>
  <c r="L494" i="56"/>
  <c r="L495" i="56"/>
  <c r="L496" i="56"/>
  <c r="L3" i="56"/>
  <c r="A3" i="56"/>
  <c r="A2" i="55"/>
  <c r="F5" i="56"/>
  <c r="F6" i="56"/>
  <c r="F8" i="56"/>
  <c r="F9" i="56"/>
  <c r="F10" i="56"/>
  <c r="F13" i="56"/>
  <c r="F14" i="56"/>
  <c r="F16" i="56"/>
  <c r="F17" i="56"/>
  <c r="F18" i="56"/>
  <c r="F21" i="56"/>
  <c r="F22" i="56"/>
  <c r="F24" i="56"/>
  <c r="F25" i="56"/>
  <c r="F26" i="56"/>
  <c r="F29" i="56"/>
  <c r="F30" i="56"/>
  <c r="F32" i="56"/>
  <c r="F33" i="56"/>
  <c r="F34" i="56"/>
  <c r="F37" i="56"/>
  <c r="F38" i="56"/>
  <c r="F40" i="56"/>
  <c r="F41" i="56"/>
  <c r="F42" i="56"/>
  <c r="F45" i="56"/>
  <c r="F46" i="56"/>
  <c r="F48" i="56"/>
  <c r="F49" i="56"/>
  <c r="F50" i="56"/>
  <c r="F53" i="56"/>
  <c r="F54" i="56"/>
  <c r="F55" i="56"/>
  <c r="F56" i="56"/>
  <c r="F57" i="56"/>
  <c r="F58" i="56"/>
  <c r="F61" i="56"/>
  <c r="F62" i="56"/>
  <c r="F64" i="56"/>
  <c r="F65" i="56"/>
  <c r="F66" i="56"/>
  <c r="F69" i="56"/>
  <c r="F70" i="56"/>
  <c r="F72" i="56"/>
  <c r="F73" i="56"/>
  <c r="F74" i="56"/>
  <c r="F77" i="56"/>
  <c r="F78" i="56"/>
  <c r="F80" i="56"/>
  <c r="F81" i="56"/>
  <c r="F82" i="56"/>
  <c r="F85" i="56"/>
  <c r="F86" i="56"/>
  <c r="F87" i="56"/>
  <c r="F88" i="56"/>
  <c r="F89" i="56"/>
  <c r="F90" i="56"/>
  <c r="F93" i="56"/>
  <c r="F94" i="56"/>
  <c r="F96" i="56"/>
  <c r="F97" i="56"/>
  <c r="F98" i="56"/>
  <c r="F101" i="56"/>
  <c r="F102" i="56"/>
  <c r="F104" i="56"/>
  <c r="F105" i="56"/>
  <c r="F106" i="56"/>
  <c r="F109" i="56"/>
  <c r="F110" i="56"/>
  <c r="F112" i="56"/>
  <c r="F113" i="56"/>
  <c r="F114" i="56"/>
  <c r="F117" i="56"/>
  <c r="F118" i="56"/>
  <c r="F120" i="56"/>
  <c r="F121" i="56"/>
  <c r="F122" i="56"/>
  <c r="F125" i="56"/>
  <c r="F126" i="56"/>
  <c r="F128" i="56"/>
  <c r="F129" i="56"/>
  <c r="F130" i="56"/>
  <c r="F133" i="56"/>
  <c r="F134" i="56"/>
  <c r="F136" i="56"/>
  <c r="F137" i="56"/>
  <c r="F138" i="56"/>
  <c r="F141" i="56"/>
  <c r="F142" i="56"/>
  <c r="F144" i="56"/>
  <c r="F145" i="56"/>
  <c r="F146" i="56"/>
  <c r="F149" i="56"/>
  <c r="F150" i="56"/>
  <c r="F152" i="56"/>
  <c r="F153" i="56"/>
  <c r="F154" i="56"/>
  <c r="F157" i="56"/>
  <c r="F158" i="56"/>
  <c r="F160" i="56"/>
  <c r="F161" i="56"/>
  <c r="F162" i="56"/>
  <c r="F165" i="56"/>
  <c r="F166" i="56"/>
  <c r="F168" i="56"/>
  <c r="F169" i="56"/>
  <c r="F170" i="56"/>
  <c r="F173" i="56"/>
  <c r="F174" i="56"/>
  <c r="F176" i="56"/>
  <c r="F177" i="56"/>
  <c r="F178" i="56"/>
  <c r="F181" i="56"/>
  <c r="F182" i="56"/>
  <c r="F184" i="56"/>
  <c r="F185" i="56"/>
  <c r="F186" i="56"/>
  <c r="F189" i="56"/>
  <c r="F190" i="56"/>
  <c r="F192" i="56"/>
  <c r="F193" i="56"/>
  <c r="F194" i="56"/>
  <c r="F197" i="56"/>
  <c r="F198" i="56"/>
  <c r="F200" i="56"/>
  <c r="F201" i="56"/>
  <c r="F202" i="56"/>
  <c r="F205" i="56"/>
  <c r="F206" i="56"/>
  <c r="F208" i="56"/>
  <c r="F209" i="56"/>
  <c r="F210" i="56"/>
  <c r="F213" i="56"/>
  <c r="F214" i="56"/>
  <c r="F216" i="56"/>
  <c r="F217" i="56"/>
  <c r="F218" i="56"/>
  <c r="F221" i="56"/>
  <c r="F222" i="56"/>
  <c r="F224" i="56"/>
  <c r="F225" i="56"/>
  <c r="F226" i="56"/>
  <c r="F229" i="56"/>
  <c r="F230" i="56"/>
  <c r="F232" i="56"/>
  <c r="F233" i="56"/>
  <c r="F234" i="56"/>
  <c r="F237" i="56"/>
  <c r="F238" i="56"/>
  <c r="F240" i="56"/>
  <c r="F241" i="56"/>
  <c r="F242" i="56"/>
  <c r="F245" i="56"/>
  <c r="F246" i="56"/>
  <c r="F248" i="56"/>
  <c r="F249" i="56"/>
  <c r="F250" i="56"/>
  <c r="F253" i="56"/>
  <c r="F254" i="56"/>
  <c r="F255" i="56"/>
  <c r="F256" i="56"/>
  <c r="F257" i="56"/>
  <c r="F258" i="56"/>
  <c r="F261" i="56"/>
  <c r="F262" i="56"/>
  <c r="F264" i="56"/>
  <c r="F265" i="56"/>
  <c r="F266" i="56"/>
  <c r="F269" i="56"/>
  <c r="F270" i="56"/>
  <c r="F272" i="56"/>
  <c r="F273" i="56"/>
  <c r="F274" i="56"/>
  <c r="F277" i="56"/>
  <c r="F278" i="56"/>
  <c r="F280" i="56"/>
  <c r="F281" i="56"/>
  <c r="F282" i="56"/>
  <c r="F285" i="56"/>
  <c r="F286" i="56"/>
  <c r="F287" i="56"/>
  <c r="F288" i="56"/>
  <c r="F289" i="56"/>
  <c r="F290" i="56"/>
  <c r="F293" i="56"/>
  <c r="F294" i="56"/>
  <c r="F296" i="56"/>
  <c r="F297" i="56"/>
  <c r="F298" i="56"/>
  <c r="F301" i="56"/>
  <c r="F302" i="56"/>
  <c r="F304" i="56"/>
  <c r="F305" i="56"/>
  <c r="F306" i="56"/>
  <c r="F309" i="56"/>
  <c r="F310" i="56"/>
  <c r="F312" i="56"/>
  <c r="F313" i="56"/>
  <c r="F314" i="56"/>
  <c r="F317" i="56"/>
  <c r="F318" i="56"/>
  <c r="F320" i="56"/>
  <c r="F321" i="56"/>
  <c r="F322" i="56"/>
  <c r="F325" i="56"/>
  <c r="F326" i="56"/>
  <c r="F328" i="56"/>
  <c r="F329" i="56"/>
  <c r="F330" i="56"/>
  <c r="F333" i="56"/>
  <c r="F334" i="56"/>
  <c r="F336" i="56"/>
  <c r="F337" i="56"/>
  <c r="F338" i="56"/>
  <c r="F341" i="56"/>
  <c r="F342" i="56"/>
  <c r="F344" i="56"/>
  <c r="F345" i="56"/>
  <c r="F346" i="56"/>
  <c r="F349" i="56"/>
  <c r="F350" i="56"/>
  <c r="F352" i="56"/>
  <c r="F353" i="56"/>
  <c r="F354" i="56"/>
  <c r="F357" i="56"/>
  <c r="F358" i="56"/>
  <c r="F360" i="56"/>
  <c r="F361" i="56"/>
  <c r="F362" i="56"/>
  <c r="F365" i="56"/>
  <c r="F366" i="56"/>
  <c r="F368" i="56"/>
  <c r="F369" i="56"/>
  <c r="F370" i="56"/>
  <c r="F373" i="56"/>
  <c r="F374" i="56"/>
  <c r="F376" i="56"/>
  <c r="F377" i="56"/>
  <c r="F378" i="56"/>
  <c r="F381" i="56"/>
  <c r="F382" i="56"/>
  <c r="F384" i="56"/>
  <c r="F385" i="56"/>
  <c r="F386" i="56"/>
  <c r="F389" i="56"/>
  <c r="F390" i="56"/>
  <c r="F392" i="56"/>
  <c r="F393" i="56"/>
  <c r="F394" i="56"/>
  <c r="F397" i="56"/>
  <c r="F398" i="56"/>
  <c r="F400" i="56"/>
  <c r="F401" i="56"/>
  <c r="F402" i="56"/>
  <c r="F405" i="56"/>
  <c r="F406" i="56"/>
  <c r="F408" i="56"/>
  <c r="F409" i="56"/>
  <c r="F410" i="56"/>
  <c r="F413" i="56"/>
  <c r="F414" i="56"/>
  <c r="F416" i="56"/>
  <c r="F417" i="56"/>
  <c r="F418" i="56"/>
  <c r="F421" i="56"/>
  <c r="F422" i="56"/>
  <c r="F424" i="56"/>
  <c r="F425" i="56"/>
  <c r="F426" i="56"/>
  <c r="F429" i="56"/>
  <c r="F430" i="56"/>
  <c r="F432" i="56"/>
  <c r="F433" i="56"/>
  <c r="F434" i="56"/>
  <c r="F437" i="56"/>
  <c r="F438" i="56"/>
  <c r="F440" i="56"/>
  <c r="F441" i="56"/>
  <c r="F442" i="56"/>
  <c r="F445" i="56"/>
  <c r="F446" i="56"/>
  <c r="F448" i="56"/>
  <c r="F449" i="56"/>
  <c r="F450" i="56"/>
  <c r="F453" i="56"/>
  <c r="F454" i="56"/>
  <c r="F456" i="56"/>
  <c r="F457" i="56"/>
  <c r="F458" i="56"/>
  <c r="F461" i="56"/>
  <c r="F462" i="56"/>
  <c r="F464" i="56"/>
  <c r="F465" i="56"/>
  <c r="F466" i="56"/>
  <c r="F469" i="56"/>
  <c r="F470" i="56"/>
  <c r="F472" i="56"/>
  <c r="F473" i="56"/>
  <c r="F474" i="56"/>
  <c r="F477" i="56"/>
  <c r="F478" i="56"/>
  <c r="F480" i="56"/>
  <c r="F481" i="56"/>
  <c r="F482" i="56"/>
  <c r="F485" i="56"/>
  <c r="F486" i="56"/>
  <c r="F488" i="56"/>
  <c r="F489" i="56"/>
  <c r="F490" i="56"/>
  <c r="F493" i="56"/>
  <c r="F494" i="56"/>
  <c r="F496" i="56"/>
  <c r="E4" i="56"/>
  <c r="E5" i="56"/>
  <c r="E6" i="56"/>
  <c r="E7" i="56"/>
  <c r="E8" i="56"/>
  <c r="E9" i="56"/>
  <c r="E10" i="56"/>
  <c r="E11" i="56"/>
  <c r="E12" i="56"/>
  <c r="E13" i="56"/>
  <c r="E14" i="56"/>
  <c r="E15" i="56"/>
  <c r="E16" i="56"/>
  <c r="E17" i="56"/>
  <c r="E18" i="56"/>
  <c r="E19" i="56"/>
  <c r="E20" i="56"/>
  <c r="E21" i="56"/>
  <c r="E22" i="56"/>
  <c r="E23" i="56"/>
  <c r="E24" i="56"/>
  <c r="E25" i="56"/>
  <c r="E26" i="56"/>
  <c r="E27" i="56"/>
  <c r="E28" i="56"/>
  <c r="E29" i="56"/>
  <c r="E30" i="56"/>
  <c r="E31" i="56"/>
  <c r="E32" i="56"/>
  <c r="E33" i="56"/>
  <c r="E34" i="56"/>
  <c r="E35" i="56"/>
  <c r="E36" i="56"/>
  <c r="E37" i="56"/>
  <c r="E38" i="56"/>
  <c r="E39" i="56"/>
  <c r="E40" i="56"/>
  <c r="E41" i="56"/>
  <c r="E42" i="56"/>
  <c r="E43" i="56"/>
  <c r="E44" i="56"/>
  <c r="E45" i="56"/>
  <c r="E46" i="56"/>
  <c r="E47" i="56"/>
  <c r="E48" i="56"/>
  <c r="E49" i="56"/>
  <c r="E50" i="56"/>
  <c r="E51" i="56"/>
  <c r="E52" i="56"/>
  <c r="E53" i="56"/>
  <c r="E54" i="56"/>
  <c r="E55" i="56"/>
  <c r="E56" i="56"/>
  <c r="E57" i="56"/>
  <c r="E58" i="56"/>
  <c r="E59" i="56"/>
  <c r="E60" i="56"/>
  <c r="E61" i="56"/>
  <c r="E62" i="56"/>
  <c r="E63" i="56"/>
  <c r="E64" i="56"/>
  <c r="E65" i="56"/>
  <c r="E66" i="56"/>
  <c r="E67" i="56"/>
  <c r="E68" i="56"/>
  <c r="E69" i="56"/>
  <c r="E70" i="56"/>
  <c r="E71" i="56"/>
  <c r="E72" i="56"/>
  <c r="E73" i="56"/>
  <c r="E74" i="56"/>
  <c r="E75" i="56"/>
  <c r="E76" i="56"/>
  <c r="E77" i="56"/>
  <c r="E78" i="56"/>
  <c r="E79" i="56"/>
  <c r="E80" i="56"/>
  <c r="E81" i="56"/>
  <c r="E82" i="56"/>
  <c r="E83" i="56"/>
  <c r="E84" i="56"/>
  <c r="E85" i="56"/>
  <c r="E86" i="56"/>
  <c r="E87" i="56"/>
  <c r="E88" i="56"/>
  <c r="E89" i="56"/>
  <c r="E90" i="56"/>
  <c r="E91" i="56"/>
  <c r="E92" i="56"/>
  <c r="E93" i="56"/>
  <c r="E94" i="56"/>
  <c r="E95" i="56"/>
  <c r="E96" i="56"/>
  <c r="E97" i="56"/>
  <c r="E98" i="56"/>
  <c r="E99" i="56"/>
  <c r="E100" i="56"/>
  <c r="E101" i="56"/>
  <c r="E102" i="56"/>
  <c r="E103" i="56"/>
  <c r="E104" i="56"/>
  <c r="E105" i="56"/>
  <c r="E106" i="56"/>
  <c r="E107" i="56"/>
  <c r="E108" i="56"/>
  <c r="E109" i="56"/>
  <c r="E110" i="56"/>
  <c r="E111" i="56"/>
  <c r="E112" i="56"/>
  <c r="E113" i="56"/>
  <c r="E114" i="56"/>
  <c r="E115" i="56"/>
  <c r="E116" i="56"/>
  <c r="E117" i="56"/>
  <c r="E118" i="56"/>
  <c r="E119" i="56"/>
  <c r="E120" i="56"/>
  <c r="E121" i="56"/>
  <c r="E122" i="56"/>
  <c r="E123" i="56"/>
  <c r="E124" i="56"/>
  <c r="E125" i="56"/>
  <c r="E126" i="56"/>
  <c r="E127" i="56"/>
  <c r="E128" i="56"/>
  <c r="E129" i="56"/>
  <c r="E130" i="56"/>
  <c r="E131" i="56"/>
  <c r="E132" i="56"/>
  <c r="E133" i="56"/>
  <c r="E134" i="56"/>
  <c r="E135" i="56"/>
  <c r="E136" i="56"/>
  <c r="E137" i="56"/>
  <c r="E138" i="56"/>
  <c r="E139" i="56"/>
  <c r="E140" i="56"/>
  <c r="E141" i="56"/>
  <c r="E142" i="56"/>
  <c r="E143" i="56"/>
  <c r="E144" i="56"/>
  <c r="E145" i="56"/>
  <c r="E146" i="56"/>
  <c r="E147" i="56"/>
  <c r="E148" i="56"/>
  <c r="E149" i="56"/>
  <c r="E150" i="56"/>
  <c r="E151" i="56"/>
  <c r="E152" i="56"/>
  <c r="E153" i="56"/>
  <c r="E154" i="56"/>
  <c r="E155" i="56"/>
  <c r="E156" i="56"/>
  <c r="E157" i="56"/>
  <c r="E158" i="56"/>
  <c r="E159" i="56"/>
  <c r="E160" i="56"/>
  <c r="E161" i="56"/>
  <c r="E162" i="56"/>
  <c r="E163" i="56"/>
  <c r="E164" i="56"/>
  <c r="E165" i="56"/>
  <c r="E166" i="56"/>
  <c r="E167" i="56"/>
  <c r="E168" i="56"/>
  <c r="E169" i="56"/>
  <c r="E170" i="56"/>
  <c r="E171" i="56"/>
  <c r="E172" i="56"/>
  <c r="E173" i="56"/>
  <c r="E174" i="56"/>
  <c r="E175" i="56"/>
  <c r="E176" i="56"/>
  <c r="E177" i="56"/>
  <c r="E178" i="56"/>
  <c r="E179" i="56"/>
  <c r="E180" i="56"/>
  <c r="E181" i="56"/>
  <c r="E182" i="56"/>
  <c r="E183" i="56"/>
  <c r="E184" i="56"/>
  <c r="E185" i="56"/>
  <c r="E186" i="56"/>
  <c r="E187" i="56"/>
  <c r="E188" i="56"/>
  <c r="E189" i="56"/>
  <c r="E190" i="56"/>
  <c r="E191" i="56"/>
  <c r="E192" i="56"/>
  <c r="E193" i="56"/>
  <c r="E194" i="56"/>
  <c r="E195" i="56"/>
  <c r="E196" i="56"/>
  <c r="E197" i="56"/>
  <c r="E198" i="56"/>
  <c r="E199" i="56"/>
  <c r="E200" i="56"/>
  <c r="E201" i="56"/>
  <c r="E202" i="56"/>
  <c r="E203" i="56"/>
  <c r="E204" i="56"/>
  <c r="E205" i="56"/>
  <c r="E206" i="56"/>
  <c r="E207" i="56"/>
  <c r="E208" i="56"/>
  <c r="E209" i="56"/>
  <c r="E210" i="56"/>
  <c r="E211" i="56"/>
  <c r="E212" i="56"/>
  <c r="E213" i="56"/>
  <c r="E214" i="56"/>
  <c r="E215" i="56"/>
  <c r="E216" i="56"/>
  <c r="E217" i="56"/>
  <c r="E218" i="56"/>
  <c r="E219" i="56"/>
  <c r="E220" i="56"/>
  <c r="E221" i="56"/>
  <c r="E222" i="56"/>
  <c r="E223" i="56"/>
  <c r="E224" i="56"/>
  <c r="E225" i="56"/>
  <c r="E226" i="56"/>
  <c r="E227" i="56"/>
  <c r="E228" i="56"/>
  <c r="E229" i="56"/>
  <c r="E230" i="56"/>
  <c r="E231" i="56"/>
  <c r="E232" i="56"/>
  <c r="E233" i="56"/>
  <c r="E234" i="56"/>
  <c r="E235" i="56"/>
  <c r="E236" i="56"/>
  <c r="E237" i="56"/>
  <c r="E238" i="56"/>
  <c r="E239" i="56"/>
  <c r="E240" i="56"/>
  <c r="E241" i="56"/>
  <c r="E242" i="56"/>
  <c r="E243" i="56"/>
  <c r="E244" i="56"/>
  <c r="E245" i="56"/>
  <c r="E246" i="56"/>
  <c r="E247" i="56"/>
  <c r="E248" i="56"/>
  <c r="E249" i="56"/>
  <c r="E250" i="56"/>
  <c r="E251" i="56"/>
  <c r="E252" i="56"/>
  <c r="E253" i="56"/>
  <c r="E254" i="56"/>
  <c r="E255" i="56"/>
  <c r="E256" i="56"/>
  <c r="E257" i="56"/>
  <c r="E258" i="56"/>
  <c r="E259" i="56"/>
  <c r="E260" i="56"/>
  <c r="E261" i="56"/>
  <c r="E262" i="56"/>
  <c r="E263" i="56"/>
  <c r="E264" i="56"/>
  <c r="E265" i="56"/>
  <c r="E266" i="56"/>
  <c r="E267" i="56"/>
  <c r="E268" i="56"/>
  <c r="E269" i="56"/>
  <c r="E270" i="56"/>
  <c r="E271" i="56"/>
  <c r="E272" i="56"/>
  <c r="E273" i="56"/>
  <c r="E274" i="56"/>
  <c r="E275" i="56"/>
  <c r="E276" i="56"/>
  <c r="E277" i="56"/>
  <c r="E278" i="56"/>
  <c r="E279" i="56"/>
  <c r="E280" i="56"/>
  <c r="E281" i="56"/>
  <c r="E282" i="56"/>
  <c r="E283" i="56"/>
  <c r="E284" i="56"/>
  <c r="E285" i="56"/>
  <c r="E286" i="56"/>
  <c r="E287" i="56"/>
  <c r="E288" i="56"/>
  <c r="E289" i="56"/>
  <c r="E290" i="56"/>
  <c r="E291" i="56"/>
  <c r="E292" i="56"/>
  <c r="E293" i="56"/>
  <c r="E294" i="56"/>
  <c r="E295" i="56"/>
  <c r="E296" i="56"/>
  <c r="E297" i="56"/>
  <c r="E298" i="56"/>
  <c r="E299" i="56"/>
  <c r="E300" i="56"/>
  <c r="E301" i="56"/>
  <c r="E302" i="56"/>
  <c r="E303" i="56"/>
  <c r="E304" i="56"/>
  <c r="E305" i="56"/>
  <c r="E306" i="56"/>
  <c r="E307" i="56"/>
  <c r="E308" i="56"/>
  <c r="E309" i="56"/>
  <c r="E310" i="56"/>
  <c r="E311" i="56"/>
  <c r="E312" i="56"/>
  <c r="E313" i="56"/>
  <c r="E314" i="56"/>
  <c r="E315" i="56"/>
  <c r="E316" i="56"/>
  <c r="E317" i="56"/>
  <c r="E318" i="56"/>
  <c r="E319" i="56"/>
  <c r="E320" i="56"/>
  <c r="E321" i="56"/>
  <c r="E322" i="56"/>
  <c r="E323" i="56"/>
  <c r="E324" i="56"/>
  <c r="E325" i="56"/>
  <c r="E326" i="56"/>
  <c r="E327" i="56"/>
  <c r="E328" i="56"/>
  <c r="E329" i="56"/>
  <c r="E330" i="56"/>
  <c r="E331" i="56"/>
  <c r="E332" i="56"/>
  <c r="E333" i="56"/>
  <c r="E334" i="56"/>
  <c r="E335" i="56"/>
  <c r="E336" i="56"/>
  <c r="E337" i="56"/>
  <c r="E338" i="56"/>
  <c r="E339" i="56"/>
  <c r="E340" i="56"/>
  <c r="E341" i="56"/>
  <c r="E342" i="56"/>
  <c r="E343" i="56"/>
  <c r="E344" i="56"/>
  <c r="E345" i="56"/>
  <c r="E346" i="56"/>
  <c r="E347" i="56"/>
  <c r="E348" i="56"/>
  <c r="E349" i="56"/>
  <c r="E350" i="56"/>
  <c r="E351" i="56"/>
  <c r="E352" i="56"/>
  <c r="E353" i="56"/>
  <c r="E354" i="56"/>
  <c r="E355" i="56"/>
  <c r="E356" i="56"/>
  <c r="E357" i="56"/>
  <c r="E358" i="56"/>
  <c r="E359" i="56"/>
  <c r="E360" i="56"/>
  <c r="E361" i="56"/>
  <c r="E362" i="56"/>
  <c r="E363" i="56"/>
  <c r="E364" i="56"/>
  <c r="E365" i="56"/>
  <c r="E366" i="56"/>
  <c r="E367" i="56"/>
  <c r="E368" i="56"/>
  <c r="E369" i="56"/>
  <c r="E370" i="56"/>
  <c r="E371" i="56"/>
  <c r="E372" i="56"/>
  <c r="E373" i="56"/>
  <c r="E374" i="56"/>
  <c r="E375" i="56"/>
  <c r="E376" i="56"/>
  <c r="E377" i="56"/>
  <c r="E378" i="56"/>
  <c r="E379" i="56"/>
  <c r="E380" i="56"/>
  <c r="E381" i="56"/>
  <c r="E382" i="56"/>
  <c r="E383" i="56"/>
  <c r="E384" i="56"/>
  <c r="E385" i="56"/>
  <c r="E386" i="56"/>
  <c r="E387" i="56"/>
  <c r="E388" i="56"/>
  <c r="E389" i="56"/>
  <c r="E390" i="56"/>
  <c r="E391" i="56"/>
  <c r="E392" i="56"/>
  <c r="E393" i="56"/>
  <c r="E394" i="56"/>
  <c r="E395" i="56"/>
  <c r="E396" i="56"/>
  <c r="E397" i="56"/>
  <c r="E398" i="56"/>
  <c r="E399" i="56"/>
  <c r="E400" i="56"/>
  <c r="E401" i="56"/>
  <c r="E402" i="56"/>
  <c r="E403" i="56"/>
  <c r="E404" i="56"/>
  <c r="E405" i="56"/>
  <c r="E406" i="56"/>
  <c r="E407" i="56"/>
  <c r="E408" i="56"/>
  <c r="E409" i="56"/>
  <c r="E410" i="56"/>
  <c r="E411" i="56"/>
  <c r="E412" i="56"/>
  <c r="E413" i="56"/>
  <c r="E414" i="56"/>
  <c r="E415" i="56"/>
  <c r="E416" i="56"/>
  <c r="E417" i="56"/>
  <c r="E418" i="56"/>
  <c r="E419" i="56"/>
  <c r="E420" i="56"/>
  <c r="E421" i="56"/>
  <c r="E422" i="56"/>
  <c r="E423" i="56"/>
  <c r="E424" i="56"/>
  <c r="E425" i="56"/>
  <c r="E426" i="56"/>
  <c r="E427" i="56"/>
  <c r="E428" i="56"/>
  <c r="E429" i="56"/>
  <c r="E430" i="56"/>
  <c r="E431" i="56"/>
  <c r="E432" i="56"/>
  <c r="E433" i="56"/>
  <c r="E434" i="56"/>
  <c r="E435" i="56"/>
  <c r="E436" i="56"/>
  <c r="E437" i="56"/>
  <c r="E438" i="56"/>
  <c r="E439" i="56"/>
  <c r="E440" i="56"/>
  <c r="E441" i="56"/>
  <c r="E442" i="56"/>
  <c r="E443" i="56"/>
  <c r="E444" i="56"/>
  <c r="E445" i="56"/>
  <c r="E446" i="56"/>
  <c r="E447" i="56"/>
  <c r="E448" i="56"/>
  <c r="E449" i="56"/>
  <c r="E450" i="56"/>
  <c r="E451" i="56"/>
  <c r="E452" i="56"/>
  <c r="E453" i="56"/>
  <c r="E454" i="56"/>
  <c r="E455" i="56"/>
  <c r="E456" i="56"/>
  <c r="E457" i="56"/>
  <c r="E458" i="56"/>
  <c r="E459" i="56"/>
  <c r="E460" i="56"/>
  <c r="E461" i="56"/>
  <c r="E462" i="56"/>
  <c r="E463" i="56"/>
  <c r="E464" i="56"/>
  <c r="E465" i="56"/>
  <c r="E466" i="56"/>
  <c r="E467" i="56"/>
  <c r="E468" i="56"/>
  <c r="E469" i="56"/>
  <c r="E470" i="56"/>
  <c r="E471" i="56"/>
  <c r="E472" i="56"/>
  <c r="E473" i="56"/>
  <c r="E474" i="56"/>
  <c r="E475" i="56"/>
  <c r="E476" i="56"/>
  <c r="E477" i="56"/>
  <c r="E478" i="56"/>
  <c r="E479" i="56"/>
  <c r="E480" i="56"/>
  <c r="E481" i="56"/>
  <c r="E482" i="56"/>
  <c r="E483" i="56"/>
  <c r="E484" i="56"/>
  <c r="E485" i="56"/>
  <c r="E486" i="56"/>
  <c r="E487" i="56"/>
  <c r="E488" i="56"/>
  <c r="E489" i="56"/>
  <c r="E490" i="56"/>
  <c r="E491" i="56"/>
  <c r="E492" i="56"/>
  <c r="E493" i="56"/>
  <c r="E494" i="56"/>
  <c r="E495" i="56"/>
  <c r="E496" i="56"/>
  <c r="E3" i="56"/>
  <c r="H350" i="58" l="1"/>
  <c r="H382" i="58"/>
  <c r="H422" i="58"/>
  <c r="H470" i="58"/>
  <c r="H486" i="58"/>
  <c r="H349" i="58"/>
  <c r="H495" i="58"/>
  <c r="H112" i="58"/>
  <c r="H128" i="58"/>
  <c r="H136" i="58"/>
  <c r="H144" i="58"/>
  <c r="H184" i="58"/>
  <c r="H192" i="58"/>
  <c r="H224" i="58"/>
  <c r="H240" i="58"/>
  <c r="H336" i="58"/>
  <c r="H11" i="58"/>
  <c r="D505" i="56"/>
  <c r="H397" i="58"/>
  <c r="H493" i="58"/>
  <c r="H354" i="58"/>
  <c r="H386" i="58"/>
  <c r="H474" i="58"/>
  <c r="H490" i="58"/>
  <c r="H443" i="58"/>
  <c r="H451" i="58"/>
  <c r="H87" i="58"/>
  <c r="H343" i="58"/>
  <c r="H351" i="58"/>
  <c r="H359" i="58"/>
  <c r="H375" i="58"/>
  <c r="H383" i="58"/>
  <c r="H479" i="58"/>
  <c r="H345" i="58"/>
  <c r="H353" i="58"/>
  <c r="H385" i="58"/>
  <c r="H489" i="58"/>
  <c r="G502" i="56"/>
  <c r="J502" i="56"/>
  <c r="G503" i="56"/>
  <c r="J503" i="56"/>
  <c r="G497" i="56"/>
  <c r="J497" i="56"/>
  <c r="G504" i="56"/>
  <c r="J504" i="56"/>
  <c r="G498" i="56"/>
  <c r="J498" i="56"/>
  <c r="G499" i="56"/>
  <c r="J499" i="56"/>
  <c r="G500" i="56"/>
  <c r="J500" i="56"/>
  <c r="A3" i="58"/>
  <c r="H116" i="58"/>
  <c r="H164" i="58"/>
  <c r="H204" i="58"/>
  <c r="H228" i="58"/>
  <c r="J228" i="58" s="1"/>
  <c r="H300" i="58"/>
  <c r="H308" i="58"/>
  <c r="H316" i="58"/>
  <c r="H324" i="58"/>
  <c r="J324" i="58" s="1"/>
  <c r="H340" i="58"/>
  <c r="H436" i="58"/>
  <c r="H476" i="58"/>
  <c r="H492" i="58"/>
  <c r="J497" i="55"/>
  <c r="J503" i="55"/>
  <c r="I16" i="52"/>
  <c r="J505" i="55"/>
  <c r="J501" i="55"/>
  <c r="J502" i="55"/>
  <c r="J498" i="55"/>
  <c r="J504" i="55"/>
  <c r="J500" i="55"/>
  <c r="J499" i="55"/>
  <c r="A499" i="55"/>
  <c r="D499" i="56"/>
  <c r="A500" i="55"/>
  <c r="D500" i="56"/>
  <c r="A504" i="55"/>
  <c r="D504" i="56"/>
  <c r="J501" i="56"/>
  <c r="G501" i="56"/>
  <c r="J505" i="56"/>
  <c r="G505" i="56"/>
  <c r="C500" i="56"/>
  <c r="J6" i="64"/>
  <c r="J5" i="64"/>
  <c r="H428" i="58"/>
  <c r="H398" i="58"/>
  <c r="H446" i="58"/>
  <c r="J446" i="58" s="1"/>
  <c r="P214" i="56"/>
  <c r="P72" i="56"/>
  <c r="P323" i="56"/>
  <c r="P84" i="56"/>
  <c r="P409" i="56"/>
  <c r="P310" i="56"/>
  <c r="P393" i="56"/>
  <c r="P75" i="56"/>
  <c r="P191" i="56"/>
  <c r="P102" i="56"/>
  <c r="P85" i="56"/>
  <c r="P3" i="56"/>
  <c r="P392" i="56"/>
  <c r="P304" i="56"/>
  <c r="P190" i="56"/>
  <c r="P101" i="56"/>
  <c r="P4" i="56"/>
  <c r="P204" i="56"/>
  <c r="P196" i="56"/>
  <c r="P180" i="56"/>
  <c r="P318" i="56"/>
  <c r="P263" i="56"/>
  <c r="P100" i="56"/>
  <c r="P21" i="56"/>
  <c r="P280" i="56"/>
  <c r="P63" i="56"/>
  <c r="P490" i="56"/>
  <c r="P186" i="56"/>
  <c r="P90" i="56"/>
  <c r="P50" i="56"/>
  <c r="P18" i="56"/>
  <c r="P495" i="56"/>
  <c r="P452" i="56"/>
  <c r="P288" i="56"/>
  <c r="P165" i="56"/>
  <c r="P96" i="56"/>
  <c r="P424" i="56"/>
  <c r="P368" i="56"/>
  <c r="P287" i="56"/>
  <c r="P92" i="56"/>
  <c r="P62" i="56"/>
  <c r="P43" i="56"/>
  <c r="P16" i="56"/>
  <c r="P481" i="56"/>
  <c r="P385" i="56"/>
  <c r="P89" i="56"/>
  <c r="P9" i="56"/>
  <c r="P79" i="56"/>
  <c r="P296" i="56"/>
  <c r="P239" i="56"/>
  <c r="P203" i="56"/>
  <c r="P59" i="56"/>
  <c r="P444" i="56"/>
  <c r="P327" i="56"/>
  <c r="P295" i="56"/>
  <c r="P255" i="56"/>
  <c r="H75" i="58"/>
  <c r="H387" i="58"/>
  <c r="H403" i="58"/>
  <c r="H411" i="58"/>
  <c r="H427" i="58"/>
  <c r="H435" i="58"/>
  <c r="J435" i="58" s="1"/>
  <c r="H459" i="58"/>
  <c r="H475" i="58"/>
  <c r="H483" i="58"/>
  <c r="J483" i="58" s="1"/>
  <c r="H460" i="58"/>
  <c r="G485" i="58"/>
  <c r="P161" i="56"/>
  <c r="P73" i="56"/>
  <c r="H140" i="58"/>
  <c r="J140" i="58" s="1"/>
  <c r="H212" i="58"/>
  <c r="H236" i="58"/>
  <c r="H260" i="58"/>
  <c r="H284" i="58"/>
  <c r="J284" i="58" s="1"/>
  <c r="H332" i="58"/>
  <c r="J332" i="58" s="1"/>
  <c r="H380" i="58"/>
  <c r="H404" i="58"/>
  <c r="H452" i="58"/>
  <c r="J452" i="58" s="1"/>
  <c r="G389" i="58"/>
  <c r="H393" i="58"/>
  <c r="H409" i="58"/>
  <c r="H417" i="58"/>
  <c r="H433" i="58"/>
  <c r="J433" i="58" s="1"/>
  <c r="H441" i="58"/>
  <c r="J441" i="58" s="1"/>
  <c r="H457" i="58"/>
  <c r="H465" i="58"/>
  <c r="J465" i="58" s="1"/>
  <c r="H481" i="58"/>
  <c r="J481" i="58" s="1"/>
  <c r="H410" i="58"/>
  <c r="H434" i="58"/>
  <c r="J434" i="58" s="1"/>
  <c r="H458" i="58"/>
  <c r="H482" i="58"/>
  <c r="J482" i="58" s="1"/>
  <c r="G397" i="58"/>
  <c r="H406" i="58"/>
  <c r="H430" i="58"/>
  <c r="J430" i="58" s="1"/>
  <c r="H478" i="58"/>
  <c r="J478" i="58" s="1"/>
  <c r="H394" i="58"/>
  <c r="H442" i="58"/>
  <c r="J442" i="58" s="1"/>
  <c r="H454" i="58"/>
  <c r="J454" i="58" s="1"/>
  <c r="H466" i="58"/>
  <c r="J466" i="58" s="1"/>
  <c r="H395" i="58"/>
  <c r="H467" i="58"/>
  <c r="J467" i="58" s="1"/>
  <c r="H491" i="58"/>
  <c r="J491" i="58" s="1"/>
  <c r="G373" i="58"/>
  <c r="J373" i="58" s="1"/>
  <c r="H108" i="58"/>
  <c r="H156" i="58"/>
  <c r="H276" i="58"/>
  <c r="J276" i="58" s="1"/>
  <c r="H396" i="58"/>
  <c r="H420" i="58"/>
  <c r="H444" i="58"/>
  <c r="J444" i="58" s="1"/>
  <c r="H468" i="58"/>
  <c r="J468" i="58" s="1"/>
  <c r="G477" i="58"/>
  <c r="H124" i="58"/>
  <c r="H244" i="58"/>
  <c r="H268" i="58"/>
  <c r="H292" i="58"/>
  <c r="J292" i="58" s="1"/>
  <c r="H412" i="58"/>
  <c r="G461" i="58"/>
  <c r="J461" i="58" s="1"/>
  <c r="H401" i="58"/>
  <c r="H425" i="58"/>
  <c r="H449" i="58"/>
  <c r="J449" i="58" s="1"/>
  <c r="H473" i="58"/>
  <c r="J473" i="58" s="1"/>
  <c r="H390" i="58"/>
  <c r="H414" i="58"/>
  <c r="H426" i="58"/>
  <c r="J426" i="58" s="1"/>
  <c r="H438" i="58"/>
  <c r="J438" i="58" s="1"/>
  <c r="H450" i="58"/>
  <c r="J450" i="58" s="1"/>
  <c r="G429" i="58"/>
  <c r="G421" i="58"/>
  <c r="H381" i="58"/>
  <c r="H389" i="58"/>
  <c r="H405" i="58"/>
  <c r="H413" i="58"/>
  <c r="H421" i="58"/>
  <c r="H429" i="58"/>
  <c r="J429" i="58" s="1"/>
  <c r="H437" i="58"/>
  <c r="J437" i="58" s="1"/>
  <c r="H445" i="58"/>
  <c r="J445" i="58" s="1"/>
  <c r="H453" i="58"/>
  <c r="J453" i="58" s="1"/>
  <c r="H469" i="58"/>
  <c r="J469" i="58" s="1"/>
  <c r="H477" i="58"/>
  <c r="J477" i="58" s="1"/>
  <c r="H485" i="58"/>
  <c r="J485" i="58" s="1"/>
  <c r="G469" i="58"/>
  <c r="G437" i="58"/>
  <c r="G381" i="58"/>
  <c r="G312" i="58"/>
  <c r="G184" i="58"/>
  <c r="G493" i="58"/>
  <c r="G405" i="58"/>
  <c r="G357" i="58"/>
  <c r="J357" i="58" s="1"/>
  <c r="G296" i="58"/>
  <c r="G168" i="58"/>
  <c r="G11" i="58"/>
  <c r="J11" i="58" s="1"/>
  <c r="H391" i="58"/>
  <c r="H399" i="58"/>
  <c r="H407" i="58"/>
  <c r="H415" i="58"/>
  <c r="H423" i="58"/>
  <c r="J423" i="58" s="1"/>
  <c r="H431" i="58"/>
  <c r="J431" i="58" s="1"/>
  <c r="H439" i="58"/>
  <c r="J439" i="58" s="1"/>
  <c r="H447" i="58"/>
  <c r="J447" i="58" s="1"/>
  <c r="H455" i="58"/>
  <c r="H463" i="58"/>
  <c r="J463" i="58" s="1"/>
  <c r="H471" i="58"/>
  <c r="H487" i="58"/>
  <c r="H488" i="58"/>
  <c r="H480" i="58"/>
  <c r="J480" i="58" s="1"/>
  <c r="H464" i="58"/>
  <c r="J464" i="58" s="1"/>
  <c r="H456" i="58"/>
  <c r="H448" i="58"/>
  <c r="J448" i="58" s="1"/>
  <c r="H440" i="58"/>
  <c r="H432" i="58"/>
  <c r="J432" i="58" s="1"/>
  <c r="H416" i="58"/>
  <c r="H408" i="58"/>
  <c r="H400" i="58"/>
  <c r="H392" i="58"/>
  <c r="G280" i="58"/>
  <c r="G152" i="58"/>
  <c r="G264" i="58"/>
  <c r="G136" i="58"/>
  <c r="G453" i="58"/>
  <c r="G349" i="58"/>
  <c r="G248" i="58"/>
  <c r="G120" i="58"/>
  <c r="J120" i="58" s="1"/>
  <c r="H2" i="58"/>
  <c r="G348" i="58"/>
  <c r="J348" i="58" s="1"/>
  <c r="G232" i="58"/>
  <c r="J232" i="58" s="1"/>
  <c r="G104" i="58"/>
  <c r="J104" i="58" s="1"/>
  <c r="G445" i="58"/>
  <c r="G365" i="58"/>
  <c r="J365" i="58" s="1"/>
  <c r="G343" i="58"/>
  <c r="G216" i="58"/>
  <c r="G413" i="58"/>
  <c r="G328" i="58"/>
  <c r="J328" i="58" s="1"/>
  <c r="G200" i="58"/>
  <c r="G75" i="58"/>
  <c r="AA3" i="56"/>
  <c r="E3" i="55"/>
  <c r="AA496" i="56"/>
  <c r="E496" i="55"/>
  <c r="AB495" i="56"/>
  <c r="F495" i="55"/>
  <c r="AC494" i="56"/>
  <c r="G494" i="55"/>
  <c r="AD493" i="56"/>
  <c r="H493" i="55"/>
  <c r="AE492" i="56"/>
  <c r="I492" i="55"/>
  <c r="X491" i="56"/>
  <c r="B491" i="55"/>
  <c r="Y490" i="56"/>
  <c r="C490" i="55"/>
  <c r="Z489" i="56"/>
  <c r="D489" i="55"/>
  <c r="AA488" i="56"/>
  <c r="E488" i="55"/>
  <c r="AB487" i="56"/>
  <c r="F487" i="55"/>
  <c r="AC486" i="56"/>
  <c r="G486" i="55"/>
  <c r="AD485" i="56"/>
  <c r="H485" i="55"/>
  <c r="AE484" i="56"/>
  <c r="I484" i="55"/>
  <c r="X483" i="56"/>
  <c r="B483" i="55"/>
  <c r="Y482" i="56"/>
  <c r="C482" i="55"/>
  <c r="Z481" i="56"/>
  <c r="D481" i="55"/>
  <c r="AA480" i="56"/>
  <c r="E480" i="55"/>
  <c r="AB479" i="56"/>
  <c r="F479" i="55"/>
  <c r="AC478" i="56"/>
  <c r="G478" i="55"/>
  <c r="AD477" i="56"/>
  <c r="H477" i="55"/>
  <c r="AE476" i="56"/>
  <c r="I476" i="55"/>
  <c r="X475" i="56"/>
  <c r="B475" i="55"/>
  <c r="Y474" i="56"/>
  <c r="C474" i="55"/>
  <c r="Z473" i="56"/>
  <c r="D473" i="55"/>
  <c r="AA472" i="56"/>
  <c r="E472" i="55"/>
  <c r="AB471" i="56"/>
  <c r="F471" i="55"/>
  <c r="AC470" i="56"/>
  <c r="G470" i="55"/>
  <c r="AD469" i="56"/>
  <c r="H469" i="55"/>
  <c r="AE468" i="56"/>
  <c r="I468" i="55"/>
  <c r="X467" i="56"/>
  <c r="B467" i="55"/>
  <c r="Y466" i="56"/>
  <c r="C466" i="55"/>
  <c r="Z465" i="56"/>
  <c r="D465" i="55"/>
  <c r="AA464" i="56"/>
  <c r="E464" i="55"/>
  <c r="AB463" i="56"/>
  <c r="F463" i="55"/>
  <c r="AC462" i="56"/>
  <c r="G462" i="55"/>
  <c r="AD461" i="56"/>
  <c r="H461" i="55"/>
  <c r="AE460" i="56"/>
  <c r="I460" i="55"/>
  <c r="X459" i="56"/>
  <c r="B459" i="55"/>
  <c r="Y458" i="56"/>
  <c r="C458" i="55"/>
  <c r="Z457" i="56"/>
  <c r="D457" i="55"/>
  <c r="AA456" i="56"/>
  <c r="E456" i="55"/>
  <c r="AB455" i="56"/>
  <c r="F455" i="55"/>
  <c r="AC454" i="56"/>
  <c r="G454" i="55"/>
  <c r="AD453" i="56"/>
  <c r="H453" i="55"/>
  <c r="AE452" i="56"/>
  <c r="I452" i="55"/>
  <c r="X451" i="56"/>
  <c r="B451" i="55"/>
  <c r="Y450" i="56"/>
  <c r="C450" i="55"/>
  <c r="Z449" i="56"/>
  <c r="D449" i="55"/>
  <c r="AA448" i="56"/>
  <c r="E448" i="55"/>
  <c r="AB447" i="56"/>
  <c r="F447" i="55"/>
  <c r="AC446" i="56"/>
  <c r="G446" i="55"/>
  <c r="AD445" i="56"/>
  <c r="H445" i="55"/>
  <c r="AE444" i="56"/>
  <c r="I444" i="55"/>
  <c r="X443" i="56"/>
  <c r="B443" i="55"/>
  <c r="Y442" i="56"/>
  <c r="C442" i="55"/>
  <c r="Z441" i="56"/>
  <c r="D441" i="55"/>
  <c r="AA440" i="56"/>
  <c r="E440" i="55"/>
  <c r="AB439" i="56"/>
  <c r="F439" i="55"/>
  <c r="AC438" i="56"/>
  <c r="G438" i="55"/>
  <c r="AD437" i="56"/>
  <c r="H437" i="55"/>
  <c r="AE436" i="56"/>
  <c r="I436" i="55"/>
  <c r="X435" i="56"/>
  <c r="B435" i="55"/>
  <c r="Y434" i="56"/>
  <c r="C434" i="55"/>
  <c r="Z433" i="56"/>
  <c r="D433" i="55"/>
  <c r="AA432" i="56"/>
  <c r="E432" i="55"/>
  <c r="AB431" i="56"/>
  <c r="F431" i="55"/>
  <c r="AC430" i="56"/>
  <c r="G430" i="55"/>
  <c r="AD429" i="56"/>
  <c r="H429" i="55"/>
  <c r="AE428" i="56"/>
  <c r="I428" i="55"/>
  <c r="X427" i="56"/>
  <c r="B427" i="55"/>
  <c r="Y426" i="56"/>
  <c r="C426" i="55"/>
  <c r="Z425" i="56"/>
  <c r="D425" i="55"/>
  <c r="AA424" i="56"/>
  <c r="E424" i="55"/>
  <c r="AB423" i="56"/>
  <c r="F423" i="55"/>
  <c r="AC422" i="56"/>
  <c r="G422" i="55"/>
  <c r="AD421" i="56"/>
  <c r="H421" i="55"/>
  <c r="AE420" i="56"/>
  <c r="I420" i="55"/>
  <c r="X419" i="56"/>
  <c r="B419" i="55"/>
  <c r="Y418" i="56"/>
  <c r="C418" i="55"/>
  <c r="Z417" i="56"/>
  <c r="D417" i="55"/>
  <c r="AA416" i="56"/>
  <c r="E416" i="55"/>
  <c r="AB415" i="56"/>
  <c r="F415" i="55"/>
  <c r="AC414" i="56"/>
  <c r="G414" i="55"/>
  <c r="AD413" i="56"/>
  <c r="H413" i="55"/>
  <c r="AE412" i="56"/>
  <c r="I412" i="55"/>
  <c r="X411" i="56"/>
  <c r="B411" i="55"/>
  <c r="Y410" i="56"/>
  <c r="C410" i="55"/>
  <c r="Z409" i="56"/>
  <c r="D409" i="55"/>
  <c r="AA408" i="56"/>
  <c r="E408" i="55"/>
  <c r="AB407" i="56"/>
  <c r="F407" i="55"/>
  <c r="AC406" i="56"/>
  <c r="G406" i="55"/>
  <c r="AD405" i="56"/>
  <c r="H405" i="55"/>
  <c r="AE404" i="56"/>
  <c r="I404" i="55"/>
  <c r="X403" i="56"/>
  <c r="B403" i="55"/>
  <c r="Y402" i="56"/>
  <c r="C402" i="55"/>
  <c r="Z401" i="56"/>
  <c r="D401" i="55"/>
  <c r="AA400" i="56"/>
  <c r="E400" i="55"/>
  <c r="AB399" i="56"/>
  <c r="F399" i="55"/>
  <c r="AC398" i="56"/>
  <c r="G398" i="55"/>
  <c r="AD397" i="56"/>
  <c r="H397" i="55"/>
  <c r="AE396" i="56"/>
  <c r="I396" i="55"/>
  <c r="X395" i="56"/>
  <c r="B395" i="55"/>
  <c r="Y394" i="56"/>
  <c r="C394" i="55"/>
  <c r="Z393" i="56"/>
  <c r="D393" i="55"/>
  <c r="AA392" i="56"/>
  <c r="E392" i="55"/>
  <c r="AB391" i="56"/>
  <c r="F391" i="55"/>
  <c r="AC390" i="56"/>
  <c r="G390" i="55"/>
  <c r="AD389" i="56"/>
  <c r="H389" i="55"/>
  <c r="AE388" i="56"/>
  <c r="I388" i="55"/>
  <c r="X387" i="56"/>
  <c r="B387" i="55"/>
  <c r="Y386" i="56"/>
  <c r="C386" i="55"/>
  <c r="Z385" i="56"/>
  <c r="D385" i="55"/>
  <c r="AA384" i="56"/>
  <c r="E384" i="55"/>
  <c r="AB383" i="56"/>
  <c r="F383" i="55"/>
  <c r="AC382" i="56"/>
  <c r="G382" i="55"/>
  <c r="AD381" i="56"/>
  <c r="H381" i="55"/>
  <c r="AE380" i="56"/>
  <c r="I380" i="55"/>
  <c r="X379" i="56"/>
  <c r="B379" i="55"/>
  <c r="Y378" i="56"/>
  <c r="C378" i="55"/>
  <c r="Z377" i="56"/>
  <c r="D377" i="55"/>
  <c r="AA376" i="56"/>
  <c r="E376" i="55"/>
  <c r="AB375" i="56"/>
  <c r="F375" i="55"/>
  <c r="AC374" i="56"/>
  <c r="G374" i="55"/>
  <c r="AD373" i="56"/>
  <c r="H373" i="55"/>
  <c r="AE372" i="56"/>
  <c r="I372" i="55"/>
  <c r="X371" i="56"/>
  <c r="B371" i="55"/>
  <c r="Y370" i="56"/>
  <c r="C370" i="55"/>
  <c r="Z369" i="56"/>
  <c r="D369" i="55"/>
  <c r="AA368" i="56"/>
  <c r="E368" i="55"/>
  <c r="AB367" i="56"/>
  <c r="F367" i="55"/>
  <c r="AC366" i="56"/>
  <c r="G366" i="55"/>
  <c r="AD365" i="56"/>
  <c r="H365" i="55"/>
  <c r="AE364" i="56"/>
  <c r="I364" i="55"/>
  <c r="X363" i="56"/>
  <c r="B363" i="55"/>
  <c r="Y362" i="56"/>
  <c r="C362" i="55"/>
  <c r="Z361" i="56"/>
  <c r="D361" i="55"/>
  <c r="AA360" i="56"/>
  <c r="E360" i="55"/>
  <c r="AB359" i="56"/>
  <c r="F359" i="55"/>
  <c r="AC358" i="56"/>
  <c r="G358" i="55"/>
  <c r="AD357" i="56"/>
  <c r="H357" i="55"/>
  <c r="AE356" i="56"/>
  <c r="I356" i="55"/>
  <c r="X355" i="56"/>
  <c r="B355" i="55"/>
  <c r="Y354" i="56"/>
  <c r="C354" i="55"/>
  <c r="Z353" i="56"/>
  <c r="D353" i="55"/>
  <c r="AA352" i="56"/>
  <c r="E352" i="55"/>
  <c r="AB351" i="56"/>
  <c r="F351" i="55"/>
  <c r="AC350" i="56"/>
  <c r="G350" i="55"/>
  <c r="AD349" i="56"/>
  <c r="H349" i="55"/>
  <c r="AE348" i="56"/>
  <c r="I348" i="55"/>
  <c r="X347" i="56"/>
  <c r="B347" i="55"/>
  <c r="Y346" i="56"/>
  <c r="C346" i="55"/>
  <c r="Z345" i="56"/>
  <c r="D345" i="55"/>
  <c r="AA344" i="56"/>
  <c r="E344" i="55"/>
  <c r="AB343" i="56"/>
  <c r="F343" i="55"/>
  <c r="AC342" i="56"/>
  <c r="G342" i="55"/>
  <c r="AD341" i="56"/>
  <c r="H341" i="55"/>
  <c r="AE340" i="56"/>
  <c r="I340" i="55"/>
  <c r="X339" i="56"/>
  <c r="B339" i="55"/>
  <c r="Y338" i="56"/>
  <c r="C338" i="55"/>
  <c r="Z337" i="56"/>
  <c r="D337" i="55"/>
  <c r="AA336" i="56"/>
  <c r="E336" i="55"/>
  <c r="AB335" i="56"/>
  <c r="F335" i="55"/>
  <c r="AC334" i="56"/>
  <c r="G334" i="55"/>
  <c r="AD333" i="56"/>
  <c r="H333" i="55"/>
  <c r="AE332" i="56"/>
  <c r="I332" i="55"/>
  <c r="X331" i="56"/>
  <c r="B331" i="55"/>
  <c r="Y330" i="56"/>
  <c r="C330" i="55"/>
  <c r="Z329" i="56"/>
  <c r="D329" i="55"/>
  <c r="AA328" i="56"/>
  <c r="E328" i="55"/>
  <c r="AB327" i="56"/>
  <c r="F327" i="55"/>
  <c r="AC326" i="56"/>
  <c r="G326" i="55"/>
  <c r="AD325" i="56"/>
  <c r="H325" i="55"/>
  <c r="AE324" i="56"/>
  <c r="I324" i="55"/>
  <c r="X323" i="56"/>
  <c r="B323" i="55"/>
  <c r="Y322" i="56"/>
  <c r="C322" i="55"/>
  <c r="Z321" i="56"/>
  <c r="D321" i="55"/>
  <c r="AA320" i="56"/>
  <c r="E320" i="55"/>
  <c r="AB319" i="56"/>
  <c r="F319" i="55"/>
  <c r="AC318" i="56"/>
  <c r="G318" i="55"/>
  <c r="AD317" i="56"/>
  <c r="H317" i="55"/>
  <c r="AE316" i="56"/>
  <c r="I316" i="55"/>
  <c r="X315" i="56"/>
  <c r="B315" i="55"/>
  <c r="Y314" i="56"/>
  <c r="C314" i="55"/>
  <c r="Z313" i="56"/>
  <c r="D313" i="55"/>
  <c r="AA312" i="56"/>
  <c r="E312" i="55"/>
  <c r="AB311" i="56"/>
  <c r="F311" i="55"/>
  <c r="AC310" i="56"/>
  <c r="G310" i="55"/>
  <c r="AD309" i="56"/>
  <c r="H309" i="55"/>
  <c r="AE308" i="56"/>
  <c r="I308" i="55"/>
  <c r="X307" i="56"/>
  <c r="B307" i="55"/>
  <c r="Y306" i="56"/>
  <c r="C306" i="55"/>
  <c r="Z305" i="56"/>
  <c r="D305" i="55"/>
  <c r="AA304" i="56"/>
  <c r="E304" i="55"/>
  <c r="AB303" i="56"/>
  <c r="F303" i="55"/>
  <c r="AC302" i="56"/>
  <c r="G302" i="55"/>
  <c r="AD301" i="56"/>
  <c r="H301" i="55"/>
  <c r="AE300" i="56"/>
  <c r="I300" i="55"/>
  <c r="X299" i="56"/>
  <c r="B299" i="55"/>
  <c r="Y298" i="56"/>
  <c r="C298" i="55"/>
  <c r="Z297" i="56"/>
  <c r="D297" i="55"/>
  <c r="AA296" i="56"/>
  <c r="E296" i="55"/>
  <c r="AB295" i="56"/>
  <c r="F295" i="55"/>
  <c r="AC294" i="56"/>
  <c r="G294" i="55"/>
  <c r="AD293" i="56"/>
  <c r="H293" i="55"/>
  <c r="AE292" i="56"/>
  <c r="I292" i="55"/>
  <c r="X291" i="56"/>
  <c r="B291" i="55"/>
  <c r="Y290" i="56"/>
  <c r="C290" i="55"/>
  <c r="Z289" i="56"/>
  <c r="D289" i="55"/>
  <c r="AA288" i="56"/>
  <c r="E288" i="55"/>
  <c r="AB287" i="56"/>
  <c r="F287" i="55"/>
  <c r="AC286" i="56"/>
  <c r="G286" i="55"/>
  <c r="AD285" i="56"/>
  <c r="H285" i="55"/>
  <c r="AE284" i="56"/>
  <c r="I284" i="55"/>
  <c r="X283" i="56"/>
  <c r="B283" i="55"/>
  <c r="Y282" i="56"/>
  <c r="C282" i="55"/>
  <c r="Z281" i="56"/>
  <c r="D281" i="55"/>
  <c r="AA280" i="56"/>
  <c r="E280" i="55"/>
  <c r="AB279" i="56"/>
  <c r="F279" i="55"/>
  <c r="AC278" i="56"/>
  <c r="G278" i="55"/>
  <c r="AD277" i="56"/>
  <c r="H277" i="55"/>
  <c r="AE276" i="56"/>
  <c r="I276" i="55"/>
  <c r="X275" i="56"/>
  <c r="B275" i="55"/>
  <c r="Y274" i="56"/>
  <c r="C274" i="55"/>
  <c r="Z273" i="56"/>
  <c r="D273" i="55"/>
  <c r="AA272" i="56"/>
  <c r="E272" i="55"/>
  <c r="AB271" i="56"/>
  <c r="F271" i="55"/>
  <c r="AC270" i="56"/>
  <c r="G270" i="55"/>
  <c r="AD269" i="56"/>
  <c r="H269" i="55"/>
  <c r="AE268" i="56"/>
  <c r="I268" i="55"/>
  <c r="X267" i="56"/>
  <c r="B267" i="55"/>
  <c r="Y266" i="56"/>
  <c r="C266" i="55"/>
  <c r="Z265" i="56"/>
  <c r="D265" i="55"/>
  <c r="AA264" i="56"/>
  <c r="E264" i="55"/>
  <c r="AB263" i="56"/>
  <c r="F263" i="55"/>
  <c r="AC262" i="56"/>
  <c r="G262" i="55"/>
  <c r="AD261" i="56"/>
  <c r="H261" i="55"/>
  <c r="AE260" i="56"/>
  <c r="I260" i="55"/>
  <c r="X259" i="56"/>
  <c r="B259" i="55"/>
  <c r="Y258" i="56"/>
  <c r="C258" i="55"/>
  <c r="Z257" i="56"/>
  <c r="D257" i="55"/>
  <c r="AA256" i="56"/>
  <c r="E256" i="55"/>
  <c r="AB255" i="56"/>
  <c r="F255" i="55"/>
  <c r="Z3" i="56"/>
  <c r="D3" i="55"/>
  <c r="Z496" i="56"/>
  <c r="D496" i="55"/>
  <c r="X3" i="56"/>
  <c r="B3" i="55"/>
  <c r="Y3" i="56"/>
  <c r="C3" i="55"/>
  <c r="Y496" i="56"/>
  <c r="C496" i="55"/>
  <c r="Z495" i="56"/>
  <c r="D495" i="55"/>
  <c r="X496" i="56"/>
  <c r="B496" i="55"/>
  <c r="AB3" i="56"/>
  <c r="F3" i="55"/>
  <c r="AB496" i="56"/>
  <c r="F496" i="55"/>
  <c r="AA495" i="56"/>
  <c r="E495" i="55"/>
  <c r="AB494" i="56"/>
  <c r="F494" i="55"/>
  <c r="AC493" i="56"/>
  <c r="G493" i="55"/>
  <c r="AD492" i="56"/>
  <c r="H492" i="55"/>
  <c r="AE491" i="56"/>
  <c r="I491" i="55"/>
  <c r="X490" i="56"/>
  <c r="B490" i="55"/>
  <c r="Y489" i="56"/>
  <c r="C489" i="55"/>
  <c r="Z488" i="56"/>
  <c r="D488" i="55"/>
  <c r="AA487" i="56"/>
  <c r="E487" i="55"/>
  <c r="AB486" i="56"/>
  <c r="F486" i="55"/>
  <c r="AC485" i="56"/>
  <c r="G485" i="55"/>
  <c r="AD484" i="56"/>
  <c r="H484" i="55"/>
  <c r="AE483" i="56"/>
  <c r="I483" i="55"/>
  <c r="X482" i="56"/>
  <c r="B482" i="55"/>
  <c r="Y481" i="56"/>
  <c r="C481" i="55"/>
  <c r="Z480" i="56"/>
  <c r="D480" i="55"/>
  <c r="AA479" i="56"/>
  <c r="E479" i="55"/>
  <c r="AB478" i="56"/>
  <c r="F478" i="55"/>
  <c r="AC477" i="56"/>
  <c r="G477" i="55"/>
  <c r="AD476" i="56"/>
  <c r="H476" i="55"/>
  <c r="AE475" i="56"/>
  <c r="I475" i="55"/>
  <c r="X474" i="56"/>
  <c r="B474" i="55"/>
  <c r="Y473" i="56"/>
  <c r="C473" i="55"/>
  <c r="Z472" i="56"/>
  <c r="D472" i="55"/>
  <c r="AA471" i="56"/>
  <c r="E471" i="55"/>
  <c r="AB470" i="56"/>
  <c r="F470" i="55"/>
  <c r="AC469" i="56"/>
  <c r="G469" i="55"/>
  <c r="AD468" i="56"/>
  <c r="H468" i="55"/>
  <c r="AE467" i="56"/>
  <c r="I467" i="55"/>
  <c r="X466" i="56"/>
  <c r="B466" i="55"/>
  <c r="Y465" i="56"/>
  <c r="C465" i="55"/>
  <c r="Z464" i="56"/>
  <c r="D464" i="55"/>
  <c r="AA463" i="56"/>
  <c r="E463" i="55"/>
  <c r="AB462" i="56"/>
  <c r="F462" i="55"/>
  <c r="AC461" i="56"/>
  <c r="G461" i="55"/>
  <c r="AD460" i="56"/>
  <c r="H460" i="55"/>
  <c r="AE459" i="56"/>
  <c r="I459" i="55"/>
  <c r="X458" i="56"/>
  <c r="B458" i="55"/>
  <c r="Y457" i="56"/>
  <c r="C457" i="55"/>
  <c r="Z456" i="56"/>
  <c r="D456" i="55"/>
  <c r="AA455" i="56"/>
  <c r="E455" i="55"/>
  <c r="AB454" i="56"/>
  <c r="F454" i="55"/>
  <c r="AC453" i="56"/>
  <c r="G453" i="55"/>
  <c r="AD452" i="56"/>
  <c r="H452" i="55"/>
  <c r="AE451" i="56"/>
  <c r="I451" i="55"/>
  <c r="X450" i="56"/>
  <c r="B450" i="55"/>
  <c r="Y449" i="56"/>
  <c r="C449" i="55"/>
  <c r="Z448" i="56"/>
  <c r="D448" i="55"/>
  <c r="AA447" i="56"/>
  <c r="E447" i="55"/>
  <c r="AB446" i="56"/>
  <c r="F446" i="55"/>
  <c r="AC445" i="56"/>
  <c r="G445" i="55"/>
  <c r="AD444" i="56"/>
  <c r="H444" i="55"/>
  <c r="AE443" i="56"/>
  <c r="I443" i="55"/>
  <c r="X442" i="56"/>
  <c r="B442" i="55"/>
  <c r="Y441" i="56"/>
  <c r="C441" i="55"/>
  <c r="Z440" i="56"/>
  <c r="D440" i="55"/>
  <c r="AA439" i="56"/>
  <c r="E439" i="55"/>
  <c r="AB438" i="56"/>
  <c r="F438" i="55"/>
  <c r="AC437" i="56"/>
  <c r="G437" i="55"/>
  <c r="AD436" i="56"/>
  <c r="H436" i="55"/>
  <c r="AE435" i="56"/>
  <c r="I435" i="55"/>
  <c r="X434" i="56"/>
  <c r="B434" i="55"/>
  <c r="Y433" i="56"/>
  <c r="C433" i="55"/>
  <c r="Z432" i="56"/>
  <c r="D432" i="55"/>
  <c r="AA431" i="56"/>
  <c r="E431" i="55"/>
  <c r="AB430" i="56"/>
  <c r="F430" i="55"/>
  <c r="AC429" i="56"/>
  <c r="G429" i="55"/>
  <c r="AD428" i="56"/>
  <c r="H428" i="55"/>
  <c r="AE427" i="56"/>
  <c r="I427" i="55"/>
  <c r="X426" i="56"/>
  <c r="B426" i="55"/>
  <c r="Y425" i="56"/>
  <c r="C425" i="55"/>
  <c r="Z424" i="56"/>
  <c r="D424" i="55"/>
  <c r="AA423" i="56"/>
  <c r="E423" i="55"/>
  <c r="AB422" i="56"/>
  <c r="F422" i="55"/>
  <c r="AC421" i="56"/>
  <c r="G421" i="55"/>
  <c r="AD420" i="56"/>
  <c r="H420" i="55"/>
  <c r="AE419" i="56"/>
  <c r="I419" i="55"/>
  <c r="X418" i="56"/>
  <c r="B418" i="55"/>
  <c r="Y417" i="56"/>
  <c r="C417" i="55"/>
  <c r="Z416" i="56"/>
  <c r="D416" i="55"/>
  <c r="AA415" i="56"/>
  <c r="E415" i="55"/>
  <c r="AB414" i="56"/>
  <c r="F414" i="55"/>
  <c r="AC413" i="56"/>
  <c r="G413" i="55"/>
  <c r="AD412" i="56"/>
  <c r="H412" i="55"/>
  <c r="AE411" i="56"/>
  <c r="I411" i="55"/>
  <c r="X410" i="56"/>
  <c r="B410" i="55"/>
  <c r="Y409" i="56"/>
  <c r="C409" i="55"/>
  <c r="Z408" i="56"/>
  <c r="D408" i="55"/>
  <c r="AA407" i="56"/>
  <c r="E407" i="55"/>
  <c r="AB406" i="56"/>
  <c r="F406" i="55"/>
  <c r="AC405" i="56"/>
  <c r="G405" i="55"/>
  <c r="AD404" i="56"/>
  <c r="H404" i="55"/>
  <c r="AE403" i="56"/>
  <c r="I403" i="55"/>
  <c r="X402" i="56"/>
  <c r="B402" i="55"/>
  <c r="Y401" i="56"/>
  <c r="C401" i="55"/>
  <c r="Z400" i="56"/>
  <c r="D400" i="55"/>
  <c r="AA399" i="56"/>
  <c r="E399" i="55"/>
  <c r="AB398" i="56"/>
  <c r="F398" i="55"/>
  <c r="AC397" i="56"/>
  <c r="G397" i="55"/>
  <c r="AD396" i="56"/>
  <c r="H396" i="55"/>
  <c r="AE395" i="56"/>
  <c r="I395" i="55"/>
  <c r="X394" i="56"/>
  <c r="B394" i="55"/>
  <c r="Y393" i="56"/>
  <c r="C393" i="55"/>
  <c r="Z392" i="56"/>
  <c r="D392" i="55"/>
  <c r="AA391" i="56"/>
  <c r="E391" i="55"/>
  <c r="AB390" i="56"/>
  <c r="F390" i="55"/>
  <c r="AC389" i="56"/>
  <c r="G389" i="55"/>
  <c r="AD388" i="56"/>
  <c r="H388" i="55"/>
  <c r="AE387" i="56"/>
  <c r="I387" i="55"/>
  <c r="X386" i="56"/>
  <c r="B386" i="55"/>
  <c r="Y385" i="56"/>
  <c r="C385" i="55"/>
  <c r="Z384" i="56"/>
  <c r="D384" i="55"/>
  <c r="AA383" i="56"/>
  <c r="E383" i="55"/>
  <c r="AB382" i="56"/>
  <c r="F382" i="55"/>
  <c r="AC381" i="56"/>
  <c r="G381" i="55"/>
  <c r="AD380" i="56"/>
  <c r="H380" i="55"/>
  <c r="AE379" i="56"/>
  <c r="I379" i="55"/>
  <c r="X378" i="56"/>
  <c r="B378" i="55"/>
  <c r="Y377" i="56"/>
  <c r="C377" i="55"/>
  <c r="Z376" i="56"/>
  <c r="D376" i="55"/>
  <c r="AA375" i="56"/>
  <c r="E375" i="55"/>
  <c r="AB374" i="56"/>
  <c r="F374" i="55"/>
  <c r="AC373" i="56"/>
  <c r="G373" i="55"/>
  <c r="AD372" i="56"/>
  <c r="H372" i="55"/>
  <c r="AE371" i="56"/>
  <c r="I371" i="55"/>
  <c r="X370" i="56"/>
  <c r="B370" i="55"/>
  <c r="Y369" i="56"/>
  <c r="C369" i="55"/>
  <c r="Z368" i="56"/>
  <c r="D368" i="55"/>
  <c r="AA367" i="56"/>
  <c r="E367" i="55"/>
  <c r="AB366" i="56"/>
  <c r="F366" i="55"/>
  <c r="AC365" i="56"/>
  <c r="G365" i="55"/>
  <c r="AD364" i="56"/>
  <c r="H364" i="55"/>
  <c r="AE363" i="56"/>
  <c r="I363" i="55"/>
  <c r="X362" i="56"/>
  <c r="B362" i="55"/>
  <c r="Y361" i="56"/>
  <c r="C361" i="55"/>
  <c r="Z360" i="56"/>
  <c r="D360" i="55"/>
  <c r="AA359" i="56"/>
  <c r="E359" i="55"/>
  <c r="AB358" i="56"/>
  <c r="F358" i="55"/>
  <c r="AC357" i="56"/>
  <c r="G357" i="55"/>
  <c r="AD356" i="56"/>
  <c r="H356" i="55"/>
  <c r="AE355" i="56"/>
  <c r="I355" i="55"/>
  <c r="X354" i="56"/>
  <c r="B354" i="55"/>
  <c r="Y353" i="56"/>
  <c r="C353" i="55"/>
  <c r="Z352" i="56"/>
  <c r="D352" i="55"/>
  <c r="AA351" i="56"/>
  <c r="E351" i="55"/>
  <c r="AB350" i="56"/>
  <c r="F350" i="55"/>
  <c r="AC349" i="56"/>
  <c r="G349" i="55"/>
  <c r="AD348" i="56"/>
  <c r="H348" i="55"/>
  <c r="AE347" i="56"/>
  <c r="I347" i="55"/>
  <c r="X346" i="56"/>
  <c r="B346" i="55"/>
  <c r="Y345" i="56"/>
  <c r="C345" i="55"/>
  <c r="Z344" i="56"/>
  <c r="D344" i="55"/>
  <c r="AA343" i="56"/>
  <c r="E343" i="55"/>
  <c r="AB342" i="56"/>
  <c r="F342" i="55"/>
  <c r="AC341" i="56"/>
  <c r="G341" i="55"/>
  <c r="AD340" i="56"/>
  <c r="H340" i="55"/>
  <c r="AE339" i="56"/>
  <c r="I339" i="55"/>
  <c r="X338" i="56"/>
  <c r="B338" i="55"/>
  <c r="Y337" i="56"/>
  <c r="C337" i="55"/>
  <c r="Z336" i="56"/>
  <c r="D336" i="55"/>
  <c r="AA335" i="56"/>
  <c r="E335" i="55"/>
  <c r="AB334" i="56"/>
  <c r="F334" i="55"/>
  <c r="AC333" i="56"/>
  <c r="G333" i="55"/>
  <c r="AD332" i="56"/>
  <c r="H332" i="55"/>
  <c r="AE331" i="56"/>
  <c r="I331" i="55"/>
  <c r="X330" i="56"/>
  <c r="B330" i="55"/>
  <c r="Y329" i="56"/>
  <c r="C329" i="55"/>
  <c r="Z328" i="56"/>
  <c r="D328" i="55"/>
  <c r="AA327" i="56"/>
  <c r="E327" i="55"/>
  <c r="AB326" i="56"/>
  <c r="F326" i="55"/>
  <c r="AC325" i="56"/>
  <c r="G325" i="55"/>
  <c r="AD324" i="56"/>
  <c r="H324" i="55"/>
  <c r="AE323" i="56"/>
  <c r="I323" i="55"/>
  <c r="X322" i="56"/>
  <c r="B322" i="55"/>
  <c r="Y321" i="56"/>
  <c r="C321" i="55"/>
  <c r="Z320" i="56"/>
  <c r="D320" i="55"/>
  <c r="AA319" i="56"/>
  <c r="E319" i="55"/>
  <c r="AB318" i="56"/>
  <c r="F318" i="55"/>
  <c r="AC317" i="56"/>
  <c r="G317" i="55"/>
  <c r="AD316" i="56"/>
  <c r="H316" i="55"/>
  <c r="AE315" i="56"/>
  <c r="I315" i="55"/>
  <c r="X314" i="56"/>
  <c r="B314" i="55"/>
  <c r="Y313" i="56"/>
  <c r="C313" i="55"/>
  <c r="Z312" i="56"/>
  <c r="D312" i="55"/>
  <c r="AA311" i="56"/>
  <c r="E311" i="55"/>
  <c r="AB310" i="56"/>
  <c r="F310" i="55"/>
  <c r="AC309" i="56"/>
  <c r="G309" i="55"/>
  <c r="AD308" i="56"/>
  <c r="H308" i="55"/>
  <c r="AE307" i="56"/>
  <c r="I307" i="55"/>
  <c r="X306" i="56"/>
  <c r="B306" i="55"/>
  <c r="Y305" i="56"/>
  <c r="C305" i="55"/>
  <c r="Z304" i="56"/>
  <c r="D304" i="55"/>
  <c r="AA303" i="56"/>
  <c r="E303" i="55"/>
  <c r="AB302" i="56"/>
  <c r="F302" i="55"/>
  <c r="AC301" i="56"/>
  <c r="G301" i="55"/>
  <c r="AD300" i="56"/>
  <c r="H300" i="55"/>
  <c r="AE299" i="56"/>
  <c r="I299" i="55"/>
  <c r="X298" i="56"/>
  <c r="B298" i="55"/>
  <c r="Y297" i="56"/>
  <c r="C297" i="55"/>
  <c r="Z296" i="56"/>
  <c r="D296" i="55"/>
  <c r="AA295" i="56"/>
  <c r="E295" i="55"/>
  <c r="AB294" i="56"/>
  <c r="F294" i="55"/>
  <c r="AC293" i="56"/>
  <c r="G293" i="55"/>
  <c r="AD292" i="56"/>
  <c r="H292" i="55"/>
  <c r="AE291" i="56"/>
  <c r="I291" i="55"/>
  <c r="X290" i="56"/>
  <c r="B290" i="55"/>
  <c r="Y289" i="56"/>
  <c r="C289" i="55"/>
  <c r="Z288" i="56"/>
  <c r="D288" i="55"/>
  <c r="AA287" i="56"/>
  <c r="E287" i="55"/>
  <c r="AB286" i="56"/>
  <c r="F286" i="55"/>
  <c r="AC285" i="56"/>
  <c r="G285" i="55"/>
  <c r="AD284" i="56"/>
  <c r="H284" i="55"/>
  <c r="AE283" i="56"/>
  <c r="I283" i="55"/>
  <c r="X282" i="56"/>
  <c r="B282" i="55"/>
  <c r="Y281" i="56"/>
  <c r="C281" i="55"/>
  <c r="Z280" i="56"/>
  <c r="D280" i="55"/>
  <c r="AA279" i="56"/>
  <c r="E279" i="55"/>
  <c r="AB278" i="56"/>
  <c r="F278" i="55"/>
  <c r="AC277" i="56"/>
  <c r="G277" i="55"/>
  <c r="AD276" i="56"/>
  <c r="H276" i="55"/>
  <c r="AE275" i="56"/>
  <c r="I275" i="55"/>
  <c r="X274" i="56"/>
  <c r="B274" i="55"/>
  <c r="Y273" i="56"/>
  <c r="C273" i="55"/>
  <c r="Z272" i="56"/>
  <c r="D272" i="55"/>
  <c r="AA271" i="56"/>
  <c r="E271" i="55"/>
  <c r="AB270" i="56"/>
  <c r="F270" i="55"/>
  <c r="AC269" i="56"/>
  <c r="G269" i="55"/>
  <c r="AD268" i="56"/>
  <c r="H268" i="55"/>
  <c r="AE267" i="56"/>
  <c r="I267" i="55"/>
  <c r="X266" i="56"/>
  <c r="B266" i="55"/>
  <c r="Y265" i="56"/>
  <c r="C265" i="55"/>
  <c r="Z264" i="56"/>
  <c r="D264" i="55"/>
  <c r="AA263" i="56"/>
  <c r="E263" i="55"/>
  <c r="AB262" i="56"/>
  <c r="F262" i="55"/>
  <c r="AC261" i="56"/>
  <c r="G261" i="55"/>
  <c r="AD260" i="56"/>
  <c r="H260" i="55"/>
  <c r="AE259" i="56"/>
  <c r="I259" i="55"/>
  <c r="X258" i="56"/>
  <c r="B258" i="55"/>
  <c r="Y257" i="56"/>
  <c r="C257" i="55"/>
  <c r="Z256" i="56"/>
  <c r="D256" i="55"/>
  <c r="AA255" i="56"/>
  <c r="E255" i="55"/>
  <c r="AB254" i="56"/>
  <c r="F254" i="55"/>
  <c r="AC253" i="56"/>
  <c r="G253" i="55"/>
  <c r="AD252" i="56"/>
  <c r="H252" i="55"/>
  <c r="AE251" i="56"/>
  <c r="I251" i="55"/>
  <c r="X250" i="56"/>
  <c r="B250" i="55"/>
  <c r="Y249" i="56"/>
  <c r="C249" i="55"/>
  <c r="Z248" i="56"/>
  <c r="D248" i="55"/>
  <c r="AA247" i="56"/>
  <c r="E247" i="55"/>
  <c r="AB246" i="56"/>
  <c r="F246" i="55"/>
  <c r="AC245" i="56"/>
  <c r="G245" i="55"/>
  <c r="AD244" i="56"/>
  <c r="H244" i="55"/>
  <c r="AE243" i="56"/>
  <c r="I243" i="55"/>
  <c r="X242" i="56"/>
  <c r="B242" i="55"/>
  <c r="Y241" i="56"/>
  <c r="C241" i="55"/>
  <c r="Z240" i="56"/>
  <c r="D240" i="55"/>
  <c r="AA239" i="56"/>
  <c r="E239" i="55"/>
  <c r="AB238" i="56"/>
  <c r="F238" i="55"/>
  <c r="AC237" i="56"/>
  <c r="G237" i="55"/>
  <c r="AD236" i="56"/>
  <c r="H236" i="55"/>
  <c r="AE235" i="56"/>
  <c r="I235" i="55"/>
  <c r="X234" i="56"/>
  <c r="B234" i="55"/>
  <c r="Y233" i="56"/>
  <c r="C233" i="55"/>
  <c r="Z232" i="56"/>
  <c r="D232" i="55"/>
  <c r="AA231" i="56"/>
  <c r="E231" i="55"/>
  <c r="AB230" i="56"/>
  <c r="F230" i="55"/>
  <c r="AC229" i="56"/>
  <c r="G229" i="55"/>
  <c r="AD228" i="56"/>
  <c r="H228" i="55"/>
  <c r="AE227" i="56"/>
  <c r="I227" i="55"/>
  <c r="X226" i="56"/>
  <c r="B226" i="55"/>
  <c r="Y225" i="56"/>
  <c r="C225" i="55"/>
  <c r="Z224" i="56"/>
  <c r="D224" i="55"/>
  <c r="AA223" i="56"/>
  <c r="E223" i="55"/>
  <c r="AB222" i="56"/>
  <c r="F222" i="55"/>
  <c r="AC221" i="56"/>
  <c r="G221" i="55"/>
  <c r="AD220" i="56"/>
  <c r="H220" i="55"/>
  <c r="AE219" i="56"/>
  <c r="I219" i="55"/>
  <c r="X218" i="56"/>
  <c r="B218" i="55"/>
  <c r="Y217" i="56"/>
  <c r="C217" i="55"/>
  <c r="Z216" i="56"/>
  <c r="D216" i="55"/>
  <c r="AA215" i="56"/>
  <c r="E215" i="55"/>
  <c r="AB214" i="56"/>
  <c r="F214" i="55"/>
  <c r="AC213" i="56"/>
  <c r="G213" i="55"/>
  <c r="AD212" i="56"/>
  <c r="H212" i="55"/>
  <c r="AE211" i="56"/>
  <c r="I211" i="55"/>
  <c r="X210" i="56"/>
  <c r="B210" i="55"/>
  <c r="Y209" i="56"/>
  <c r="C209" i="55"/>
  <c r="Z208" i="56"/>
  <c r="D208" i="55"/>
  <c r="AA207" i="56"/>
  <c r="E207" i="55"/>
  <c r="AB206" i="56"/>
  <c r="F206" i="55"/>
  <c r="AC205" i="56"/>
  <c r="G205" i="55"/>
  <c r="AD204" i="56"/>
  <c r="H204" i="55"/>
  <c r="AE203" i="56"/>
  <c r="I203" i="55"/>
  <c r="X202" i="56"/>
  <c r="B202" i="55"/>
  <c r="Y201" i="56"/>
  <c r="C201" i="55"/>
  <c r="Z200" i="56"/>
  <c r="D200" i="55"/>
  <c r="AA199" i="56"/>
  <c r="E199" i="55"/>
  <c r="AB198" i="56"/>
  <c r="F198" i="55"/>
  <c r="AC197" i="56"/>
  <c r="G197" i="55"/>
  <c r="AD196" i="56"/>
  <c r="H196" i="55"/>
  <c r="AE195" i="56"/>
  <c r="I195" i="55"/>
  <c r="X194" i="56"/>
  <c r="B194" i="55"/>
  <c r="Y193" i="56"/>
  <c r="C193" i="55"/>
  <c r="Z192" i="56"/>
  <c r="D192" i="55"/>
  <c r="AA191" i="56"/>
  <c r="E191" i="55"/>
  <c r="AB190" i="56"/>
  <c r="F190" i="55"/>
  <c r="AC189" i="56"/>
  <c r="G189" i="55"/>
  <c r="AD188" i="56"/>
  <c r="H188" i="55"/>
  <c r="AE187" i="56"/>
  <c r="I187" i="55"/>
  <c r="X186" i="56"/>
  <c r="B186" i="55"/>
  <c r="Y185" i="56"/>
  <c r="C185" i="55"/>
  <c r="Z184" i="56"/>
  <c r="D184" i="55"/>
  <c r="AA183" i="56"/>
  <c r="E183" i="55"/>
  <c r="AB182" i="56"/>
  <c r="F182" i="55"/>
  <c r="AC181" i="56"/>
  <c r="G181" i="55"/>
  <c r="AD180" i="56"/>
  <c r="H180" i="55"/>
  <c r="AE179" i="56"/>
  <c r="I179" i="55"/>
  <c r="X178" i="56"/>
  <c r="B178" i="55"/>
  <c r="Y177" i="56"/>
  <c r="C177" i="55"/>
  <c r="Z176" i="56"/>
  <c r="D176" i="55"/>
  <c r="AA175" i="56"/>
  <c r="E175" i="55"/>
  <c r="AB174" i="56"/>
  <c r="F174" i="55"/>
  <c r="AC173" i="56"/>
  <c r="G173" i="55"/>
  <c r="AD172" i="56"/>
  <c r="H172" i="55"/>
  <c r="AE171" i="56"/>
  <c r="I171" i="55"/>
  <c r="X170" i="56"/>
  <c r="B170" i="55"/>
  <c r="Y169" i="56"/>
  <c r="C169" i="55"/>
  <c r="Z168" i="56"/>
  <c r="D168" i="55"/>
  <c r="AA167" i="56"/>
  <c r="E167" i="55"/>
  <c r="AB166" i="56"/>
  <c r="F166" i="55"/>
  <c r="AC165" i="56"/>
  <c r="G165" i="55"/>
  <c r="AD164" i="56"/>
  <c r="H164" i="55"/>
  <c r="AE163" i="56"/>
  <c r="I163" i="55"/>
  <c r="X162" i="56"/>
  <c r="B162" i="55"/>
  <c r="Y161" i="56"/>
  <c r="C161" i="55"/>
  <c r="Z160" i="56"/>
  <c r="D160" i="55"/>
  <c r="AA159" i="56"/>
  <c r="E159" i="55"/>
  <c r="AB158" i="56"/>
  <c r="F158" i="55"/>
  <c r="AC157" i="56"/>
  <c r="G157" i="55"/>
  <c r="AD156" i="56"/>
  <c r="H156" i="55"/>
  <c r="AE155" i="56"/>
  <c r="I155" i="55"/>
  <c r="X154" i="56"/>
  <c r="B154" i="55"/>
  <c r="Y153" i="56"/>
  <c r="C153" i="55"/>
  <c r="Z152" i="56"/>
  <c r="D152" i="55"/>
  <c r="AA151" i="56"/>
  <c r="E151" i="55"/>
  <c r="AB150" i="56"/>
  <c r="F150" i="55"/>
  <c r="AC149" i="56"/>
  <c r="G149" i="55"/>
  <c r="AD148" i="56"/>
  <c r="H148" i="55"/>
  <c r="AE147" i="56"/>
  <c r="I147" i="55"/>
  <c r="X146" i="56"/>
  <c r="B146" i="55"/>
  <c r="Y145" i="56"/>
  <c r="C145" i="55"/>
  <c r="Z144" i="56"/>
  <c r="D144" i="55"/>
  <c r="AA143" i="56"/>
  <c r="E143" i="55"/>
  <c r="AB142" i="56"/>
  <c r="F142" i="55"/>
  <c r="AC141" i="56"/>
  <c r="G141" i="55"/>
  <c r="AD140" i="56"/>
  <c r="H140" i="55"/>
  <c r="AE139" i="56"/>
  <c r="I139" i="55"/>
  <c r="X138" i="56"/>
  <c r="B138" i="55"/>
  <c r="Y137" i="56"/>
  <c r="C137" i="55"/>
  <c r="Z136" i="56"/>
  <c r="D136" i="55"/>
  <c r="AA135" i="56"/>
  <c r="E135" i="55"/>
  <c r="AB134" i="56"/>
  <c r="F134" i="55"/>
  <c r="AC133" i="56"/>
  <c r="G133" i="55"/>
  <c r="AD132" i="56"/>
  <c r="H132" i="55"/>
  <c r="AE131" i="56"/>
  <c r="I131" i="55"/>
  <c r="X130" i="56"/>
  <c r="B130" i="55"/>
  <c r="Y129" i="56"/>
  <c r="C129" i="55"/>
  <c r="Z128" i="56"/>
  <c r="D128" i="55"/>
  <c r="AA127" i="56"/>
  <c r="E127" i="55"/>
  <c r="AB126" i="56"/>
  <c r="F126" i="55"/>
  <c r="AC125" i="56"/>
  <c r="G125" i="55"/>
  <c r="AD124" i="56"/>
  <c r="H124" i="55"/>
  <c r="AE123" i="56"/>
  <c r="I123" i="55"/>
  <c r="X122" i="56"/>
  <c r="B122" i="55"/>
  <c r="Y121" i="56"/>
  <c r="C121" i="55"/>
  <c r="Z120" i="56"/>
  <c r="D120" i="55"/>
  <c r="AA119" i="56"/>
  <c r="E119" i="55"/>
  <c r="AB118" i="56"/>
  <c r="F118" i="55"/>
  <c r="AC117" i="56"/>
  <c r="G117" i="55"/>
  <c r="AD116" i="56"/>
  <c r="H116" i="55"/>
  <c r="AE115" i="56"/>
  <c r="I115" i="55"/>
  <c r="X114" i="56"/>
  <c r="B114" i="55"/>
  <c r="Y113" i="56"/>
  <c r="C113" i="55"/>
  <c r="Z112" i="56"/>
  <c r="D112" i="55"/>
  <c r="AA111" i="56"/>
  <c r="E111" i="55"/>
  <c r="AB110" i="56"/>
  <c r="F110" i="55"/>
  <c r="AC109" i="56"/>
  <c r="G109" i="55"/>
  <c r="AD108" i="56"/>
  <c r="H108" i="55"/>
  <c r="AE107" i="56"/>
  <c r="I107" i="55"/>
  <c r="X106" i="56"/>
  <c r="B106" i="55"/>
  <c r="Y105" i="56"/>
  <c r="C105" i="55"/>
  <c r="Z104" i="56"/>
  <c r="D104" i="55"/>
  <c r="AA103" i="56"/>
  <c r="E103" i="55"/>
  <c r="AB102" i="56"/>
  <c r="F102" i="55"/>
  <c r="AC101" i="56"/>
  <c r="G101" i="55"/>
  <c r="AD100" i="56"/>
  <c r="H100" i="55"/>
  <c r="AE99" i="56"/>
  <c r="I99" i="55"/>
  <c r="X98" i="56"/>
  <c r="B98" i="55"/>
  <c r="Y97" i="56"/>
  <c r="C97" i="55"/>
  <c r="Z96" i="56"/>
  <c r="D96" i="55"/>
  <c r="AA95" i="56"/>
  <c r="E95" i="55"/>
  <c r="AB94" i="56"/>
  <c r="F94" i="55"/>
  <c r="AC93" i="56"/>
  <c r="G93" i="55"/>
  <c r="AD92" i="56"/>
  <c r="H92" i="55"/>
  <c r="AE91" i="56"/>
  <c r="I91" i="55"/>
  <c r="X90" i="56"/>
  <c r="B90" i="55"/>
  <c r="Y89" i="56"/>
  <c r="C89" i="55"/>
  <c r="Z88" i="56"/>
  <c r="D88" i="55"/>
  <c r="AA87" i="56"/>
  <c r="E87" i="55"/>
  <c r="AB86" i="56"/>
  <c r="F86" i="55"/>
  <c r="AC85" i="56"/>
  <c r="G85" i="55"/>
  <c r="AD84" i="56"/>
  <c r="H84" i="55"/>
  <c r="AE83" i="56"/>
  <c r="I83" i="55"/>
  <c r="X82" i="56"/>
  <c r="B82" i="55"/>
  <c r="Y81" i="56"/>
  <c r="C81" i="55"/>
  <c r="Z80" i="56"/>
  <c r="D80" i="55"/>
  <c r="AA79" i="56"/>
  <c r="E79" i="55"/>
  <c r="AB78" i="56"/>
  <c r="F78" i="55"/>
  <c r="AC77" i="56"/>
  <c r="G77" i="55"/>
  <c r="AD76" i="56"/>
  <c r="H76" i="55"/>
  <c r="AE75" i="56"/>
  <c r="I75" i="55"/>
  <c r="X74" i="56"/>
  <c r="B74" i="55"/>
  <c r="Y73" i="56"/>
  <c r="C73" i="55"/>
  <c r="Z72" i="56"/>
  <c r="D72" i="55"/>
  <c r="AA71" i="56"/>
  <c r="E71" i="55"/>
  <c r="AB70" i="56"/>
  <c r="F70" i="55"/>
  <c r="AC69" i="56"/>
  <c r="G69" i="55"/>
  <c r="AD68" i="56"/>
  <c r="H68" i="55"/>
  <c r="AE67" i="56"/>
  <c r="I67" i="55"/>
  <c r="X66" i="56"/>
  <c r="B66" i="55"/>
  <c r="Y65" i="56"/>
  <c r="C65" i="55"/>
  <c r="Z64" i="56"/>
  <c r="D64" i="55"/>
  <c r="AA63" i="56"/>
  <c r="E63" i="55"/>
  <c r="AB62" i="56"/>
  <c r="F62" i="55"/>
  <c r="AC61" i="56"/>
  <c r="G61" i="55"/>
  <c r="AD60" i="56"/>
  <c r="H60" i="55"/>
  <c r="AE59" i="56"/>
  <c r="I59" i="55"/>
  <c r="X58" i="56"/>
  <c r="B58" i="55"/>
  <c r="Y57" i="56"/>
  <c r="C57" i="55"/>
  <c r="Z56" i="56"/>
  <c r="D56" i="55"/>
  <c r="AA55" i="56"/>
  <c r="E55" i="55"/>
  <c r="AB54" i="56"/>
  <c r="F54" i="55"/>
  <c r="AC53" i="56"/>
  <c r="G53" i="55"/>
  <c r="AD52" i="56"/>
  <c r="H52" i="55"/>
  <c r="AE51" i="56"/>
  <c r="I51" i="55"/>
  <c r="X50" i="56"/>
  <c r="B50" i="55"/>
  <c r="Y49" i="56"/>
  <c r="C49" i="55"/>
  <c r="Z48" i="56"/>
  <c r="D48" i="55"/>
  <c r="AA47" i="56"/>
  <c r="E47" i="55"/>
  <c r="AB46" i="56"/>
  <c r="F46" i="55"/>
  <c r="AC45" i="56"/>
  <c r="G45" i="55"/>
  <c r="AD44" i="56"/>
  <c r="H44" i="55"/>
  <c r="AE43" i="56"/>
  <c r="I43" i="55"/>
  <c r="X42" i="56"/>
  <c r="B42" i="55"/>
  <c r="Y41" i="56"/>
  <c r="C41" i="55"/>
  <c r="Z40" i="56"/>
  <c r="D40" i="55"/>
  <c r="AA39" i="56"/>
  <c r="E39" i="55"/>
  <c r="AB38" i="56"/>
  <c r="F38" i="55"/>
  <c r="AC37" i="56"/>
  <c r="G37" i="55"/>
  <c r="AD36" i="56"/>
  <c r="H36" i="55"/>
  <c r="AE35" i="56"/>
  <c r="I35" i="55"/>
  <c r="X34" i="56"/>
  <c r="B34" i="55"/>
  <c r="Y33" i="56"/>
  <c r="C33" i="55"/>
  <c r="Z32" i="56"/>
  <c r="D32" i="55"/>
  <c r="AA31" i="56"/>
  <c r="E31" i="55"/>
  <c r="AB30" i="56"/>
  <c r="F30" i="55"/>
  <c r="AC29" i="56"/>
  <c r="G29" i="55"/>
  <c r="AD28" i="56"/>
  <c r="H28" i="55"/>
  <c r="AE27" i="56"/>
  <c r="I27" i="55"/>
  <c r="X26" i="56"/>
  <c r="B26" i="55"/>
  <c r="Y25" i="56"/>
  <c r="C25" i="55"/>
  <c r="Z24" i="56"/>
  <c r="D24" i="55"/>
  <c r="AA23" i="56"/>
  <c r="E23" i="55"/>
  <c r="AB22" i="56"/>
  <c r="F22" i="55"/>
  <c r="AC21" i="56"/>
  <c r="G21" i="55"/>
  <c r="AD20" i="56"/>
  <c r="H20" i="55"/>
  <c r="AE19" i="56"/>
  <c r="I19" i="55"/>
  <c r="X18" i="56"/>
  <c r="B18" i="55"/>
  <c r="AA494" i="56"/>
  <c r="E494" i="55"/>
  <c r="AB493" i="56"/>
  <c r="F493" i="55"/>
  <c r="AC492" i="56"/>
  <c r="G492" i="55"/>
  <c r="AD491" i="56"/>
  <c r="H491" i="55"/>
  <c r="AE490" i="56"/>
  <c r="I490" i="55"/>
  <c r="X489" i="56"/>
  <c r="B489" i="55"/>
  <c r="Y488" i="56"/>
  <c r="C488" i="55"/>
  <c r="Z487" i="56"/>
  <c r="D487" i="55"/>
  <c r="AA486" i="56"/>
  <c r="E486" i="55"/>
  <c r="AB485" i="56"/>
  <c r="F485" i="55"/>
  <c r="AC484" i="56"/>
  <c r="G484" i="55"/>
  <c r="AD483" i="56"/>
  <c r="H483" i="55"/>
  <c r="AE482" i="56"/>
  <c r="I482" i="55"/>
  <c r="X481" i="56"/>
  <c r="B481" i="55"/>
  <c r="Y480" i="56"/>
  <c r="C480" i="55"/>
  <c r="Z479" i="56"/>
  <c r="D479" i="55"/>
  <c r="AA478" i="56"/>
  <c r="E478" i="55"/>
  <c r="AB477" i="56"/>
  <c r="F477" i="55"/>
  <c r="AC476" i="56"/>
  <c r="G476" i="55"/>
  <c r="AD475" i="56"/>
  <c r="H475" i="55"/>
  <c r="AE474" i="56"/>
  <c r="I474" i="55"/>
  <c r="X473" i="56"/>
  <c r="B473" i="55"/>
  <c r="Y472" i="56"/>
  <c r="C472" i="55"/>
  <c r="Z471" i="56"/>
  <c r="D471" i="55"/>
  <c r="AA470" i="56"/>
  <c r="E470" i="55"/>
  <c r="AB469" i="56"/>
  <c r="F469" i="55"/>
  <c r="AC468" i="56"/>
  <c r="G468" i="55"/>
  <c r="AD467" i="56"/>
  <c r="H467" i="55"/>
  <c r="AE466" i="56"/>
  <c r="I466" i="55"/>
  <c r="X465" i="56"/>
  <c r="B465" i="55"/>
  <c r="Y464" i="56"/>
  <c r="C464" i="55"/>
  <c r="Z463" i="56"/>
  <c r="D463" i="55"/>
  <c r="AA462" i="56"/>
  <c r="E462" i="55"/>
  <c r="AB461" i="56"/>
  <c r="F461" i="55"/>
  <c r="AC460" i="56"/>
  <c r="G460" i="55"/>
  <c r="AD459" i="56"/>
  <c r="H459" i="55"/>
  <c r="AE458" i="56"/>
  <c r="I458" i="55"/>
  <c r="X457" i="56"/>
  <c r="B457" i="55"/>
  <c r="Y456" i="56"/>
  <c r="C456" i="55"/>
  <c r="Z455" i="56"/>
  <c r="D455" i="55"/>
  <c r="AA454" i="56"/>
  <c r="E454" i="55"/>
  <c r="AB453" i="56"/>
  <c r="F453" i="55"/>
  <c r="AC452" i="56"/>
  <c r="G452" i="55"/>
  <c r="AD451" i="56"/>
  <c r="H451" i="55"/>
  <c r="AE450" i="56"/>
  <c r="I450" i="55"/>
  <c r="X449" i="56"/>
  <c r="B449" i="55"/>
  <c r="Y448" i="56"/>
  <c r="C448" i="55"/>
  <c r="Z447" i="56"/>
  <c r="D447" i="55"/>
  <c r="AA446" i="56"/>
  <c r="E446" i="55"/>
  <c r="AB445" i="56"/>
  <c r="F445" i="55"/>
  <c r="AC444" i="56"/>
  <c r="G444" i="55"/>
  <c r="AD443" i="56"/>
  <c r="H443" i="55"/>
  <c r="AE442" i="56"/>
  <c r="I442" i="55"/>
  <c r="X441" i="56"/>
  <c r="B441" i="55"/>
  <c r="Y440" i="56"/>
  <c r="C440" i="55"/>
  <c r="Z439" i="56"/>
  <c r="D439" i="55"/>
  <c r="AA438" i="56"/>
  <c r="E438" i="55"/>
  <c r="AB437" i="56"/>
  <c r="F437" i="55"/>
  <c r="AC436" i="56"/>
  <c r="G436" i="55"/>
  <c r="AD435" i="56"/>
  <c r="H435" i="55"/>
  <c r="AE434" i="56"/>
  <c r="I434" i="55"/>
  <c r="X433" i="56"/>
  <c r="B433" i="55"/>
  <c r="Y432" i="56"/>
  <c r="C432" i="55"/>
  <c r="Z431" i="56"/>
  <c r="D431" i="55"/>
  <c r="AA430" i="56"/>
  <c r="E430" i="55"/>
  <c r="AB429" i="56"/>
  <c r="F429" i="55"/>
  <c r="AC428" i="56"/>
  <c r="G428" i="55"/>
  <c r="AD427" i="56"/>
  <c r="H427" i="55"/>
  <c r="AE426" i="56"/>
  <c r="I426" i="55"/>
  <c r="X425" i="56"/>
  <c r="B425" i="55"/>
  <c r="Y424" i="56"/>
  <c r="C424" i="55"/>
  <c r="Z423" i="56"/>
  <c r="D423" i="55"/>
  <c r="AA422" i="56"/>
  <c r="E422" i="55"/>
  <c r="AB421" i="56"/>
  <c r="F421" i="55"/>
  <c r="AC420" i="56"/>
  <c r="G420" i="55"/>
  <c r="AD419" i="56"/>
  <c r="H419" i="55"/>
  <c r="AE418" i="56"/>
  <c r="I418" i="55"/>
  <c r="X417" i="56"/>
  <c r="B417" i="55"/>
  <c r="Y416" i="56"/>
  <c r="C416" i="55"/>
  <c r="Z415" i="56"/>
  <c r="D415" i="55"/>
  <c r="AA414" i="56"/>
  <c r="E414" i="55"/>
  <c r="AB413" i="56"/>
  <c r="F413" i="55"/>
  <c r="AC412" i="56"/>
  <c r="G412" i="55"/>
  <c r="AD411" i="56"/>
  <c r="H411" i="55"/>
  <c r="AE410" i="56"/>
  <c r="I410" i="55"/>
  <c r="X409" i="56"/>
  <c r="B409" i="55"/>
  <c r="Y408" i="56"/>
  <c r="C408" i="55"/>
  <c r="Z407" i="56"/>
  <c r="D407" i="55"/>
  <c r="AA406" i="56"/>
  <c r="E406" i="55"/>
  <c r="AB405" i="56"/>
  <c r="F405" i="55"/>
  <c r="AC404" i="56"/>
  <c r="G404" i="55"/>
  <c r="AD403" i="56"/>
  <c r="H403" i="55"/>
  <c r="AE402" i="56"/>
  <c r="I402" i="55"/>
  <c r="X401" i="56"/>
  <c r="B401" i="55"/>
  <c r="Y400" i="56"/>
  <c r="C400" i="55"/>
  <c r="Z399" i="56"/>
  <c r="D399" i="55"/>
  <c r="AA398" i="56"/>
  <c r="E398" i="55"/>
  <c r="AB397" i="56"/>
  <c r="F397" i="55"/>
  <c r="AC396" i="56"/>
  <c r="G396" i="55"/>
  <c r="AD395" i="56"/>
  <c r="H395" i="55"/>
  <c r="AE394" i="56"/>
  <c r="I394" i="55"/>
  <c r="X393" i="56"/>
  <c r="B393" i="55"/>
  <c r="Y392" i="56"/>
  <c r="C392" i="55"/>
  <c r="Z391" i="56"/>
  <c r="D391" i="55"/>
  <c r="AA390" i="56"/>
  <c r="E390" i="55"/>
  <c r="AB389" i="56"/>
  <c r="F389" i="55"/>
  <c r="AC388" i="56"/>
  <c r="G388" i="55"/>
  <c r="AD387" i="56"/>
  <c r="H387" i="55"/>
  <c r="AE386" i="56"/>
  <c r="I386" i="55"/>
  <c r="X385" i="56"/>
  <c r="B385" i="55"/>
  <c r="Y384" i="56"/>
  <c r="C384" i="55"/>
  <c r="Z383" i="56"/>
  <c r="D383" i="55"/>
  <c r="AA382" i="56"/>
  <c r="E382" i="55"/>
  <c r="AB381" i="56"/>
  <c r="F381" i="55"/>
  <c r="AC380" i="56"/>
  <c r="G380" i="55"/>
  <c r="AD379" i="56"/>
  <c r="H379" i="55"/>
  <c r="AE378" i="56"/>
  <c r="I378" i="55"/>
  <c r="X377" i="56"/>
  <c r="B377" i="55"/>
  <c r="Y376" i="56"/>
  <c r="C376" i="55"/>
  <c r="Z375" i="56"/>
  <c r="D375" i="55"/>
  <c r="AA374" i="56"/>
  <c r="E374" i="55"/>
  <c r="AB373" i="56"/>
  <c r="F373" i="55"/>
  <c r="AC372" i="56"/>
  <c r="G372" i="55"/>
  <c r="AD371" i="56"/>
  <c r="H371" i="55"/>
  <c r="AE370" i="56"/>
  <c r="I370" i="55"/>
  <c r="X369" i="56"/>
  <c r="B369" i="55"/>
  <c r="Y368" i="56"/>
  <c r="C368" i="55"/>
  <c r="Z367" i="56"/>
  <c r="D367" i="55"/>
  <c r="AA366" i="56"/>
  <c r="E366" i="55"/>
  <c r="AB365" i="56"/>
  <c r="F365" i="55"/>
  <c r="AC364" i="56"/>
  <c r="G364" i="55"/>
  <c r="AD363" i="56"/>
  <c r="H363" i="55"/>
  <c r="AE362" i="56"/>
  <c r="I362" i="55"/>
  <c r="X361" i="56"/>
  <c r="B361" i="55"/>
  <c r="Y360" i="56"/>
  <c r="C360" i="55"/>
  <c r="Z359" i="56"/>
  <c r="D359" i="55"/>
  <c r="AA358" i="56"/>
  <c r="E358" i="55"/>
  <c r="AB357" i="56"/>
  <c r="F357" i="55"/>
  <c r="AC356" i="56"/>
  <c r="G356" i="55"/>
  <c r="AD355" i="56"/>
  <c r="H355" i="55"/>
  <c r="AE354" i="56"/>
  <c r="I354" i="55"/>
  <c r="X353" i="56"/>
  <c r="B353" i="55"/>
  <c r="Y352" i="56"/>
  <c r="C352" i="55"/>
  <c r="Z351" i="56"/>
  <c r="D351" i="55"/>
  <c r="AA350" i="56"/>
  <c r="E350" i="55"/>
  <c r="AB349" i="56"/>
  <c r="F349" i="55"/>
  <c r="AC348" i="56"/>
  <c r="G348" i="55"/>
  <c r="AD347" i="56"/>
  <c r="H347" i="55"/>
  <c r="AE346" i="56"/>
  <c r="I346" i="55"/>
  <c r="X345" i="56"/>
  <c r="B345" i="55"/>
  <c r="Y344" i="56"/>
  <c r="C344" i="55"/>
  <c r="Z343" i="56"/>
  <c r="D343" i="55"/>
  <c r="AA342" i="56"/>
  <c r="E342" i="55"/>
  <c r="AB341" i="56"/>
  <c r="F341" i="55"/>
  <c r="AC340" i="56"/>
  <c r="G340" i="55"/>
  <c r="AD339" i="56"/>
  <c r="H339" i="55"/>
  <c r="AE338" i="56"/>
  <c r="I338" i="55"/>
  <c r="X337" i="56"/>
  <c r="B337" i="55"/>
  <c r="Y336" i="56"/>
  <c r="C336" i="55"/>
  <c r="Z335" i="56"/>
  <c r="D335" i="55"/>
  <c r="AA334" i="56"/>
  <c r="E334" i="55"/>
  <c r="AB333" i="56"/>
  <c r="F333" i="55"/>
  <c r="AC332" i="56"/>
  <c r="G332" i="55"/>
  <c r="AD331" i="56"/>
  <c r="H331" i="55"/>
  <c r="AE330" i="56"/>
  <c r="I330" i="55"/>
  <c r="X329" i="56"/>
  <c r="B329" i="55"/>
  <c r="Y328" i="56"/>
  <c r="C328" i="55"/>
  <c r="Z327" i="56"/>
  <c r="D327" i="55"/>
  <c r="AA326" i="56"/>
  <c r="E326" i="55"/>
  <c r="AB325" i="56"/>
  <c r="F325" i="55"/>
  <c r="AC324" i="56"/>
  <c r="G324" i="55"/>
  <c r="AD323" i="56"/>
  <c r="H323" i="55"/>
  <c r="AE322" i="56"/>
  <c r="I322" i="55"/>
  <c r="X321" i="56"/>
  <c r="B321" i="55"/>
  <c r="Y320" i="56"/>
  <c r="C320" i="55"/>
  <c r="Z319" i="56"/>
  <c r="D319" i="55"/>
  <c r="AA318" i="56"/>
  <c r="E318" i="55"/>
  <c r="AB317" i="56"/>
  <c r="F317" i="55"/>
  <c r="AC316" i="56"/>
  <c r="G316" i="55"/>
  <c r="AD315" i="56"/>
  <c r="H315" i="55"/>
  <c r="AE314" i="56"/>
  <c r="I314" i="55"/>
  <c r="X313" i="56"/>
  <c r="B313" i="55"/>
  <c r="Y312" i="56"/>
  <c r="C312" i="55"/>
  <c r="Z311" i="56"/>
  <c r="D311" i="55"/>
  <c r="AA310" i="56"/>
  <c r="E310" i="55"/>
  <c r="AB309" i="56"/>
  <c r="F309" i="55"/>
  <c r="AC308" i="56"/>
  <c r="G308" i="55"/>
  <c r="AD307" i="56"/>
  <c r="H307" i="55"/>
  <c r="AE306" i="56"/>
  <c r="I306" i="55"/>
  <c r="X305" i="56"/>
  <c r="B305" i="55"/>
  <c r="Y304" i="56"/>
  <c r="C304" i="55"/>
  <c r="Z303" i="56"/>
  <c r="D303" i="55"/>
  <c r="AA302" i="56"/>
  <c r="E302" i="55"/>
  <c r="AB301" i="56"/>
  <c r="F301" i="55"/>
  <c r="AC300" i="56"/>
  <c r="G300" i="55"/>
  <c r="AD299" i="56"/>
  <c r="H299" i="55"/>
  <c r="AE298" i="56"/>
  <c r="I298" i="55"/>
  <c r="X297" i="56"/>
  <c r="B297" i="55"/>
  <c r="Y296" i="56"/>
  <c r="C296" i="55"/>
  <c r="Z295" i="56"/>
  <c r="D295" i="55"/>
  <c r="AA294" i="56"/>
  <c r="E294" i="55"/>
  <c r="AB293" i="56"/>
  <c r="F293" i="55"/>
  <c r="AC292" i="56"/>
  <c r="G292" i="55"/>
  <c r="AD291" i="56"/>
  <c r="H291" i="55"/>
  <c r="AE290" i="56"/>
  <c r="I290" i="55"/>
  <c r="X289" i="56"/>
  <c r="B289" i="55"/>
  <c r="Y288" i="56"/>
  <c r="C288" i="55"/>
  <c r="Z287" i="56"/>
  <c r="D287" i="55"/>
  <c r="AA286" i="56"/>
  <c r="E286" i="55"/>
  <c r="AB285" i="56"/>
  <c r="F285" i="55"/>
  <c r="AC284" i="56"/>
  <c r="G284" i="55"/>
  <c r="AD283" i="56"/>
  <c r="H283" i="55"/>
  <c r="AE282" i="56"/>
  <c r="I282" i="55"/>
  <c r="X281" i="56"/>
  <c r="B281" i="55"/>
  <c r="Y280" i="56"/>
  <c r="C280" i="55"/>
  <c r="Z279" i="56"/>
  <c r="D279" i="55"/>
  <c r="AA278" i="56"/>
  <c r="E278" i="55"/>
  <c r="AB277" i="56"/>
  <c r="F277" i="55"/>
  <c r="AC276" i="56"/>
  <c r="G276" i="55"/>
  <c r="AD275" i="56"/>
  <c r="H275" i="55"/>
  <c r="AE274" i="56"/>
  <c r="I274" i="55"/>
  <c r="X273" i="56"/>
  <c r="B273" i="55"/>
  <c r="Y272" i="56"/>
  <c r="C272" i="55"/>
  <c r="Z271" i="56"/>
  <c r="D271" i="55"/>
  <c r="AA270" i="56"/>
  <c r="E270" i="55"/>
  <c r="AB269" i="56"/>
  <c r="F269" i="55"/>
  <c r="AC268" i="56"/>
  <c r="G268" i="55"/>
  <c r="AD267" i="56"/>
  <c r="H267" i="55"/>
  <c r="AE266" i="56"/>
  <c r="I266" i="55"/>
  <c r="X265" i="56"/>
  <c r="B265" i="55"/>
  <c r="Y264" i="56"/>
  <c r="C264" i="55"/>
  <c r="Z263" i="56"/>
  <c r="D263" i="55"/>
  <c r="AA262" i="56"/>
  <c r="E262" i="55"/>
  <c r="AB261" i="56"/>
  <c r="F261" i="55"/>
  <c r="AC260" i="56"/>
  <c r="G260" i="55"/>
  <c r="AD259" i="56"/>
  <c r="H259" i="55"/>
  <c r="AE258" i="56"/>
  <c r="I258" i="55"/>
  <c r="X257" i="56"/>
  <c r="B257" i="55"/>
  <c r="Y256" i="56"/>
  <c r="C256" i="55"/>
  <c r="Z255" i="56"/>
  <c r="D255" i="55"/>
  <c r="AA254" i="56"/>
  <c r="E254" i="55"/>
  <c r="AB253" i="56"/>
  <c r="F253" i="55"/>
  <c r="AC252" i="56"/>
  <c r="G252" i="55"/>
  <c r="AD251" i="56"/>
  <c r="H251" i="55"/>
  <c r="AE250" i="56"/>
  <c r="I250" i="55"/>
  <c r="X249" i="56"/>
  <c r="B249" i="55"/>
  <c r="Y248" i="56"/>
  <c r="C248" i="55"/>
  <c r="Z247" i="56"/>
  <c r="D247" i="55"/>
  <c r="AA246" i="56"/>
  <c r="E246" i="55"/>
  <c r="AB245" i="56"/>
  <c r="F245" i="55"/>
  <c r="AC244" i="56"/>
  <c r="G244" i="55"/>
  <c r="AD243" i="56"/>
  <c r="H243" i="55"/>
  <c r="AE242" i="56"/>
  <c r="I242" i="55"/>
  <c r="X241" i="56"/>
  <c r="B241" i="55"/>
  <c r="Y240" i="56"/>
  <c r="C240" i="55"/>
  <c r="Z239" i="56"/>
  <c r="D239" i="55"/>
  <c r="AA238" i="56"/>
  <c r="E238" i="55"/>
  <c r="AB237" i="56"/>
  <c r="F237" i="55"/>
  <c r="AC236" i="56"/>
  <c r="G236" i="55"/>
  <c r="AD235" i="56"/>
  <c r="H235" i="55"/>
  <c r="AE234" i="56"/>
  <c r="I234" i="55"/>
  <c r="X233" i="56"/>
  <c r="B233" i="55"/>
  <c r="Y232" i="56"/>
  <c r="C232" i="55"/>
  <c r="Z231" i="56"/>
  <c r="D231" i="55"/>
  <c r="AA230" i="56"/>
  <c r="E230" i="55"/>
  <c r="AB229" i="56"/>
  <c r="F229" i="55"/>
  <c r="AC228" i="56"/>
  <c r="G228" i="55"/>
  <c r="AD227" i="56"/>
  <c r="H227" i="55"/>
  <c r="AE226" i="56"/>
  <c r="I226" i="55"/>
  <c r="X225" i="56"/>
  <c r="B225" i="55"/>
  <c r="Y224" i="56"/>
  <c r="C224" i="55"/>
  <c r="Z223" i="56"/>
  <c r="D223" i="55"/>
  <c r="AA222" i="56"/>
  <c r="E222" i="55"/>
  <c r="AB221" i="56"/>
  <c r="F221" i="55"/>
  <c r="AC220" i="56"/>
  <c r="G220" i="55"/>
  <c r="AD219" i="56"/>
  <c r="H219" i="55"/>
  <c r="AE218" i="56"/>
  <c r="I218" i="55"/>
  <c r="X217" i="56"/>
  <c r="B217" i="55"/>
  <c r="Y216" i="56"/>
  <c r="C216" i="55"/>
  <c r="Z215" i="56"/>
  <c r="D215" i="55"/>
  <c r="AA214" i="56"/>
  <c r="E214" i="55"/>
  <c r="AB213" i="56"/>
  <c r="F213" i="55"/>
  <c r="AC212" i="56"/>
  <c r="G212" i="55"/>
  <c r="AD211" i="56"/>
  <c r="H211" i="55"/>
  <c r="AE210" i="56"/>
  <c r="I210" i="55"/>
  <c r="X209" i="56"/>
  <c r="B209" i="55"/>
  <c r="Y208" i="56"/>
  <c r="C208" i="55"/>
  <c r="Z207" i="56"/>
  <c r="D207" i="55"/>
  <c r="AA206" i="56"/>
  <c r="E206" i="55"/>
  <c r="AB205" i="56"/>
  <c r="F205" i="55"/>
  <c r="AC204" i="56"/>
  <c r="G204" i="55"/>
  <c r="AD203" i="56"/>
  <c r="H203" i="55"/>
  <c r="AE202" i="56"/>
  <c r="I202" i="55"/>
  <c r="X201" i="56"/>
  <c r="B201" i="55"/>
  <c r="Y200" i="56"/>
  <c r="C200" i="55"/>
  <c r="Z199" i="56"/>
  <c r="D199" i="55"/>
  <c r="AA198" i="56"/>
  <c r="E198" i="55"/>
  <c r="AB197" i="56"/>
  <c r="F197" i="55"/>
  <c r="AC196" i="56"/>
  <c r="G196" i="55"/>
  <c r="AD195" i="56"/>
  <c r="H195" i="55"/>
  <c r="AE194" i="56"/>
  <c r="I194" i="55"/>
  <c r="X193" i="56"/>
  <c r="B193" i="55"/>
  <c r="Y192" i="56"/>
  <c r="C192" i="55"/>
  <c r="Z191" i="56"/>
  <c r="D191" i="55"/>
  <c r="AA190" i="56"/>
  <c r="E190" i="55"/>
  <c r="AB189" i="56"/>
  <c r="F189" i="55"/>
  <c r="AC188" i="56"/>
  <c r="G188" i="55"/>
  <c r="AD187" i="56"/>
  <c r="H187" i="55"/>
  <c r="AE186" i="56"/>
  <c r="I186" i="55"/>
  <c r="X185" i="56"/>
  <c r="B185" i="55"/>
  <c r="Y184" i="56"/>
  <c r="C184" i="55"/>
  <c r="Z183" i="56"/>
  <c r="D183" i="55"/>
  <c r="AA182" i="56"/>
  <c r="E182" i="55"/>
  <c r="AB181" i="56"/>
  <c r="F181" i="55"/>
  <c r="AC180" i="56"/>
  <c r="G180" i="55"/>
  <c r="AD179" i="56"/>
  <c r="H179" i="55"/>
  <c r="AE178" i="56"/>
  <c r="I178" i="55"/>
  <c r="X177" i="56"/>
  <c r="B177" i="55"/>
  <c r="Y176" i="56"/>
  <c r="C176" i="55"/>
  <c r="Z175" i="56"/>
  <c r="D175" i="55"/>
  <c r="AA174" i="56"/>
  <c r="E174" i="55"/>
  <c r="AB173" i="56"/>
  <c r="F173" i="55"/>
  <c r="AC172" i="56"/>
  <c r="G172" i="55"/>
  <c r="AD171" i="56"/>
  <c r="H171" i="55"/>
  <c r="AE170" i="56"/>
  <c r="I170" i="55"/>
  <c r="X169" i="56"/>
  <c r="B169" i="55"/>
  <c r="Y168" i="56"/>
  <c r="C168" i="55"/>
  <c r="Z167" i="56"/>
  <c r="D167" i="55"/>
  <c r="AA166" i="56"/>
  <c r="E166" i="55"/>
  <c r="AB165" i="56"/>
  <c r="F165" i="55"/>
  <c r="AC164" i="56"/>
  <c r="G164" i="55"/>
  <c r="AD163" i="56"/>
  <c r="H163" i="55"/>
  <c r="AE162" i="56"/>
  <c r="I162" i="55"/>
  <c r="X161" i="56"/>
  <c r="B161" i="55"/>
  <c r="Y160" i="56"/>
  <c r="C160" i="55"/>
  <c r="Z159" i="56"/>
  <c r="D159" i="55"/>
  <c r="AA158" i="56"/>
  <c r="E158" i="55"/>
  <c r="AB157" i="56"/>
  <c r="F157" i="55"/>
  <c r="AC156" i="56"/>
  <c r="G156" i="55"/>
  <c r="AD155" i="56"/>
  <c r="H155" i="55"/>
  <c r="AE154" i="56"/>
  <c r="I154" i="55"/>
  <c r="X153" i="56"/>
  <c r="B153" i="55"/>
  <c r="Y152" i="56"/>
  <c r="C152" i="55"/>
  <c r="Z151" i="56"/>
  <c r="D151" i="55"/>
  <c r="AA150" i="56"/>
  <c r="E150" i="55"/>
  <c r="AB149" i="56"/>
  <c r="F149" i="55"/>
  <c r="AC148" i="56"/>
  <c r="G148" i="55"/>
  <c r="AD147" i="56"/>
  <c r="H147" i="55"/>
  <c r="AE146" i="56"/>
  <c r="I146" i="55"/>
  <c r="X145" i="56"/>
  <c r="B145" i="55"/>
  <c r="Y144" i="56"/>
  <c r="C144" i="55"/>
  <c r="Z143" i="56"/>
  <c r="D143" i="55"/>
  <c r="AA142" i="56"/>
  <c r="E142" i="55"/>
  <c r="AB141" i="56"/>
  <c r="F141" i="55"/>
  <c r="AC140" i="56"/>
  <c r="G140" i="55"/>
  <c r="AD139" i="56"/>
  <c r="H139" i="55"/>
  <c r="AE138" i="56"/>
  <c r="I138" i="55"/>
  <c r="X137" i="56"/>
  <c r="B137" i="55"/>
  <c r="Y136" i="56"/>
  <c r="C136" i="55"/>
  <c r="Z135" i="56"/>
  <c r="D135" i="55"/>
  <c r="AA134" i="56"/>
  <c r="E134" i="55"/>
  <c r="AB133" i="56"/>
  <c r="F133" i="55"/>
  <c r="AC132" i="56"/>
  <c r="G132" i="55"/>
  <c r="AD131" i="56"/>
  <c r="H131" i="55"/>
  <c r="AE130" i="56"/>
  <c r="I130" i="55"/>
  <c r="X129" i="56"/>
  <c r="B129" i="55"/>
  <c r="Y128" i="56"/>
  <c r="C128" i="55"/>
  <c r="Z127" i="56"/>
  <c r="D127" i="55"/>
  <c r="AA126" i="56"/>
  <c r="E126" i="55"/>
  <c r="AB125" i="56"/>
  <c r="F125" i="55"/>
  <c r="AC124" i="56"/>
  <c r="G124" i="55"/>
  <c r="AD123" i="56"/>
  <c r="H123" i="55"/>
  <c r="AE122" i="56"/>
  <c r="I122" i="55"/>
  <c r="X121" i="56"/>
  <c r="B121" i="55"/>
  <c r="Y120" i="56"/>
  <c r="C120" i="55"/>
  <c r="Z119" i="56"/>
  <c r="D119" i="55"/>
  <c r="AA118" i="56"/>
  <c r="E118" i="55"/>
  <c r="AB117" i="56"/>
  <c r="F117" i="55"/>
  <c r="AC116" i="56"/>
  <c r="G116" i="55"/>
  <c r="AD115" i="56"/>
  <c r="H115" i="55"/>
  <c r="AE114" i="56"/>
  <c r="I114" i="55"/>
  <c r="X113" i="56"/>
  <c r="B113" i="55"/>
  <c r="Y112" i="56"/>
  <c r="C112" i="55"/>
  <c r="Z111" i="56"/>
  <c r="D111" i="55"/>
  <c r="AA110" i="56"/>
  <c r="E110" i="55"/>
  <c r="AB109" i="56"/>
  <c r="F109" i="55"/>
  <c r="AC108" i="56"/>
  <c r="G108" i="55"/>
  <c r="AD107" i="56"/>
  <c r="H107" i="55"/>
  <c r="AE106" i="56"/>
  <c r="I106" i="55"/>
  <c r="X105" i="56"/>
  <c r="B105" i="55"/>
  <c r="Y104" i="56"/>
  <c r="C104" i="55"/>
  <c r="Z103" i="56"/>
  <c r="D103" i="55"/>
  <c r="AA102" i="56"/>
  <c r="E102" i="55"/>
  <c r="AB101" i="56"/>
  <c r="F101" i="55"/>
  <c r="AC100" i="56"/>
  <c r="G100" i="55"/>
  <c r="AD99" i="56"/>
  <c r="H99" i="55"/>
  <c r="AE98" i="56"/>
  <c r="I98" i="55"/>
  <c r="X97" i="56"/>
  <c r="B97" i="55"/>
  <c r="Y96" i="56"/>
  <c r="C96" i="55"/>
  <c r="Z95" i="56"/>
  <c r="D95" i="55"/>
  <c r="AA94" i="56"/>
  <c r="E94" i="55"/>
  <c r="AB93" i="56"/>
  <c r="F93" i="55"/>
  <c r="AC92" i="56"/>
  <c r="G92" i="55"/>
  <c r="AD91" i="56"/>
  <c r="H91" i="55"/>
  <c r="AE90" i="56"/>
  <c r="I90" i="55"/>
  <c r="X89" i="56"/>
  <c r="B89" i="55"/>
  <c r="Y88" i="56"/>
  <c r="C88" i="55"/>
  <c r="Z87" i="56"/>
  <c r="D87" i="55"/>
  <c r="AA86" i="56"/>
  <c r="E86" i="55"/>
  <c r="AB85" i="56"/>
  <c r="F85" i="55"/>
  <c r="AC84" i="56"/>
  <c r="G84" i="55"/>
  <c r="AD83" i="56"/>
  <c r="H83" i="55"/>
  <c r="AE82" i="56"/>
  <c r="I82" i="55"/>
  <c r="X81" i="56"/>
  <c r="B81" i="55"/>
  <c r="Y80" i="56"/>
  <c r="C80" i="55"/>
  <c r="Z79" i="56"/>
  <c r="D79" i="55"/>
  <c r="AA78" i="56"/>
  <c r="E78" i="55"/>
  <c r="AB77" i="56"/>
  <c r="F77" i="55"/>
  <c r="AC76" i="56"/>
  <c r="G76" i="55"/>
  <c r="AD75" i="56"/>
  <c r="H75" i="55"/>
  <c r="AE74" i="56"/>
  <c r="I74" i="55"/>
  <c r="X73" i="56"/>
  <c r="B73" i="55"/>
  <c r="Y72" i="56"/>
  <c r="C72" i="55"/>
  <c r="Z71" i="56"/>
  <c r="D71" i="55"/>
  <c r="AA70" i="56"/>
  <c r="E70" i="55"/>
  <c r="AB69" i="56"/>
  <c r="F69" i="55"/>
  <c r="AC68" i="56"/>
  <c r="G68" i="55"/>
  <c r="AD67" i="56"/>
  <c r="H67" i="55"/>
  <c r="AE66" i="56"/>
  <c r="I66" i="55"/>
  <c r="X65" i="56"/>
  <c r="B65" i="55"/>
  <c r="Y64" i="56"/>
  <c r="C64" i="55"/>
  <c r="Z63" i="56"/>
  <c r="D63" i="55"/>
  <c r="AA62" i="56"/>
  <c r="E62" i="55"/>
  <c r="AB61" i="56"/>
  <c r="F61" i="55"/>
  <c r="AC60" i="56"/>
  <c r="G60" i="55"/>
  <c r="AD59" i="56"/>
  <c r="H59" i="55"/>
  <c r="AE58" i="56"/>
  <c r="I58" i="55"/>
  <c r="X57" i="56"/>
  <c r="B57" i="55"/>
  <c r="Y56" i="56"/>
  <c r="C56" i="55"/>
  <c r="Z55" i="56"/>
  <c r="D55" i="55"/>
  <c r="AA54" i="56"/>
  <c r="E54" i="55"/>
  <c r="AB53" i="56"/>
  <c r="F53" i="55"/>
  <c r="AC52" i="56"/>
  <c r="G52" i="55"/>
  <c r="AD51" i="56"/>
  <c r="H51" i="55"/>
  <c r="AE50" i="56"/>
  <c r="I50" i="55"/>
  <c r="X49" i="56"/>
  <c r="B49" i="55"/>
  <c r="Y48" i="56"/>
  <c r="C48" i="55"/>
  <c r="Z47" i="56"/>
  <c r="D47" i="55"/>
  <c r="AA46" i="56"/>
  <c r="E46" i="55"/>
  <c r="AB45" i="56"/>
  <c r="F45" i="55"/>
  <c r="AC44" i="56"/>
  <c r="G44" i="55"/>
  <c r="Y495" i="56"/>
  <c r="C495" i="55"/>
  <c r="Z494" i="56"/>
  <c r="D494" i="55"/>
  <c r="AA493" i="56"/>
  <c r="E493" i="55"/>
  <c r="AB492" i="56"/>
  <c r="F492" i="55"/>
  <c r="AC491" i="56"/>
  <c r="G491" i="55"/>
  <c r="AD490" i="56"/>
  <c r="H490" i="55"/>
  <c r="AE489" i="56"/>
  <c r="I489" i="55"/>
  <c r="X488" i="56"/>
  <c r="B488" i="55"/>
  <c r="Y487" i="56"/>
  <c r="C487" i="55"/>
  <c r="Z486" i="56"/>
  <c r="D486" i="55"/>
  <c r="AA485" i="56"/>
  <c r="E485" i="55"/>
  <c r="AB484" i="56"/>
  <c r="F484" i="55"/>
  <c r="AC483" i="56"/>
  <c r="G483" i="55"/>
  <c r="AD482" i="56"/>
  <c r="H482" i="55"/>
  <c r="AE481" i="56"/>
  <c r="I481" i="55"/>
  <c r="X480" i="56"/>
  <c r="B480" i="55"/>
  <c r="Y479" i="56"/>
  <c r="C479" i="55"/>
  <c r="Z478" i="56"/>
  <c r="D478" i="55"/>
  <c r="AA477" i="56"/>
  <c r="E477" i="55"/>
  <c r="AB476" i="56"/>
  <c r="F476" i="55"/>
  <c r="AC475" i="56"/>
  <c r="G475" i="55"/>
  <c r="AD474" i="56"/>
  <c r="H474" i="55"/>
  <c r="AE473" i="56"/>
  <c r="I473" i="55"/>
  <c r="X472" i="56"/>
  <c r="B472" i="55"/>
  <c r="Y471" i="56"/>
  <c r="C471" i="55"/>
  <c r="Z470" i="56"/>
  <c r="D470" i="55"/>
  <c r="AA469" i="56"/>
  <c r="E469" i="55"/>
  <c r="AB468" i="56"/>
  <c r="F468" i="55"/>
  <c r="AC467" i="56"/>
  <c r="G467" i="55"/>
  <c r="AD466" i="56"/>
  <c r="H466" i="55"/>
  <c r="AE465" i="56"/>
  <c r="I465" i="55"/>
  <c r="X464" i="56"/>
  <c r="B464" i="55"/>
  <c r="Y463" i="56"/>
  <c r="C463" i="55"/>
  <c r="Z462" i="56"/>
  <c r="D462" i="55"/>
  <c r="AA461" i="56"/>
  <c r="E461" i="55"/>
  <c r="AB460" i="56"/>
  <c r="F460" i="55"/>
  <c r="AC459" i="56"/>
  <c r="G459" i="55"/>
  <c r="AD458" i="56"/>
  <c r="H458" i="55"/>
  <c r="AE457" i="56"/>
  <c r="I457" i="55"/>
  <c r="X456" i="56"/>
  <c r="B456" i="55"/>
  <c r="Y455" i="56"/>
  <c r="C455" i="55"/>
  <c r="Z454" i="56"/>
  <c r="D454" i="55"/>
  <c r="AA453" i="56"/>
  <c r="E453" i="55"/>
  <c r="AB452" i="56"/>
  <c r="F452" i="55"/>
  <c r="AC451" i="56"/>
  <c r="G451" i="55"/>
  <c r="AD450" i="56"/>
  <c r="H450" i="55"/>
  <c r="AE449" i="56"/>
  <c r="I449" i="55"/>
  <c r="X448" i="56"/>
  <c r="B448" i="55"/>
  <c r="Y447" i="56"/>
  <c r="C447" i="55"/>
  <c r="Z446" i="56"/>
  <c r="D446" i="55"/>
  <c r="AA445" i="56"/>
  <c r="E445" i="55"/>
  <c r="AB444" i="56"/>
  <c r="F444" i="55"/>
  <c r="AC443" i="56"/>
  <c r="G443" i="55"/>
  <c r="AD442" i="56"/>
  <c r="H442" i="55"/>
  <c r="AE441" i="56"/>
  <c r="I441" i="55"/>
  <c r="X440" i="56"/>
  <c r="B440" i="55"/>
  <c r="Y439" i="56"/>
  <c r="C439" i="55"/>
  <c r="Z438" i="56"/>
  <c r="D438" i="55"/>
  <c r="AA437" i="56"/>
  <c r="E437" i="55"/>
  <c r="AB436" i="56"/>
  <c r="F436" i="55"/>
  <c r="AC435" i="56"/>
  <c r="G435" i="55"/>
  <c r="AD434" i="56"/>
  <c r="H434" i="55"/>
  <c r="AE433" i="56"/>
  <c r="I433" i="55"/>
  <c r="X432" i="56"/>
  <c r="B432" i="55"/>
  <c r="Y431" i="56"/>
  <c r="C431" i="55"/>
  <c r="Z430" i="56"/>
  <c r="D430" i="55"/>
  <c r="AA429" i="56"/>
  <c r="E429" i="55"/>
  <c r="AB428" i="56"/>
  <c r="F428" i="55"/>
  <c r="AC427" i="56"/>
  <c r="G427" i="55"/>
  <c r="AD426" i="56"/>
  <c r="H426" i="55"/>
  <c r="AE425" i="56"/>
  <c r="I425" i="55"/>
  <c r="X424" i="56"/>
  <c r="B424" i="55"/>
  <c r="Y423" i="56"/>
  <c r="C423" i="55"/>
  <c r="Z422" i="56"/>
  <c r="D422" i="55"/>
  <c r="AA421" i="56"/>
  <c r="E421" i="55"/>
  <c r="AB420" i="56"/>
  <c r="F420" i="55"/>
  <c r="AC419" i="56"/>
  <c r="G419" i="55"/>
  <c r="AD418" i="56"/>
  <c r="H418" i="55"/>
  <c r="AE417" i="56"/>
  <c r="I417" i="55"/>
  <c r="X416" i="56"/>
  <c r="B416" i="55"/>
  <c r="Y415" i="56"/>
  <c r="C415" i="55"/>
  <c r="Z414" i="56"/>
  <c r="D414" i="55"/>
  <c r="AA413" i="56"/>
  <c r="E413" i="55"/>
  <c r="AB412" i="56"/>
  <c r="F412" i="55"/>
  <c r="AC411" i="56"/>
  <c r="G411" i="55"/>
  <c r="AD410" i="56"/>
  <c r="H410" i="55"/>
  <c r="AE409" i="56"/>
  <c r="I409" i="55"/>
  <c r="X408" i="56"/>
  <c r="B408" i="55"/>
  <c r="Y407" i="56"/>
  <c r="C407" i="55"/>
  <c r="Z406" i="56"/>
  <c r="D406" i="55"/>
  <c r="AA405" i="56"/>
  <c r="E405" i="55"/>
  <c r="AB404" i="56"/>
  <c r="F404" i="55"/>
  <c r="AC403" i="56"/>
  <c r="G403" i="55"/>
  <c r="AD402" i="56"/>
  <c r="H402" i="55"/>
  <c r="AE401" i="56"/>
  <c r="I401" i="55"/>
  <c r="X400" i="56"/>
  <c r="B400" i="55"/>
  <c r="Y399" i="56"/>
  <c r="C399" i="55"/>
  <c r="Z398" i="56"/>
  <c r="D398" i="55"/>
  <c r="AA397" i="56"/>
  <c r="E397" i="55"/>
  <c r="AB396" i="56"/>
  <c r="F396" i="55"/>
  <c r="AC395" i="56"/>
  <c r="G395" i="55"/>
  <c r="AD394" i="56"/>
  <c r="H394" i="55"/>
  <c r="AE393" i="56"/>
  <c r="I393" i="55"/>
  <c r="X392" i="56"/>
  <c r="B392" i="55"/>
  <c r="Y391" i="56"/>
  <c r="C391" i="55"/>
  <c r="Z390" i="56"/>
  <c r="D390" i="55"/>
  <c r="AA389" i="56"/>
  <c r="E389" i="55"/>
  <c r="AB388" i="56"/>
  <c r="F388" i="55"/>
  <c r="AC387" i="56"/>
  <c r="G387" i="55"/>
  <c r="AD386" i="56"/>
  <c r="H386" i="55"/>
  <c r="AE385" i="56"/>
  <c r="I385" i="55"/>
  <c r="X384" i="56"/>
  <c r="B384" i="55"/>
  <c r="Y383" i="56"/>
  <c r="C383" i="55"/>
  <c r="Z382" i="56"/>
  <c r="D382" i="55"/>
  <c r="AA381" i="56"/>
  <c r="E381" i="55"/>
  <c r="AB380" i="56"/>
  <c r="F380" i="55"/>
  <c r="AC379" i="56"/>
  <c r="G379" i="55"/>
  <c r="AD378" i="56"/>
  <c r="H378" i="55"/>
  <c r="AE377" i="56"/>
  <c r="I377" i="55"/>
  <c r="X376" i="56"/>
  <c r="B376" i="55"/>
  <c r="Y375" i="56"/>
  <c r="C375" i="55"/>
  <c r="Z374" i="56"/>
  <c r="D374" i="55"/>
  <c r="AA373" i="56"/>
  <c r="E373" i="55"/>
  <c r="AB372" i="56"/>
  <c r="F372" i="55"/>
  <c r="AC371" i="56"/>
  <c r="G371" i="55"/>
  <c r="AD370" i="56"/>
  <c r="H370" i="55"/>
  <c r="AE369" i="56"/>
  <c r="I369" i="55"/>
  <c r="X368" i="56"/>
  <c r="B368" i="55"/>
  <c r="Y367" i="56"/>
  <c r="C367" i="55"/>
  <c r="Z366" i="56"/>
  <c r="D366" i="55"/>
  <c r="AA365" i="56"/>
  <c r="E365" i="55"/>
  <c r="AB364" i="56"/>
  <c r="F364" i="55"/>
  <c r="AC363" i="56"/>
  <c r="G363" i="55"/>
  <c r="AD362" i="56"/>
  <c r="H362" i="55"/>
  <c r="AE361" i="56"/>
  <c r="I361" i="55"/>
  <c r="X360" i="56"/>
  <c r="B360" i="55"/>
  <c r="Y359" i="56"/>
  <c r="C359" i="55"/>
  <c r="Z358" i="56"/>
  <c r="D358" i="55"/>
  <c r="AA357" i="56"/>
  <c r="E357" i="55"/>
  <c r="AB356" i="56"/>
  <c r="F356" i="55"/>
  <c r="AC355" i="56"/>
  <c r="G355" i="55"/>
  <c r="AD354" i="56"/>
  <c r="H354" i="55"/>
  <c r="AE353" i="56"/>
  <c r="I353" i="55"/>
  <c r="X352" i="56"/>
  <c r="B352" i="55"/>
  <c r="Y351" i="56"/>
  <c r="C351" i="55"/>
  <c r="Z350" i="56"/>
  <c r="D350" i="55"/>
  <c r="AA349" i="56"/>
  <c r="E349" i="55"/>
  <c r="AB348" i="56"/>
  <c r="F348" i="55"/>
  <c r="AC347" i="56"/>
  <c r="G347" i="55"/>
  <c r="AD346" i="56"/>
  <c r="H346" i="55"/>
  <c r="AE345" i="56"/>
  <c r="I345" i="55"/>
  <c r="X344" i="56"/>
  <c r="B344" i="55"/>
  <c r="Y343" i="56"/>
  <c r="C343" i="55"/>
  <c r="Z342" i="56"/>
  <c r="D342" i="55"/>
  <c r="AA341" i="56"/>
  <c r="E341" i="55"/>
  <c r="AB340" i="56"/>
  <c r="F340" i="55"/>
  <c r="AC339" i="56"/>
  <c r="G339" i="55"/>
  <c r="AD338" i="56"/>
  <c r="H338" i="55"/>
  <c r="AE337" i="56"/>
  <c r="I337" i="55"/>
  <c r="X336" i="56"/>
  <c r="B336" i="55"/>
  <c r="Y335" i="56"/>
  <c r="C335" i="55"/>
  <c r="Z334" i="56"/>
  <c r="D334" i="55"/>
  <c r="AA333" i="56"/>
  <c r="E333" i="55"/>
  <c r="AB332" i="56"/>
  <c r="F332" i="55"/>
  <c r="AC331" i="56"/>
  <c r="G331" i="55"/>
  <c r="AD330" i="56"/>
  <c r="H330" i="55"/>
  <c r="AE329" i="56"/>
  <c r="I329" i="55"/>
  <c r="X328" i="56"/>
  <c r="B328" i="55"/>
  <c r="Y327" i="56"/>
  <c r="C327" i="55"/>
  <c r="Z326" i="56"/>
  <c r="D326" i="55"/>
  <c r="AA325" i="56"/>
  <c r="E325" i="55"/>
  <c r="AB324" i="56"/>
  <c r="F324" i="55"/>
  <c r="AC323" i="56"/>
  <c r="G323" i="55"/>
  <c r="AD322" i="56"/>
  <c r="H322" i="55"/>
  <c r="AE321" i="56"/>
  <c r="I321" i="55"/>
  <c r="X320" i="56"/>
  <c r="B320" i="55"/>
  <c r="Y319" i="56"/>
  <c r="C319" i="55"/>
  <c r="Z318" i="56"/>
  <c r="D318" i="55"/>
  <c r="AA317" i="56"/>
  <c r="E317" i="55"/>
  <c r="AB316" i="56"/>
  <c r="F316" i="55"/>
  <c r="AC315" i="56"/>
  <c r="G315" i="55"/>
  <c r="AD314" i="56"/>
  <c r="H314" i="55"/>
  <c r="AE313" i="56"/>
  <c r="I313" i="55"/>
  <c r="X312" i="56"/>
  <c r="B312" i="55"/>
  <c r="Y311" i="56"/>
  <c r="C311" i="55"/>
  <c r="Z310" i="56"/>
  <c r="D310" i="55"/>
  <c r="AA309" i="56"/>
  <c r="E309" i="55"/>
  <c r="AB308" i="56"/>
  <c r="F308" i="55"/>
  <c r="AC307" i="56"/>
  <c r="G307" i="55"/>
  <c r="AD306" i="56"/>
  <c r="H306" i="55"/>
  <c r="AE305" i="56"/>
  <c r="I305" i="55"/>
  <c r="X304" i="56"/>
  <c r="B304" i="55"/>
  <c r="Y303" i="56"/>
  <c r="C303" i="55"/>
  <c r="Z302" i="56"/>
  <c r="D302" i="55"/>
  <c r="AA301" i="56"/>
  <c r="E301" i="55"/>
  <c r="AB300" i="56"/>
  <c r="F300" i="55"/>
  <c r="AC299" i="56"/>
  <c r="G299" i="55"/>
  <c r="AD298" i="56"/>
  <c r="H298" i="55"/>
  <c r="AE297" i="56"/>
  <c r="I297" i="55"/>
  <c r="X296" i="56"/>
  <c r="B296" i="55"/>
  <c r="Y295" i="56"/>
  <c r="C295" i="55"/>
  <c r="Z294" i="56"/>
  <c r="D294" i="55"/>
  <c r="AA293" i="56"/>
  <c r="E293" i="55"/>
  <c r="AB292" i="56"/>
  <c r="F292" i="55"/>
  <c r="AC291" i="56"/>
  <c r="G291" i="55"/>
  <c r="AD290" i="56"/>
  <c r="H290" i="55"/>
  <c r="AE289" i="56"/>
  <c r="I289" i="55"/>
  <c r="X288" i="56"/>
  <c r="B288" i="55"/>
  <c r="Y287" i="56"/>
  <c r="C287" i="55"/>
  <c r="Z286" i="56"/>
  <c r="D286" i="55"/>
  <c r="AA285" i="56"/>
  <c r="E285" i="55"/>
  <c r="AB284" i="56"/>
  <c r="F284" i="55"/>
  <c r="AC283" i="56"/>
  <c r="G283" i="55"/>
  <c r="AD282" i="56"/>
  <c r="H282" i="55"/>
  <c r="AE281" i="56"/>
  <c r="I281" i="55"/>
  <c r="X280" i="56"/>
  <c r="B280" i="55"/>
  <c r="Y279" i="56"/>
  <c r="C279" i="55"/>
  <c r="Z278" i="56"/>
  <c r="D278" i="55"/>
  <c r="AA277" i="56"/>
  <c r="E277" i="55"/>
  <c r="AB276" i="56"/>
  <c r="F276" i="55"/>
  <c r="AC275" i="56"/>
  <c r="G275" i="55"/>
  <c r="AD274" i="56"/>
  <c r="H274" i="55"/>
  <c r="AE273" i="56"/>
  <c r="I273" i="55"/>
  <c r="X272" i="56"/>
  <c r="B272" i="55"/>
  <c r="Y271" i="56"/>
  <c r="C271" i="55"/>
  <c r="Z270" i="56"/>
  <c r="D270" i="55"/>
  <c r="AA269" i="56"/>
  <c r="E269" i="55"/>
  <c r="AB268" i="56"/>
  <c r="F268" i="55"/>
  <c r="AC267" i="56"/>
  <c r="G267" i="55"/>
  <c r="AD266" i="56"/>
  <c r="H266" i="55"/>
  <c r="AE265" i="56"/>
  <c r="I265" i="55"/>
  <c r="X264" i="56"/>
  <c r="B264" i="55"/>
  <c r="Y263" i="56"/>
  <c r="C263" i="55"/>
  <c r="Z262" i="56"/>
  <c r="D262" i="55"/>
  <c r="AA261" i="56"/>
  <c r="E261" i="55"/>
  <c r="AB260" i="56"/>
  <c r="F260" i="55"/>
  <c r="AC259" i="56"/>
  <c r="G259" i="55"/>
  <c r="AD258" i="56"/>
  <c r="H258" i="55"/>
  <c r="AE257" i="56"/>
  <c r="I257" i="55"/>
  <c r="X256" i="56"/>
  <c r="B256" i="55"/>
  <c r="Y255" i="56"/>
  <c r="C255" i="55"/>
  <c r="Z254" i="56"/>
  <c r="D254" i="55"/>
  <c r="AA253" i="56"/>
  <c r="E253" i="55"/>
  <c r="AB252" i="56"/>
  <c r="F252" i="55"/>
  <c r="AC251" i="56"/>
  <c r="G251" i="55"/>
  <c r="AD250" i="56"/>
  <c r="H250" i="55"/>
  <c r="AE249" i="56"/>
  <c r="I249" i="55"/>
  <c r="X248" i="56"/>
  <c r="B248" i="55"/>
  <c r="Y247" i="56"/>
  <c r="C247" i="55"/>
  <c r="Z246" i="56"/>
  <c r="D246" i="55"/>
  <c r="AA245" i="56"/>
  <c r="E245" i="55"/>
  <c r="AB244" i="56"/>
  <c r="F244" i="55"/>
  <c r="AC243" i="56"/>
  <c r="G243" i="55"/>
  <c r="AD242" i="56"/>
  <c r="H242" i="55"/>
  <c r="AE241" i="56"/>
  <c r="I241" i="55"/>
  <c r="X240" i="56"/>
  <c r="B240" i="55"/>
  <c r="Y239" i="56"/>
  <c r="C239" i="55"/>
  <c r="Z238" i="56"/>
  <c r="D238" i="55"/>
  <c r="AA237" i="56"/>
  <c r="E237" i="55"/>
  <c r="AB236" i="56"/>
  <c r="F236" i="55"/>
  <c r="AC235" i="56"/>
  <c r="G235" i="55"/>
  <c r="AD234" i="56"/>
  <c r="H234" i="55"/>
  <c r="AE233" i="56"/>
  <c r="I233" i="55"/>
  <c r="X232" i="56"/>
  <c r="B232" i="55"/>
  <c r="Y231" i="56"/>
  <c r="C231" i="55"/>
  <c r="Z230" i="56"/>
  <c r="D230" i="55"/>
  <c r="AA229" i="56"/>
  <c r="E229" i="55"/>
  <c r="AB228" i="56"/>
  <c r="F228" i="55"/>
  <c r="AC227" i="56"/>
  <c r="G227" i="55"/>
  <c r="AD226" i="56"/>
  <c r="H226" i="55"/>
  <c r="AE225" i="56"/>
  <c r="I225" i="55"/>
  <c r="X224" i="56"/>
  <c r="B224" i="55"/>
  <c r="Y223" i="56"/>
  <c r="C223" i="55"/>
  <c r="Z222" i="56"/>
  <c r="D222" i="55"/>
  <c r="AA221" i="56"/>
  <c r="E221" i="55"/>
  <c r="AB220" i="56"/>
  <c r="F220" i="55"/>
  <c r="AC219" i="56"/>
  <c r="G219" i="55"/>
  <c r="AD218" i="56"/>
  <c r="H218" i="55"/>
  <c r="AE217" i="56"/>
  <c r="I217" i="55"/>
  <c r="X216" i="56"/>
  <c r="B216" i="55"/>
  <c r="Y215" i="56"/>
  <c r="C215" i="55"/>
  <c r="Z214" i="56"/>
  <c r="D214" i="55"/>
  <c r="AA213" i="56"/>
  <c r="E213" i="55"/>
  <c r="AB212" i="56"/>
  <c r="F212" i="55"/>
  <c r="AC211" i="56"/>
  <c r="G211" i="55"/>
  <c r="AD210" i="56"/>
  <c r="H210" i="55"/>
  <c r="AE209" i="56"/>
  <c r="I209" i="55"/>
  <c r="X208" i="56"/>
  <c r="B208" i="55"/>
  <c r="Y207" i="56"/>
  <c r="C207" i="55"/>
  <c r="Z206" i="56"/>
  <c r="D206" i="55"/>
  <c r="AA205" i="56"/>
  <c r="E205" i="55"/>
  <c r="AB204" i="56"/>
  <c r="F204" i="55"/>
  <c r="AC203" i="56"/>
  <c r="G203" i="55"/>
  <c r="AD202" i="56"/>
  <c r="H202" i="55"/>
  <c r="AE201" i="56"/>
  <c r="I201" i="55"/>
  <c r="X200" i="56"/>
  <c r="B200" i="55"/>
  <c r="Y199" i="56"/>
  <c r="C199" i="55"/>
  <c r="Z198" i="56"/>
  <c r="D198" i="55"/>
  <c r="AA197" i="56"/>
  <c r="E197" i="55"/>
  <c r="AB196" i="56"/>
  <c r="F196" i="55"/>
  <c r="AC195" i="56"/>
  <c r="G195" i="55"/>
  <c r="AD194" i="56"/>
  <c r="H194" i="55"/>
  <c r="AE193" i="56"/>
  <c r="I193" i="55"/>
  <c r="X192" i="56"/>
  <c r="B192" i="55"/>
  <c r="Y191" i="56"/>
  <c r="C191" i="55"/>
  <c r="Z190" i="56"/>
  <c r="D190" i="55"/>
  <c r="AA189" i="56"/>
  <c r="E189" i="55"/>
  <c r="AB188" i="56"/>
  <c r="F188" i="55"/>
  <c r="AC187" i="56"/>
  <c r="G187" i="55"/>
  <c r="AD186" i="56"/>
  <c r="H186" i="55"/>
  <c r="AE185" i="56"/>
  <c r="I185" i="55"/>
  <c r="X184" i="56"/>
  <c r="B184" i="55"/>
  <c r="Y183" i="56"/>
  <c r="C183" i="55"/>
  <c r="Z182" i="56"/>
  <c r="D182" i="55"/>
  <c r="AA181" i="56"/>
  <c r="E181" i="55"/>
  <c r="AB180" i="56"/>
  <c r="F180" i="55"/>
  <c r="AC179" i="56"/>
  <c r="G179" i="55"/>
  <c r="AD178" i="56"/>
  <c r="H178" i="55"/>
  <c r="AE177" i="56"/>
  <c r="I177" i="55"/>
  <c r="X176" i="56"/>
  <c r="B176" i="55"/>
  <c r="Y175" i="56"/>
  <c r="C175" i="55"/>
  <c r="Z174" i="56"/>
  <c r="D174" i="55"/>
  <c r="AA173" i="56"/>
  <c r="E173" i="55"/>
  <c r="AB172" i="56"/>
  <c r="F172" i="55"/>
  <c r="AC171" i="56"/>
  <c r="G171" i="55"/>
  <c r="AD170" i="56"/>
  <c r="H170" i="55"/>
  <c r="AE169" i="56"/>
  <c r="I169" i="55"/>
  <c r="X168" i="56"/>
  <c r="B168" i="55"/>
  <c r="Y167" i="56"/>
  <c r="C167" i="55"/>
  <c r="Z166" i="56"/>
  <c r="D166" i="55"/>
  <c r="AA165" i="56"/>
  <c r="E165" i="55"/>
  <c r="AB164" i="56"/>
  <c r="F164" i="55"/>
  <c r="AC163" i="56"/>
  <c r="G163" i="55"/>
  <c r="AD162" i="56"/>
  <c r="H162" i="55"/>
  <c r="AE161" i="56"/>
  <c r="I161" i="55"/>
  <c r="X160" i="56"/>
  <c r="B160" i="55"/>
  <c r="Y159" i="56"/>
  <c r="C159" i="55"/>
  <c r="Z158" i="56"/>
  <c r="D158" i="55"/>
  <c r="AA157" i="56"/>
  <c r="E157" i="55"/>
  <c r="AB156" i="56"/>
  <c r="F156" i="55"/>
  <c r="AC155" i="56"/>
  <c r="G155" i="55"/>
  <c r="AD154" i="56"/>
  <c r="H154" i="55"/>
  <c r="AE153" i="56"/>
  <c r="I153" i="55"/>
  <c r="X152" i="56"/>
  <c r="B152" i="55"/>
  <c r="Y151" i="56"/>
  <c r="C151" i="55"/>
  <c r="Z150" i="56"/>
  <c r="D150" i="55"/>
  <c r="AA149" i="56"/>
  <c r="E149" i="55"/>
  <c r="AB148" i="56"/>
  <c r="F148" i="55"/>
  <c r="AC147" i="56"/>
  <c r="G147" i="55"/>
  <c r="AD146" i="56"/>
  <c r="H146" i="55"/>
  <c r="AE145" i="56"/>
  <c r="I145" i="55"/>
  <c r="X144" i="56"/>
  <c r="B144" i="55"/>
  <c r="Y143" i="56"/>
  <c r="C143" i="55"/>
  <c r="Z142" i="56"/>
  <c r="D142" i="55"/>
  <c r="AA141" i="56"/>
  <c r="E141" i="55"/>
  <c r="AB140" i="56"/>
  <c r="F140" i="55"/>
  <c r="AC139" i="56"/>
  <c r="G139" i="55"/>
  <c r="AD138" i="56"/>
  <c r="H138" i="55"/>
  <c r="AE137" i="56"/>
  <c r="I137" i="55"/>
  <c r="X136" i="56"/>
  <c r="B136" i="55"/>
  <c r="Y135" i="56"/>
  <c r="C135" i="55"/>
  <c r="Z134" i="56"/>
  <c r="D134" i="55"/>
  <c r="AA133" i="56"/>
  <c r="E133" i="55"/>
  <c r="AB132" i="56"/>
  <c r="F132" i="55"/>
  <c r="AC131" i="56"/>
  <c r="G131" i="55"/>
  <c r="AD130" i="56"/>
  <c r="H130" i="55"/>
  <c r="AE129" i="56"/>
  <c r="I129" i="55"/>
  <c r="X128" i="56"/>
  <c r="B128" i="55"/>
  <c r="Y127" i="56"/>
  <c r="C127" i="55"/>
  <c r="Z126" i="56"/>
  <c r="D126" i="55"/>
  <c r="AA125" i="56"/>
  <c r="E125" i="55"/>
  <c r="AB124" i="56"/>
  <c r="F124" i="55"/>
  <c r="AC123" i="56"/>
  <c r="G123" i="55"/>
  <c r="AD122" i="56"/>
  <c r="H122" i="55"/>
  <c r="AE121" i="56"/>
  <c r="I121" i="55"/>
  <c r="X120" i="56"/>
  <c r="B120" i="55"/>
  <c r="Y119" i="56"/>
  <c r="C119" i="55"/>
  <c r="Z118" i="56"/>
  <c r="D118" i="55"/>
  <c r="AA117" i="56"/>
  <c r="E117" i="55"/>
  <c r="AB116" i="56"/>
  <c r="F116" i="55"/>
  <c r="AC115" i="56"/>
  <c r="G115" i="55"/>
  <c r="AD114" i="56"/>
  <c r="H114" i="55"/>
  <c r="AE113" i="56"/>
  <c r="I113" i="55"/>
  <c r="X112" i="56"/>
  <c r="B112" i="55"/>
  <c r="Y111" i="56"/>
  <c r="C111" i="55"/>
  <c r="Z110" i="56"/>
  <c r="D110" i="55"/>
  <c r="AA109" i="56"/>
  <c r="E109" i="55"/>
  <c r="AB108" i="56"/>
  <c r="F108" i="55"/>
  <c r="AC107" i="56"/>
  <c r="G107" i="55"/>
  <c r="AD106" i="56"/>
  <c r="H106" i="55"/>
  <c r="AE105" i="56"/>
  <c r="I105" i="55"/>
  <c r="X104" i="56"/>
  <c r="B104" i="55"/>
  <c r="Y103" i="56"/>
  <c r="C103" i="55"/>
  <c r="Z102" i="56"/>
  <c r="D102" i="55"/>
  <c r="AA101" i="56"/>
  <c r="E101" i="55"/>
  <c r="AB100" i="56"/>
  <c r="F100" i="55"/>
  <c r="AC99" i="56"/>
  <c r="G99" i="55"/>
  <c r="AD98" i="56"/>
  <c r="H98" i="55"/>
  <c r="AE97" i="56"/>
  <c r="I97" i="55"/>
  <c r="X96" i="56"/>
  <c r="B96" i="55"/>
  <c r="Y95" i="56"/>
  <c r="C95" i="55"/>
  <c r="Z94" i="56"/>
  <c r="D94" i="55"/>
  <c r="AA93" i="56"/>
  <c r="E93" i="55"/>
  <c r="AB92" i="56"/>
  <c r="F92" i="55"/>
  <c r="AC91" i="56"/>
  <c r="G91" i="55"/>
  <c r="AD90" i="56"/>
  <c r="H90" i="55"/>
  <c r="AE89" i="56"/>
  <c r="I89" i="55"/>
  <c r="X88" i="56"/>
  <c r="B88" i="55"/>
  <c r="Y87" i="56"/>
  <c r="C87" i="55"/>
  <c r="Z86" i="56"/>
  <c r="D86" i="55"/>
  <c r="AA85" i="56"/>
  <c r="E85" i="55"/>
  <c r="AB84" i="56"/>
  <c r="F84" i="55"/>
  <c r="AC83" i="56"/>
  <c r="G83" i="55"/>
  <c r="AD82" i="56"/>
  <c r="H82" i="55"/>
  <c r="AE81" i="56"/>
  <c r="I81" i="55"/>
  <c r="X80" i="56"/>
  <c r="B80" i="55"/>
  <c r="Y79" i="56"/>
  <c r="C79" i="55"/>
  <c r="Z78" i="56"/>
  <c r="D78" i="55"/>
  <c r="AA77" i="56"/>
  <c r="E77" i="55"/>
  <c r="AB76" i="56"/>
  <c r="F76" i="55"/>
  <c r="AC75" i="56"/>
  <c r="G75" i="55"/>
  <c r="AD74" i="56"/>
  <c r="H74" i="55"/>
  <c r="AE73" i="56"/>
  <c r="I73" i="55"/>
  <c r="X72" i="56"/>
  <c r="B72" i="55"/>
  <c r="Y71" i="56"/>
  <c r="C71" i="55"/>
  <c r="Z70" i="56"/>
  <c r="D70" i="55"/>
  <c r="AA69" i="56"/>
  <c r="E69" i="55"/>
  <c r="AB68" i="56"/>
  <c r="F68" i="55"/>
  <c r="AC67" i="56"/>
  <c r="G67" i="55"/>
  <c r="AD66" i="56"/>
  <c r="H66" i="55"/>
  <c r="AE65" i="56"/>
  <c r="I65" i="55"/>
  <c r="X64" i="56"/>
  <c r="B64" i="55"/>
  <c r="Y63" i="56"/>
  <c r="C63" i="55"/>
  <c r="Z62" i="56"/>
  <c r="D62" i="55"/>
  <c r="AA61" i="56"/>
  <c r="E61" i="55"/>
  <c r="AB60" i="56"/>
  <c r="F60" i="55"/>
  <c r="AC59" i="56"/>
  <c r="G59" i="55"/>
  <c r="AD58" i="56"/>
  <c r="H58" i="55"/>
  <c r="AE57" i="56"/>
  <c r="I57" i="55"/>
  <c r="X56" i="56"/>
  <c r="B56" i="55"/>
  <c r="Y55" i="56"/>
  <c r="C55" i="55"/>
  <c r="Z54" i="56"/>
  <c r="D54" i="55"/>
  <c r="AA53" i="56"/>
  <c r="E53" i="55"/>
  <c r="AB52" i="56"/>
  <c r="F52" i="55"/>
  <c r="AC51" i="56"/>
  <c r="G51" i="55"/>
  <c r="AD50" i="56"/>
  <c r="H50" i="55"/>
  <c r="AE49" i="56"/>
  <c r="I49" i="55"/>
  <c r="X48" i="56"/>
  <c r="B48" i="55"/>
  <c r="Y47" i="56"/>
  <c r="C47" i="55"/>
  <c r="Z46" i="56"/>
  <c r="D46" i="55"/>
  <c r="AA45" i="56"/>
  <c r="E45" i="55"/>
  <c r="AB44" i="56"/>
  <c r="F44" i="55"/>
  <c r="AC43" i="56"/>
  <c r="G43" i="55"/>
  <c r="AD42" i="56"/>
  <c r="H42" i="55"/>
  <c r="AE41" i="56"/>
  <c r="I41" i="55"/>
  <c r="X40" i="56"/>
  <c r="B40" i="55"/>
  <c r="Y39" i="56"/>
  <c r="C39" i="55"/>
  <c r="Z38" i="56"/>
  <c r="D38" i="55"/>
  <c r="AA37" i="56"/>
  <c r="E37" i="55"/>
  <c r="AB36" i="56"/>
  <c r="F36" i="55"/>
  <c r="AC35" i="56"/>
  <c r="G35" i="55"/>
  <c r="AD34" i="56"/>
  <c r="H34" i="55"/>
  <c r="AE33" i="56"/>
  <c r="I33" i="55"/>
  <c r="X32" i="56"/>
  <c r="B32" i="55"/>
  <c r="Y31" i="56"/>
  <c r="C31" i="55"/>
  <c r="Z30" i="56"/>
  <c r="D30" i="55"/>
  <c r="AA29" i="56"/>
  <c r="E29" i="55"/>
  <c r="AB28" i="56"/>
  <c r="F28" i="55"/>
  <c r="AC27" i="56"/>
  <c r="G27" i="55"/>
  <c r="AD26" i="56"/>
  <c r="H26" i="55"/>
  <c r="AE25" i="56"/>
  <c r="I25" i="55"/>
  <c r="X24" i="56"/>
  <c r="B24" i="55"/>
  <c r="Y23" i="56"/>
  <c r="C23" i="55"/>
  <c r="Z22" i="56"/>
  <c r="D22" i="55"/>
  <c r="AA21" i="56"/>
  <c r="E21" i="55"/>
  <c r="AB20" i="56"/>
  <c r="F20" i="55"/>
  <c r="AC19" i="56"/>
  <c r="G19" i="55"/>
  <c r="AD18" i="56"/>
  <c r="H18" i="55"/>
  <c r="AE17" i="56"/>
  <c r="I17" i="55"/>
  <c r="X16" i="56"/>
  <c r="B16" i="55"/>
  <c r="Y15" i="56"/>
  <c r="C15" i="55"/>
  <c r="Z14" i="56"/>
  <c r="D14" i="55"/>
  <c r="AA13" i="56"/>
  <c r="E13" i="55"/>
  <c r="AB12" i="56"/>
  <c r="F12" i="55"/>
  <c r="AC11" i="56"/>
  <c r="G11" i="55"/>
  <c r="AD10" i="56"/>
  <c r="H10" i="55"/>
  <c r="AE9" i="56"/>
  <c r="I9" i="55"/>
  <c r="X8" i="56"/>
  <c r="B8" i="55"/>
  <c r="Y7" i="56"/>
  <c r="C7" i="55"/>
  <c r="Z6" i="56"/>
  <c r="D6" i="55"/>
  <c r="AA5" i="56"/>
  <c r="E5" i="55"/>
  <c r="AB4" i="56"/>
  <c r="F4" i="55"/>
  <c r="AE3" i="56"/>
  <c r="I3" i="55"/>
  <c r="AE496" i="56"/>
  <c r="I496" i="55"/>
  <c r="X495" i="56"/>
  <c r="B495" i="55"/>
  <c r="Y494" i="56"/>
  <c r="C494" i="55"/>
  <c r="Z493" i="56"/>
  <c r="D493" i="55"/>
  <c r="AA492" i="56"/>
  <c r="E492" i="55"/>
  <c r="AB491" i="56"/>
  <c r="F491" i="55"/>
  <c r="AC490" i="56"/>
  <c r="G490" i="55"/>
  <c r="AD489" i="56"/>
  <c r="H489" i="55"/>
  <c r="AE488" i="56"/>
  <c r="I488" i="55"/>
  <c r="X487" i="56"/>
  <c r="B487" i="55"/>
  <c r="Y486" i="56"/>
  <c r="C486" i="55"/>
  <c r="Z485" i="56"/>
  <c r="D485" i="55"/>
  <c r="AA484" i="56"/>
  <c r="E484" i="55"/>
  <c r="AB483" i="56"/>
  <c r="F483" i="55"/>
  <c r="AC482" i="56"/>
  <c r="G482" i="55"/>
  <c r="AD481" i="56"/>
  <c r="H481" i="55"/>
  <c r="AE480" i="56"/>
  <c r="I480" i="55"/>
  <c r="X479" i="56"/>
  <c r="B479" i="55"/>
  <c r="Y478" i="56"/>
  <c r="C478" i="55"/>
  <c r="Z477" i="56"/>
  <c r="D477" i="55"/>
  <c r="AA476" i="56"/>
  <c r="E476" i="55"/>
  <c r="AB475" i="56"/>
  <c r="F475" i="55"/>
  <c r="AC474" i="56"/>
  <c r="G474" i="55"/>
  <c r="AD473" i="56"/>
  <c r="H473" i="55"/>
  <c r="AE472" i="56"/>
  <c r="I472" i="55"/>
  <c r="X471" i="56"/>
  <c r="B471" i="55"/>
  <c r="Y470" i="56"/>
  <c r="C470" i="55"/>
  <c r="Z469" i="56"/>
  <c r="D469" i="55"/>
  <c r="AA468" i="56"/>
  <c r="E468" i="55"/>
  <c r="AB467" i="56"/>
  <c r="F467" i="55"/>
  <c r="AC466" i="56"/>
  <c r="G466" i="55"/>
  <c r="AD465" i="56"/>
  <c r="H465" i="55"/>
  <c r="AE464" i="56"/>
  <c r="I464" i="55"/>
  <c r="X463" i="56"/>
  <c r="B463" i="55"/>
  <c r="Y462" i="56"/>
  <c r="C462" i="55"/>
  <c r="Z461" i="56"/>
  <c r="D461" i="55"/>
  <c r="AA460" i="56"/>
  <c r="E460" i="55"/>
  <c r="AB459" i="56"/>
  <c r="F459" i="55"/>
  <c r="AC458" i="56"/>
  <c r="G458" i="55"/>
  <c r="AD457" i="56"/>
  <c r="H457" i="55"/>
  <c r="AE456" i="56"/>
  <c r="I456" i="55"/>
  <c r="X455" i="56"/>
  <c r="B455" i="55"/>
  <c r="Y454" i="56"/>
  <c r="C454" i="55"/>
  <c r="Z453" i="56"/>
  <c r="D453" i="55"/>
  <c r="AA452" i="56"/>
  <c r="E452" i="55"/>
  <c r="AB451" i="56"/>
  <c r="F451" i="55"/>
  <c r="AC450" i="56"/>
  <c r="G450" i="55"/>
  <c r="AD449" i="56"/>
  <c r="H449" i="55"/>
  <c r="AE448" i="56"/>
  <c r="I448" i="55"/>
  <c r="X447" i="56"/>
  <c r="B447" i="55"/>
  <c r="Y446" i="56"/>
  <c r="C446" i="55"/>
  <c r="Z445" i="56"/>
  <c r="D445" i="55"/>
  <c r="AA444" i="56"/>
  <c r="E444" i="55"/>
  <c r="AB443" i="56"/>
  <c r="F443" i="55"/>
  <c r="AC442" i="56"/>
  <c r="G442" i="55"/>
  <c r="AD441" i="56"/>
  <c r="H441" i="55"/>
  <c r="AE440" i="56"/>
  <c r="I440" i="55"/>
  <c r="X439" i="56"/>
  <c r="B439" i="55"/>
  <c r="Y438" i="56"/>
  <c r="C438" i="55"/>
  <c r="Z437" i="56"/>
  <c r="D437" i="55"/>
  <c r="AA436" i="56"/>
  <c r="E436" i="55"/>
  <c r="AB435" i="56"/>
  <c r="F435" i="55"/>
  <c r="AC434" i="56"/>
  <c r="G434" i="55"/>
  <c r="AD433" i="56"/>
  <c r="H433" i="55"/>
  <c r="AE432" i="56"/>
  <c r="I432" i="55"/>
  <c r="X431" i="56"/>
  <c r="B431" i="55"/>
  <c r="Y430" i="56"/>
  <c r="C430" i="55"/>
  <c r="Z429" i="56"/>
  <c r="D429" i="55"/>
  <c r="AA428" i="56"/>
  <c r="E428" i="55"/>
  <c r="AB427" i="56"/>
  <c r="F427" i="55"/>
  <c r="AC426" i="56"/>
  <c r="G426" i="55"/>
  <c r="AD425" i="56"/>
  <c r="H425" i="55"/>
  <c r="AE424" i="56"/>
  <c r="I424" i="55"/>
  <c r="X423" i="56"/>
  <c r="B423" i="55"/>
  <c r="Y422" i="56"/>
  <c r="C422" i="55"/>
  <c r="Z421" i="56"/>
  <c r="D421" i="55"/>
  <c r="AA420" i="56"/>
  <c r="E420" i="55"/>
  <c r="AB419" i="56"/>
  <c r="F419" i="55"/>
  <c r="AC418" i="56"/>
  <c r="G418" i="55"/>
  <c r="AD417" i="56"/>
  <c r="H417" i="55"/>
  <c r="AE416" i="56"/>
  <c r="I416" i="55"/>
  <c r="X415" i="56"/>
  <c r="B415" i="55"/>
  <c r="Y414" i="56"/>
  <c r="C414" i="55"/>
  <c r="Z413" i="56"/>
  <c r="D413" i="55"/>
  <c r="AA412" i="56"/>
  <c r="E412" i="55"/>
  <c r="AB411" i="56"/>
  <c r="F411" i="55"/>
  <c r="AC410" i="56"/>
  <c r="G410" i="55"/>
  <c r="AD409" i="56"/>
  <c r="H409" i="55"/>
  <c r="AE408" i="56"/>
  <c r="I408" i="55"/>
  <c r="X407" i="56"/>
  <c r="B407" i="55"/>
  <c r="Y406" i="56"/>
  <c r="C406" i="55"/>
  <c r="Z405" i="56"/>
  <c r="D405" i="55"/>
  <c r="AA404" i="56"/>
  <c r="E404" i="55"/>
  <c r="AB403" i="56"/>
  <c r="F403" i="55"/>
  <c r="AC402" i="56"/>
  <c r="G402" i="55"/>
  <c r="AD401" i="56"/>
  <c r="H401" i="55"/>
  <c r="AE400" i="56"/>
  <c r="I400" i="55"/>
  <c r="X399" i="56"/>
  <c r="B399" i="55"/>
  <c r="Y398" i="56"/>
  <c r="C398" i="55"/>
  <c r="Z397" i="56"/>
  <c r="D397" i="55"/>
  <c r="AA396" i="56"/>
  <c r="E396" i="55"/>
  <c r="AB395" i="56"/>
  <c r="F395" i="55"/>
  <c r="AC394" i="56"/>
  <c r="G394" i="55"/>
  <c r="AD393" i="56"/>
  <c r="H393" i="55"/>
  <c r="AE392" i="56"/>
  <c r="I392" i="55"/>
  <c r="X391" i="56"/>
  <c r="B391" i="55"/>
  <c r="Y390" i="56"/>
  <c r="C390" i="55"/>
  <c r="Z389" i="56"/>
  <c r="D389" i="55"/>
  <c r="AA388" i="56"/>
  <c r="E388" i="55"/>
  <c r="AB387" i="56"/>
  <c r="F387" i="55"/>
  <c r="AC386" i="56"/>
  <c r="G386" i="55"/>
  <c r="AD385" i="56"/>
  <c r="H385" i="55"/>
  <c r="AE384" i="56"/>
  <c r="I384" i="55"/>
  <c r="X383" i="56"/>
  <c r="B383" i="55"/>
  <c r="Y382" i="56"/>
  <c r="C382" i="55"/>
  <c r="Z381" i="56"/>
  <c r="D381" i="55"/>
  <c r="AA380" i="56"/>
  <c r="E380" i="55"/>
  <c r="AB379" i="56"/>
  <c r="F379" i="55"/>
  <c r="AC378" i="56"/>
  <c r="G378" i="55"/>
  <c r="AD377" i="56"/>
  <c r="H377" i="55"/>
  <c r="AE376" i="56"/>
  <c r="I376" i="55"/>
  <c r="X375" i="56"/>
  <c r="B375" i="55"/>
  <c r="Y374" i="56"/>
  <c r="C374" i="55"/>
  <c r="Z373" i="56"/>
  <c r="D373" i="55"/>
  <c r="AA372" i="56"/>
  <c r="E372" i="55"/>
  <c r="AB371" i="56"/>
  <c r="F371" i="55"/>
  <c r="AC370" i="56"/>
  <c r="G370" i="55"/>
  <c r="AD369" i="56"/>
  <c r="H369" i="55"/>
  <c r="AE368" i="56"/>
  <c r="I368" i="55"/>
  <c r="X367" i="56"/>
  <c r="B367" i="55"/>
  <c r="Y366" i="56"/>
  <c r="C366" i="55"/>
  <c r="Z365" i="56"/>
  <c r="D365" i="55"/>
  <c r="AA364" i="56"/>
  <c r="E364" i="55"/>
  <c r="AB363" i="56"/>
  <c r="F363" i="55"/>
  <c r="AC362" i="56"/>
  <c r="G362" i="55"/>
  <c r="AD361" i="56"/>
  <c r="H361" i="55"/>
  <c r="AE360" i="56"/>
  <c r="I360" i="55"/>
  <c r="X359" i="56"/>
  <c r="B359" i="55"/>
  <c r="Y358" i="56"/>
  <c r="C358" i="55"/>
  <c r="Z357" i="56"/>
  <c r="D357" i="55"/>
  <c r="AA356" i="56"/>
  <c r="E356" i="55"/>
  <c r="AB355" i="56"/>
  <c r="F355" i="55"/>
  <c r="AC354" i="56"/>
  <c r="G354" i="55"/>
  <c r="AD353" i="56"/>
  <c r="H353" i="55"/>
  <c r="AE352" i="56"/>
  <c r="I352" i="55"/>
  <c r="X351" i="56"/>
  <c r="B351" i="55"/>
  <c r="Y350" i="56"/>
  <c r="C350" i="55"/>
  <c r="Z349" i="56"/>
  <c r="D349" i="55"/>
  <c r="AA348" i="56"/>
  <c r="E348" i="55"/>
  <c r="AB347" i="56"/>
  <c r="F347" i="55"/>
  <c r="AC346" i="56"/>
  <c r="G346" i="55"/>
  <c r="AD345" i="56"/>
  <c r="H345" i="55"/>
  <c r="AE344" i="56"/>
  <c r="I344" i="55"/>
  <c r="X343" i="56"/>
  <c r="B343" i="55"/>
  <c r="Y342" i="56"/>
  <c r="C342" i="55"/>
  <c r="Z341" i="56"/>
  <c r="D341" i="55"/>
  <c r="AA340" i="56"/>
  <c r="E340" i="55"/>
  <c r="AB339" i="56"/>
  <c r="F339" i="55"/>
  <c r="AC338" i="56"/>
  <c r="G338" i="55"/>
  <c r="AD337" i="56"/>
  <c r="H337" i="55"/>
  <c r="AE336" i="56"/>
  <c r="I336" i="55"/>
  <c r="X335" i="56"/>
  <c r="B335" i="55"/>
  <c r="Y334" i="56"/>
  <c r="C334" i="55"/>
  <c r="Z333" i="56"/>
  <c r="D333" i="55"/>
  <c r="AA332" i="56"/>
  <c r="E332" i="55"/>
  <c r="AB331" i="56"/>
  <c r="F331" i="55"/>
  <c r="AC330" i="56"/>
  <c r="G330" i="55"/>
  <c r="AD329" i="56"/>
  <c r="H329" i="55"/>
  <c r="AE328" i="56"/>
  <c r="I328" i="55"/>
  <c r="X327" i="56"/>
  <c r="B327" i="55"/>
  <c r="Y326" i="56"/>
  <c r="C326" i="55"/>
  <c r="Z325" i="56"/>
  <c r="D325" i="55"/>
  <c r="AA324" i="56"/>
  <c r="E324" i="55"/>
  <c r="AB323" i="56"/>
  <c r="F323" i="55"/>
  <c r="AC322" i="56"/>
  <c r="G322" i="55"/>
  <c r="AD321" i="56"/>
  <c r="H321" i="55"/>
  <c r="AE320" i="56"/>
  <c r="I320" i="55"/>
  <c r="X319" i="56"/>
  <c r="B319" i="55"/>
  <c r="Y318" i="56"/>
  <c r="C318" i="55"/>
  <c r="Z317" i="56"/>
  <c r="D317" i="55"/>
  <c r="AA316" i="56"/>
  <c r="E316" i="55"/>
  <c r="AB315" i="56"/>
  <c r="F315" i="55"/>
  <c r="AC314" i="56"/>
  <c r="G314" i="55"/>
  <c r="AD313" i="56"/>
  <c r="H313" i="55"/>
  <c r="AE312" i="56"/>
  <c r="I312" i="55"/>
  <c r="X311" i="56"/>
  <c r="B311" i="55"/>
  <c r="Y310" i="56"/>
  <c r="C310" i="55"/>
  <c r="Z309" i="56"/>
  <c r="D309" i="55"/>
  <c r="AA308" i="56"/>
  <c r="E308" i="55"/>
  <c r="AB307" i="56"/>
  <c r="F307" i="55"/>
  <c r="AC306" i="56"/>
  <c r="G306" i="55"/>
  <c r="AD305" i="56"/>
  <c r="H305" i="55"/>
  <c r="AE304" i="56"/>
  <c r="I304" i="55"/>
  <c r="X303" i="56"/>
  <c r="B303" i="55"/>
  <c r="Y302" i="56"/>
  <c r="C302" i="55"/>
  <c r="Z301" i="56"/>
  <c r="D301" i="55"/>
  <c r="AA300" i="56"/>
  <c r="E300" i="55"/>
  <c r="AB299" i="56"/>
  <c r="F299" i="55"/>
  <c r="AC298" i="56"/>
  <c r="G298" i="55"/>
  <c r="AD297" i="56"/>
  <c r="H297" i="55"/>
  <c r="AE296" i="56"/>
  <c r="I296" i="55"/>
  <c r="X295" i="56"/>
  <c r="B295" i="55"/>
  <c r="Y294" i="56"/>
  <c r="C294" i="55"/>
  <c r="Z293" i="56"/>
  <c r="D293" i="55"/>
  <c r="AA292" i="56"/>
  <c r="E292" i="55"/>
  <c r="AB291" i="56"/>
  <c r="F291" i="55"/>
  <c r="AC290" i="56"/>
  <c r="G290" i="55"/>
  <c r="AD289" i="56"/>
  <c r="H289" i="55"/>
  <c r="AE288" i="56"/>
  <c r="I288" i="55"/>
  <c r="X287" i="56"/>
  <c r="B287" i="55"/>
  <c r="Y286" i="56"/>
  <c r="C286" i="55"/>
  <c r="Z285" i="56"/>
  <c r="D285" i="55"/>
  <c r="AA284" i="56"/>
  <c r="E284" i="55"/>
  <c r="AB283" i="56"/>
  <c r="F283" i="55"/>
  <c r="AC282" i="56"/>
  <c r="G282" i="55"/>
  <c r="AD281" i="56"/>
  <c r="H281" i="55"/>
  <c r="AE280" i="56"/>
  <c r="I280" i="55"/>
  <c r="X279" i="56"/>
  <c r="B279" i="55"/>
  <c r="Y278" i="56"/>
  <c r="C278" i="55"/>
  <c r="Z277" i="56"/>
  <c r="D277" i="55"/>
  <c r="AA276" i="56"/>
  <c r="E276" i="55"/>
  <c r="AB275" i="56"/>
  <c r="F275" i="55"/>
  <c r="AC274" i="56"/>
  <c r="G274" i="55"/>
  <c r="AD273" i="56"/>
  <c r="H273" i="55"/>
  <c r="AE272" i="56"/>
  <c r="I272" i="55"/>
  <c r="X271" i="56"/>
  <c r="B271" i="55"/>
  <c r="Y270" i="56"/>
  <c r="C270" i="55"/>
  <c r="Z269" i="56"/>
  <c r="D269" i="55"/>
  <c r="AA268" i="56"/>
  <c r="E268" i="55"/>
  <c r="AB267" i="56"/>
  <c r="F267" i="55"/>
  <c r="AC266" i="56"/>
  <c r="G266" i="55"/>
  <c r="AD265" i="56"/>
  <c r="H265" i="55"/>
  <c r="AE264" i="56"/>
  <c r="I264" i="55"/>
  <c r="X263" i="56"/>
  <c r="B263" i="55"/>
  <c r="Y262" i="56"/>
  <c r="C262" i="55"/>
  <c r="Z261" i="56"/>
  <c r="D261" i="55"/>
  <c r="AA260" i="56"/>
  <c r="E260" i="55"/>
  <c r="AB259" i="56"/>
  <c r="F259" i="55"/>
  <c r="AC258" i="56"/>
  <c r="G258" i="55"/>
  <c r="AD257" i="56"/>
  <c r="H257" i="55"/>
  <c r="AE256" i="56"/>
  <c r="I256" i="55"/>
  <c r="X255" i="56"/>
  <c r="B255" i="55"/>
  <c r="Y254" i="56"/>
  <c r="C254" i="55"/>
  <c r="Z253" i="56"/>
  <c r="D253" i="55"/>
  <c r="AA252" i="56"/>
  <c r="E252" i="55"/>
  <c r="AB251" i="56"/>
  <c r="F251" i="55"/>
  <c r="AC250" i="56"/>
  <c r="G250" i="55"/>
  <c r="AD249" i="56"/>
  <c r="H249" i="55"/>
  <c r="AE248" i="56"/>
  <c r="I248" i="55"/>
  <c r="X247" i="56"/>
  <c r="B247" i="55"/>
  <c r="Y246" i="56"/>
  <c r="C246" i="55"/>
  <c r="Z245" i="56"/>
  <c r="D245" i="55"/>
  <c r="AA244" i="56"/>
  <c r="E244" i="55"/>
  <c r="AB243" i="56"/>
  <c r="F243" i="55"/>
  <c r="AC242" i="56"/>
  <c r="G242" i="55"/>
  <c r="AD241" i="56"/>
  <c r="H241" i="55"/>
  <c r="AE240" i="56"/>
  <c r="I240" i="55"/>
  <c r="X239" i="56"/>
  <c r="B239" i="55"/>
  <c r="Y238" i="56"/>
  <c r="C238" i="55"/>
  <c r="Z237" i="56"/>
  <c r="D237" i="55"/>
  <c r="AA236" i="56"/>
  <c r="E236" i="55"/>
  <c r="AB235" i="56"/>
  <c r="F235" i="55"/>
  <c r="AC234" i="56"/>
  <c r="G234" i="55"/>
  <c r="AD233" i="56"/>
  <c r="H233" i="55"/>
  <c r="AE232" i="56"/>
  <c r="I232" i="55"/>
  <c r="X231" i="56"/>
  <c r="B231" i="55"/>
  <c r="Y230" i="56"/>
  <c r="C230" i="55"/>
  <c r="Z229" i="56"/>
  <c r="D229" i="55"/>
  <c r="AA228" i="56"/>
  <c r="E228" i="55"/>
  <c r="AB227" i="56"/>
  <c r="F227" i="55"/>
  <c r="AC226" i="56"/>
  <c r="G226" i="55"/>
  <c r="AD225" i="56"/>
  <c r="H225" i="55"/>
  <c r="AE224" i="56"/>
  <c r="I224" i="55"/>
  <c r="X223" i="56"/>
  <c r="B223" i="55"/>
  <c r="Y222" i="56"/>
  <c r="C222" i="55"/>
  <c r="Z221" i="56"/>
  <c r="D221" i="55"/>
  <c r="AA220" i="56"/>
  <c r="E220" i="55"/>
  <c r="AB219" i="56"/>
  <c r="F219" i="55"/>
  <c r="AC218" i="56"/>
  <c r="G218" i="55"/>
  <c r="AD217" i="56"/>
  <c r="H217" i="55"/>
  <c r="AE216" i="56"/>
  <c r="I216" i="55"/>
  <c r="X215" i="56"/>
  <c r="B215" i="55"/>
  <c r="Y214" i="56"/>
  <c r="C214" i="55"/>
  <c r="Z213" i="56"/>
  <c r="D213" i="55"/>
  <c r="AA212" i="56"/>
  <c r="E212" i="55"/>
  <c r="AB211" i="56"/>
  <c r="F211" i="55"/>
  <c r="AC210" i="56"/>
  <c r="G210" i="55"/>
  <c r="AD209" i="56"/>
  <c r="H209" i="55"/>
  <c r="AE208" i="56"/>
  <c r="I208" i="55"/>
  <c r="X207" i="56"/>
  <c r="B207" i="55"/>
  <c r="Y206" i="56"/>
  <c r="C206" i="55"/>
  <c r="Z205" i="56"/>
  <c r="D205" i="55"/>
  <c r="AA204" i="56"/>
  <c r="E204" i="55"/>
  <c r="AB203" i="56"/>
  <c r="F203" i="55"/>
  <c r="AC202" i="56"/>
  <c r="G202" i="55"/>
  <c r="AD201" i="56"/>
  <c r="H201" i="55"/>
  <c r="AE200" i="56"/>
  <c r="I200" i="55"/>
  <c r="X199" i="56"/>
  <c r="B199" i="55"/>
  <c r="Y198" i="56"/>
  <c r="C198" i="55"/>
  <c r="Z197" i="56"/>
  <c r="D197" i="55"/>
  <c r="AA196" i="56"/>
  <c r="E196" i="55"/>
  <c r="AB195" i="56"/>
  <c r="F195" i="55"/>
  <c r="AC194" i="56"/>
  <c r="G194" i="55"/>
  <c r="AD193" i="56"/>
  <c r="H193" i="55"/>
  <c r="AE192" i="56"/>
  <c r="I192" i="55"/>
  <c r="X191" i="56"/>
  <c r="B191" i="55"/>
  <c r="Y190" i="56"/>
  <c r="C190" i="55"/>
  <c r="Z189" i="56"/>
  <c r="D189" i="55"/>
  <c r="AA188" i="56"/>
  <c r="E188" i="55"/>
  <c r="AB187" i="56"/>
  <c r="F187" i="55"/>
  <c r="AC186" i="56"/>
  <c r="G186" i="55"/>
  <c r="AD185" i="56"/>
  <c r="H185" i="55"/>
  <c r="AE184" i="56"/>
  <c r="I184" i="55"/>
  <c r="X183" i="56"/>
  <c r="B183" i="55"/>
  <c r="Y182" i="56"/>
  <c r="C182" i="55"/>
  <c r="Z181" i="56"/>
  <c r="D181" i="55"/>
  <c r="AA180" i="56"/>
  <c r="E180" i="55"/>
  <c r="AB179" i="56"/>
  <c r="F179" i="55"/>
  <c r="AC178" i="56"/>
  <c r="G178" i="55"/>
  <c r="AD177" i="56"/>
  <c r="H177" i="55"/>
  <c r="AE176" i="56"/>
  <c r="I176" i="55"/>
  <c r="X175" i="56"/>
  <c r="B175" i="55"/>
  <c r="Y174" i="56"/>
  <c r="C174" i="55"/>
  <c r="Z173" i="56"/>
  <c r="D173" i="55"/>
  <c r="AA172" i="56"/>
  <c r="E172" i="55"/>
  <c r="AB171" i="56"/>
  <c r="F171" i="55"/>
  <c r="AC170" i="56"/>
  <c r="G170" i="55"/>
  <c r="AD169" i="56"/>
  <c r="H169" i="55"/>
  <c r="AE168" i="56"/>
  <c r="I168" i="55"/>
  <c r="X167" i="56"/>
  <c r="B167" i="55"/>
  <c r="Y166" i="56"/>
  <c r="C166" i="55"/>
  <c r="Z165" i="56"/>
  <c r="D165" i="55"/>
  <c r="AA164" i="56"/>
  <c r="E164" i="55"/>
  <c r="AB163" i="56"/>
  <c r="F163" i="55"/>
  <c r="AC162" i="56"/>
  <c r="G162" i="55"/>
  <c r="AD161" i="56"/>
  <c r="H161" i="55"/>
  <c r="AE160" i="56"/>
  <c r="I160" i="55"/>
  <c r="X159" i="56"/>
  <c r="B159" i="55"/>
  <c r="Y158" i="56"/>
  <c r="C158" i="55"/>
  <c r="Z157" i="56"/>
  <c r="D157" i="55"/>
  <c r="AA156" i="56"/>
  <c r="E156" i="55"/>
  <c r="AB155" i="56"/>
  <c r="F155" i="55"/>
  <c r="AC154" i="56"/>
  <c r="G154" i="55"/>
  <c r="AD153" i="56"/>
  <c r="H153" i="55"/>
  <c r="AE152" i="56"/>
  <c r="I152" i="55"/>
  <c r="X151" i="56"/>
  <c r="B151" i="55"/>
  <c r="Y150" i="56"/>
  <c r="C150" i="55"/>
  <c r="Z149" i="56"/>
  <c r="D149" i="55"/>
  <c r="AA148" i="56"/>
  <c r="E148" i="55"/>
  <c r="AB147" i="56"/>
  <c r="F147" i="55"/>
  <c r="AC146" i="56"/>
  <c r="G146" i="55"/>
  <c r="AD145" i="56"/>
  <c r="H145" i="55"/>
  <c r="AE144" i="56"/>
  <c r="I144" i="55"/>
  <c r="X143" i="56"/>
  <c r="B143" i="55"/>
  <c r="Y142" i="56"/>
  <c r="C142" i="55"/>
  <c r="Z141" i="56"/>
  <c r="D141" i="55"/>
  <c r="AA140" i="56"/>
  <c r="E140" i="55"/>
  <c r="AB139" i="56"/>
  <c r="F139" i="55"/>
  <c r="AC138" i="56"/>
  <c r="G138" i="55"/>
  <c r="AD137" i="56"/>
  <c r="H137" i="55"/>
  <c r="AE136" i="56"/>
  <c r="I136" i="55"/>
  <c r="X135" i="56"/>
  <c r="B135" i="55"/>
  <c r="Y134" i="56"/>
  <c r="C134" i="55"/>
  <c r="Z133" i="56"/>
  <c r="D133" i="55"/>
  <c r="AA132" i="56"/>
  <c r="E132" i="55"/>
  <c r="AB131" i="56"/>
  <c r="F131" i="55"/>
  <c r="AC130" i="56"/>
  <c r="G130" i="55"/>
  <c r="AD129" i="56"/>
  <c r="H129" i="55"/>
  <c r="AE128" i="56"/>
  <c r="I128" i="55"/>
  <c r="X127" i="56"/>
  <c r="B127" i="55"/>
  <c r="Y126" i="56"/>
  <c r="C126" i="55"/>
  <c r="Z125" i="56"/>
  <c r="D125" i="55"/>
  <c r="AA124" i="56"/>
  <c r="E124" i="55"/>
  <c r="AB123" i="56"/>
  <c r="F123" i="55"/>
  <c r="AC122" i="56"/>
  <c r="G122" i="55"/>
  <c r="AD121" i="56"/>
  <c r="H121" i="55"/>
  <c r="AE120" i="56"/>
  <c r="I120" i="55"/>
  <c r="X119" i="56"/>
  <c r="B119" i="55"/>
  <c r="Y118" i="56"/>
  <c r="C118" i="55"/>
  <c r="Z117" i="56"/>
  <c r="D117" i="55"/>
  <c r="AA116" i="56"/>
  <c r="E116" i="55"/>
  <c r="AB115" i="56"/>
  <c r="F115" i="55"/>
  <c r="AC114" i="56"/>
  <c r="G114" i="55"/>
  <c r="AD113" i="56"/>
  <c r="H113" i="55"/>
  <c r="AE112" i="56"/>
  <c r="I112" i="55"/>
  <c r="X111" i="56"/>
  <c r="B111" i="55"/>
  <c r="Y110" i="56"/>
  <c r="C110" i="55"/>
  <c r="Z109" i="56"/>
  <c r="D109" i="55"/>
  <c r="AA108" i="56"/>
  <c r="E108" i="55"/>
  <c r="AB107" i="56"/>
  <c r="F107" i="55"/>
  <c r="AC106" i="56"/>
  <c r="G106" i="55"/>
  <c r="AD105" i="56"/>
  <c r="H105" i="55"/>
  <c r="AE104" i="56"/>
  <c r="I104" i="55"/>
  <c r="X103" i="56"/>
  <c r="B103" i="55"/>
  <c r="Y102" i="56"/>
  <c r="C102" i="55"/>
  <c r="Z101" i="56"/>
  <c r="D101" i="55"/>
  <c r="AA100" i="56"/>
  <c r="E100" i="55"/>
  <c r="AB99" i="56"/>
  <c r="F99" i="55"/>
  <c r="AC98" i="56"/>
  <c r="G98" i="55"/>
  <c r="AD97" i="56"/>
  <c r="H97" i="55"/>
  <c r="AE96" i="56"/>
  <c r="I96" i="55"/>
  <c r="X95" i="56"/>
  <c r="B95" i="55"/>
  <c r="Y94" i="56"/>
  <c r="C94" i="55"/>
  <c r="Z93" i="56"/>
  <c r="D93" i="55"/>
  <c r="AA92" i="56"/>
  <c r="E92" i="55"/>
  <c r="AB91" i="56"/>
  <c r="F91" i="55"/>
  <c r="AC90" i="56"/>
  <c r="G90" i="55"/>
  <c r="AD89" i="56"/>
  <c r="H89" i="55"/>
  <c r="AE88" i="56"/>
  <c r="I88" i="55"/>
  <c r="X87" i="56"/>
  <c r="B87" i="55"/>
  <c r="Y86" i="56"/>
  <c r="C86" i="55"/>
  <c r="Z85" i="56"/>
  <c r="D85" i="55"/>
  <c r="AA84" i="56"/>
  <c r="E84" i="55"/>
  <c r="AB83" i="56"/>
  <c r="F83" i="55"/>
  <c r="AC82" i="56"/>
  <c r="G82" i="55"/>
  <c r="AD81" i="56"/>
  <c r="H81" i="55"/>
  <c r="AE80" i="56"/>
  <c r="I80" i="55"/>
  <c r="X79" i="56"/>
  <c r="B79" i="55"/>
  <c r="Y78" i="56"/>
  <c r="C78" i="55"/>
  <c r="Z77" i="56"/>
  <c r="D77" i="55"/>
  <c r="AA76" i="56"/>
  <c r="E76" i="55"/>
  <c r="AB75" i="56"/>
  <c r="F75" i="55"/>
  <c r="AC74" i="56"/>
  <c r="G74" i="55"/>
  <c r="AD73" i="56"/>
  <c r="H73" i="55"/>
  <c r="AE72" i="56"/>
  <c r="I72" i="55"/>
  <c r="X71" i="56"/>
  <c r="B71" i="55"/>
  <c r="Y70" i="56"/>
  <c r="C70" i="55"/>
  <c r="Z69" i="56"/>
  <c r="D69" i="55"/>
  <c r="AA68" i="56"/>
  <c r="E68" i="55"/>
  <c r="AB67" i="56"/>
  <c r="F67" i="55"/>
  <c r="AC66" i="56"/>
  <c r="G66" i="55"/>
  <c r="AD65" i="56"/>
  <c r="H65" i="55"/>
  <c r="AE64" i="56"/>
  <c r="I64" i="55"/>
  <c r="X63" i="56"/>
  <c r="B63" i="55"/>
  <c r="Y62" i="56"/>
  <c r="C62" i="55"/>
  <c r="Z61" i="56"/>
  <c r="D61" i="55"/>
  <c r="AA60" i="56"/>
  <c r="E60" i="55"/>
  <c r="AB59" i="56"/>
  <c r="F59" i="55"/>
  <c r="AC58" i="56"/>
  <c r="G58" i="55"/>
  <c r="AD57" i="56"/>
  <c r="H57" i="55"/>
  <c r="AE56" i="56"/>
  <c r="I56" i="55"/>
  <c r="X55" i="56"/>
  <c r="B55" i="55"/>
  <c r="Y54" i="56"/>
  <c r="C54" i="55"/>
  <c r="Z53" i="56"/>
  <c r="D53" i="55"/>
  <c r="AA52" i="56"/>
  <c r="E52" i="55"/>
  <c r="AB51" i="56"/>
  <c r="F51" i="55"/>
  <c r="AC50" i="56"/>
  <c r="G50" i="55"/>
  <c r="AD49" i="56"/>
  <c r="H49" i="55"/>
  <c r="AE48" i="56"/>
  <c r="I48" i="55"/>
  <c r="X47" i="56"/>
  <c r="B47" i="55"/>
  <c r="Y46" i="56"/>
  <c r="C46" i="55"/>
  <c r="Z45" i="56"/>
  <c r="D45" i="55"/>
  <c r="AA44" i="56"/>
  <c r="E44" i="55"/>
  <c r="AB43" i="56"/>
  <c r="F43" i="55"/>
  <c r="AC42" i="56"/>
  <c r="G42" i="55"/>
  <c r="AD41" i="56"/>
  <c r="H41" i="55"/>
  <c r="AE40" i="56"/>
  <c r="I40" i="55"/>
  <c r="X39" i="56"/>
  <c r="B39" i="55"/>
  <c r="Y38" i="56"/>
  <c r="C38" i="55"/>
  <c r="Z37" i="56"/>
  <c r="D37" i="55"/>
  <c r="AA36" i="56"/>
  <c r="E36" i="55"/>
  <c r="AB35" i="56"/>
  <c r="F35" i="55"/>
  <c r="AC34" i="56"/>
  <c r="G34" i="55"/>
  <c r="AD33" i="56"/>
  <c r="H33" i="55"/>
  <c r="AE32" i="56"/>
  <c r="I32" i="55"/>
  <c r="X31" i="56"/>
  <c r="B31" i="55"/>
  <c r="Y30" i="56"/>
  <c r="C30" i="55"/>
  <c r="AC3" i="56"/>
  <c r="G3" i="55"/>
  <c r="AC496" i="56"/>
  <c r="G496" i="55"/>
  <c r="AD495" i="56"/>
  <c r="H495" i="55"/>
  <c r="AE494" i="56"/>
  <c r="I494" i="55"/>
  <c r="X493" i="56"/>
  <c r="B493" i="55"/>
  <c r="Y492" i="56"/>
  <c r="C492" i="55"/>
  <c r="Z491" i="56"/>
  <c r="D491" i="55"/>
  <c r="AA490" i="56"/>
  <c r="E490" i="55"/>
  <c r="AB489" i="56"/>
  <c r="F489" i="55"/>
  <c r="AC488" i="56"/>
  <c r="G488" i="55"/>
  <c r="AD487" i="56"/>
  <c r="H487" i="55"/>
  <c r="AE486" i="56"/>
  <c r="I486" i="55"/>
  <c r="X485" i="56"/>
  <c r="B485" i="55"/>
  <c r="Y484" i="56"/>
  <c r="C484" i="55"/>
  <c r="Z483" i="56"/>
  <c r="D483" i="55"/>
  <c r="AA482" i="56"/>
  <c r="E482" i="55"/>
  <c r="AB481" i="56"/>
  <c r="F481" i="55"/>
  <c r="AC480" i="56"/>
  <c r="G480" i="55"/>
  <c r="AD479" i="56"/>
  <c r="H479" i="55"/>
  <c r="AE478" i="56"/>
  <c r="I478" i="55"/>
  <c r="X477" i="56"/>
  <c r="B477" i="55"/>
  <c r="Y476" i="56"/>
  <c r="C476" i="55"/>
  <c r="Z475" i="56"/>
  <c r="D475" i="55"/>
  <c r="AA474" i="56"/>
  <c r="E474" i="55"/>
  <c r="AB473" i="56"/>
  <c r="F473" i="55"/>
  <c r="AC472" i="56"/>
  <c r="G472" i="55"/>
  <c r="AD471" i="56"/>
  <c r="H471" i="55"/>
  <c r="AE470" i="56"/>
  <c r="I470" i="55"/>
  <c r="X469" i="56"/>
  <c r="B469" i="55"/>
  <c r="Y468" i="56"/>
  <c r="C468" i="55"/>
  <c r="Z467" i="56"/>
  <c r="D467" i="55"/>
  <c r="AA466" i="56"/>
  <c r="E466" i="55"/>
  <c r="AB465" i="56"/>
  <c r="F465" i="55"/>
  <c r="AC464" i="56"/>
  <c r="G464" i="55"/>
  <c r="AD463" i="56"/>
  <c r="H463" i="55"/>
  <c r="AE462" i="56"/>
  <c r="I462" i="55"/>
  <c r="X461" i="56"/>
  <c r="B461" i="55"/>
  <c r="Y460" i="56"/>
  <c r="C460" i="55"/>
  <c r="Z459" i="56"/>
  <c r="D459" i="55"/>
  <c r="AA458" i="56"/>
  <c r="E458" i="55"/>
  <c r="AB457" i="56"/>
  <c r="F457" i="55"/>
  <c r="AC495" i="56"/>
  <c r="G495" i="55"/>
  <c r="AD494" i="56"/>
  <c r="H494" i="55"/>
  <c r="AE493" i="56"/>
  <c r="I493" i="55"/>
  <c r="X492" i="56"/>
  <c r="B492" i="55"/>
  <c r="Y491" i="56"/>
  <c r="C491" i="55"/>
  <c r="Z490" i="56"/>
  <c r="D490" i="55"/>
  <c r="AA489" i="56"/>
  <c r="E489" i="55"/>
  <c r="AB488" i="56"/>
  <c r="F488" i="55"/>
  <c r="AC487" i="56"/>
  <c r="G487" i="55"/>
  <c r="AD486" i="56"/>
  <c r="H486" i="55"/>
  <c r="AE485" i="56"/>
  <c r="I485" i="55"/>
  <c r="X484" i="56"/>
  <c r="B484" i="55"/>
  <c r="Y483" i="56"/>
  <c r="C483" i="55"/>
  <c r="Z482" i="56"/>
  <c r="D482" i="55"/>
  <c r="AA481" i="56"/>
  <c r="E481" i="55"/>
  <c r="AB480" i="56"/>
  <c r="F480" i="55"/>
  <c r="AC479" i="56"/>
  <c r="G479" i="55"/>
  <c r="AD478" i="56"/>
  <c r="H478" i="55"/>
  <c r="AE477" i="56"/>
  <c r="I477" i="55"/>
  <c r="X476" i="56"/>
  <c r="B476" i="55"/>
  <c r="Y475" i="56"/>
  <c r="C475" i="55"/>
  <c r="Z474" i="56"/>
  <c r="D474" i="55"/>
  <c r="AA473" i="56"/>
  <c r="E473" i="55"/>
  <c r="AB472" i="56"/>
  <c r="F472" i="55"/>
  <c r="AC471" i="56"/>
  <c r="G471" i="55"/>
  <c r="AD470" i="56"/>
  <c r="H470" i="55"/>
  <c r="AE469" i="56"/>
  <c r="I469" i="55"/>
  <c r="X468" i="56"/>
  <c r="B468" i="55"/>
  <c r="Y467" i="56"/>
  <c r="C467" i="55"/>
  <c r="Z466" i="56"/>
  <c r="D466" i="55"/>
  <c r="AA465" i="56"/>
  <c r="E465" i="55"/>
  <c r="AB464" i="56"/>
  <c r="F464" i="55"/>
  <c r="AC463" i="56"/>
  <c r="G463" i="55"/>
  <c r="AD462" i="56"/>
  <c r="H462" i="55"/>
  <c r="AE461" i="56"/>
  <c r="I461" i="55"/>
  <c r="X460" i="56"/>
  <c r="B460" i="55"/>
  <c r="Y459" i="56"/>
  <c r="C459" i="55"/>
  <c r="Z458" i="56"/>
  <c r="D458" i="55"/>
  <c r="AA457" i="56"/>
  <c r="E457" i="55"/>
  <c r="AB456" i="56"/>
  <c r="F456" i="55"/>
  <c r="AC455" i="56"/>
  <c r="G455" i="55"/>
  <c r="AD454" i="56"/>
  <c r="H454" i="55"/>
  <c r="AE453" i="56"/>
  <c r="I453" i="55"/>
  <c r="X452" i="56"/>
  <c r="B452" i="55"/>
  <c r="Y451" i="56"/>
  <c r="C451" i="55"/>
  <c r="Z450" i="56"/>
  <c r="D450" i="55"/>
  <c r="AA449" i="56"/>
  <c r="E449" i="55"/>
  <c r="AB448" i="56"/>
  <c r="F448" i="55"/>
  <c r="AC447" i="56"/>
  <c r="G447" i="55"/>
  <c r="AD446" i="56"/>
  <c r="H446" i="55"/>
  <c r="AE445" i="56"/>
  <c r="I445" i="55"/>
  <c r="X444" i="56"/>
  <c r="B444" i="55"/>
  <c r="Y443" i="56"/>
  <c r="C443" i="55"/>
  <c r="Z442" i="56"/>
  <c r="D442" i="55"/>
  <c r="AA441" i="56"/>
  <c r="E441" i="55"/>
  <c r="AB440" i="56"/>
  <c r="F440" i="55"/>
  <c r="AC439" i="56"/>
  <c r="G439" i="55"/>
  <c r="AD438" i="56"/>
  <c r="H438" i="55"/>
  <c r="AE437" i="56"/>
  <c r="I437" i="55"/>
  <c r="X436" i="56"/>
  <c r="B436" i="55"/>
  <c r="Y435" i="56"/>
  <c r="C435" i="55"/>
  <c r="Z434" i="56"/>
  <c r="D434" i="55"/>
  <c r="AA433" i="56"/>
  <c r="E433" i="55"/>
  <c r="AB432" i="56"/>
  <c r="F432" i="55"/>
  <c r="AC431" i="56"/>
  <c r="G431" i="55"/>
  <c r="AD430" i="56"/>
  <c r="H430" i="55"/>
  <c r="AE429" i="56"/>
  <c r="I429" i="55"/>
  <c r="X428" i="56"/>
  <c r="B428" i="55"/>
  <c r="Y427" i="56"/>
  <c r="C427" i="55"/>
  <c r="Z426" i="56"/>
  <c r="D426" i="55"/>
  <c r="AA425" i="56"/>
  <c r="E425" i="55"/>
  <c r="AB424" i="56"/>
  <c r="F424" i="55"/>
  <c r="AC423" i="56"/>
  <c r="G423" i="55"/>
  <c r="AD422" i="56"/>
  <c r="H422" i="55"/>
  <c r="AE421" i="56"/>
  <c r="I421" i="55"/>
  <c r="X420" i="56"/>
  <c r="B420" i="55"/>
  <c r="Y419" i="56"/>
  <c r="C419" i="55"/>
  <c r="Z418" i="56"/>
  <c r="D418" i="55"/>
  <c r="AA417" i="56"/>
  <c r="E417" i="55"/>
  <c r="AB416" i="56"/>
  <c r="F416" i="55"/>
  <c r="AC415" i="56"/>
  <c r="G415" i="55"/>
  <c r="AD414" i="56"/>
  <c r="H414" i="55"/>
  <c r="AE413" i="56"/>
  <c r="I413" i="55"/>
  <c r="X412" i="56"/>
  <c r="B412" i="55"/>
  <c r="Y411" i="56"/>
  <c r="C411" i="55"/>
  <c r="Z410" i="56"/>
  <c r="D410" i="55"/>
  <c r="AA409" i="56"/>
  <c r="E409" i="55"/>
  <c r="AB408" i="56"/>
  <c r="F408" i="55"/>
  <c r="AC407" i="56"/>
  <c r="G407" i="55"/>
  <c r="AD406" i="56"/>
  <c r="H406" i="55"/>
  <c r="AE405" i="56"/>
  <c r="I405" i="55"/>
  <c r="X404" i="56"/>
  <c r="B404" i="55"/>
  <c r="Y403" i="56"/>
  <c r="C403" i="55"/>
  <c r="Z402" i="56"/>
  <c r="D402" i="55"/>
  <c r="AA401" i="56"/>
  <c r="E401" i="55"/>
  <c r="AB400" i="56"/>
  <c r="F400" i="55"/>
  <c r="AC399" i="56"/>
  <c r="G399" i="55"/>
  <c r="AD398" i="56"/>
  <c r="H398" i="55"/>
  <c r="AE397" i="56"/>
  <c r="I397" i="55"/>
  <c r="X396" i="56"/>
  <c r="B396" i="55"/>
  <c r="Y395" i="56"/>
  <c r="C395" i="55"/>
  <c r="Z394" i="56"/>
  <c r="D394" i="55"/>
  <c r="AA393" i="56"/>
  <c r="E393" i="55"/>
  <c r="AB392" i="56"/>
  <c r="F392" i="55"/>
  <c r="AC391" i="56"/>
  <c r="G391" i="55"/>
  <c r="AD390" i="56"/>
  <c r="H390" i="55"/>
  <c r="AE389" i="56"/>
  <c r="I389" i="55"/>
  <c r="X388" i="56"/>
  <c r="B388" i="55"/>
  <c r="Y387" i="56"/>
  <c r="C387" i="55"/>
  <c r="Z386" i="56"/>
  <c r="D386" i="55"/>
  <c r="AA385" i="56"/>
  <c r="E385" i="55"/>
  <c r="AB384" i="56"/>
  <c r="F384" i="55"/>
  <c r="AC383" i="56"/>
  <c r="G383" i="55"/>
  <c r="AD382" i="56"/>
  <c r="H382" i="55"/>
  <c r="AE381" i="56"/>
  <c r="I381" i="55"/>
  <c r="X380" i="56"/>
  <c r="B380" i="55"/>
  <c r="Y379" i="56"/>
  <c r="C379" i="55"/>
  <c r="Z378" i="56"/>
  <c r="D378" i="55"/>
  <c r="AA377" i="56"/>
  <c r="E377" i="55"/>
  <c r="AB376" i="56"/>
  <c r="F376" i="55"/>
  <c r="AC375" i="56"/>
  <c r="G375" i="55"/>
  <c r="AD374" i="56"/>
  <c r="H374" i="55"/>
  <c r="AE373" i="56"/>
  <c r="I373" i="55"/>
  <c r="X372" i="56"/>
  <c r="B372" i="55"/>
  <c r="Y371" i="56"/>
  <c r="C371" i="55"/>
  <c r="Z370" i="56"/>
  <c r="D370" i="55"/>
  <c r="AA369" i="56"/>
  <c r="E369" i="55"/>
  <c r="AB368" i="56"/>
  <c r="F368" i="55"/>
  <c r="AC367" i="56"/>
  <c r="G367" i="55"/>
  <c r="AD366" i="56"/>
  <c r="H366" i="55"/>
  <c r="AE365" i="56"/>
  <c r="I365" i="55"/>
  <c r="X364" i="56"/>
  <c r="B364" i="55"/>
  <c r="Y363" i="56"/>
  <c r="C363" i="55"/>
  <c r="Z362" i="56"/>
  <c r="D362" i="55"/>
  <c r="AA361" i="56"/>
  <c r="E361" i="55"/>
  <c r="AB360" i="56"/>
  <c r="F360" i="55"/>
  <c r="AC359" i="56"/>
  <c r="G359" i="55"/>
  <c r="AD358" i="56"/>
  <c r="H358" i="55"/>
  <c r="AE357" i="56"/>
  <c r="I357" i="55"/>
  <c r="X356" i="56"/>
  <c r="B356" i="55"/>
  <c r="Y355" i="56"/>
  <c r="C355" i="55"/>
  <c r="Z354" i="56"/>
  <c r="D354" i="55"/>
  <c r="AA353" i="56"/>
  <c r="E353" i="55"/>
  <c r="AB352" i="56"/>
  <c r="F352" i="55"/>
  <c r="AC351" i="56"/>
  <c r="G351" i="55"/>
  <c r="AD350" i="56"/>
  <c r="H350" i="55"/>
  <c r="AE349" i="56"/>
  <c r="I349" i="55"/>
  <c r="X348" i="56"/>
  <c r="B348" i="55"/>
  <c r="Y347" i="56"/>
  <c r="C347" i="55"/>
  <c r="Z346" i="56"/>
  <c r="D346" i="55"/>
  <c r="AA345" i="56"/>
  <c r="E345" i="55"/>
  <c r="AB344" i="56"/>
  <c r="F344" i="55"/>
  <c r="AC343" i="56"/>
  <c r="G343" i="55"/>
  <c r="AD342" i="56"/>
  <c r="H342" i="55"/>
  <c r="AE341" i="56"/>
  <c r="I341" i="55"/>
  <c r="X340" i="56"/>
  <c r="B340" i="55"/>
  <c r="Y339" i="56"/>
  <c r="C339" i="55"/>
  <c r="Z338" i="56"/>
  <c r="D338" i="55"/>
  <c r="AA337" i="56"/>
  <c r="E337" i="55"/>
  <c r="AB336" i="56"/>
  <c r="F336" i="55"/>
  <c r="AC335" i="56"/>
  <c r="G335" i="55"/>
  <c r="AD334" i="56"/>
  <c r="H334" i="55"/>
  <c r="AE333" i="56"/>
  <c r="I333" i="55"/>
  <c r="X332" i="56"/>
  <c r="B332" i="55"/>
  <c r="Y331" i="56"/>
  <c r="C331" i="55"/>
  <c r="Z330" i="56"/>
  <c r="D330" i="55"/>
  <c r="AA329" i="56"/>
  <c r="E329" i="55"/>
  <c r="AB328" i="56"/>
  <c r="F328" i="55"/>
  <c r="AC327" i="56"/>
  <c r="G327" i="55"/>
  <c r="AD326" i="56"/>
  <c r="H326" i="55"/>
  <c r="AE325" i="56"/>
  <c r="I325" i="55"/>
  <c r="X324" i="56"/>
  <c r="B324" i="55"/>
  <c r="Y323" i="56"/>
  <c r="C323" i="55"/>
  <c r="Z322" i="56"/>
  <c r="D322" i="55"/>
  <c r="AA321" i="56"/>
  <c r="E321" i="55"/>
  <c r="AB320" i="56"/>
  <c r="F320" i="55"/>
  <c r="AC319" i="56"/>
  <c r="G319" i="55"/>
  <c r="AD318" i="56"/>
  <c r="H318" i="55"/>
  <c r="AE317" i="56"/>
  <c r="I317" i="55"/>
  <c r="X316" i="56"/>
  <c r="B316" i="55"/>
  <c r="Y315" i="56"/>
  <c r="C315" i="55"/>
  <c r="Z314" i="56"/>
  <c r="D314" i="55"/>
  <c r="AA313" i="56"/>
  <c r="E313" i="55"/>
  <c r="AB312" i="56"/>
  <c r="F312" i="55"/>
  <c r="AC311" i="56"/>
  <c r="G311" i="55"/>
  <c r="AD310" i="56"/>
  <c r="H310" i="55"/>
  <c r="AE309" i="56"/>
  <c r="I309" i="55"/>
  <c r="X308" i="56"/>
  <c r="B308" i="55"/>
  <c r="Y307" i="56"/>
  <c r="C307" i="55"/>
  <c r="Z306" i="56"/>
  <c r="D306" i="55"/>
  <c r="AA305" i="56"/>
  <c r="E305" i="55"/>
  <c r="AB304" i="56"/>
  <c r="F304" i="55"/>
  <c r="AC303" i="56"/>
  <c r="G303" i="55"/>
  <c r="AD302" i="56"/>
  <c r="H302" i="55"/>
  <c r="AE301" i="56"/>
  <c r="I301" i="55"/>
  <c r="X300" i="56"/>
  <c r="B300" i="55"/>
  <c r="Y299" i="56"/>
  <c r="C299" i="55"/>
  <c r="Z298" i="56"/>
  <c r="D298" i="55"/>
  <c r="AA297" i="56"/>
  <c r="E297" i="55"/>
  <c r="AB296" i="56"/>
  <c r="F296" i="55"/>
  <c r="AC295" i="56"/>
  <c r="G295" i="55"/>
  <c r="AD294" i="56"/>
  <c r="H294" i="55"/>
  <c r="AE293" i="56"/>
  <c r="I293" i="55"/>
  <c r="X292" i="56"/>
  <c r="B292" i="55"/>
  <c r="Y291" i="56"/>
  <c r="C291" i="55"/>
  <c r="Z290" i="56"/>
  <c r="D290" i="55"/>
  <c r="AA289" i="56"/>
  <c r="E289" i="55"/>
  <c r="AB288" i="56"/>
  <c r="F288" i="55"/>
  <c r="AC287" i="56"/>
  <c r="G287" i="55"/>
  <c r="AD286" i="56"/>
  <c r="H286" i="55"/>
  <c r="AE285" i="56"/>
  <c r="I285" i="55"/>
  <c r="X284" i="56"/>
  <c r="B284" i="55"/>
  <c r="Y283" i="56"/>
  <c r="C283" i="55"/>
  <c r="Z282" i="56"/>
  <c r="D282" i="55"/>
  <c r="AA281" i="56"/>
  <c r="E281" i="55"/>
  <c r="AB280" i="56"/>
  <c r="F280" i="55"/>
  <c r="AC279" i="56"/>
  <c r="G279" i="55"/>
  <c r="AD278" i="56"/>
  <c r="H278" i="55"/>
  <c r="AE277" i="56"/>
  <c r="I277" i="55"/>
  <c r="X276" i="56"/>
  <c r="B276" i="55"/>
  <c r="Y275" i="56"/>
  <c r="C275" i="55"/>
  <c r="Z274" i="56"/>
  <c r="D274" i="55"/>
  <c r="AA273" i="56"/>
  <c r="E273" i="55"/>
  <c r="AB272" i="56"/>
  <c r="F272" i="55"/>
  <c r="AC271" i="56"/>
  <c r="G271" i="55"/>
  <c r="AD270" i="56"/>
  <c r="H270" i="55"/>
  <c r="AE269" i="56"/>
  <c r="I269" i="55"/>
  <c r="X268" i="56"/>
  <c r="B268" i="55"/>
  <c r="Y267" i="56"/>
  <c r="C267" i="55"/>
  <c r="Z266" i="56"/>
  <c r="D266" i="55"/>
  <c r="AA265" i="56"/>
  <c r="E265" i="55"/>
  <c r="AB264" i="56"/>
  <c r="F264" i="55"/>
  <c r="AC263" i="56"/>
  <c r="G263" i="55"/>
  <c r="AD262" i="56"/>
  <c r="H262" i="55"/>
  <c r="AE261" i="56"/>
  <c r="I261" i="55"/>
  <c r="X260" i="56"/>
  <c r="B260" i="55"/>
  <c r="Y259" i="56"/>
  <c r="C259" i="55"/>
  <c r="Z258" i="56"/>
  <c r="D258" i="55"/>
  <c r="AA257" i="56"/>
  <c r="E257" i="55"/>
  <c r="AB256" i="56"/>
  <c r="F256" i="55"/>
  <c r="AC255" i="56"/>
  <c r="G255" i="55"/>
  <c r="AD254" i="56"/>
  <c r="H254" i="55"/>
  <c r="AE253" i="56"/>
  <c r="I253" i="55"/>
  <c r="X252" i="56"/>
  <c r="B252" i="55"/>
  <c r="Y251" i="56"/>
  <c r="C251" i="55"/>
  <c r="Z250" i="56"/>
  <c r="D250" i="55"/>
  <c r="AA249" i="56"/>
  <c r="E249" i="55"/>
  <c r="AB248" i="56"/>
  <c r="F248" i="55"/>
  <c r="AC247" i="56"/>
  <c r="G247" i="55"/>
  <c r="AD246" i="56"/>
  <c r="H246" i="55"/>
  <c r="AE245" i="56"/>
  <c r="I245" i="55"/>
  <c r="X244" i="56"/>
  <c r="B244" i="55"/>
  <c r="Y243" i="56"/>
  <c r="C243" i="55"/>
  <c r="Z242" i="56"/>
  <c r="D242" i="55"/>
  <c r="AA241" i="56"/>
  <c r="E241" i="55"/>
  <c r="AB240" i="56"/>
  <c r="F240" i="55"/>
  <c r="AC239" i="56"/>
  <c r="G239" i="55"/>
  <c r="AD238" i="56"/>
  <c r="H238" i="55"/>
  <c r="AE237" i="56"/>
  <c r="I237" i="55"/>
  <c r="X236" i="56"/>
  <c r="B236" i="55"/>
  <c r="Y235" i="56"/>
  <c r="C235" i="55"/>
  <c r="Z234" i="56"/>
  <c r="D234" i="55"/>
  <c r="AA233" i="56"/>
  <c r="E233" i="55"/>
  <c r="AB232" i="56"/>
  <c r="F232" i="55"/>
  <c r="AC231" i="56"/>
  <c r="G231" i="55"/>
  <c r="AD230" i="56"/>
  <c r="H230" i="55"/>
  <c r="AE229" i="56"/>
  <c r="I229" i="55"/>
  <c r="X228" i="56"/>
  <c r="B228" i="55"/>
  <c r="Y227" i="56"/>
  <c r="C227" i="55"/>
  <c r="Z226" i="56"/>
  <c r="D226" i="55"/>
  <c r="AA225" i="56"/>
  <c r="E225" i="55"/>
  <c r="AB224" i="56"/>
  <c r="F224" i="55"/>
  <c r="AC223" i="56"/>
  <c r="G223" i="55"/>
  <c r="AD222" i="56"/>
  <c r="H222" i="55"/>
  <c r="AE221" i="56"/>
  <c r="I221" i="55"/>
  <c r="X220" i="56"/>
  <c r="B220" i="55"/>
  <c r="Y219" i="56"/>
  <c r="C219" i="55"/>
  <c r="Z218" i="56"/>
  <c r="D218" i="55"/>
  <c r="AA217" i="56"/>
  <c r="E217" i="55"/>
  <c r="AB216" i="56"/>
  <c r="F216" i="55"/>
  <c r="AC215" i="56"/>
  <c r="G215" i="55"/>
  <c r="AD214" i="56"/>
  <c r="H214" i="55"/>
  <c r="AE213" i="56"/>
  <c r="I213" i="55"/>
  <c r="X212" i="56"/>
  <c r="B212" i="55"/>
  <c r="Y211" i="56"/>
  <c r="C211" i="55"/>
  <c r="Z210" i="56"/>
  <c r="D210" i="55"/>
  <c r="AA209" i="56"/>
  <c r="E209" i="55"/>
  <c r="AB208" i="56"/>
  <c r="F208" i="55"/>
  <c r="AC207" i="56"/>
  <c r="G207" i="55"/>
  <c r="AD206" i="56"/>
  <c r="H206" i="55"/>
  <c r="AE205" i="56"/>
  <c r="I205" i="55"/>
  <c r="X204" i="56"/>
  <c r="B204" i="55"/>
  <c r="Y203" i="56"/>
  <c r="C203" i="55"/>
  <c r="Z202" i="56"/>
  <c r="D202" i="55"/>
  <c r="AA201" i="56"/>
  <c r="E201" i="55"/>
  <c r="AB200" i="56"/>
  <c r="F200" i="55"/>
  <c r="AC199" i="56"/>
  <c r="G199" i="55"/>
  <c r="AD198" i="56"/>
  <c r="H198" i="55"/>
  <c r="AE197" i="56"/>
  <c r="I197" i="55"/>
  <c r="X196" i="56"/>
  <c r="B196" i="55"/>
  <c r="Y195" i="56"/>
  <c r="C195" i="55"/>
  <c r="Z194" i="56"/>
  <c r="D194" i="55"/>
  <c r="AA193" i="56"/>
  <c r="E193" i="55"/>
  <c r="AB192" i="56"/>
  <c r="F192" i="55"/>
  <c r="AC191" i="56"/>
  <c r="G191" i="55"/>
  <c r="AD190" i="56"/>
  <c r="H190" i="55"/>
  <c r="AE189" i="56"/>
  <c r="I189" i="55"/>
  <c r="X188" i="56"/>
  <c r="B188" i="55"/>
  <c r="Y187" i="56"/>
  <c r="C187" i="55"/>
  <c r="Z186" i="56"/>
  <c r="D186" i="55"/>
  <c r="AA185" i="56"/>
  <c r="E185" i="55"/>
  <c r="AB184" i="56"/>
  <c r="F184" i="55"/>
  <c r="AC183" i="56"/>
  <c r="G183" i="55"/>
  <c r="AD182" i="56"/>
  <c r="H182" i="55"/>
  <c r="AE181" i="56"/>
  <c r="I181" i="55"/>
  <c r="X180" i="56"/>
  <c r="B180" i="55"/>
  <c r="Y179" i="56"/>
  <c r="C179" i="55"/>
  <c r="Z178" i="56"/>
  <c r="D178" i="55"/>
  <c r="AA177" i="56"/>
  <c r="E177" i="55"/>
  <c r="AB176" i="56"/>
  <c r="F176" i="55"/>
  <c r="AC175" i="56"/>
  <c r="G175" i="55"/>
  <c r="AD174" i="56"/>
  <c r="H174" i="55"/>
  <c r="AE173" i="56"/>
  <c r="I173" i="55"/>
  <c r="X172" i="56"/>
  <c r="B172" i="55"/>
  <c r="Y171" i="56"/>
  <c r="C171" i="55"/>
  <c r="Z170" i="56"/>
  <c r="D170" i="55"/>
  <c r="AA169" i="56"/>
  <c r="E169" i="55"/>
  <c r="AB168" i="56"/>
  <c r="F168" i="55"/>
  <c r="AC167" i="56"/>
  <c r="G167" i="55"/>
  <c r="AD166" i="56"/>
  <c r="H166" i="55"/>
  <c r="AE165" i="56"/>
  <c r="I165" i="55"/>
  <c r="X164" i="56"/>
  <c r="B164" i="55"/>
  <c r="Y163" i="56"/>
  <c r="C163" i="55"/>
  <c r="Z162" i="56"/>
  <c r="D162" i="55"/>
  <c r="AA161" i="56"/>
  <c r="E161" i="55"/>
  <c r="AB160" i="56"/>
  <c r="F160" i="55"/>
  <c r="AC159" i="56"/>
  <c r="G159" i="55"/>
  <c r="AD158" i="56"/>
  <c r="H158" i="55"/>
  <c r="AE157" i="56"/>
  <c r="I157" i="55"/>
  <c r="X156" i="56"/>
  <c r="B156" i="55"/>
  <c r="Y155" i="56"/>
  <c r="C155" i="55"/>
  <c r="Z154" i="56"/>
  <c r="D154" i="55"/>
  <c r="AA153" i="56"/>
  <c r="E153" i="55"/>
  <c r="AB152" i="56"/>
  <c r="F152" i="55"/>
  <c r="AC151" i="56"/>
  <c r="G151" i="55"/>
  <c r="AD150" i="56"/>
  <c r="H150" i="55"/>
  <c r="AE149" i="56"/>
  <c r="I149" i="55"/>
  <c r="X148" i="56"/>
  <c r="B148" i="55"/>
  <c r="Y147" i="56"/>
  <c r="C147" i="55"/>
  <c r="Z146" i="56"/>
  <c r="D146" i="55"/>
  <c r="AA145" i="56"/>
  <c r="E145" i="55"/>
  <c r="AB144" i="56"/>
  <c r="F144" i="55"/>
  <c r="AC143" i="56"/>
  <c r="G143" i="55"/>
  <c r="AD142" i="56"/>
  <c r="H142" i="55"/>
  <c r="AE141" i="56"/>
  <c r="I141" i="55"/>
  <c r="X140" i="56"/>
  <c r="B140" i="55"/>
  <c r="Y139" i="56"/>
  <c r="C139" i="55"/>
  <c r="Z138" i="56"/>
  <c r="D138" i="55"/>
  <c r="AA137" i="56"/>
  <c r="E137" i="55"/>
  <c r="AB136" i="56"/>
  <c r="F136" i="55"/>
  <c r="AC135" i="56"/>
  <c r="G135" i="55"/>
  <c r="AD134" i="56"/>
  <c r="H134" i="55"/>
  <c r="AE133" i="56"/>
  <c r="I133" i="55"/>
  <c r="X132" i="56"/>
  <c r="B132" i="55"/>
  <c r="Y131" i="56"/>
  <c r="C131" i="55"/>
  <c r="Z130" i="56"/>
  <c r="D130" i="55"/>
  <c r="AA129" i="56"/>
  <c r="E129" i="55"/>
  <c r="AB128" i="56"/>
  <c r="F128" i="55"/>
  <c r="AC127" i="56"/>
  <c r="G127" i="55"/>
  <c r="AD126" i="56"/>
  <c r="H126" i="55"/>
  <c r="AE125" i="56"/>
  <c r="I125" i="55"/>
  <c r="X124" i="56"/>
  <c r="B124" i="55"/>
  <c r="Y123" i="56"/>
  <c r="C123" i="55"/>
  <c r="Z122" i="56"/>
  <c r="D122" i="55"/>
  <c r="AA121" i="56"/>
  <c r="E121" i="55"/>
  <c r="AB120" i="56"/>
  <c r="F120" i="55"/>
  <c r="AC119" i="56"/>
  <c r="G119" i="55"/>
  <c r="AD118" i="56"/>
  <c r="H118" i="55"/>
  <c r="AE117" i="56"/>
  <c r="I117" i="55"/>
  <c r="X116" i="56"/>
  <c r="B116" i="55"/>
  <c r="Y115" i="56"/>
  <c r="C115" i="55"/>
  <c r="Z114" i="56"/>
  <c r="D114" i="55"/>
  <c r="AA113" i="56"/>
  <c r="E113" i="55"/>
  <c r="AB112" i="56"/>
  <c r="F112" i="55"/>
  <c r="AC111" i="56"/>
  <c r="G111" i="55"/>
  <c r="AD110" i="56"/>
  <c r="H110" i="55"/>
  <c r="AE109" i="56"/>
  <c r="I109" i="55"/>
  <c r="X108" i="56"/>
  <c r="B108" i="55"/>
  <c r="Y107" i="56"/>
  <c r="C107" i="55"/>
  <c r="Z106" i="56"/>
  <c r="D106" i="55"/>
  <c r="AA105" i="56"/>
  <c r="E105" i="55"/>
  <c r="AB104" i="56"/>
  <c r="F104" i="55"/>
  <c r="AC103" i="56"/>
  <c r="G103" i="55"/>
  <c r="AD102" i="56"/>
  <c r="H102" i="55"/>
  <c r="AE101" i="56"/>
  <c r="I101" i="55"/>
  <c r="X100" i="56"/>
  <c r="B100" i="55"/>
  <c r="Y99" i="56"/>
  <c r="C99" i="55"/>
  <c r="Z98" i="56"/>
  <c r="D98" i="55"/>
  <c r="AA97" i="56"/>
  <c r="E97" i="55"/>
  <c r="AB96" i="56"/>
  <c r="F96" i="55"/>
  <c r="AC95" i="56"/>
  <c r="G95" i="55"/>
  <c r="AD94" i="56"/>
  <c r="H94" i="55"/>
  <c r="AE93" i="56"/>
  <c r="I93" i="55"/>
  <c r="X92" i="56"/>
  <c r="B92" i="55"/>
  <c r="Y91" i="56"/>
  <c r="C91" i="55"/>
  <c r="Z90" i="56"/>
  <c r="D90" i="55"/>
  <c r="AA89" i="56"/>
  <c r="E89" i="55"/>
  <c r="AB88" i="56"/>
  <c r="F88" i="55"/>
  <c r="AC87" i="56"/>
  <c r="G87" i="55"/>
  <c r="AD86" i="56"/>
  <c r="H86" i="55"/>
  <c r="AE85" i="56"/>
  <c r="I85" i="55"/>
  <c r="X84" i="56"/>
  <c r="B84" i="55"/>
  <c r="Y83" i="56"/>
  <c r="C83" i="55"/>
  <c r="Z82" i="56"/>
  <c r="D82" i="55"/>
  <c r="AA81" i="56"/>
  <c r="E81" i="55"/>
  <c r="AB80" i="56"/>
  <c r="F80" i="55"/>
  <c r="AC79" i="56"/>
  <c r="G79" i="55"/>
  <c r="AD78" i="56"/>
  <c r="H78" i="55"/>
  <c r="AE77" i="56"/>
  <c r="I77" i="55"/>
  <c r="X76" i="56"/>
  <c r="B76" i="55"/>
  <c r="Y75" i="56"/>
  <c r="C75" i="55"/>
  <c r="Z74" i="56"/>
  <c r="D74" i="55"/>
  <c r="AA73" i="56"/>
  <c r="E73" i="55"/>
  <c r="AB72" i="56"/>
  <c r="F72" i="55"/>
  <c r="AC71" i="56"/>
  <c r="G71" i="55"/>
  <c r="AD70" i="56"/>
  <c r="H70" i="55"/>
  <c r="AE69" i="56"/>
  <c r="I69" i="55"/>
  <c r="X68" i="56"/>
  <c r="B68" i="55"/>
  <c r="Y67" i="56"/>
  <c r="C67" i="55"/>
  <c r="Z66" i="56"/>
  <c r="D66" i="55"/>
  <c r="AA65" i="56"/>
  <c r="E65" i="55"/>
  <c r="AB64" i="56"/>
  <c r="F64" i="55"/>
  <c r="AC63" i="56"/>
  <c r="G63" i="55"/>
  <c r="AD62" i="56"/>
  <c r="H62" i="55"/>
  <c r="AE61" i="56"/>
  <c r="I61" i="55"/>
  <c r="X60" i="56"/>
  <c r="B60" i="55"/>
  <c r="Y59" i="56"/>
  <c r="C59" i="55"/>
  <c r="Z58" i="56"/>
  <c r="D58" i="55"/>
  <c r="AA57" i="56"/>
  <c r="E57" i="55"/>
  <c r="AB56" i="56"/>
  <c r="F56" i="55"/>
  <c r="AC55" i="56"/>
  <c r="G55" i="55"/>
  <c r="AD54" i="56"/>
  <c r="H54" i="55"/>
  <c r="AE53" i="56"/>
  <c r="I53" i="55"/>
  <c r="X52" i="56"/>
  <c r="B52" i="55"/>
  <c r="Y51" i="56"/>
  <c r="C51" i="55"/>
  <c r="Z50" i="56"/>
  <c r="D50" i="55"/>
  <c r="AA49" i="56"/>
  <c r="E49" i="55"/>
  <c r="AB48" i="56"/>
  <c r="F48" i="55"/>
  <c r="AC47" i="56"/>
  <c r="G47" i="55"/>
  <c r="AD46" i="56"/>
  <c r="H46" i="55"/>
  <c r="AE45" i="56"/>
  <c r="I45" i="55"/>
  <c r="X44" i="56"/>
  <c r="B44" i="55"/>
  <c r="Y43" i="56"/>
  <c r="C43" i="55"/>
  <c r="Z42" i="56"/>
  <c r="D42" i="55"/>
  <c r="AA41" i="56"/>
  <c r="E41" i="55"/>
  <c r="AB40" i="56"/>
  <c r="F40" i="55"/>
  <c r="AC39" i="56"/>
  <c r="G39" i="55"/>
  <c r="AD38" i="56"/>
  <c r="H38" i="55"/>
  <c r="AE37" i="56"/>
  <c r="I37" i="55"/>
  <c r="X36" i="56"/>
  <c r="B36" i="55"/>
  <c r="Y35" i="56"/>
  <c r="C35" i="55"/>
  <c r="Z34" i="56"/>
  <c r="D34" i="55"/>
  <c r="AA33" i="56"/>
  <c r="E33" i="55"/>
  <c r="AB32" i="56"/>
  <c r="F32" i="55"/>
  <c r="AC31" i="56"/>
  <c r="G31" i="55"/>
  <c r="AD30" i="56"/>
  <c r="H30" i="55"/>
  <c r="AE29" i="56"/>
  <c r="I29" i="55"/>
  <c r="X28" i="56"/>
  <c r="B28" i="55"/>
  <c r="Y27" i="56"/>
  <c r="C27" i="55"/>
  <c r="Z26" i="56"/>
  <c r="D26" i="55"/>
  <c r="AA25" i="56"/>
  <c r="E25" i="55"/>
  <c r="AB24" i="56"/>
  <c r="F24" i="55"/>
  <c r="AC23" i="56"/>
  <c r="G23" i="55"/>
  <c r="AD22" i="56"/>
  <c r="H22" i="55"/>
  <c r="AE21" i="56"/>
  <c r="I21" i="55"/>
  <c r="X20" i="56"/>
  <c r="B20" i="55"/>
  <c r="Y19" i="56"/>
  <c r="C19" i="55"/>
  <c r="Z18" i="56"/>
  <c r="D18" i="55"/>
  <c r="AA17" i="56"/>
  <c r="E17" i="55"/>
  <c r="AB16" i="56"/>
  <c r="F16" i="55"/>
  <c r="AC15" i="56"/>
  <c r="G15" i="55"/>
  <c r="AD14" i="56"/>
  <c r="H14" i="55"/>
  <c r="AE13" i="56"/>
  <c r="I13" i="55"/>
  <c r="X12" i="56"/>
  <c r="B12" i="55"/>
  <c r="Y11" i="56"/>
  <c r="C11" i="55"/>
  <c r="Z10" i="56"/>
  <c r="D10" i="55"/>
  <c r="AA9" i="56"/>
  <c r="E9" i="55"/>
  <c r="AB8" i="56"/>
  <c r="F8" i="55"/>
  <c r="AC7" i="56"/>
  <c r="G7" i="55"/>
  <c r="AD6" i="56"/>
  <c r="H6" i="55"/>
  <c r="AE5" i="56"/>
  <c r="I5" i="55"/>
  <c r="X4" i="56"/>
  <c r="B4" i="55"/>
  <c r="Z29" i="56"/>
  <c r="D29" i="55"/>
  <c r="AA28" i="56"/>
  <c r="E28" i="55"/>
  <c r="AB27" i="56"/>
  <c r="F27" i="55"/>
  <c r="AC26" i="56"/>
  <c r="G26" i="55"/>
  <c r="AD25" i="56"/>
  <c r="H25" i="55"/>
  <c r="AE24" i="56"/>
  <c r="I24" i="55"/>
  <c r="X23" i="56"/>
  <c r="B23" i="55"/>
  <c r="Y22" i="56"/>
  <c r="C22" i="55"/>
  <c r="Z21" i="56"/>
  <c r="D21" i="55"/>
  <c r="AA20" i="56"/>
  <c r="E20" i="55"/>
  <c r="AB19" i="56"/>
  <c r="F19" i="55"/>
  <c r="AC18" i="56"/>
  <c r="G18" i="55"/>
  <c r="AD17" i="56"/>
  <c r="H17" i="55"/>
  <c r="AE16" i="56"/>
  <c r="I16" i="55"/>
  <c r="X15" i="56"/>
  <c r="B15" i="55"/>
  <c r="Y14" i="56"/>
  <c r="C14" i="55"/>
  <c r="Z13" i="56"/>
  <c r="D13" i="55"/>
  <c r="AA12" i="56"/>
  <c r="E12" i="55"/>
  <c r="AB11" i="56"/>
  <c r="F11" i="55"/>
  <c r="AC10" i="56"/>
  <c r="G10" i="55"/>
  <c r="AD9" i="56"/>
  <c r="H9" i="55"/>
  <c r="AE8" i="56"/>
  <c r="I8" i="55"/>
  <c r="X7" i="56"/>
  <c r="B7" i="55"/>
  <c r="Y6" i="56"/>
  <c r="C6" i="55"/>
  <c r="Z5" i="56"/>
  <c r="D5" i="55"/>
  <c r="AA4" i="56"/>
  <c r="E4" i="55"/>
  <c r="AC456" i="56"/>
  <c r="G456" i="55"/>
  <c r="AD455" i="56"/>
  <c r="H455" i="55"/>
  <c r="AE454" i="56"/>
  <c r="I454" i="55"/>
  <c r="X453" i="56"/>
  <c r="B453" i="55"/>
  <c r="Y452" i="56"/>
  <c r="C452" i="55"/>
  <c r="Z451" i="56"/>
  <c r="D451" i="55"/>
  <c r="AA450" i="56"/>
  <c r="E450" i="55"/>
  <c r="AB449" i="56"/>
  <c r="F449" i="55"/>
  <c r="AC448" i="56"/>
  <c r="G448" i="55"/>
  <c r="AD447" i="56"/>
  <c r="H447" i="55"/>
  <c r="AE446" i="56"/>
  <c r="I446" i="55"/>
  <c r="X445" i="56"/>
  <c r="B445" i="55"/>
  <c r="Y444" i="56"/>
  <c r="C444" i="55"/>
  <c r="Z443" i="56"/>
  <c r="D443" i="55"/>
  <c r="AA442" i="56"/>
  <c r="E442" i="55"/>
  <c r="AB441" i="56"/>
  <c r="F441" i="55"/>
  <c r="AC440" i="56"/>
  <c r="G440" i="55"/>
  <c r="AD439" i="56"/>
  <c r="H439" i="55"/>
  <c r="AE438" i="56"/>
  <c r="I438" i="55"/>
  <c r="X437" i="56"/>
  <c r="B437" i="55"/>
  <c r="Y436" i="56"/>
  <c r="C436" i="55"/>
  <c r="Z435" i="56"/>
  <c r="D435" i="55"/>
  <c r="AA434" i="56"/>
  <c r="E434" i="55"/>
  <c r="AB433" i="56"/>
  <c r="F433" i="55"/>
  <c r="AC432" i="56"/>
  <c r="G432" i="55"/>
  <c r="AD431" i="56"/>
  <c r="H431" i="55"/>
  <c r="AE430" i="56"/>
  <c r="I430" i="55"/>
  <c r="X429" i="56"/>
  <c r="B429" i="55"/>
  <c r="Y428" i="56"/>
  <c r="C428" i="55"/>
  <c r="Z427" i="56"/>
  <c r="D427" i="55"/>
  <c r="AA426" i="56"/>
  <c r="E426" i="55"/>
  <c r="AB425" i="56"/>
  <c r="F425" i="55"/>
  <c r="AC424" i="56"/>
  <c r="G424" i="55"/>
  <c r="AD423" i="56"/>
  <c r="H423" i="55"/>
  <c r="AE422" i="56"/>
  <c r="I422" i="55"/>
  <c r="X421" i="56"/>
  <c r="B421" i="55"/>
  <c r="Y420" i="56"/>
  <c r="C420" i="55"/>
  <c r="Z419" i="56"/>
  <c r="D419" i="55"/>
  <c r="AA418" i="56"/>
  <c r="E418" i="55"/>
  <c r="AB417" i="56"/>
  <c r="F417" i="55"/>
  <c r="AC416" i="56"/>
  <c r="G416" i="55"/>
  <c r="AD415" i="56"/>
  <c r="H415" i="55"/>
  <c r="AE414" i="56"/>
  <c r="I414" i="55"/>
  <c r="X413" i="56"/>
  <c r="B413" i="55"/>
  <c r="Y412" i="56"/>
  <c r="C412" i="55"/>
  <c r="Z411" i="56"/>
  <c r="D411" i="55"/>
  <c r="AA410" i="56"/>
  <c r="E410" i="55"/>
  <c r="AB409" i="56"/>
  <c r="F409" i="55"/>
  <c r="AC408" i="56"/>
  <c r="G408" i="55"/>
  <c r="AD407" i="56"/>
  <c r="H407" i="55"/>
  <c r="AE406" i="56"/>
  <c r="I406" i="55"/>
  <c r="X405" i="56"/>
  <c r="B405" i="55"/>
  <c r="Y404" i="56"/>
  <c r="C404" i="55"/>
  <c r="Z403" i="56"/>
  <c r="D403" i="55"/>
  <c r="AA402" i="56"/>
  <c r="E402" i="55"/>
  <c r="AB401" i="56"/>
  <c r="F401" i="55"/>
  <c r="AC400" i="56"/>
  <c r="G400" i="55"/>
  <c r="AD399" i="56"/>
  <c r="H399" i="55"/>
  <c r="AE398" i="56"/>
  <c r="I398" i="55"/>
  <c r="X397" i="56"/>
  <c r="B397" i="55"/>
  <c r="Y396" i="56"/>
  <c r="C396" i="55"/>
  <c r="Z395" i="56"/>
  <c r="D395" i="55"/>
  <c r="AA394" i="56"/>
  <c r="E394" i="55"/>
  <c r="AB393" i="56"/>
  <c r="F393" i="55"/>
  <c r="AC392" i="56"/>
  <c r="G392" i="55"/>
  <c r="AD391" i="56"/>
  <c r="H391" i="55"/>
  <c r="AE390" i="56"/>
  <c r="I390" i="55"/>
  <c r="X389" i="56"/>
  <c r="B389" i="55"/>
  <c r="Y388" i="56"/>
  <c r="C388" i="55"/>
  <c r="Z387" i="56"/>
  <c r="D387" i="55"/>
  <c r="AA386" i="56"/>
  <c r="E386" i="55"/>
  <c r="AB385" i="56"/>
  <c r="F385" i="55"/>
  <c r="AC384" i="56"/>
  <c r="G384" i="55"/>
  <c r="AD383" i="56"/>
  <c r="H383" i="55"/>
  <c r="AE382" i="56"/>
  <c r="I382" i="55"/>
  <c r="X381" i="56"/>
  <c r="B381" i="55"/>
  <c r="Y380" i="56"/>
  <c r="C380" i="55"/>
  <c r="Z379" i="56"/>
  <c r="D379" i="55"/>
  <c r="AA378" i="56"/>
  <c r="E378" i="55"/>
  <c r="AB377" i="56"/>
  <c r="F377" i="55"/>
  <c r="AC376" i="56"/>
  <c r="G376" i="55"/>
  <c r="AD375" i="56"/>
  <c r="H375" i="55"/>
  <c r="AE374" i="56"/>
  <c r="I374" i="55"/>
  <c r="X373" i="56"/>
  <c r="B373" i="55"/>
  <c r="Y372" i="56"/>
  <c r="C372" i="55"/>
  <c r="Z371" i="56"/>
  <c r="D371" i="55"/>
  <c r="AA370" i="56"/>
  <c r="E370" i="55"/>
  <c r="AB369" i="56"/>
  <c r="F369" i="55"/>
  <c r="AC368" i="56"/>
  <c r="G368" i="55"/>
  <c r="AD367" i="56"/>
  <c r="H367" i="55"/>
  <c r="AE366" i="56"/>
  <c r="I366" i="55"/>
  <c r="X365" i="56"/>
  <c r="B365" i="55"/>
  <c r="Y364" i="56"/>
  <c r="C364" i="55"/>
  <c r="Z363" i="56"/>
  <c r="D363" i="55"/>
  <c r="AA362" i="56"/>
  <c r="E362" i="55"/>
  <c r="AB361" i="56"/>
  <c r="F361" i="55"/>
  <c r="AC360" i="56"/>
  <c r="G360" i="55"/>
  <c r="AD359" i="56"/>
  <c r="H359" i="55"/>
  <c r="AE358" i="56"/>
  <c r="I358" i="55"/>
  <c r="X357" i="56"/>
  <c r="B357" i="55"/>
  <c r="Y356" i="56"/>
  <c r="C356" i="55"/>
  <c r="Z355" i="56"/>
  <c r="D355" i="55"/>
  <c r="AA354" i="56"/>
  <c r="E354" i="55"/>
  <c r="AB353" i="56"/>
  <c r="F353" i="55"/>
  <c r="AC352" i="56"/>
  <c r="G352" i="55"/>
  <c r="AD351" i="56"/>
  <c r="H351" i="55"/>
  <c r="AE350" i="56"/>
  <c r="I350" i="55"/>
  <c r="X349" i="56"/>
  <c r="B349" i="55"/>
  <c r="Y348" i="56"/>
  <c r="C348" i="55"/>
  <c r="Z347" i="56"/>
  <c r="D347" i="55"/>
  <c r="AA346" i="56"/>
  <c r="E346" i="55"/>
  <c r="AB345" i="56"/>
  <c r="F345" i="55"/>
  <c r="AC344" i="56"/>
  <c r="G344" i="55"/>
  <c r="AD343" i="56"/>
  <c r="H343" i="55"/>
  <c r="AE342" i="56"/>
  <c r="I342" i="55"/>
  <c r="X341" i="56"/>
  <c r="B341" i="55"/>
  <c r="Y340" i="56"/>
  <c r="C340" i="55"/>
  <c r="Z339" i="56"/>
  <c r="D339" i="55"/>
  <c r="AA338" i="56"/>
  <c r="E338" i="55"/>
  <c r="AB337" i="56"/>
  <c r="F337" i="55"/>
  <c r="AC336" i="56"/>
  <c r="G336" i="55"/>
  <c r="AD335" i="56"/>
  <c r="H335" i="55"/>
  <c r="AE334" i="56"/>
  <c r="I334" i="55"/>
  <c r="X333" i="56"/>
  <c r="B333" i="55"/>
  <c r="Y332" i="56"/>
  <c r="C332" i="55"/>
  <c r="Z331" i="56"/>
  <c r="D331" i="55"/>
  <c r="AA330" i="56"/>
  <c r="E330" i="55"/>
  <c r="AB329" i="56"/>
  <c r="F329" i="55"/>
  <c r="AC328" i="56"/>
  <c r="G328" i="55"/>
  <c r="AD327" i="56"/>
  <c r="H327" i="55"/>
  <c r="AE326" i="56"/>
  <c r="I326" i="55"/>
  <c r="X325" i="56"/>
  <c r="B325" i="55"/>
  <c r="Y324" i="56"/>
  <c r="C324" i="55"/>
  <c r="Z323" i="56"/>
  <c r="D323" i="55"/>
  <c r="AA322" i="56"/>
  <c r="E322" i="55"/>
  <c r="AB321" i="56"/>
  <c r="F321" i="55"/>
  <c r="AC320" i="56"/>
  <c r="G320" i="55"/>
  <c r="AD319" i="56"/>
  <c r="H319" i="55"/>
  <c r="AE318" i="56"/>
  <c r="I318" i="55"/>
  <c r="X317" i="56"/>
  <c r="B317" i="55"/>
  <c r="Y316" i="56"/>
  <c r="C316" i="55"/>
  <c r="Z315" i="56"/>
  <c r="D315" i="55"/>
  <c r="AA314" i="56"/>
  <c r="E314" i="55"/>
  <c r="AB313" i="56"/>
  <c r="F313" i="55"/>
  <c r="AC312" i="56"/>
  <c r="G312" i="55"/>
  <c r="AD311" i="56"/>
  <c r="H311" i="55"/>
  <c r="AE310" i="56"/>
  <c r="I310" i="55"/>
  <c r="X309" i="56"/>
  <c r="B309" i="55"/>
  <c r="Y308" i="56"/>
  <c r="C308" i="55"/>
  <c r="Z307" i="56"/>
  <c r="D307" i="55"/>
  <c r="AA306" i="56"/>
  <c r="E306" i="55"/>
  <c r="AB305" i="56"/>
  <c r="F305" i="55"/>
  <c r="AC304" i="56"/>
  <c r="G304" i="55"/>
  <c r="AD303" i="56"/>
  <c r="H303" i="55"/>
  <c r="AE302" i="56"/>
  <c r="I302" i="55"/>
  <c r="X301" i="56"/>
  <c r="B301" i="55"/>
  <c r="Y300" i="56"/>
  <c r="C300" i="55"/>
  <c r="Z299" i="56"/>
  <c r="D299" i="55"/>
  <c r="AA298" i="56"/>
  <c r="E298" i="55"/>
  <c r="AB297" i="56"/>
  <c r="F297" i="55"/>
  <c r="AC296" i="56"/>
  <c r="G296" i="55"/>
  <c r="AD295" i="56"/>
  <c r="H295" i="55"/>
  <c r="AE294" i="56"/>
  <c r="I294" i="55"/>
  <c r="X293" i="56"/>
  <c r="B293" i="55"/>
  <c r="Y292" i="56"/>
  <c r="C292" i="55"/>
  <c r="Z291" i="56"/>
  <c r="D291" i="55"/>
  <c r="AA290" i="56"/>
  <c r="E290" i="55"/>
  <c r="AB289" i="56"/>
  <c r="F289" i="55"/>
  <c r="AC288" i="56"/>
  <c r="G288" i="55"/>
  <c r="AD287" i="56"/>
  <c r="H287" i="55"/>
  <c r="AE286" i="56"/>
  <c r="I286" i="55"/>
  <c r="X285" i="56"/>
  <c r="B285" i="55"/>
  <c r="Y284" i="56"/>
  <c r="C284" i="55"/>
  <c r="Z283" i="56"/>
  <c r="D283" i="55"/>
  <c r="AA282" i="56"/>
  <c r="E282" i="55"/>
  <c r="AB281" i="56"/>
  <c r="F281" i="55"/>
  <c r="AC280" i="56"/>
  <c r="G280" i="55"/>
  <c r="AD279" i="56"/>
  <c r="H279" i="55"/>
  <c r="AE278" i="56"/>
  <c r="I278" i="55"/>
  <c r="X277" i="56"/>
  <c r="B277" i="55"/>
  <c r="Y276" i="56"/>
  <c r="C276" i="55"/>
  <c r="Z275" i="56"/>
  <c r="D275" i="55"/>
  <c r="AA274" i="56"/>
  <c r="E274" i="55"/>
  <c r="AB273" i="56"/>
  <c r="F273" i="55"/>
  <c r="AC272" i="56"/>
  <c r="G272" i="55"/>
  <c r="AD271" i="56"/>
  <c r="H271" i="55"/>
  <c r="AE270" i="56"/>
  <c r="I270" i="55"/>
  <c r="X269" i="56"/>
  <c r="B269" i="55"/>
  <c r="Y268" i="56"/>
  <c r="C268" i="55"/>
  <c r="Z267" i="56"/>
  <c r="D267" i="55"/>
  <c r="AA266" i="56"/>
  <c r="E266" i="55"/>
  <c r="AB265" i="56"/>
  <c r="F265" i="55"/>
  <c r="AC264" i="56"/>
  <c r="G264" i="55"/>
  <c r="AD263" i="56"/>
  <c r="H263" i="55"/>
  <c r="AE262" i="56"/>
  <c r="I262" i="55"/>
  <c r="X261" i="56"/>
  <c r="B261" i="55"/>
  <c r="Y260" i="56"/>
  <c r="C260" i="55"/>
  <c r="Z259" i="56"/>
  <c r="D259" i="55"/>
  <c r="AA258" i="56"/>
  <c r="E258" i="55"/>
  <c r="AB257" i="56"/>
  <c r="F257" i="55"/>
  <c r="AC256" i="56"/>
  <c r="G256" i="55"/>
  <c r="AD255" i="56"/>
  <c r="H255" i="55"/>
  <c r="AE254" i="56"/>
  <c r="I254" i="55"/>
  <c r="X253" i="56"/>
  <c r="B253" i="55"/>
  <c r="Y252" i="56"/>
  <c r="C252" i="55"/>
  <c r="Z251" i="56"/>
  <c r="D251" i="55"/>
  <c r="AA250" i="56"/>
  <c r="E250" i="55"/>
  <c r="AB249" i="56"/>
  <c r="F249" i="55"/>
  <c r="AC248" i="56"/>
  <c r="G248" i="55"/>
  <c r="AD247" i="56"/>
  <c r="H247" i="55"/>
  <c r="AE246" i="56"/>
  <c r="I246" i="55"/>
  <c r="X245" i="56"/>
  <c r="B245" i="55"/>
  <c r="Y244" i="56"/>
  <c r="C244" i="55"/>
  <c r="Z243" i="56"/>
  <c r="D243" i="55"/>
  <c r="AA242" i="56"/>
  <c r="E242" i="55"/>
  <c r="AB241" i="56"/>
  <c r="F241" i="55"/>
  <c r="AC240" i="56"/>
  <c r="G240" i="55"/>
  <c r="AD239" i="56"/>
  <c r="H239" i="55"/>
  <c r="AE238" i="56"/>
  <c r="I238" i="55"/>
  <c r="X237" i="56"/>
  <c r="B237" i="55"/>
  <c r="Y236" i="56"/>
  <c r="C236" i="55"/>
  <c r="Z235" i="56"/>
  <c r="D235" i="55"/>
  <c r="AA234" i="56"/>
  <c r="E234" i="55"/>
  <c r="AB233" i="56"/>
  <c r="F233" i="55"/>
  <c r="AC232" i="56"/>
  <c r="G232" i="55"/>
  <c r="AD231" i="56"/>
  <c r="H231" i="55"/>
  <c r="AE230" i="56"/>
  <c r="I230" i="55"/>
  <c r="X229" i="56"/>
  <c r="B229" i="55"/>
  <c r="Y228" i="56"/>
  <c r="C228" i="55"/>
  <c r="Z227" i="56"/>
  <c r="D227" i="55"/>
  <c r="AA226" i="56"/>
  <c r="E226" i="55"/>
  <c r="AB225" i="56"/>
  <c r="F225" i="55"/>
  <c r="AC224" i="56"/>
  <c r="G224" i="55"/>
  <c r="AD223" i="56"/>
  <c r="H223" i="55"/>
  <c r="AE222" i="56"/>
  <c r="I222" i="55"/>
  <c r="X221" i="56"/>
  <c r="B221" i="55"/>
  <c r="Y220" i="56"/>
  <c r="C220" i="55"/>
  <c r="Z219" i="56"/>
  <c r="D219" i="55"/>
  <c r="AA218" i="56"/>
  <c r="E218" i="55"/>
  <c r="AB217" i="56"/>
  <c r="F217" i="55"/>
  <c r="AC216" i="56"/>
  <c r="G216" i="55"/>
  <c r="AD215" i="56"/>
  <c r="H215" i="55"/>
  <c r="AE214" i="56"/>
  <c r="I214" i="55"/>
  <c r="X213" i="56"/>
  <c r="B213" i="55"/>
  <c r="Y212" i="56"/>
  <c r="C212" i="55"/>
  <c r="Z211" i="56"/>
  <c r="D211" i="55"/>
  <c r="AA210" i="56"/>
  <c r="E210" i="55"/>
  <c r="AB209" i="56"/>
  <c r="F209" i="55"/>
  <c r="AC208" i="56"/>
  <c r="G208" i="55"/>
  <c r="AD207" i="56"/>
  <c r="H207" i="55"/>
  <c r="AE206" i="56"/>
  <c r="I206" i="55"/>
  <c r="X205" i="56"/>
  <c r="B205" i="55"/>
  <c r="Y204" i="56"/>
  <c r="C204" i="55"/>
  <c r="Z203" i="56"/>
  <c r="D203" i="55"/>
  <c r="AA202" i="56"/>
  <c r="E202" i="55"/>
  <c r="AB201" i="56"/>
  <c r="F201" i="55"/>
  <c r="AC200" i="56"/>
  <c r="G200" i="55"/>
  <c r="AD199" i="56"/>
  <c r="H199" i="55"/>
  <c r="AE198" i="56"/>
  <c r="I198" i="55"/>
  <c r="X197" i="56"/>
  <c r="B197" i="55"/>
  <c r="Y196" i="56"/>
  <c r="C196" i="55"/>
  <c r="Z195" i="56"/>
  <c r="D195" i="55"/>
  <c r="AA194" i="56"/>
  <c r="E194" i="55"/>
  <c r="AB193" i="56"/>
  <c r="F193" i="55"/>
  <c r="AC192" i="56"/>
  <c r="G192" i="55"/>
  <c r="AD191" i="56"/>
  <c r="H191" i="55"/>
  <c r="AE190" i="56"/>
  <c r="I190" i="55"/>
  <c r="X189" i="56"/>
  <c r="B189" i="55"/>
  <c r="Y188" i="56"/>
  <c r="C188" i="55"/>
  <c r="Z187" i="56"/>
  <c r="D187" i="55"/>
  <c r="AA186" i="56"/>
  <c r="E186" i="55"/>
  <c r="AB185" i="56"/>
  <c r="F185" i="55"/>
  <c r="AC184" i="56"/>
  <c r="G184" i="55"/>
  <c r="AD183" i="56"/>
  <c r="H183" i="55"/>
  <c r="AE182" i="56"/>
  <c r="I182" i="55"/>
  <c r="X181" i="56"/>
  <c r="B181" i="55"/>
  <c r="Y180" i="56"/>
  <c r="C180" i="55"/>
  <c r="Z179" i="56"/>
  <c r="D179" i="55"/>
  <c r="AA178" i="56"/>
  <c r="E178" i="55"/>
  <c r="AB177" i="56"/>
  <c r="F177" i="55"/>
  <c r="AC176" i="56"/>
  <c r="G176" i="55"/>
  <c r="AD175" i="56"/>
  <c r="H175" i="55"/>
  <c r="AE174" i="56"/>
  <c r="I174" i="55"/>
  <c r="X173" i="56"/>
  <c r="B173" i="55"/>
  <c r="Y172" i="56"/>
  <c r="C172" i="55"/>
  <c r="Z171" i="56"/>
  <c r="D171" i="55"/>
  <c r="AA170" i="56"/>
  <c r="E170" i="55"/>
  <c r="AB169" i="56"/>
  <c r="F169" i="55"/>
  <c r="AC168" i="56"/>
  <c r="G168" i="55"/>
  <c r="AD167" i="56"/>
  <c r="H167" i="55"/>
  <c r="AE166" i="56"/>
  <c r="I166" i="55"/>
  <c r="X165" i="56"/>
  <c r="B165" i="55"/>
  <c r="Y164" i="56"/>
  <c r="C164" i="55"/>
  <c r="Z163" i="56"/>
  <c r="D163" i="55"/>
  <c r="AA162" i="56"/>
  <c r="E162" i="55"/>
  <c r="AB161" i="56"/>
  <c r="F161" i="55"/>
  <c r="AC160" i="56"/>
  <c r="G160" i="55"/>
  <c r="AD159" i="56"/>
  <c r="H159" i="55"/>
  <c r="AE158" i="56"/>
  <c r="I158" i="55"/>
  <c r="X157" i="56"/>
  <c r="B157" i="55"/>
  <c r="Y156" i="56"/>
  <c r="C156" i="55"/>
  <c r="Z155" i="56"/>
  <c r="D155" i="55"/>
  <c r="AA154" i="56"/>
  <c r="E154" i="55"/>
  <c r="AB153" i="56"/>
  <c r="F153" i="55"/>
  <c r="AC152" i="56"/>
  <c r="G152" i="55"/>
  <c r="AD151" i="56"/>
  <c r="H151" i="55"/>
  <c r="AE150" i="56"/>
  <c r="I150" i="55"/>
  <c r="X149" i="56"/>
  <c r="B149" i="55"/>
  <c r="Y148" i="56"/>
  <c r="C148" i="55"/>
  <c r="Z147" i="56"/>
  <c r="D147" i="55"/>
  <c r="AA146" i="56"/>
  <c r="E146" i="55"/>
  <c r="AB145" i="56"/>
  <c r="F145" i="55"/>
  <c r="AC144" i="56"/>
  <c r="G144" i="55"/>
  <c r="AD143" i="56"/>
  <c r="H143" i="55"/>
  <c r="AE142" i="56"/>
  <c r="I142" i="55"/>
  <c r="X141" i="56"/>
  <c r="B141" i="55"/>
  <c r="Y140" i="56"/>
  <c r="C140" i="55"/>
  <c r="Z139" i="56"/>
  <c r="D139" i="55"/>
  <c r="AA138" i="56"/>
  <c r="E138" i="55"/>
  <c r="AB137" i="56"/>
  <c r="F137" i="55"/>
  <c r="AC136" i="56"/>
  <c r="G136" i="55"/>
  <c r="AD135" i="56"/>
  <c r="H135" i="55"/>
  <c r="AE134" i="56"/>
  <c r="I134" i="55"/>
  <c r="X133" i="56"/>
  <c r="B133" i="55"/>
  <c r="Y132" i="56"/>
  <c r="C132" i="55"/>
  <c r="Z131" i="56"/>
  <c r="D131" i="55"/>
  <c r="AA130" i="56"/>
  <c r="E130" i="55"/>
  <c r="AB129" i="56"/>
  <c r="F129" i="55"/>
  <c r="AC128" i="56"/>
  <c r="G128" i="55"/>
  <c r="AD127" i="56"/>
  <c r="H127" i="55"/>
  <c r="AE126" i="56"/>
  <c r="I126" i="55"/>
  <c r="X125" i="56"/>
  <c r="B125" i="55"/>
  <c r="Y124" i="56"/>
  <c r="C124" i="55"/>
  <c r="Z123" i="56"/>
  <c r="D123" i="55"/>
  <c r="AA122" i="56"/>
  <c r="E122" i="55"/>
  <c r="AB121" i="56"/>
  <c r="F121" i="55"/>
  <c r="AC120" i="56"/>
  <c r="G120" i="55"/>
  <c r="AD119" i="56"/>
  <c r="H119" i="55"/>
  <c r="AE118" i="56"/>
  <c r="I118" i="55"/>
  <c r="X117" i="56"/>
  <c r="B117" i="55"/>
  <c r="Y116" i="56"/>
  <c r="C116" i="55"/>
  <c r="Z115" i="56"/>
  <c r="D115" i="55"/>
  <c r="AA114" i="56"/>
  <c r="E114" i="55"/>
  <c r="AB113" i="56"/>
  <c r="F113" i="55"/>
  <c r="AC112" i="56"/>
  <c r="G112" i="55"/>
  <c r="AD111" i="56"/>
  <c r="H111" i="55"/>
  <c r="AE110" i="56"/>
  <c r="I110" i="55"/>
  <c r="X109" i="56"/>
  <c r="B109" i="55"/>
  <c r="Y108" i="56"/>
  <c r="C108" i="55"/>
  <c r="Z107" i="56"/>
  <c r="D107" i="55"/>
  <c r="AA106" i="56"/>
  <c r="E106" i="55"/>
  <c r="AB105" i="56"/>
  <c r="F105" i="55"/>
  <c r="AC104" i="56"/>
  <c r="G104" i="55"/>
  <c r="AD103" i="56"/>
  <c r="H103" i="55"/>
  <c r="AE102" i="56"/>
  <c r="I102" i="55"/>
  <c r="X101" i="56"/>
  <c r="B101" i="55"/>
  <c r="Y100" i="56"/>
  <c r="C100" i="55"/>
  <c r="Z99" i="56"/>
  <c r="D99" i="55"/>
  <c r="AA98" i="56"/>
  <c r="E98" i="55"/>
  <c r="AB97" i="56"/>
  <c r="F97" i="55"/>
  <c r="AC96" i="56"/>
  <c r="G96" i="55"/>
  <c r="AD95" i="56"/>
  <c r="H95" i="55"/>
  <c r="AE94" i="56"/>
  <c r="I94" i="55"/>
  <c r="X93" i="56"/>
  <c r="B93" i="55"/>
  <c r="Y92" i="56"/>
  <c r="C92" i="55"/>
  <c r="Z91" i="56"/>
  <c r="D91" i="55"/>
  <c r="AA90" i="56"/>
  <c r="E90" i="55"/>
  <c r="AB89" i="56"/>
  <c r="F89" i="55"/>
  <c r="AC88" i="56"/>
  <c r="G88" i="55"/>
  <c r="AD87" i="56"/>
  <c r="H87" i="55"/>
  <c r="AE86" i="56"/>
  <c r="I86" i="55"/>
  <c r="X85" i="56"/>
  <c r="B85" i="55"/>
  <c r="Y84" i="56"/>
  <c r="C84" i="55"/>
  <c r="Z83" i="56"/>
  <c r="D83" i="55"/>
  <c r="AA82" i="56"/>
  <c r="E82" i="55"/>
  <c r="AB81" i="56"/>
  <c r="F81" i="55"/>
  <c r="AC80" i="56"/>
  <c r="G80" i="55"/>
  <c r="AD79" i="56"/>
  <c r="H79" i="55"/>
  <c r="AE78" i="56"/>
  <c r="I78" i="55"/>
  <c r="X77" i="56"/>
  <c r="B77" i="55"/>
  <c r="Y76" i="56"/>
  <c r="C76" i="55"/>
  <c r="Z75" i="56"/>
  <c r="D75" i="55"/>
  <c r="AA74" i="56"/>
  <c r="E74" i="55"/>
  <c r="AB73" i="56"/>
  <c r="F73" i="55"/>
  <c r="AC72" i="56"/>
  <c r="G72" i="55"/>
  <c r="AD71" i="56"/>
  <c r="H71" i="55"/>
  <c r="AE70" i="56"/>
  <c r="I70" i="55"/>
  <c r="X69" i="56"/>
  <c r="B69" i="55"/>
  <c r="Y68" i="56"/>
  <c r="C68" i="55"/>
  <c r="Z67" i="56"/>
  <c r="D67" i="55"/>
  <c r="AA66" i="56"/>
  <c r="E66" i="55"/>
  <c r="AB65" i="56"/>
  <c r="F65" i="55"/>
  <c r="AC64" i="56"/>
  <c r="G64" i="55"/>
  <c r="AD63" i="56"/>
  <c r="H63" i="55"/>
  <c r="AE62" i="56"/>
  <c r="I62" i="55"/>
  <c r="X61" i="56"/>
  <c r="B61" i="55"/>
  <c r="Y60" i="56"/>
  <c r="C60" i="55"/>
  <c r="Z59" i="56"/>
  <c r="D59" i="55"/>
  <c r="AA58" i="56"/>
  <c r="E58" i="55"/>
  <c r="AB57" i="56"/>
  <c r="F57" i="55"/>
  <c r="AC56" i="56"/>
  <c r="G56" i="55"/>
  <c r="AD55" i="56"/>
  <c r="H55" i="55"/>
  <c r="AE54" i="56"/>
  <c r="I54" i="55"/>
  <c r="X53" i="56"/>
  <c r="B53" i="55"/>
  <c r="Y52" i="56"/>
  <c r="C52" i="55"/>
  <c r="Z51" i="56"/>
  <c r="D51" i="55"/>
  <c r="AA50" i="56"/>
  <c r="E50" i="55"/>
  <c r="AB49" i="56"/>
  <c r="F49" i="55"/>
  <c r="AC48" i="56"/>
  <c r="G48" i="55"/>
  <c r="AD47" i="56"/>
  <c r="H47" i="55"/>
  <c r="AE46" i="56"/>
  <c r="I46" i="55"/>
  <c r="X45" i="56"/>
  <c r="B45" i="55"/>
  <c r="Y44" i="56"/>
  <c r="C44" i="55"/>
  <c r="Z43" i="56"/>
  <c r="D43" i="55"/>
  <c r="AA42" i="56"/>
  <c r="E42" i="55"/>
  <c r="AB41" i="56"/>
  <c r="F41" i="55"/>
  <c r="AC40" i="56"/>
  <c r="G40" i="55"/>
  <c r="AD39" i="56"/>
  <c r="H39" i="55"/>
  <c r="AE38" i="56"/>
  <c r="I38" i="55"/>
  <c r="X37" i="56"/>
  <c r="B37" i="55"/>
  <c r="Y36" i="56"/>
  <c r="C36" i="55"/>
  <c r="Z35" i="56"/>
  <c r="D35" i="55"/>
  <c r="AA34" i="56"/>
  <c r="E34" i="55"/>
  <c r="AB33" i="56"/>
  <c r="F33" i="55"/>
  <c r="AC32" i="56"/>
  <c r="G32" i="55"/>
  <c r="AD31" i="56"/>
  <c r="H31" i="55"/>
  <c r="AE30" i="56"/>
  <c r="I30" i="55"/>
  <c r="X29" i="56"/>
  <c r="B29" i="55"/>
  <c r="Y28" i="56"/>
  <c r="C28" i="55"/>
  <c r="Z27" i="56"/>
  <c r="D27" i="55"/>
  <c r="AA26" i="56"/>
  <c r="E26" i="55"/>
  <c r="AB25" i="56"/>
  <c r="F25" i="55"/>
  <c r="AC24" i="56"/>
  <c r="G24" i="55"/>
  <c r="AD23" i="56"/>
  <c r="H23" i="55"/>
  <c r="AE22" i="56"/>
  <c r="I22" i="55"/>
  <c r="X21" i="56"/>
  <c r="B21" i="55"/>
  <c r="Y20" i="56"/>
  <c r="C20" i="55"/>
  <c r="Z19" i="56"/>
  <c r="D19" i="55"/>
  <c r="AA18" i="56"/>
  <c r="E18" i="55"/>
  <c r="AB17" i="56"/>
  <c r="F17" i="55"/>
  <c r="AC16" i="56"/>
  <c r="G16" i="55"/>
  <c r="AD15" i="56"/>
  <c r="H15" i="55"/>
  <c r="AE14" i="56"/>
  <c r="I14" i="55"/>
  <c r="X13" i="56"/>
  <c r="B13" i="55"/>
  <c r="Y12" i="56"/>
  <c r="C12" i="55"/>
  <c r="Z11" i="56"/>
  <c r="D11" i="55"/>
  <c r="AA10" i="56"/>
  <c r="E10" i="55"/>
  <c r="AB9" i="56"/>
  <c r="F9" i="55"/>
  <c r="AC8" i="56"/>
  <c r="G8" i="55"/>
  <c r="AD7" i="56"/>
  <c r="H7" i="55"/>
  <c r="AE6" i="56"/>
  <c r="I6" i="55"/>
  <c r="X5" i="56"/>
  <c r="B5" i="55"/>
  <c r="Y4" i="56"/>
  <c r="C4" i="55"/>
  <c r="Y17" i="56"/>
  <c r="C17" i="55"/>
  <c r="Z16" i="56"/>
  <c r="D16" i="55"/>
  <c r="AA15" i="56"/>
  <c r="E15" i="55"/>
  <c r="AB14" i="56"/>
  <c r="F14" i="55"/>
  <c r="AC13" i="56"/>
  <c r="G13" i="55"/>
  <c r="AD12" i="56"/>
  <c r="H12" i="55"/>
  <c r="AE11" i="56"/>
  <c r="I11" i="55"/>
  <c r="X10" i="56"/>
  <c r="B10" i="55"/>
  <c r="Y9" i="56"/>
  <c r="C9" i="55"/>
  <c r="Z8" i="56"/>
  <c r="D8" i="55"/>
  <c r="AA7" i="56"/>
  <c r="E7" i="55"/>
  <c r="AB6" i="56"/>
  <c r="F6" i="55"/>
  <c r="AC5" i="56"/>
  <c r="G5" i="55"/>
  <c r="AD4" i="56"/>
  <c r="H4" i="55"/>
  <c r="AD43" i="56"/>
  <c r="H43" i="55"/>
  <c r="AE42" i="56"/>
  <c r="I42" i="55"/>
  <c r="X41" i="56"/>
  <c r="B41" i="55"/>
  <c r="Y40" i="56"/>
  <c r="C40" i="55"/>
  <c r="Z39" i="56"/>
  <c r="D39" i="55"/>
  <c r="AA38" i="56"/>
  <c r="E38" i="55"/>
  <c r="AB37" i="56"/>
  <c r="F37" i="55"/>
  <c r="AC36" i="56"/>
  <c r="G36" i="55"/>
  <c r="AD35" i="56"/>
  <c r="H35" i="55"/>
  <c r="AE34" i="56"/>
  <c r="I34" i="55"/>
  <c r="X33" i="56"/>
  <c r="B33" i="55"/>
  <c r="Y32" i="56"/>
  <c r="C32" i="55"/>
  <c r="Z31" i="56"/>
  <c r="D31" i="55"/>
  <c r="AA30" i="56"/>
  <c r="E30" i="55"/>
  <c r="AB29" i="56"/>
  <c r="F29" i="55"/>
  <c r="AC28" i="56"/>
  <c r="G28" i="55"/>
  <c r="AD27" i="56"/>
  <c r="H27" i="55"/>
  <c r="AE26" i="56"/>
  <c r="I26" i="55"/>
  <c r="X25" i="56"/>
  <c r="B25" i="55"/>
  <c r="Y24" i="56"/>
  <c r="C24" i="55"/>
  <c r="Z23" i="56"/>
  <c r="D23" i="55"/>
  <c r="AA22" i="56"/>
  <c r="E22" i="55"/>
  <c r="AB21" i="56"/>
  <c r="F21" i="55"/>
  <c r="AC20" i="56"/>
  <c r="G20" i="55"/>
  <c r="AD19" i="56"/>
  <c r="H19" i="55"/>
  <c r="AE18" i="56"/>
  <c r="I18" i="55"/>
  <c r="X17" i="56"/>
  <c r="B17" i="55"/>
  <c r="Y16" i="56"/>
  <c r="C16" i="55"/>
  <c r="Z15" i="56"/>
  <c r="D15" i="55"/>
  <c r="AA14" i="56"/>
  <c r="E14" i="55"/>
  <c r="AB13" i="56"/>
  <c r="F13" i="55"/>
  <c r="AC12" i="56"/>
  <c r="G12" i="55"/>
  <c r="AD11" i="56"/>
  <c r="H11" i="55"/>
  <c r="AE10" i="56"/>
  <c r="I10" i="55"/>
  <c r="X9" i="56"/>
  <c r="B9" i="55"/>
  <c r="Y8" i="56"/>
  <c r="C8" i="55"/>
  <c r="Z7" i="56"/>
  <c r="D7" i="55"/>
  <c r="AA6" i="56"/>
  <c r="E6" i="55"/>
  <c r="AB5" i="56"/>
  <c r="F5" i="55"/>
  <c r="AC4" i="56"/>
  <c r="G4" i="55"/>
  <c r="AD3" i="56"/>
  <c r="H3" i="55"/>
  <c r="AD496" i="56"/>
  <c r="H496" i="55"/>
  <c r="AE495" i="56"/>
  <c r="I495" i="55"/>
  <c r="X494" i="56"/>
  <c r="B494" i="55"/>
  <c r="Y493" i="56"/>
  <c r="C493" i="55"/>
  <c r="Z492" i="56"/>
  <c r="D492" i="55"/>
  <c r="AA491" i="56"/>
  <c r="E491" i="55"/>
  <c r="AB490" i="56"/>
  <c r="F490" i="55"/>
  <c r="AC489" i="56"/>
  <c r="G489" i="55"/>
  <c r="AD488" i="56"/>
  <c r="H488" i="55"/>
  <c r="AE487" i="56"/>
  <c r="I487" i="55"/>
  <c r="X486" i="56"/>
  <c r="B486" i="55"/>
  <c r="Y485" i="56"/>
  <c r="C485" i="55"/>
  <c r="Z484" i="56"/>
  <c r="D484" i="55"/>
  <c r="AA483" i="56"/>
  <c r="E483" i="55"/>
  <c r="AB482" i="56"/>
  <c r="F482" i="55"/>
  <c r="AC481" i="56"/>
  <c r="G481" i="55"/>
  <c r="AD480" i="56"/>
  <c r="H480" i="55"/>
  <c r="AE479" i="56"/>
  <c r="I479" i="55"/>
  <c r="X478" i="56"/>
  <c r="B478" i="55"/>
  <c r="Y477" i="56"/>
  <c r="C477" i="55"/>
  <c r="Z476" i="56"/>
  <c r="D476" i="55"/>
  <c r="AA475" i="56"/>
  <c r="E475" i="55"/>
  <c r="AB474" i="56"/>
  <c r="F474" i="55"/>
  <c r="AC473" i="56"/>
  <c r="G473" i="55"/>
  <c r="AD472" i="56"/>
  <c r="H472" i="55"/>
  <c r="AE471" i="56"/>
  <c r="I471" i="55"/>
  <c r="X470" i="56"/>
  <c r="B470" i="55"/>
  <c r="Y469" i="56"/>
  <c r="C469" i="55"/>
  <c r="Z468" i="56"/>
  <c r="D468" i="55"/>
  <c r="AA467" i="56"/>
  <c r="E467" i="55"/>
  <c r="AB466" i="56"/>
  <c r="F466" i="55"/>
  <c r="AC465" i="56"/>
  <c r="G465" i="55"/>
  <c r="AD464" i="56"/>
  <c r="H464" i="55"/>
  <c r="AE463" i="56"/>
  <c r="I463" i="55"/>
  <c r="X462" i="56"/>
  <c r="B462" i="55"/>
  <c r="Y461" i="56"/>
  <c r="C461" i="55"/>
  <c r="Z460" i="56"/>
  <c r="D460" i="55"/>
  <c r="AA459" i="56"/>
  <c r="E459" i="55"/>
  <c r="AB458" i="56"/>
  <c r="F458" i="55"/>
  <c r="AC457" i="56"/>
  <c r="G457" i="55"/>
  <c r="AD456" i="56"/>
  <c r="H456" i="55"/>
  <c r="AE455" i="56"/>
  <c r="I455" i="55"/>
  <c r="X454" i="56"/>
  <c r="B454" i="55"/>
  <c r="Y453" i="56"/>
  <c r="C453" i="55"/>
  <c r="Z452" i="56"/>
  <c r="D452" i="55"/>
  <c r="AA451" i="56"/>
  <c r="E451" i="55"/>
  <c r="AB450" i="56"/>
  <c r="F450" i="55"/>
  <c r="AC449" i="56"/>
  <c r="G449" i="55"/>
  <c r="AD448" i="56"/>
  <c r="H448" i="55"/>
  <c r="AE447" i="56"/>
  <c r="I447" i="55"/>
  <c r="X446" i="56"/>
  <c r="B446" i="55"/>
  <c r="Y445" i="56"/>
  <c r="C445" i="55"/>
  <c r="Z444" i="56"/>
  <c r="D444" i="55"/>
  <c r="AA443" i="56"/>
  <c r="E443" i="55"/>
  <c r="AB442" i="56"/>
  <c r="F442" i="55"/>
  <c r="AC441" i="56"/>
  <c r="G441" i="55"/>
  <c r="AD440" i="56"/>
  <c r="H440" i="55"/>
  <c r="AE439" i="56"/>
  <c r="I439" i="55"/>
  <c r="X438" i="56"/>
  <c r="B438" i="55"/>
  <c r="Y437" i="56"/>
  <c r="C437" i="55"/>
  <c r="Z436" i="56"/>
  <c r="D436" i="55"/>
  <c r="AA435" i="56"/>
  <c r="E435" i="55"/>
  <c r="AB434" i="56"/>
  <c r="F434" i="55"/>
  <c r="AC433" i="56"/>
  <c r="G433" i="55"/>
  <c r="AD432" i="56"/>
  <c r="H432" i="55"/>
  <c r="AE431" i="56"/>
  <c r="I431" i="55"/>
  <c r="X430" i="56"/>
  <c r="B430" i="55"/>
  <c r="Y429" i="56"/>
  <c r="C429" i="55"/>
  <c r="Z428" i="56"/>
  <c r="D428" i="55"/>
  <c r="AA427" i="56"/>
  <c r="E427" i="55"/>
  <c r="AB426" i="56"/>
  <c r="F426" i="55"/>
  <c r="AC425" i="56"/>
  <c r="G425" i="55"/>
  <c r="AD424" i="56"/>
  <c r="H424" i="55"/>
  <c r="AE423" i="56"/>
  <c r="I423" i="55"/>
  <c r="X422" i="56"/>
  <c r="B422" i="55"/>
  <c r="Y421" i="56"/>
  <c r="C421" i="55"/>
  <c r="Z420" i="56"/>
  <c r="D420" i="55"/>
  <c r="AA419" i="56"/>
  <c r="E419" i="55"/>
  <c r="AB418" i="56"/>
  <c r="F418" i="55"/>
  <c r="AC417" i="56"/>
  <c r="G417" i="55"/>
  <c r="AD416" i="56"/>
  <c r="H416" i="55"/>
  <c r="AE415" i="56"/>
  <c r="I415" i="55"/>
  <c r="X414" i="56"/>
  <c r="B414" i="55"/>
  <c r="Y413" i="56"/>
  <c r="C413" i="55"/>
  <c r="Z412" i="56"/>
  <c r="D412" i="55"/>
  <c r="AA411" i="56"/>
  <c r="E411" i="55"/>
  <c r="AB410" i="56"/>
  <c r="F410" i="55"/>
  <c r="AC409" i="56"/>
  <c r="G409" i="55"/>
  <c r="AD408" i="56"/>
  <c r="H408" i="55"/>
  <c r="AE407" i="56"/>
  <c r="I407" i="55"/>
  <c r="X406" i="56"/>
  <c r="B406" i="55"/>
  <c r="Y405" i="56"/>
  <c r="C405" i="55"/>
  <c r="Z404" i="56"/>
  <c r="D404" i="55"/>
  <c r="AA403" i="56"/>
  <c r="E403" i="55"/>
  <c r="AB402" i="56"/>
  <c r="F402" i="55"/>
  <c r="AC401" i="56"/>
  <c r="G401" i="55"/>
  <c r="AD400" i="56"/>
  <c r="H400" i="55"/>
  <c r="AE399" i="56"/>
  <c r="I399" i="55"/>
  <c r="X398" i="56"/>
  <c r="B398" i="55"/>
  <c r="Y397" i="56"/>
  <c r="C397" i="55"/>
  <c r="Z396" i="56"/>
  <c r="D396" i="55"/>
  <c r="AA395" i="56"/>
  <c r="E395" i="55"/>
  <c r="AB394" i="56"/>
  <c r="F394" i="55"/>
  <c r="AC393" i="56"/>
  <c r="G393" i="55"/>
  <c r="AD392" i="56"/>
  <c r="H392" i="55"/>
  <c r="AE391" i="56"/>
  <c r="I391" i="55"/>
  <c r="X390" i="56"/>
  <c r="B390" i="55"/>
  <c r="Y389" i="56"/>
  <c r="C389" i="55"/>
  <c r="Z388" i="56"/>
  <c r="D388" i="55"/>
  <c r="AA387" i="56"/>
  <c r="E387" i="55"/>
  <c r="AB386" i="56"/>
  <c r="F386" i="55"/>
  <c r="AC385" i="56"/>
  <c r="G385" i="55"/>
  <c r="AD384" i="56"/>
  <c r="H384" i="55"/>
  <c r="AE383" i="56"/>
  <c r="I383" i="55"/>
  <c r="X382" i="56"/>
  <c r="B382" i="55"/>
  <c r="Y381" i="56"/>
  <c r="C381" i="55"/>
  <c r="Z380" i="56"/>
  <c r="D380" i="55"/>
  <c r="AA379" i="56"/>
  <c r="E379" i="55"/>
  <c r="AB378" i="56"/>
  <c r="F378" i="55"/>
  <c r="AC377" i="56"/>
  <c r="G377" i="55"/>
  <c r="AD376" i="56"/>
  <c r="H376" i="55"/>
  <c r="AE375" i="56"/>
  <c r="I375" i="55"/>
  <c r="X374" i="56"/>
  <c r="B374" i="55"/>
  <c r="Y373" i="56"/>
  <c r="C373" i="55"/>
  <c r="Z372" i="56"/>
  <c r="D372" i="55"/>
  <c r="AA371" i="56"/>
  <c r="E371" i="55"/>
  <c r="AB370" i="56"/>
  <c r="F370" i="55"/>
  <c r="AC369" i="56"/>
  <c r="G369" i="55"/>
  <c r="AD368" i="56"/>
  <c r="H368" i="55"/>
  <c r="AE367" i="56"/>
  <c r="I367" i="55"/>
  <c r="X366" i="56"/>
  <c r="B366" i="55"/>
  <c r="Y365" i="56"/>
  <c r="C365" i="55"/>
  <c r="Z364" i="56"/>
  <c r="D364" i="55"/>
  <c r="AA363" i="56"/>
  <c r="E363" i="55"/>
  <c r="AB362" i="56"/>
  <c r="F362" i="55"/>
  <c r="AC361" i="56"/>
  <c r="G361" i="55"/>
  <c r="AD360" i="56"/>
  <c r="H360" i="55"/>
  <c r="AE359" i="56"/>
  <c r="I359" i="55"/>
  <c r="X358" i="56"/>
  <c r="B358" i="55"/>
  <c r="Y357" i="56"/>
  <c r="C357" i="55"/>
  <c r="Z356" i="56"/>
  <c r="D356" i="55"/>
  <c r="AA355" i="56"/>
  <c r="E355" i="55"/>
  <c r="AB354" i="56"/>
  <c r="F354" i="55"/>
  <c r="AC353" i="56"/>
  <c r="G353" i="55"/>
  <c r="AD352" i="56"/>
  <c r="H352" i="55"/>
  <c r="AE351" i="56"/>
  <c r="I351" i="55"/>
  <c r="X350" i="56"/>
  <c r="B350" i="55"/>
  <c r="Y349" i="56"/>
  <c r="C349" i="55"/>
  <c r="Z348" i="56"/>
  <c r="D348" i="55"/>
  <c r="AA347" i="56"/>
  <c r="E347" i="55"/>
  <c r="AB346" i="56"/>
  <c r="F346" i="55"/>
  <c r="AC345" i="56"/>
  <c r="G345" i="55"/>
  <c r="AD344" i="56"/>
  <c r="H344" i="55"/>
  <c r="AE343" i="56"/>
  <c r="I343" i="55"/>
  <c r="X342" i="56"/>
  <c r="B342" i="55"/>
  <c r="Y341" i="56"/>
  <c r="C341" i="55"/>
  <c r="Z340" i="56"/>
  <c r="D340" i="55"/>
  <c r="AA339" i="56"/>
  <c r="E339" i="55"/>
  <c r="AB338" i="56"/>
  <c r="F338" i="55"/>
  <c r="AC337" i="56"/>
  <c r="G337" i="55"/>
  <c r="AD336" i="56"/>
  <c r="H336" i="55"/>
  <c r="AE335" i="56"/>
  <c r="I335" i="55"/>
  <c r="X334" i="56"/>
  <c r="B334" i="55"/>
  <c r="Y333" i="56"/>
  <c r="C333" i="55"/>
  <c r="Z332" i="56"/>
  <c r="D332" i="55"/>
  <c r="AA331" i="56"/>
  <c r="E331" i="55"/>
  <c r="AB330" i="56"/>
  <c r="F330" i="55"/>
  <c r="AC329" i="56"/>
  <c r="G329" i="55"/>
  <c r="AD328" i="56"/>
  <c r="H328" i="55"/>
  <c r="AE327" i="56"/>
  <c r="I327" i="55"/>
  <c r="X326" i="56"/>
  <c r="B326" i="55"/>
  <c r="Y325" i="56"/>
  <c r="C325" i="55"/>
  <c r="Z324" i="56"/>
  <c r="D324" i="55"/>
  <c r="AA323" i="56"/>
  <c r="E323" i="55"/>
  <c r="AB322" i="56"/>
  <c r="F322" i="55"/>
  <c r="AC321" i="56"/>
  <c r="G321" i="55"/>
  <c r="AD320" i="56"/>
  <c r="H320" i="55"/>
  <c r="AE319" i="56"/>
  <c r="I319" i="55"/>
  <c r="X318" i="56"/>
  <c r="B318" i="55"/>
  <c r="Y317" i="56"/>
  <c r="C317" i="55"/>
  <c r="Z316" i="56"/>
  <c r="D316" i="55"/>
  <c r="AA315" i="56"/>
  <c r="E315" i="55"/>
  <c r="AB314" i="56"/>
  <c r="F314" i="55"/>
  <c r="AC313" i="56"/>
  <c r="G313" i="55"/>
  <c r="AD312" i="56"/>
  <c r="H312" i="55"/>
  <c r="AE311" i="56"/>
  <c r="I311" i="55"/>
  <c r="X310" i="56"/>
  <c r="B310" i="55"/>
  <c r="Y309" i="56"/>
  <c r="C309" i="55"/>
  <c r="Z308" i="56"/>
  <c r="D308" i="55"/>
  <c r="AA307" i="56"/>
  <c r="E307" i="55"/>
  <c r="AB306" i="56"/>
  <c r="F306" i="55"/>
  <c r="AC305" i="56"/>
  <c r="G305" i="55"/>
  <c r="AD304" i="56"/>
  <c r="H304" i="55"/>
  <c r="AE303" i="56"/>
  <c r="I303" i="55"/>
  <c r="X302" i="56"/>
  <c r="B302" i="55"/>
  <c r="Y301" i="56"/>
  <c r="C301" i="55"/>
  <c r="Z300" i="56"/>
  <c r="D300" i="55"/>
  <c r="AA299" i="56"/>
  <c r="E299" i="55"/>
  <c r="AB298" i="56"/>
  <c r="F298" i="55"/>
  <c r="AC297" i="56"/>
  <c r="G297" i="55"/>
  <c r="AD296" i="56"/>
  <c r="H296" i="55"/>
  <c r="AE295" i="56"/>
  <c r="I295" i="55"/>
  <c r="X294" i="56"/>
  <c r="B294" i="55"/>
  <c r="Y293" i="56"/>
  <c r="C293" i="55"/>
  <c r="Z292" i="56"/>
  <c r="D292" i="55"/>
  <c r="AA291" i="56"/>
  <c r="E291" i="55"/>
  <c r="AB290" i="56"/>
  <c r="F290" i="55"/>
  <c r="AC289" i="56"/>
  <c r="G289" i="55"/>
  <c r="AD288" i="56"/>
  <c r="H288" i="55"/>
  <c r="AE287" i="56"/>
  <c r="I287" i="55"/>
  <c r="X286" i="56"/>
  <c r="B286" i="55"/>
  <c r="Y285" i="56"/>
  <c r="C285" i="55"/>
  <c r="Z284" i="56"/>
  <c r="D284" i="55"/>
  <c r="AA283" i="56"/>
  <c r="E283" i="55"/>
  <c r="AB282" i="56"/>
  <c r="F282" i="55"/>
  <c r="AC281" i="56"/>
  <c r="G281" i="55"/>
  <c r="AD280" i="56"/>
  <c r="H280" i="55"/>
  <c r="AE279" i="56"/>
  <c r="I279" i="55"/>
  <c r="X278" i="56"/>
  <c r="B278" i="55"/>
  <c r="Y277" i="56"/>
  <c r="C277" i="55"/>
  <c r="Z276" i="56"/>
  <c r="D276" i="55"/>
  <c r="AA275" i="56"/>
  <c r="E275" i="55"/>
  <c r="AB274" i="56"/>
  <c r="F274" i="55"/>
  <c r="AC273" i="56"/>
  <c r="G273" i="55"/>
  <c r="AD272" i="56"/>
  <c r="H272" i="55"/>
  <c r="AE271" i="56"/>
  <c r="I271" i="55"/>
  <c r="X270" i="56"/>
  <c r="B270" i="55"/>
  <c r="Y269" i="56"/>
  <c r="C269" i="55"/>
  <c r="Z268" i="56"/>
  <c r="D268" i="55"/>
  <c r="AA267" i="56"/>
  <c r="E267" i="55"/>
  <c r="AB266" i="56"/>
  <c r="F266" i="55"/>
  <c r="AC265" i="56"/>
  <c r="G265" i="55"/>
  <c r="AD264" i="56"/>
  <c r="H264" i="55"/>
  <c r="AE263" i="56"/>
  <c r="I263" i="55"/>
  <c r="X262" i="56"/>
  <c r="B262" i="55"/>
  <c r="Y261" i="56"/>
  <c r="C261" i="55"/>
  <c r="Z260" i="56"/>
  <c r="D260" i="55"/>
  <c r="AA259" i="56"/>
  <c r="E259" i="55"/>
  <c r="AB258" i="56"/>
  <c r="F258" i="55"/>
  <c r="AC257" i="56"/>
  <c r="G257" i="55"/>
  <c r="AD256" i="56"/>
  <c r="H256" i="55"/>
  <c r="AE255" i="56"/>
  <c r="I255" i="55"/>
  <c r="X254" i="56"/>
  <c r="B254" i="55"/>
  <c r="Y253" i="56"/>
  <c r="C253" i="55"/>
  <c r="Z252" i="56"/>
  <c r="D252" i="55"/>
  <c r="AA251" i="56"/>
  <c r="E251" i="55"/>
  <c r="AB250" i="56"/>
  <c r="F250" i="55"/>
  <c r="AC249" i="56"/>
  <c r="G249" i="55"/>
  <c r="AD248" i="56"/>
  <c r="H248" i="55"/>
  <c r="AE247" i="56"/>
  <c r="I247" i="55"/>
  <c r="X246" i="56"/>
  <c r="B246" i="55"/>
  <c r="Y245" i="56"/>
  <c r="C245" i="55"/>
  <c r="Z244" i="56"/>
  <c r="D244" i="55"/>
  <c r="AA243" i="56"/>
  <c r="E243" i="55"/>
  <c r="AB242" i="56"/>
  <c r="F242" i="55"/>
  <c r="AC241" i="56"/>
  <c r="G241" i="55"/>
  <c r="AD240" i="56"/>
  <c r="H240" i="55"/>
  <c r="AE239" i="56"/>
  <c r="I239" i="55"/>
  <c r="X238" i="56"/>
  <c r="B238" i="55"/>
  <c r="Y237" i="56"/>
  <c r="C237" i="55"/>
  <c r="Z236" i="56"/>
  <c r="D236" i="55"/>
  <c r="AA235" i="56"/>
  <c r="E235" i="55"/>
  <c r="AB234" i="56"/>
  <c r="F234" i="55"/>
  <c r="AC233" i="56"/>
  <c r="G233" i="55"/>
  <c r="AD232" i="56"/>
  <c r="H232" i="55"/>
  <c r="AE231" i="56"/>
  <c r="I231" i="55"/>
  <c r="X230" i="56"/>
  <c r="B230" i="55"/>
  <c r="Y229" i="56"/>
  <c r="C229" i="55"/>
  <c r="Z228" i="56"/>
  <c r="D228" i="55"/>
  <c r="AA227" i="56"/>
  <c r="E227" i="55"/>
  <c r="AB226" i="56"/>
  <c r="F226" i="55"/>
  <c r="AC225" i="56"/>
  <c r="G225" i="55"/>
  <c r="AD224" i="56"/>
  <c r="H224" i="55"/>
  <c r="AE223" i="56"/>
  <c r="I223" i="55"/>
  <c r="X222" i="56"/>
  <c r="B222" i="55"/>
  <c r="Y221" i="56"/>
  <c r="C221" i="55"/>
  <c r="Z220" i="56"/>
  <c r="D220" i="55"/>
  <c r="AA219" i="56"/>
  <c r="E219" i="55"/>
  <c r="AB218" i="56"/>
  <c r="F218" i="55"/>
  <c r="AC217" i="56"/>
  <c r="G217" i="55"/>
  <c r="AD216" i="56"/>
  <c r="H216" i="55"/>
  <c r="AE215" i="56"/>
  <c r="I215" i="55"/>
  <c r="X214" i="56"/>
  <c r="B214" i="55"/>
  <c r="Y213" i="56"/>
  <c r="C213" i="55"/>
  <c r="Z212" i="56"/>
  <c r="D212" i="55"/>
  <c r="AA211" i="56"/>
  <c r="E211" i="55"/>
  <c r="AB210" i="56"/>
  <c r="F210" i="55"/>
  <c r="AC209" i="56"/>
  <c r="G209" i="55"/>
  <c r="AD208" i="56"/>
  <c r="H208" i="55"/>
  <c r="AE207" i="56"/>
  <c r="I207" i="55"/>
  <c r="X206" i="56"/>
  <c r="B206" i="55"/>
  <c r="Y205" i="56"/>
  <c r="C205" i="55"/>
  <c r="Z204" i="56"/>
  <c r="D204" i="55"/>
  <c r="AA203" i="56"/>
  <c r="E203" i="55"/>
  <c r="AB202" i="56"/>
  <c r="F202" i="55"/>
  <c r="AC201" i="56"/>
  <c r="G201" i="55"/>
  <c r="AD200" i="56"/>
  <c r="H200" i="55"/>
  <c r="AE199" i="56"/>
  <c r="I199" i="55"/>
  <c r="X198" i="56"/>
  <c r="B198" i="55"/>
  <c r="Y197" i="56"/>
  <c r="C197" i="55"/>
  <c r="Z196" i="56"/>
  <c r="D196" i="55"/>
  <c r="AA195" i="56"/>
  <c r="E195" i="55"/>
  <c r="AB194" i="56"/>
  <c r="F194" i="55"/>
  <c r="AC193" i="56"/>
  <c r="G193" i="55"/>
  <c r="AD192" i="56"/>
  <c r="H192" i="55"/>
  <c r="AE191" i="56"/>
  <c r="I191" i="55"/>
  <c r="X190" i="56"/>
  <c r="B190" i="55"/>
  <c r="Y189" i="56"/>
  <c r="C189" i="55"/>
  <c r="Z188" i="56"/>
  <c r="D188" i="55"/>
  <c r="AA187" i="56"/>
  <c r="E187" i="55"/>
  <c r="AB186" i="56"/>
  <c r="F186" i="55"/>
  <c r="AC185" i="56"/>
  <c r="G185" i="55"/>
  <c r="AD184" i="56"/>
  <c r="H184" i="55"/>
  <c r="AE183" i="56"/>
  <c r="I183" i="55"/>
  <c r="X182" i="56"/>
  <c r="B182" i="55"/>
  <c r="Y181" i="56"/>
  <c r="C181" i="55"/>
  <c r="Z180" i="56"/>
  <c r="D180" i="55"/>
  <c r="AA179" i="56"/>
  <c r="E179" i="55"/>
  <c r="AB178" i="56"/>
  <c r="F178" i="55"/>
  <c r="AC177" i="56"/>
  <c r="G177" i="55"/>
  <c r="AD176" i="56"/>
  <c r="H176" i="55"/>
  <c r="AE175" i="56"/>
  <c r="I175" i="55"/>
  <c r="X174" i="56"/>
  <c r="B174" i="55"/>
  <c r="Y173" i="56"/>
  <c r="C173" i="55"/>
  <c r="Z172" i="56"/>
  <c r="D172" i="55"/>
  <c r="AA171" i="56"/>
  <c r="E171" i="55"/>
  <c r="AB170" i="56"/>
  <c r="F170" i="55"/>
  <c r="AC169" i="56"/>
  <c r="G169" i="55"/>
  <c r="AD168" i="56"/>
  <c r="H168" i="55"/>
  <c r="AE167" i="56"/>
  <c r="I167" i="55"/>
  <c r="X166" i="56"/>
  <c r="B166" i="55"/>
  <c r="Y165" i="56"/>
  <c r="C165" i="55"/>
  <c r="Z164" i="56"/>
  <c r="D164" i="55"/>
  <c r="AA163" i="56"/>
  <c r="E163" i="55"/>
  <c r="AB162" i="56"/>
  <c r="F162" i="55"/>
  <c r="AC161" i="56"/>
  <c r="G161" i="55"/>
  <c r="AD160" i="56"/>
  <c r="H160" i="55"/>
  <c r="AE159" i="56"/>
  <c r="I159" i="55"/>
  <c r="X158" i="56"/>
  <c r="B158" i="55"/>
  <c r="Y157" i="56"/>
  <c r="C157" i="55"/>
  <c r="Z156" i="56"/>
  <c r="D156" i="55"/>
  <c r="AA155" i="56"/>
  <c r="E155" i="55"/>
  <c r="AB154" i="56"/>
  <c r="F154" i="55"/>
  <c r="AC153" i="56"/>
  <c r="G153" i="55"/>
  <c r="AD152" i="56"/>
  <c r="H152" i="55"/>
  <c r="AE151" i="56"/>
  <c r="I151" i="55"/>
  <c r="X150" i="56"/>
  <c r="B150" i="55"/>
  <c r="Y149" i="56"/>
  <c r="C149" i="55"/>
  <c r="Z148" i="56"/>
  <c r="D148" i="55"/>
  <c r="AA147" i="56"/>
  <c r="E147" i="55"/>
  <c r="AB146" i="56"/>
  <c r="F146" i="55"/>
  <c r="AC145" i="56"/>
  <c r="G145" i="55"/>
  <c r="AD144" i="56"/>
  <c r="H144" i="55"/>
  <c r="AE143" i="56"/>
  <c r="I143" i="55"/>
  <c r="X142" i="56"/>
  <c r="B142" i="55"/>
  <c r="Y141" i="56"/>
  <c r="C141" i="55"/>
  <c r="Z140" i="56"/>
  <c r="D140" i="55"/>
  <c r="AA139" i="56"/>
  <c r="E139" i="55"/>
  <c r="AB138" i="56"/>
  <c r="F138" i="55"/>
  <c r="AC137" i="56"/>
  <c r="G137" i="55"/>
  <c r="AD136" i="56"/>
  <c r="H136" i="55"/>
  <c r="AE135" i="56"/>
  <c r="I135" i="55"/>
  <c r="X134" i="56"/>
  <c r="B134" i="55"/>
  <c r="Y133" i="56"/>
  <c r="C133" i="55"/>
  <c r="Z132" i="56"/>
  <c r="D132" i="55"/>
  <c r="AA131" i="56"/>
  <c r="E131" i="55"/>
  <c r="AB130" i="56"/>
  <c r="F130" i="55"/>
  <c r="AC129" i="56"/>
  <c r="G129" i="55"/>
  <c r="AD128" i="56"/>
  <c r="H128" i="55"/>
  <c r="AE127" i="56"/>
  <c r="I127" i="55"/>
  <c r="X126" i="56"/>
  <c r="B126" i="55"/>
  <c r="Y125" i="56"/>
  <c r="C125" i="55"/>
  <c r="Z124" i="56"/>
  <c r="D124" i="55"/>
  <c r="AA123" i="56"/>
  <c r="E123" i="55"/>
  <c r="AB122" i="56"/>
  <c r="F122" i="55"/>
  <c r="AC121" i="56"/>
  <c r="G121" i="55"/>
  <c r="AD120" i="56"/>
  <c r="H120" i="55"/>
  <c r="AE119" i="56"/>
  <c r="I119" i="55"/>
  <c r="X118" i="56"/>
  <c r="B118" i="55"/>
  <c r="Y117" i="56"/>
  <c r="C117" i="55"/>
  <c r="Z116" i="56"/>
  <c r="D116" i="55"/>
  <c r="AA115" i="56"/>
  <c r="E115" i="55"/>
  <c r="AB114" i="56"/>
  <c r="F114" i="55"/>
  <c r="AC113" i="56"/>
  <c r="G113" i="55"/>
  <c r="AD112" i="56"/>
  <c r="H112" i="55"/>
  <c r="AE111" i="56"/>
  <c r="I111" i="55"/>
  <c r="X110" i="56"/>
  <c r="B110" i="55"/>
  <c r="Y109" i="56"/>
  <c r="C109" i="55"/>
  <c r="Z108" i="56"/>
  <c r="D108" i="55"/>
  <c r="AA107" i="56"/>
  <c r="E107" i="55"/>
  <c r="AB106" i="56"/>
  <c r="F106" i="55"/>
  <c r="AC105" i="56"/>
  <c r="G105" i="55"/>
  <c r="AD104" i="56"/>
  <c r="H104" i="55"/>
  <c r="AE103" i="56"/>
  <c r="I103" i="55"/>
  <c r="X102" i="56"/>
  <c r="B102" i="55"/>
  <c r="Y101" i="56"/>
  <c r="C101" i="55"/>
  <c r="Z100" i="56"/>
  <c r="D100" i="55"/>
  <c r="AA99" i="56"/>
  <c r="E99" i="55"/>
  <c r="AB98" i="56"/>
  <c r="F98" i="55"/>
  <c r="AC97" i="56"/>
  <c r="G97" i="55"/>
  <c r="AD96" i="56"/>
  <c r="H96" i="55"/>
  <c r="AE95" i="56"/>
  <c r="I95" i="55"/>
  <c r="X94" i="56"/>
  <c r="B94" i="55"/>
  <c r="Y93" i="56"/>
  <c r="C93" i="55"/>
  <c r="Z92" i="56"/>
  <c r="D92" i="55"/>
  <c r="AA91" i="56"/>
  <c r="E91" i="55"/>
  <c r="AB90" i="56"/>
  <c r="F90" i="55"/>
  <c r="AC89" i="56"/>
  <c r="G89" i="55"/>
  <c r="AD88" i="56"/>
  <c r="H88" i="55"/>
  <c r="AE87" i="56"/>
  <c r="I87" i="55"/>
  <c r="X86" i="56"/>
  <c r="B86" i="55"/>
  <c r="Y85" i="56"/>
  <c r="C85" i="55"/>
  <c r="Z84" i="56"/>
  <c r="D84" i="55"/>
  <c r="AA83" i="56"/>
  <c r="E83" i="55"/>
  <c r="AB82" i="56"/>
  <c r="F82" i="55"/>
  <c r="AC81" i="56"/>
  <c r="G81" i="55"/>
  <c r="AD80" i="56"/>
  <c r="H80" i="55"/>
  <c r="AE79" i="56"/>
  <c r="I79" i="55"/>
  <c r="X78" i="56"/>
  <c r="B78" i="55"/>
  <c r="Y77" i="56"/>
  <c r="C77" i="55"/>
  <c r="Z76" i="56"/>
  <c r="D76" i="55"/>
  <c r="AA75" i="56"/>
  <c r="E75" i="55"/>
  <c r="AB74" i="56"/>
  <c r="F74" i="55"/>
  <c r="AC73" i="56"/>
  <c r="G73" i="55"/>
  <c r="AD72" i="56"/>
  <c r="H72" i="55"/>
  <c r="AE71" i="56"/>
  <c r="I71" i="55"/>
  <c r="X70" i="56"/>
  <c r="B70" i="55"/>
  <c r="Y69" i="56"/>
  <c r="C69" i="55"/>
  <c r="Z68" i="56"/>
  <c r="D68" i="55"/>
  <c r="AA67" i="56"/>
  <c r="E67" i="55"/>
  <c r="AB66" i="56"/>
  <c r="F66" i="55"/>
  <c r="AC65" i="56"/>
  <c r="G65" i="55"/>
  <c r="AD64" i="56"/>
  <c r="H64" i="55"/>
  <c r="AE63" i="56"/>
  <c r="I63" i="55"/>
  <c r="X62" i="56"/>
  <c r="B62" i="55"/>
  <c r="Y61" i="56"/>
  <c r="C61" i="55"/>
  <c r="Z60" i="56"/>
  <c r="D60" i="55"/>
  <c r="AA59" i="56"/>
  <c r="E59" i="55"/>
  <c r="AB58" i="56"/>
  <c r="F58" i="55"/>
  <c r="AC57" i="56"/>
  <c r="G57" i="55"/>
  <c r="AD56" i="56"/>
  <c r="H56" i="55"/>
  <c r="AE55" i="56"/>
  <c r="I55" i="55"/>
  <c r="X54" i="56"/>
  <c r="B54" i="55"/>
  <c r="Y53" i="56"/>
  <c r="C53" i="55"/>
  <c r="Z52" i="56"/>
  <c r="D52" i="55"/>
  <c r="AA51" i="56"/>
  <c r="E51" i="55"/>
  <c r="AB50" i="56"/>
  <c r="F50" i="55"/>
  <c r="AC49" i="56"/>
  <c r="G49" i="55"/>
  <c r="AD48" i="56"/>
  <c r="H48" i="55"/>
  <c r="AE47" i="56"/>
  <c r="I47" i="55"/>
  <c r="X46" i="56"/>
  <c r="B46" i="55"/>
  <c r="Y45" i="56"/>
  <c r="C45" i="55"/>
  <c r="Z44" i="56"/>
  <c r="D44" i="55"/>
  <c r="AA43" i="56"/>
  <c r="E43" i="55"/>
  <c r="AB42" i="56"/>
  <c r="F42" i="55"/>
  <c r="AC41" i="56"/>
  <c r="G41" i="55"/>
  <c r="AD40" i="56"/>
  <c r="H40" i="55"/>
  <c r="AE39" i="56"/>
  <c r="I39" i="55"/>
  <c r="X38" i="56"/>
  <c r="B38" i="55"/>
  <c r="Y37" i="56"/>
  <c r="C37" i="55"/>
  <c r="Z36" i="56"/>
  <c r="D36" i="55"/>
  <c r="AA35" i="56"/>
  <c r="E35" i="55"/>
  <c r="AB34" i="56"/>
  <c r="F34" i="55"/>
  <c r="AC33" i="56"/>
  <c r="G33" i="55"/>
  <c r="AD32" i="56"/>
  <c r="H32" i="55"/>
  <c r="AE31" i="56"/>
  <c r="I31" i="55"/>
  <c r="X30" i="56"/>
  <c r="B30" i="55"/>
  <c r="Y29" i="56"/>
  <c r="C29" i="55"/>
  <c r="Z28" i="56"/>
  <c r="D28" i="55"/>
  <c r="AA27" i="56"/>
  <c r="E27" i="55"/>
  <c r="AB26" i="56"/>
  <c r="F26" i="55"/>
  <c r="AC25" i="56"/>
  <c r="G25" i="55"/>
  <c r="AD24" i="56"/>
  <c r="H24" i="55"/>
  <c r="AE23" i="56"/>
  <c r="I23" i="55"/>
  <c r="X22" i="56"/>
  <c r="B22" i="55"/>
  <c r="Y21" i="56"/>
  <c r="C21" i="55"/>
  <c r="Z20" i="56"/>
  <c r="D20" i="55"/>
  <c r="AA19" i="56"/>
  <c r="E19" i="55"/>
  <c r="AB18" i="56"/>
  <c r="F18" i="55"/>
  <c r="AC17" i="56"/>
  <c r="G17" i="55"/>
  <c r="AD16" i="56"/>
  <c r="H16" i="55"/>
  <c r="AE15" i="56"/>
  <c r="I15" i="55"/>
  <c r="X14" i="56"/>
  <c r="B14" i="55"/>
  <c r="Y13" i="56"/>
  <c r="C13" i="55"/>
  <c r="Z12" i="56"/>
  <c r="D12" i="55"/>
  <c r="AA11" i="56"/>
  <c r="E11" i="55"/>
  <c r="AB10" i="56"/>
  <c r="F10" i="55"/>
  <c r="AC9" i="56"/>
  <c r="G9" i="55"/>
  <c r="AD8" i="56"/>
  <c r="H8" i="55"/>
  <c r="AE7" i="56"/>
  <c r="I7" i="55"/>
  <c r="X6" i="56"/>
  <c r="B6" i="55"/>
  <c r="Y5" i="56"/>
  <c r="C5" i="55"/>
  <c r="Z4" i="56"/>
  <c r="D4" i="55"/>
  <c r="AC254" i="56"/>
  <c r="G254" i="55"/>
  <c r="AD253" i="56"/>
  <c r="H253" i="55"/>
  <c r="AE252" i="56"/>
  <c r="I252" i="55"/>
  <c r="X251" i="56"/>
  <c r="B251" i="55"/>
  <c r="Y250" i="56"/>
  <c r="C250" i="55"/>
  <c r="Z249" i="56"/>
  <c r="D249" i="55"/>
  <c r="AA248" i="56"/>
  <c r="E248" i="55"/>
  <c r="AB247" i="56"/>
  <c r="F247" i="55"/>
  <c r="AC246" i="56"/>
  <c r="G246" i="55"/>
  <c r="AD245" i="56"/>
  <c r="H245" i="55"/>
  <c r="AE244" i="56"/>
  <c r="I244" i="55"/>
  <c r="X243" i="56"/>
  <c r="B243" i="55"/>
  <c r="Y242" i="56"/>
  <c r="C242" i="55"/>
  <c r="Z241" i="56"/>
  <c r="D241" i="55"/>
  <c r="AA240" i="56"/>
  <c r="E240" i="55"/>
  <c r="AB239" i="56"/>
  <c r="F239" i="55"/>
  <c r="AC238" i="56"/>
  <c r="G238" i="55"/>
  <c r="AD237" i="56"/>
  <c r="H237" i="55"/>
  <c r="AE236" i="56"/>
  <c r="I236" i="55"/>
  <c r="X235" i="56"/>
  <c r="B235" i="55"/>
  <c r="Y234" i="56"/>
  <c r="C234" i="55"/>
  <c r="Z233" i="56"/>
  <c r="D233" i="55"/>
  <c r="AA232" i="56"/>
  <c r="E232" i="55"/>
  <c r="AB231" i="56"/>
  <c r="F231" i="55"/>
  <c r="AC230" i="56"/>
  <c r="G230" i="55"/>
  <c r="AD229" i="56"/>
  <c r="H229" i="55"/>
  <c r="AE228" i="56"/>
  <c r="I228" i="55"/>
  <c r="X227" i="56"/>
  <c r="B227" i="55"/>
  <c r="Y226" i="56"/>
  <c r="C226" i="55"/>
  <c r="Z225" i="56"/>
  <c r="D225" i="55"/>
  <c r="AA224" i="56"/>
  <c r="E224" i="55"/>
  <c r="AB223" i="56"/>
  <c r="F223" i="55"/>
  <c r="AC222" i="56"/>
  <c r="G222" i="55"/>
  <c r="AD221" i="56"/>
  <c r="H221" i="55"/>
  <c r="AE220" i="56"/>
  <c r="I220" i="55"/>
  <c r="X219" i="56"/>
  <c r="B219" i="55"/>
  <c r="Y218" i="56"/>
  <c r="C218" i="55"/>
  <c r="Z217" i="56"/>
  <c r="D217" i="55"/>
  <c r="AA216" i="56"/>
  <c r="E216" i="55"/>
  <c r="AB215" i="56"/>
  <c r="F215" i="55"/>
  <c r="AC214" i="56"/>
  <c r="G214" i="55"/>
  <c r="AD213" i="56"/>
  <c r="H213" i="55"/>
  <c r="AE212" i="56"/>
  <c r="I212" i="55"/>
  <c r="X211" i="56"/>
  <c r="B211" i="55"/>
  <c r="Y210" i="56"/>
  <c r="C210" i="55"/>
  <c r="Z209" i="56"/>
  <c r="D209" i="55"/>
  <c r="AA208" i="56"/>
  <c r="E208" i="55"/>
  <c r="AB207" i="56"/>
  <c r="F207" i="55"/>
  <c r="AC206" i="56"/>
  <c r="G206" i="55"/>
  <c r="AD205" i="56"/>
  <c r="H205" i="55"/>
  <c r="AE204" i="56"/>
  <c r="I204" i="55"/>
  <c r="X203" i="56"/>
  <c r="B203" i="55"/>
  <c r="Y202" i="56"/>
  <c r="C202" i="55"/>
  <c r="Z201" i="56"/>
  <c r="D201" i="55"/>
  <c r="AA200" i="56"/>
  <c r="E200" i="55"/>
  <c r="AB199" i="56"/>
  <c r="F199" i="55"/>
  <c r="AC198" i="56"/>
  <c r="G198" i="55"/>
  <c r="AD197" i="56"/>
  <c r="H197" i="55"/>
  <c r="AE196" i="56"/>
  <c r="I196" i="55"/>
  <c r="X195" i="56"/>
  <c r="B195" i="55"/>
  <c r="Y194" i="56"/>
  <c r="C194" i="55"/>
  <c r="Z193" i="56"/>
  <c r="D193" i="55"/>
  <c r="AA192" i="56"/>
  <c r="E192" i="55"/>
  <c r="AB191" i="56"/>
  <c r="F191" i="55"/>
  <c r="AC190" i="56"/>
  <c r="G190" i="55"/>
  <c r="AD189" i="56"/>
  <c r="H189" i="55"/>
  <c r="AE188" i="56"/>
  <c r="I188" i="55"/>
  <c r="X187" i="56"/>
  <c r="B187" i="55"/>
  <c r="Y186" i="56"/>
  <c r="C186" i="55"/>
  <c r="Z185" i="56"/>
  <c r="D185" i="55"/>
  <c r="AA184" i="56"/>
  <c r="E184" i="55"/>
  <c r="AB183" i="56"/>
  <c r="F183" i="55"/>
  <c r="AC182" i="56"/>
  <c r="G182" i="55"/>
  <c r="AD181" i="56"/>
  <c r="H181" i="55"/>
  <c r="AE180" i="56"/>
  <c r="I180" i="55"/>
  <c r="X179" i="56"/>
  <c r="B179" i="55"/>
  <c r="Y178" i="56"/>
  <c r="C178" i="55"/>
  <c r="Z177" i="56"/>
  <c r="D177" i="55"/>
  <c r="AA176" i="56"/>
  <c r="E176" i="55"/>
  <c r="AB175" i="56"/>
  <c r="F175" i="55"/>
  <c r="AC174" i="56"/>
  <c r="G174" i="55"/>
  <c r="AD173" i="56"/>
  <c r="H173" i="55"/>
  <c r="AE172" i="56"/>
  <c r="I172" i="55"/>
  <c r="X171" i="56"/>
  <c r="B171" i="55"/>
  <c r="Y170" i="56"/>
  <c r="C170" i="55"/>
  <c r="Z169" i="56"/>
  <c r="D169" i="55"/>
  <c r="AA168" i="56"/>
  <c r="E168" i="55"/>
  <c r="AB167" i="56"/>
  <c r="F167" i="55"/>
  <c r="AC166" i="56"/>
  <c r="G166" i="55"/>
  <c r="AD165" i="56"/>
  <c r="H165" i="55"/>
  <c r="AE164" i="56"/>
  <c r="I164" i="55"/>
  <c r="X163" i="56"/>
  <c r="B163" i="55"/>
  <c r="Y162" i="56"/>
  <c r="C162" i="55"/>
  <c r="Z161" i="56"/>
  <c r="D161" i="55"/>
  <c r="AA160" i="56"/>
  <c r="E160" i="55"/>
  <c r="AB159" i="56"/>
  <c r="F159" i="55"/>
  <c r="AC158" i="56"/>
  <c r="G158" i="55"/>
  <c r="AD157" i="56"/>
  <c r="H157" i="55"/>
  <c r="AE156" i="56"/>
  <c r="I156" i="55"/>
  <c r="X155" i="56"/>
  <c r="B155" i="55"/>
  <c r="Y154" i="56"/>
  <c r="C154" i="55"/>
  <c r="Z153" i="56"/>
  <c r="D153" i="55"/>
  <c r="AA152" i="56"/>
  <c r="E152" i="55"/>
  <c r="AB151" i="56"/>
  <c r="F151" i="55"/>
  <c r="AC150" i="56"/>
  <c r="G150" i="55"/>
  <c r="AD149" i="56"/>
  <c r="H149" i="55"/>
  <c r="AE148" i="56"/>
  <c r="I148" i="55"/>
  <c r="X147" i="56"/>
  <c r="B147" i="55"/>
  <c r="Y146" i="56"/>
  <c r="C146" i="55"/>
  <c r="Z145" i="56"/>
  <c r="D145" i="55"/>
  <c r="AA144" i="56"/>
  <c r="E144" i="55"/>
  <c r="AB143" i="56"/>
  <c r="F143" i="55"/>
  <c r="AC142" i="56"/>
  <c r="G142" i="55"/>
  <c r="AD141" i="56"/>
  <c r="H141" i="55"/>
  <c r="AE140" i="56"/>
  <c r="I140" i="55"/>
  <c r="X139" i="56"/>
  <c r="B139" i="55"/>
  <c r="Y138" i="56"/>
  <c r="C138" i="55"/>
  <c r="Z137" i="56"/>
  <c r="D137" i="55"/>
  <c r="AA136" i="56"/>
  <c r="E136" i="55"/>
  <c r="AB135" i="56"/>
  <c r="F135" i="55"/>
  <c r="AC134" i="56"/>
  <c r="G134" i="55"/>
  <c r="AD133" i="56"/>
  <c r="H133" i="55"/>
  <c r="AE132" i="56"/>
  <c r="I132" i="55"/>
  <c r="X131" i="56"/>
  <c r="B131" i="55"/>
  <c r="Y130" i="56"/>
  <c r="C130" i="55"/>
  <c r="Z129" i="56"/>
  <c r="D129" i="55"/>
  <c r="AA128" i="56"/>
  <c r="E128" i="55"/>
  <c r="AB127" i="56"/>
  <c r="F127" i="55"/>
  <c r="AC126" i="56"/>
  <c r="G126" i="55"/>
  <c r="AD125" i="56"/>
  <c r="H125" i="55"/>
  <c r="AE124" i="56"/>
  <c r="I124" i="55"/>
  <c r="X123" i="56"/>
  <c r="B123" i="55"/>
  <c r="Y122" i="56"/>
  <c r="C122" i="55"/>
  <c r="Z121" i="56"/>
  <c r="D121" i="55"/>
  <c r="AA120" i="56"/>
  <c r="E120" i="55"/>
  <c r="AB119" i="56"/>
  <c r="F119" i="55"/>
  <c r="AC118" i="56"/>
  <c r="G118" i="55"/>
  <c r="AD117" i="56"/>
  <c r="H117" i="55"/>
  <c r="AE116" i="56"/>
  <c r="I116" i="55"/>
  <c r="X115" i="56"/>
  <c r="B115" i="55"/>
  <c r="Y114" i="56"/>
  <c r="C114" i="55"/>
  <c r="Z113" i="56"/>
  <c r="D113" i="55"/>
  <c r="AA112" i="56"/>
  <c r="E112" i="55"/>
  <c r="AB111" i="56"/>
  <c r="F111" i="55"/>
  <c r="AC110" i="56"/>
  <c r="G110" i="55"/>
  <c r="AD109" i="56"/>
  <c r="H109" i="55"/>
  <c r="AE108" i="56"/>
  <c r="I108" i="55"/>
  <c r="X107" i="56"/>
  <c r="B107" i="55"/>
  <c r="Y106" i="56"/>
  <c r="C106" i="55"/>
  <c r="Z105" i="56"/>
  <c r="D105" i="55"/>
  <c r="AA104" i="56"/>
  <c r="E104" i="55"/>
  <c r="AB103" i="56"/>
  <c r="F103" i="55"/>
  <c r="AC102" i="56"/>
  <c r="G102" i="55"/>
  <c r="AD101" i="56"/>
  <c r="H101" i="55"/>
  <c r="AE100" i="56"/>
  <c r="I100" i="55"/>
  <c r="X99" i="56"/>
  <c r="B99" i="55"/>
  <c r="Y98" i="56"/>
  <c r="C98" i="55"/>
  <c r="Z97" i="56"/>
  <c r="D97" i="55"/>
  <c r="AA96" i="56"/>
  <c r="E96" i="55"/>
  <c r="AB95" i="56"/>
  <c r="F95" i="55"/>
  <c r="AC94" i="56"/>
  <c r="G94" i="55"/>
  <c r="AD93" i="56"/>
  <c r="H93" i="55"/>
  <c r="AE92" i="56"/>
  <c r="I92" i="55"/>
  <c r="X91" i="56"/>
  <c r="B91" i="55"/>
  <c r="Y90" i="56"/>
  <c r="C90" i="55"/>
  <c r="Z89" i="56"/>
  <c r="D89" i="55"/>
  <c r="AA88" i="56"/>
  <c r="E88" i="55"/>
  <c r="AB87" i="56"/>
  <c r="F87" i="55"/>
  <c r="AC86" i="56"/>
  <c r="G86" i="55"/>
  <c r="AD85" i="56"/>
  <c r="H85" i="55"/>
  <c r="AE84" i="56"/>
  <c r="I84" i="55"/>
  <c r="X83" i="56"/>
  <c r="B83" i="55"/>
  <c r="Y82" i="56"/>
  <c r="C82" i="55"/>
  <c r="Z81" i="56"/>
  <c r="D81" i="55"/>
  <c r="AA80" i="56"/>
  <c r="E80" i="55"/>
  <c r="AB79" i="56"/>
  <c r="F79" i="55"/>
  <c r="AC78" i="56"/>
  <c r="G78" i="55"/>
  <c r="AD77" i="56"/>
  <c r="H77" i="55"/>
  <c r="AE76" i="56"/>
  <c r="I76" i="55"/>
  <c r="X75" i="56"/>
  <c r="B75" i="55"/>
  <c r="Y74" i="56"/>
  <c r="C74" i="55"/>
  <c r="Z73" i="56"/>
  <c r="D73" i="55"/>
  <c r="AA72" i="56"/>
  <c r="E72" i="55"/>
  <c r="AB71" i="56"/>
  <c r="F71" i="55"/>
  <c r="AC70" i="56"/>
  <c r="G70" i="55"/>
  <c r="AD69" i="56"/>
  <c r="H69" i="55"/>
  <c r="AE68" i="56"/>
  <c r="I68" i="55"/>
  <c r="X67" i="56"/>
  <c r="B67" i="55"/>
  <c r="Y66" i="56"/>
  <c r="C66" i="55"/>
  <c r="Z65" i="56"/>
  <c r="D65" i="55"/>
  <c r="AA64" i="56"/>
  <c r="E64" i="55"/>
  <c r="AB63" i="56"/>
  <c r="F63" i="55"/>
  <c r="AC62" i="56"/>
  <c r="G62" i="55"/>
  <c r="AD61" i="56"/>
  <c r="H61" i="55"/>
  <c r="AE60" i="56"/>
  <c r="I60" i="55"/>
  <c r="X59" i="56"/>
  <c r="B59" i="55"/>
  <c r="Y58" i="56"/>
  <c r="C58" i="55"/>
  <c r="Z57" i="56"/>
  <c r="D57" i="55"/>
  <c r="AA56" i="56"/>
  <c r="E56" i="55"/>
  <c r="AB55" i="56"/>
  <c r="F55" i="55"/>
  <c r="AC54" i="56"/>
  <c r="G54" i="55"/>
  <c r="AD53" i="56"/>
  <c r="H53" i="55"/>
  <c r="AE52" i="56"/>
  <c r="I52" i="55"/>
  <c r="X51" i="56"/>
  <c r="B51" i="55"/>
  <c r="Y50" i="56"/>
  <c r="C50" i="55"/>
  <c r="Z49" i="56"/>
  <c r="D49" i="55"/>
  <c r="AA48" i="56"/>
  <c r="E48" i="55"/>
  <c r="AB47" i="56"/>
  <c r="F47" i="55"/>
  <c r="AC46" i="56"/>
  <c r="G46" i="55"/>
  <c r="AD45" i="56"/>
  <c r="H45" i="55"/>
  <c r="AE44" i="56"/>
  <c r="I44" i="55"/>
  <c r="X43" i="56"/>
  <c r="B43" i="55"/>
  <c r="Y42" i="56"/>
  <c r="C42" i="55"/>
  <c r="Z41" i="56"/>
  <c r="D41" i="55"/>
  <c r="AA40" i="56"/>
  <c r="E40" i="55"/>
  <c r="AB39" i="56"/>
  <c r="F39" i="55"/>
  <c r="AC38" i="56"/>
  <c r="G38" i="55"/>
  <c r="AD37" i="56"/>
  <c r="H37" i="55"/>
  <c r="AE36" i="56"/>
  <c r="I36" i="55"/>
  <c r="X35" i="56"/>
  <c r="B35" i="55"/>
  <c r="Y34" i="56"/>
  <c r="C34" i="55"/>
  <c r="Z33" i="56"/>
  <c r="D33" i="55"/>
  <c r="AA32" i="56"/>
  <c r="E32" i="55"/>
  <c r="AB31" i="56"/>
  <c r="F31" i="55"/>
  <c r="AC30" i="56"/>
  <c r="G30" i="55"/>
  <c r="AD29" i="56"/>
  <c r="H29" i="55"/>
  <c r="AE28" i="56"/>
  <c r="I28" i="55"/>
  <c r="X27" i="56"/>
  <c r="B27" i="55"/>
  <c r="Y26" i="56"/>
  <c r="C26" i="55"/>
  <c r="Z25" i="56"/>
  <c r="D25" i="55"/>
  <c r="AA24" i="56"/>
  <c r="E24" i="55"/>
  <c r="AB23" i="56"/>
  <c r="F23" i="55"/>
  <c r="AC22" i="56"/>
  <c r="G22" i="55"/>
  <c r="AD21" i="56"/>
  <c r="H21" i="55"/>
  <c r="AE20" i="56"/>
  <c r="I20" i="55"/>
  <c r="X19" i="56"/>
  <c r="B19" i="55"/>
  <c r="Y18" i="56"/>
  <c r="C18" i="55"/>
  <c r="Z17" i="56"/>
  <c r="D17" i="55"/>
  <c r="AA16" i="56"/>
  <c r="E16" i="55"/>
  <c r="AB15" i="56"/>
  <c r="F15" i="55"/>
  <c r="AC14" i="56"/>
  <c r="G14" i="55"/>
  <c r="AD13" i="56"/>
  <c r="H13" i="55"/>
  <c r="AE12" i="56"/>
  <c r="I12" i="55"/>
  <c r="X11" i="56"/>
  <c r="B11" i="55"/>
  <c r="Y10" i="56"/>
  <c r="C10" i="55"/>
  <c r="Z9" i="56"/>
  <c r="D9" i="55"/>
  <c r="AA8" i="56"/>
  <c r="E8" i="55"/>
  <c r="AB7" i="56"/>
  <c r="F7" i="55"/>
  <c r="AC6" i="56"/>
  <c r="G6" i="55"/>
  <c r="AD5" i="56"/>
  <c r="H5" i="55"/>
  <c r="AE4" i="56"/>
  <c r="I4" i="55"/>
  <c r="E17" i="58"/>
  <c r="H17" i="58" s="1"/>
  <c r="J17" i="58" s="1"/>
  <c r="G17" i="58"/>
  <c r="E49" i="58"/>
  <c r="H49" i="58" s="1"/>
  <c r="J49" i="58" s="1"/>
  <c r="G49" i="58"/>
  <c r="E97" i="58"/>
  <c r="H97" i="58" s="1"/>
  <c r="G97" i="58"/>
  <c r="E129" i="58"/>
  <c r="H129" i="58" s="1"/>
  <c r="J129" i="58" s="1"/>
  <c r="G129" i="58"/>
  <c r="E161" i="58"/>
  <c r="H161" i="58" s="1"/>
  <c r="G161" i="58"/>
  <c r="E201" i="58"/>
  <c r="H201" i="58" s="1"/>
  <c r="G201" i="58"/>
  <c r="E233" i="58"/>
  <c r="H233" i="58" s="1"/>
  <c r="G233" i="58"/>
  <c r="E273" i="58"/>
  <c r="H273" i="58" s="1"/>
  <c r="J273" i="58" s="1"/>
  <c r="G273" i="58"/>
  <c r="E305" i="58"/>
  <c r="H305" i="58" s="1"/>
  <c r="J305" i="58" s="1"/>
  <c r="G305" i="58"/>
  <c r="E337" i="58"/>
  <c r="H337" i="58" s="1"/>
  <c r="G337" i="58"/>
  <c r="G457" i="58"/>
  <c r="G353" i="58"/>
  <c r="E18" i="58"/>
  <c r="H18" i="58" s="1"/>
  <c r="J18" i="58" s="1"/>
  <c r="G18" i="58"/>
  <c r="E42" i="58"/>
  <c r="H42" i="58" s="1"/>
  <c r="G42" i="58"/>
  <c r="E74" i="58"/>
  <c r="H74" i="58" s="1"/>
  <c r="G74" i="58"/>
  <c r="E106" i="58"/>
  <c r="H106" i="58" s="1"/>
  <c r="G106" i="58"/>
  <c r="E122" i="58"/>
  <c r="H122" i="58" s="1"/>
  <c r="G122" i="58"/>
  <c r="E138" i="58"/>
  <c r="H138" i="58" s="1"/>
  <c r="G138" i="58"/>
  <c r="E162" i="58"/>
  <c r="H162" i="58" s="1"/>
  <c r="G162" i="58"/>
  <c r="E186" i="58"/>
  <c r="H186" i="58" s="1"/>
  <c r="G186" i="58"/>
  <c r="E210" i="58"/>
  <c r="H210" i="58" s="1"/>
  <c r="G210" i="58"/>
  <c r="E234" i="58"/>
  <c r="H234" i="58" s="1"/>
  <c r="G234" i="58"/>
  <c r="E258" i="58"/>
  <c r="H258" i="58" s="1"/>
  <c r="J258" i="58" s="1"/>
  <c r="G258" i="58"/>
  <c r="E282" i="58"/>
  <c r="H282" i="58" s="1"/>
  <c r="J282" i="58" s="1"/>
  <c r="G282" i="58"/>
  <c r="E306" i="58"/>
  <c r="H306" i="58" s="1"/>
  <c r="G306" i="58"/>
  <c r="E330" i="58"/>
  <c r="H330" i="58" s="1"/>
  <c r="J330" i="58" s="1"/>
  <c r="G330" i="58"/>
  <c r="E346" i="58"/>
  <c r="H346" i="58" s="1"/>
  <c r="G346" i="58"/>
  <c r="E3" i="58"/>
  <c r="H3" i="58" s="1"/>
  <c r="G3" i="58"/>
  <c r="E19" i="58"/>
  <c r="H19" i="58" s="1"/>
  <c r="J19" i="58" s="1"/>
  <c r="G19" i="58"/>
  <c r="E35" i="58"/>
  <c r="H35" i="58" s="1"/>
  <c r="G35" i="58"/>
  <c r="E51" i="58"/>
  <c r="H51" i="58" s="1"/>
  <c r="J51" i="58" s="1"/>
  <c r="G51" i="58"/>
  <c r="E67" i="58"/>
  <c r="H67" i="58" s="1"/>
  <c r="G67" i="58"/>
  <c r="E83" i="58"/>
  <c r="H83" i="58" s="1"/>
  <c r="G83" i="58"/>
  <c r="E91" i="58"/>
  <c r="H91" i="58" s="1"/>
  <c r="G91" i="58"/>
  <c r="E99" i="58"/>
  <c r="H99" i="58" s="1"/>
  <c r="G99" i="58"/>
  <c r="E107" i="58"/>
  <c r="H107" i="58" s="1"/>
  <c r="J107" i="58" s="1"/>
  <c r="G107" i="58"/>
  <c r="E115" i="58"/>
  <c r="H115" i="58" s="1"/>
  <c r="J115" i="58" s="1"/>
  <c r="G115" i="58"/>
  <c r="E123" i="58"/>
  <c r="H123" i="58" s="1"/>
  <c r="G123" i="58"/>
  <c r="E131" i="58"/>
  <c r="H131" i="58" s="1"/>
  <c r="G131" i="58"/>
  <c r="E139" i="58"/>
  <c r="H139" i="58" s="1"/>
  <c r="J139" i="58" s="1"/>
  <c r="G139" i="58"/>
  <c r="E147" i="58"/>
  <c r="H147" i="58" s="1"/>
  <c r="G147" i="58"/>
  <c r="E155" i="58"/>
  <c r="H155" i="58" s="1"/>
  <c r="G155" i="58"/>
  <c r="E163" i="58"/>
  <c r="H163" i="58" s="1"/>
  <c r="G163" i="58"/>
  <c r="E171" i="58"/>
  <c r="H171" i="58" s="1"/>
  <c r="G171" i="58"/>
  <c r="E179" i="58"/>
  <c r="H179" i="58" s="1"/>
  <c r="G179" i="58"/>
  <c r="E187" i="58"/>
  <c r="H187" i="58" s="1"/>
  <c r="G187" i="58"/>
  <c r="E195" i="58"/>
  <c r="H195" i="58" s="1"/>
  <c r="G195" i="58"/>
  <c r="E203" i="58"/>
  <c r="H203" i="58" s="1"/>
  <c r="G203" i="58"/>
  <c r="E211" i="58"/>
  <c r="H211" i="58" s="1"/>
  <c r="J211" i="58" s="1"/>
  <c r="G211" i="58"/>
  <c r="E219" i="58"/>
  <c r="H219" i="58" s="1"/>
  <c r="G219" i="58"/>
  <c r="E227" i="58"/>
  <c r="H227" i="58" s="1"/>
  <c r="G227" i="58"/>
  <c r="E235" i="58"/>
  <c r="H235" i="58" s="1"/>
  <c r="G235" i="58"/>
  <c r="E243" i="58"/>
  <c r="H243" i="58" s="1"/>
  <c r="G243" i="58"/>
  <c r="E251" i="58"/>
  <c r="H251" i="58" s="1"/>
  <c r="G251" i="58"/>
  <c r="E259" i="58"/>
  <c r="H259" i="58" s="1"/>
  <c r="G259" i="58"/>
  <c r="E267" i="58"/>
  <c r="H267" i="58" s="1"/>
  <c r="G267" i="58"/>
  <c r="E275" i="58"/>
  <c r="H275" i="58" s="1"/>
  <c r="J275" i="58" s="1"/>
  <c r="G275" i="58"/>
  <c r="E283" i="58"/>
  <c r="H283" i="58" s="1"/>
  <c r="J283" i="58" s="1"/>
  <c r="G283" i="58"/>
  <c r="E291" i="58"/>
  <c r="H291" i="58" s="1"/>
  <c r="J291" i="58" s="1"/>
  <c r="G291" i="58"/>
  <c r="E299" i="58"/>
  <c r="H299" i="58" s="1"/>
  <c r="J299" i="58" s="1"/>
  <c r="G299" i="58"/>
  <c r="E307" i="58"/>
  <c r="H307" i="58" s="1"/>
  <c r="G307" i="58"/>
  <c r="E315" i="58"/>
  <c r="H315" i="58" s="1"/>
  <c r="G315" i="58"/>
  <c r="E323" i="58"/>
  <c r="H323" i="58" s="1"/>
  <c r="G323" i="58"/>
  <c r="E331" i="58"/>
  <c r="H331" i="58" s="1"/>
  <c r="J331" i="58" s="1"/>
  <c r="G331" i="58"/>
  <c r="E339" i="58"/>
  <c r="H339" i="58" s="1"/>
  <c r="G339" i="58"/>
  <c r="G492" i="58"/>
  <c r="G488" i="58"/>
  <c r="G484" i="58"/>
  <c r="J484" i="58" s="1"/>
  <c r="G480" i="58"/>
  <c r="G476" i="58"/>
  <c r="G472" i="58"/>
  <c r="J472" i="58" s="1"/>
  <c r="G468" i="58"/>
  <c r="G464" i="58"/>
  <c r="G460" i="58"/>
  <c r="G456" i="58"/>
  <c r="G452" i="58"/>
  <c r="G448" i="58"/>
  <c r="G444" i="58"/>
  <c r="G440" i="58"/>
  <c r="G436" i="58"/>
  <c r="G432" i="58"/>
  <c r="G428" i="58"/>
  <c r="G424" i="58"/>
  <c r="J424" i="58" s="1"/>
  <c r="G420" i="58"/>
  <c r="G416" i="58"/>
  <c r="G412" i="58"/>
  <c r="G408" i="58"/>
  <c r="G404" i="58"/>
  <c r="G400" i="58"/>
  <c r="G396" i="58"/>
  <c r="G392" i="58"/>
  <c r="G388" i="58"/>
  <c r="J388" i="58" s="1"/>
  <c r="G384" i="58"/>
  <c r="J384" i="58" s="1"/>
  <c r="G380" i="58"/>
  <c r="G376" i="58"/>
  <c r="J376" i="58" s="1"/>
  <c r="G372" i="58"/>
  <c r="J372" i="58" s="1"/>
  <c r="G368" i="58"/>
  <c r="J368" i="58" s="1"/>
  <c r="G364" i="58"/>
  <c r="J364" i="58" s="1"/>
  <c r="G360" i="58"/>
  <c r="J360" i="58" s="1"/>
  <c r="G356" i="58"/>
  <c r="J356" i="58" s="1"/>
  <c r="G352" i="58"/>
  <c r="J352" i="58" s="1"/>
  <c r="G340" i="58"/>
  <c r="G324" i="58"/>
  <c r="G308" i="58"/>
  <c r="G292" i="58"/>
  <c r="G276" i="58"/>
  <c r="G260" i="58"/>
  <c r="G244" i="58"/>
  <c r="G228" i="58"/>
  <c r="G212" i="58"/>
  <c r="G196" i="58"/>
  <c r="J196" i="58" s="1"/>
  <c r="G180" i="58"/>
  <c r="J180" i="58" s="1"/>
  <c r="G164" i="58"/>
  <c r="G148" i="58"/>
  <c r="J148" i="58" s="1"/>
  <c r="G132" i="58"/>
  <c r="J132" i="58" s="1"/>
  <c r="G116" i="58"/>
  <c r="G100" i="58"/>
  <c r="J100" i="58" s="1"/>
  <c r="E33" i="58"/>
  <c r="H33" i="58" s="1"/>
  <c r="J33" i="58" s="1"/>
  <c r="G33" i="58"/>
  <c r="E73" i="58"/>
  <c r="H73" i="58" s="1"/>
  <c r="G73" i="58"/>
  <c r="E105" i="58"/>
  <c r="H105" i="58" s="1"/>
  <c r="G105" i="58"/>
  <c r="E137" i="58"/>
  <c r="H137" i="58" s="1"/>
  <c r="G137" i="58"/>
  <c r="E169" i="58"/>
  <c r="H169" i="58" s="1"/>
  <c r="G169" i="58"/>
  <c r="E193" i="58"/>
  <c r="H193" i="58" s="1"/>
  <c r="G193" i="58"/>
  <c r="E225" i="58"/>
  <c r="H225" i="58" s="1"/>
  <c r="G225" i="58"/>
  <c r="E249" i="58"/>
  <c r="H249" i="58" s="1"/>
  <c r="G249" i="58"/>
  <c r="E281" i="58"/>
  <c r="H281" i="58" s="1"/>
  <c r="J281" i="58" s="1"/>
  <c r="G281" i="58"/>
  <c r="E313" i="58"/>
  <c r="H313" i="58" s="1"/>
  <c r="G313" i="58"/>
  <c r="G481" i="58"/>
  <c r="G449" i="58"/>
  <c r="G417" i="58"/>
  <c r="G401" i="58"/>
  <c r="G393" i="58"/>
  <c r="G377" i="58"/>
  <c r="J377" i="58" s="1"/>
  <c r="G361" i="58"/>
  <c r="J361" i="58" s="1"/>
  <c r="E26" i="58"/>
  <c r="H26" i="58" s="1"/>
  <c r="G26" i="58"/>
  <c r="E50" i="58"/>
  <c r="H50" i="58" s="1"/>
  <c r="J50" i="58" s="1"/>
  <c r="G50" i="58"/>
  <c r="E66" i="58"/>
  <c r="H66" i="58" s="1"/>
  <c r="G66" i="58"/>
  <c r="E90" i="58"/>
  <c r="H90" i="58" s="1"/>
  <c r="G90" i="58"/>
  <c r="E114" i="58"/>
  <c r="H114" i="58" s="1"/>
  <c r="G114" i="58"/>
  <c r="E146" i="58"/>
  <c r="H146" i="58" s="1"/>
  <c r="G146" i="58"/>
  <c r="E178" i="58"/>
  <c r="H178" i="58" s="1"/>
  <c r="G178" i="58"/>
  <c r="E202" i="58"/>
  <c r="H202" i="58" s="1"/>
  <c r="G202" i="58"/>
  <c r="E226" i="58"/>
  <c r="H226" i="58" s="1"/>
  <c r="G226" i="58"/>
  <c r="E250" i="58"/>
  <c r="H250" i="58" s="1"/>
  <c r="G250" i="58"/>
  <c r="E266" i="58"/>
  <c r="H266" i="58" s="1"/>
  <c r="G266" i="58"/>
  <c r="E290" i="58"/>
  <c r="H290" i="58" s="1"/>
  <c r="J290" i="58" s="1"/>
  <c r="G290" i="58"/>
  <c r="E322" i="58"/>
  <c r="H322" i="58" s="1"/>
  <c r="G322" i="58"/>
  <c r="G2" i="58"/>
  <c r="E4" i="58"/>
  <c r="H4" i="58" s="1"/>
  <c r="G4" i="58"/>
  <c r="E12" i="58"/>
  <c r="H12" i="58" s="1"/>
  <c r="G12" i="58"/>
  <c r="E20" i="58"/>
  <c r="H20" i="58" s="1"/>
  <c r="J20" i="58" s="1"/>
  <c r="G20" i="58"/>
  <c r="E28" i="58"/>
  <c r="H28" i="58" s="1"/>
  <c r="G28" i="58"/>
  <c r="E36" i="58"/>
  <c r="H36" i="58" s="1"/>
  <c r="G36" i="58"/>
  <c r="E44" i="58"/>
  <c r="H44" i="58" s="1"/>
  <c r="J44" i="58" s="1"/>
  <c r="G44" i="58"/>
  <c r="E52" i="58"/>
  <c r="H52" i="58" s="1"/>
  <c r="J52" i="58" s="1"/>
  <c r="G52" i="58"/>
  <c r="E60" i="58"/>
  <c r="H60" i="58" s="1"/>
  <c r="G60" i="58"/>
  <c r="E68" i="58"/>
  <c r="H68" i="58" s="1"/>
  <c r="G68" i="58"/>
  <c r="E76" i="58"/>
  <c r="H76" i="58" s="1"/>
  <c r="G76" i="58"/>
  <c r="E84" i="58"/>
  <c r="H84" i="58" s="1"/>
  <c r="G84" i="58"/>
  <c r="E92" i="58"/>
  <c r="H92" i="58" s="1"/>
  <c r="G92" i="58"/>
  <c r="G347" i="58"/>
  <c r="J347" i="58" s="1"/>
  <c r="G59" i="58"/>
  <c r="J59" i="58" s="1"/>
  <c r="E5" i="58"/>
  <c r="H5" i="58" s="1"/>
  <c r="G5" i="58"/>
  <c r="E13" i="58"/>
  <c r="H13" i="58" s="1"/>
  <c r="G13" i="58"/>
  <c r="E21" i="58"/>
  <c r="H21" i="58" s="1"/>
  <c r="G21" i="58"/>
  <c r="E29" i="58"/>
  <c r="H29" i="58" s="1"/>
  <c r="G29" i="58"/>
  <c r="E37" i="58"/>
  <c r="H37" i="58" s="1"/>
  <c r="G37" i="58"/>
  <c r="E45" i="58"/>
  <c r="H45" i="58" s="1"/>
  <c r="J45" i="58" s="1"/>
  <c r="G45" i="58"/>
  <c r="E53" i="58"/>
  <c r="H53" i="58" s="1"/>
  <c r="J53" i="58" s="1"/>
  <c r="G53" i="58"/>
  <c r="E61" i="58"/>
  <c r="H61" i="58" s="1"/>
  <c r="G61" i="58"/>
  <c r="E69" i="58"/>
  <c r="H69" i="58" s="1"/>
  <c r="G69" i="58"/>
  <c r="E77" i="58"/>
  <c r="H77" i="58" s="1"/>
  <c r="G77" i="58"/>
  <c r="E85" i="58"/>
  <c r="H85" i="58" s="1"/>
  <c r="G85" i="58"/>
  <c r="E93" i="58"/>
  <c r="H93" i="58" s="1"/>
  <c r="G93" i="58"/>
  <c r="H101" i="58"/>
  <c r="G101" i="58"/>
  <c r="E109" i="58"/>
  <c r="H109" i="58" s="1"/>
  <c r="G109" i="58"/>
  <c r="E117" i="58"/>
  <c r="H117" i="58" s="1"/>
  <c r="J117" i="58" s="1"/>
  <c r="G117" i="58"/>
  <c r="E125" i="58"/>
  <c r="H125" i="58" s="1"/>
  <c r="G125" i="58"/>
  <c r="E133" i="58"/>
  <c r="H133" i="58" s="1"/>
  <c r="G133" i="58"/>
  <c r="E141" i="58"/>
  <c r="H141" i="58" s="1"/>
  <c r="G141" i="58"/>
  <c r="E149" i="58"/>
  <c r="H149" i="58" s="1"/>
  <c r="G149" i="58"/>
  <c r="E157" i="58"/>
  <c r="H157" i="58" s="1"/>
  <c r="G157" i="58"/>
  <c r="E165" i="58"/>
  <c r="H165" i="58" s="1"/>
  <c r="G165" i="58"/>
  <c r="E173" i="58"/>
  <c r="H173" i="58" s="1"/>
  <c r="G173" i="58"/>
  <c r="E181" i="58"/>
  <c r="H181" i="58" s="1"/>
  <c r="G181" i="58"/>
  <c r="E189" i="58"/>
  <c r="H189" i="58" s="1"/>
  <c r="G189" i="58"/>
  <c r="E197" i="58"/>
  <c r="H197" i="58" s="1"/>
  <c r="G197" i="58"/>
  <c r="E205" i="58"/>
  <c r="H205" i="58" s="1"/>
  <c r="G205" i="58"/>
  <c r="E213" i="58"/>
  <c r="H213" i="58" s="1"/>
  <c r="G213" i="58"/>
  <c r="E221" i="58"/>
  <c r="H221" i="58" s="1"/>
  <c r="G221" i="58"/>
  <c r="E229" i="58"/>
  <c r="H229" i="58" s="1"/>
  <c r="G229" i="58"/>
  <c r="E237" i="58"/>
  <c r="H237" i="58" s="1"/>
  <c r="G237" i="58"/>
  <c r="E245" i="58"/>
  <c r="H245" i="58" s="1"/>
  <c r="G245" i="58"/>
  <c r="E253" i="58"/>
  <c r="H253" i="58" s="1"/>
  <c r="G253" i="58"/>
  <c r="E261" i="58"/>
  <c r="H261" i="58" s="1"/>
  <c r="G261" i="58"/>
  <c r="E269" i="58"/>
  <c r="H269" i="58" s="1"/>
  <c r="J269" i="58" s="1"/>
  <c r="G269" i="58"/>
  <c r="E277" i="58"/>
  <c r="H277" i="58" s="1"/>
  <c r="J277" i="58" s="1"/>
  <c r="G277" i="58"/>
  <c r="E285" i="58"/>
  <c r="H285" i="58" s="1"/>
  <c r="J285" i="58" s="1"/>
  <c r="G285" i="58"/>
  <c r="E293" i="58"/>
  <c r="H293" i="58" s="1"/>
  <c r="J293" i="58" s="1"/>
  <c r="G293" i="58"/>
  <c r="E301" i="58"/>
  <c r="H301" i="58" s="1"/>
  <c r="J301" i="58" s="1"/>
  <c r="G301" i="58"/>
  <c r="E309" i="58"/>
  <c r="H309" i="58" s="1"/>
  <c r="G309" i="58"/>
  <c r="E317" i="58"/>
  <c r="H317" i="58" s="1"/>
  <c r="G317" i="58"/>
  <c r="E325" i="58"/>
  <c r="H325" i="58" s="1"/>
  <c r="G325" i="58"/>
  <c r="E333" i="58"/>
  <c r="H333" i="58" s="1"/>
  <c r="G333" i="58"/>
  <c r="E341" i="58"/>
  <c r="H341" i="58" s="1"/>
  <c r="G341" i="58"/>
  <c r="G495" i="58"/>
  <c r="G491" i="58"/>
  <c r="G487" i="58"/>
  <c r="G483" i="58"/>
  <c r="G479" i="58"/>
  <c r="G475" i="58"/>
  <c r="G471" i="58"/>
  <c r="G467" i="58"/>
  <c r="G463" i="58"/>
  <c r="G459" i="58"/>
  <c r="G455" i="58"/>
  <c r="G451" i="58"/>
  <c r="J451" i="58" s="1"/>
  <c r="G447" i="58"/>
  <c r="G443" i="58"/>
  <c r="G439" i="58"/>
  <c r="G435" i="58"/>
  <c r="G431" i="58"/>
  <c r="G427" i="58"/>
  <c r="G423" i="58"/>
  <c r="G419" i="58"/>
  <c r="J419" i="58" s="1"/>
  <c r="G415" i="58"/>
  <c r="G411" i="58"/>
  <c r="G407" i="58"/>
  <c r="G403" i="58"/>
  <c r="G399" i="58"/>
  <c r="G395" i="58"/>
  <c r="G391" i="58"/>
  <c r="G387" i="58"/>
  <c r="G383" i="58"/>
  <c r="G379" i="58"/>
  <c r="J379" i="58" s="1"/>
  <c r="G375" i="58"/>
  <c r="G371" i="58"/>
  <c r="J371" i="58" s="1"/>
  <c r="G367" i="58"/>
  <c r="J367" i="58" s="1"/>
  <c r="G363" i="58"/>
  <c r="J363" i="58" s="1"/>
  <c r="G359" i="58"/>
  <c r="G355" i="58"/>
  <c r="J355" i="58" s="1"/>
  <c r="G351" i="58"/>
  <c r="J351" i="58" s="1"/>
  <c r="G336" i="58"/>
  <c r="G320" i="58"/>
  <c r="J320" i="58" s="1"/>
  <c r="G304" i="58"/>
  <c r="G288" i="58"/>
  <c r="G272" i="58"/>
  <c r="G256" i="58"/>
  <c r="G240" i="58"/>
  <c r="G224" i="58"/>
  <c r="J224" i="58" s="1"/>
  <c r="G208" i="58"/>
  <c r="G192" i="58"/>
  <c r="G176" i="58"/>
  <c r="J176" i="58" s="1"/>
  <c r="G160" i="58"/>
  <c r="J160" i="58" s="1"/>
  <c r="G144" i="58"/>
  <c r="G128" i="58"/>
  <c r="G112" i="58"/>
  <c r="G96" i="58"/>
  <c r="J96" i="58" s="1"/>
  <c r="E25" i="58"/>
  <c r="H25" i="58" s="1"/>
  <c r="G25" i="58"/>
  <c r="E65" i="58"/>
  <c r="H65" i="58" s="1"/>
  <c r="G65" i="58"/>
  <c r="E89" i="58"/>
  <c r="H89" i="58" s="1"/>
  <c r="G89" i="58"/>
  <c r="E121" i="58"/>
  <c r="H121" i="58" s="1"/>
  <c r="G121" i="58"/>
  <c r="E153" i="58"/>
  <c r="H153" i="58" s="1"/>
  <c r="G153" i="58"/>
  <c r="E185" i="58"/>
  <c r="H185" i="58" s="1"/>
  <c r="G185" i="58"/>
  <c r="E217" i="58"/>
  <c r="H217" i="58" s="1"/>
  <c r="G217" i="58"/>
  <c r="E257" i="58"/>
  <c r="H257" i="58" s="1"/>
  <c r="J257" i="58" s="1"/>
  <c r="G257" i="58"/>
  <c r="E289" i="58"/>
  <c r="H289" i="58" s="1"/>
  <c r="J289" i="58" s="1"/>
  <c r="G289" i="58"/>
  <c r="E321" i="58"/>
  <c r="H321" i="58" s="1"/>
  <c r="G321" i="58"/>
  <c r="G489" i="58"/>
  <c r="G473" i="58"/>
  <c r="G385" i="58"/>
  <c r="J385" i="58" s="1"/>
  <c r="G369" i="58"/>
  <c r="J369" i="58" s="1"/>
  <c r="E10" i="58"/>
  <c r="H10" i="58" s="1"/>
  <c r="G10" i="58"/>
  <c r="E34" i="58"/>
  <c r="H34" i="58" s="1"/>
  <c r="G34" i="58"/>
  <c r="E58" i="58"/>
  <c r="H58" i="58" s="1"/>
  <c r="G58" i="58"/>
  <c r="E82" i="58"/>
  <c r="H82" i="58" s="1"/>
  <c r="G82" i="58"/>
  <c r="E98" i="58"/>
  <c r="H98" i="58" s="1"/>
  <c r="G98" i="58"/>
  <c r="E130" i="58"/>
  <c r="H130" i="58" s="1"/>
  <c r="G130" i="58"/>
  <c r="E154" i="58"/>
  <c r="H154" i="58" s="1"/>
  <c r="G154" i="58"/>
  <c r="E170" i="58"/>
  <c r="H170" i="58" s="1"/>
  <c r="G170" i="58"/>
  <c r="E194" i="58"/>
  <c r="H194" i="58" s="1"/>
  <c r="G194" i="58"/>
  <c r="E218" i="58"/>
  <c r="H218" i="58" s="1"/>
  <c r="G218" i="58"/>
  <c r="E242" i="58"/>
  <c r="H242" i="58" s="1"/>
  <c r="G242" i="58"/>
  <c r="E274" i="58"/>
  <c r="H274" i="58" s="1"/>
  <c r="J274" i="58" s="1"/>
  <c r="G274" i="58"/>
  <c r="E298" i="58"/>
  <c r="H298" i="58" s="1"/>
  <c r="J298" i="58" s="1"/>
  <c r="G298" i="58"/>
  <c r="E314" i="58"/>
  <c r="H314" i="58" s="1"/>
  <c r="G314" i="58"/>
  <c r="E338" i="58"/>
  <c r="H338" i="58" s="1"/>
  <c r="G338" i="58"/>
  <c r="E6" i="58"/>
  <c r="H6" i="58" s="1"/>
  <c r="J6" i="58" s="1"/>
  <c r="G6" i="58"/>
  <c r="E14" i="58"/>
  <c r="H14" i="58" s="1"/>
  <c r="G14" i="58"/>
  <c r="E22" i="58"/>
  <c r="H22" i="58" s="1"/>
  <c r="G22" i="58"/>
  <c r="E30" i="58"/>
  <c r="H30" i="58" s="1"/>
  <c r="G30" i="58"/>
  <c r="E38" i="58"/>
  <c r="H38" i="58" s="1"/>
  <c r="G38" i="58"/>
  <c r="E46" i="58"/>
  <c r="H46" i="58" s="1"/>
  <c r="J46" i="58" s="1"/>
  <c r="G46" i="58"/>
  <c r="E54" i="58"/>
  <c r="H54" i="58" s="1"/>
  <c r="J54" i="58" s="1"/>
  <c r="G54" i="58"/>
  <c r="E62" i="58"/>
  <c r="H62" i="58" s="1"/>
  <c r="G62" i="58"/>
  <c r="E70" i="58"/>
  <c r="H70" i="58" s="1"/>
  <c r="G70" i="58"/>
  <c r="E78" i="58"/>
  <c r="H78" i="58" s="1"/>
  <c r="G78" i="58"/>
  <c r="E86" i="58"/>
  <c r="H86" i="58" s="1"/>
  <c r="G86" i="58"/>
  <c r="E94" i="58"/>
  <c r="H94" i="58" s="1"/>
  <c r="G94" i="58"/>
  <c r="E102" i="58"/>
  <c r="H102" i="58" s="1"/>
  <c r="G102" i="58"/>
  <c r="E110" i="58"/>
  <c r="H110" i="58" s="1"/>
  <c r="G110" i="58"/>
  <c r="E118" i="58"/>
  <c r="H118" i="58" s="1"/>
  <c r="J118" i="58" s="1"/>
  <c r="G118" i="58"/>
  <c r="E126" i="58"/>
  <c r="H126" i="58" s="1"/>
  <c r="G126" i="58"/>
  <c r="E134" i="58"/>
  <c r="H134" i="58" s="1"/>
  <c r="G134" i="58"/>
  <c r="E142" i="58"/>
  <c r="H142" i="58" s="1"/>
  <c r="G142" i="58"/>
  <c r="E150" i="58"/>
  <c r="H150" i="58" s="1"/>
  <c r="G150" i="58"/>
  <c r="E158" i="58"/>
  <c r="H158" i="58" s="1"/>
  <c r="G158" i="58"/>
  <c r="E166" i="58"/>
  <c r="H166" i="58" s="1"/>
  <c r="G166" i="58"/>
  <c r="E174" i="58"/>
  <c r="H174" i="58" s="1"/>
  <c r="G174" i="58"/>
  <c r="H182" i="58"/>
  <c r="G182" i="58"/>
  <c r="E190" i="58"/>
  <c r="H190" i="58" s="1"/>
  <c r="G190" i="58"/>
  <c r="E198" i="58"/>
  <c r="H198" i="58" s="1"/>
  <c r="G198" i="58"/>
  <c r="E206" i="58"/>
  <c r="H206" i="58" s="1"/>
  <c r="G206" i="58"/>
  <c r="E214" i="58"/>
  <c r="H214" i="58" s="1"/>
  <c r="G214" i="58"/>
  <c r="E222" i="58"/>
  <c r="H222" i="58" s="1"/>
  <c r="G222" i="58"/>
  <c r="E230" i="58"/>
  <c r="H230" i="58" s="1"/>
  <c r="G230" i="58"/>
  <c r="E238" i="58"/>
  <c r="H238" i="58" s="1"/>
  <c r="G238" i="58"/>
  <c r="E246" i="58"/>
  <c r="H246" i="58" s="1"/>
  <c r="G246" i="58"/>
  <c r="E254" i="58"/>
  <c r="H254" i="58" s="1"/>
  <c r="G254" i="58"/>
  <c r="E262" i="58"/>
  <c r="H262" i="58" s="1"/>
  <c r="G262" i="58"/>
  <c r="E270" i="58"/>
  <c r="H270" i="58" s="1"/>
  <c r="J270" i="58" s="1"/>
  <c r="G270" i="58"/>
  <c r="E278" i="58"/>
  <c r="H278" i="58" s="1"/>
  <c r="J278" i="58" s="1"/>
  <c r="G278" i="58"/>
  <c r="E286" i="58"/>
  <c r="H286" i="58" s="1"/>
  <c r="J286" i="58" s="1"/>
  <c r="G286" i="58"/>
  <c r="E294" i="58"/>
  <c r="H294" i="58" s="1"/>
  <c r="J294" i="58" s="1"/>
  <c r="G294" i="58"/>
  <c r="E302" i="58"/>
  <c r="H302" i="58" s="1"/>
  <c r="J302" i="58" s="1"/>
  <c r="G302" i="58"/>
  <c r="E310" i="58"/>
  <c r="H310" i="58" s="1"/>
  <c r="G310" i="58"/>
  <c r="E318" i="58"/>
  <c r="H318" i="58" s="1"/>
  <c r="G318" i="58"/>
  <c r="E326" i="58"/>
  <c r="H326" i="58" s="1"/>
  <c r="G326" i="58"/>
  <c r="E334" i="58"/>
  <c r="H334" i="58" s="1"/>
  <c r="J334" i="58" s="1"/>
  <c r="G334" i="58"/>
  <c r="E342" i="58"/>
  <c r="H342" i="58" s="1"/>
  <c r="G342" i="58"/>
  <c r="J494" i="58"/>
  <c r="G345" i="58"/>
  <c r="J345" i="58" s="1"/>
  <c r="G43" i="58"/>
  <c r="J43" i="58" s="1"/>
  <c r="G486" i="58"/>
  <c r="J486" i="58" s="1"/>
  <c r="G482" i="58"/>
  <c r="G478" i="58"/>
  <c r="G474" i="58"/>
  <c r="G470" i="58"/>
  <c r="J470" i="58" s="1"/>
  <c r="G466" i="58"/>
  <c r="G462" i="58"/>
  <c r="J462" i="58" s="1"/>
  <c r="G458" i="58"/>
  <c r="G454" i="58"/>
  <c r="G450" i="58"/>
  <c r="G446" i="58"/>
  <c r="G442" i="58"/>
  <c r="G438" i="58"/>
  <c r="G434" i="58"/>
  <c r="G430" i="58"/>
  <c r="G426" i="58"/>
  <c r="G422" i="58"/>
  <c r="G418" i="58"/>
  <c r="J418" i="58" s="1"/>
  <c r="G414" i="58"/>
  <c r="G410" i="58"/>
  <c r="G406" i="58"/>
  <c r="G402" i="58"/>
  <c r="J402" i="58" s="1"/>
  <c r="G398" i="58"/>
  <c r="G394" i="58"/>
  <c r="G390" i="58"/>
  <c r="G386" i="58"/>
  <c r="G382" i="58"/>
  <c r="J382" i="58" s="1"/>
  <c r="G378" i="58"/>
  <c r="J378" i="58" s="1"/>
  <c r="G374" i="58"/>
  <c r="J374" i="58" s="1"/>
  <c r="G370" i="58"/>
  <c r="J370" i="58" s="1"/>
  <c r="G366" i="58"/>
  <c r="J366" i="58" s="1"/>
  <c r="G362" i="58"/>
  <c r="J362" i="58" s="1"/>
  <c r="G358" i="58"/>
  <c r="J358" i="58" s="1"/>
  <c r="G354" i="58"/>
  <c r="G350" i="58"/>
  <c r="J350" i="58" s="1"/>
  <c r="G344" i="58"/>
  <c r="G332" i="58"/>
  <c r="G316" i="58"/>
  <c r="G300" i="58"/>
  <c r="J300" i="58" s="1"/>
  <c r="G284" i="58"/>
  <c r="G268" i="58"/>
  <c r="G252" i="58"/>
  <c r="J252" i="58" s="1"/>
  <c r="G236" i="58"/>
  <c r="G220" i="58"/>
  <c r="J220" i="58" s="1"/>
  <c r="G204" i="58"/>
  <c r="G188" i="58"/>
  <c r="J188" i="58" s="1"/>
  <c r="G172" i="58"/>
  <c r="J172" i="58" s="1"/>
  <c r="G156" i="58"/>
  <c r="G140" i="58"/>
  <c r="G124" i="58"/>
  <c r="G108" i="58"/>
  <c r="G87" i="58"/>
  <c r="E9" i="58"/>
  <c r="H9" i="58" s="1"/>
  <c r="G9" i="58"/>
  <c r="E41" i="58"/>
  <c r="H41" i="58" s="1"/>
  <c r="G41" i="58"/>
  <c r="E57" i="58"/>
  <c r="H57" i="58" s="1"/>
  <c r="G57" i="58"/>
  <c r="E81" i="58"/>
  <c r="H81" i="58" s="1"/>
  <c r="G81" i="58"/>
  <c r="E113" i="58"/>
  <c r="H113" i="58" s="1"/>
  <c r="J113" i="58" s="1"/>
  <c r="G113" i="58"/>
  <c r="E145" i="58"/>
  <c r="H145" i="58" s="1"/>
  <c r="G145" i="58"/>
  <c r="E177" i="58"/>
  <c r="H177" i="58" s="1"/>
  <c r="G177" i="58"/>
  <c r="E209" i="58"/>
  <c r="H209" i="58" s="1"/>
  <c r="J209" i="58" s="1"/>
  <c r="G209" i="58"/>
  <c r="E241" i="58"/>
  <c r="H241" i="58" s="1"/>
  <c r="G241" i="58"/>
  <c r="E265" i="58"/>
  <c r="H265" i="58" s="1"/>
  <c r="J265" i="58" s="1"/>
  <c r="G265" i="58"/>
  <c r="E297" i="58"/>
  <c r="H297" i="58" s="1"/>
  <c r="J297" i="58" s="1"/>
  <c r="G297" i="58"/>
  <c r="E329" i="58"/>
  <c r="H329" i="58" s="1"/>
  <c r="G329" i="58"/>
  <c r="G465" i="58"/>
  <c r="G441" i="58"/>
  <c r="G433" i="58"/>
  <c r="G425" i="58"/>
  <c r="G409" i="58"/>
  <c r="E7" i="58"/>
  <c r="H7" i="58" s="1"/>
  <c r="J7" i="58" s="1"/>
  <c r="G7" i="58"/>
  <c r="E15" i="58"/>
  <c r="H15" i="58" s="1"/>
  <c r="G15" i="58"/>
  <c r="E23" i="58"/>
  <c r="H23" i="58" s="1"/>
  <c r="J23" i="58" s="1"/>
  <c r="G23" i="58"/>
  <c r="E31" i="58"/>
  <c r="H31" i="58" s="1"/>
  <c r="G31" i="58"/>
  <c r="E39" i="58"/>
  <c r="H39" i="58" s="1"/>
  <c r="G39" i="58"/>
  <c r="E47" i="58"/>
  <c r="H47" i="58" s="1"/>
  <c r="J47" i="58" s="1"/>
  <c r="G47" i="58"/>
  <c r="E55" i="58"/>
  <c r="H55" i="58" s="1"/>
  <c r="J55" i="58" s="1"/>
  <c r="G55" i="58"/>
  <c r="E63" i="58"/>
  <c r="H63" i="58" s="1"/>
  <c r="G63" i="58"/>
  <c r="E71" i="58"/>
  <c r="H71" i="58" s="1"/>
  <c r="G71" i="58"/>
  <c r="E79" i="58"/>
  <c r="H79" i="58" s="1"/>
  <c r="G79" i="58"/>
  <c r="E95" i="58"/>
  <c r="H95" i="58" s="1"/>
  <c r="G95" i="58"/>
  <c r="E103" i="58"/>
  <c r="H103" i="58" s="1"/>
  <c r="G103" i="58"/>
  <c r="E111" i="58"/>
  <c r="H111" i="58" s="1"/>
  <c r="G111" i="58"/>
  <c r="E119" i="58"/>
  <c r="H119" i="58" s="1"/>
  <c r="G119" i="58"/>
  <c r="E127" i="58"/>
  <c r="H127" i="58" s="1"/>
  <c r="G127" i="58"/>
  <c r="E135" i="58"/>
  <c r="H135" i="58" s="1"/>
  <c r="G135" i="58"/>
  <c r="E143" i="58"/>
  <c r="H143" i="58" s="1"/>
  <c r="G143" i="58"/>
  <c r="E151" i="58"/>
  <c r="H151" i="58" s="1"/>
  <c r="G151" i="58"/>
  <c r="E159" i="58"/>
  <c r="H159" i="58" s="1"/>
  <c r="G159" i="58"/>
  <c r="E167" i="58"/>
  <c r="H167" i="58" s="1"/>
  <c r="G167" i="58"/>
  <c r="E175" i="58"/>
  <c r="H175" i="58" s="1"/>
  <c r="G175" i="58"/>
  <c r="E183" i="58"/>
  <c r="H183" i="58" s="1"/>
  <c r="G183" i="58"/>
  <c r="E191" i="58"/>
  <c r="H191" i="58" s="1"/>
  <c r="G191" i="58"/>
  <c r="E199" i="58"/>
  <c r="H199" i="58" s="1"/>
  <c r="G199" i="58"/>
  <c r="E207" i="58"/>
  <c r="H207" i="58" s="1"/>
  <c r="G207" i="58"/>
  <c r="E215" i="58"/>
  <c r="H215" i="58" s="1"/>
  <c r="J215" i="58" s="1"/>
  <c r="G215" i="58"/>
  <c r="E223" i="58"/>
  <c r="H223" i="58" s="1"/>
  <c r="G223" i="58"/>
  <c r="E231" i="58"/>
  <c r="H231" i="58" s="1"/>
  <c r="G231" i="58"/>
  <c r="E239" i="58"/>
  <c r="H239" i="58" s="1"/>
  <c r="G239" i="58"/>
  <c r="E247" i="58"/>
  <c r="H247" i="58" s="1"/>
  <c r="G247" i="58"/>
  <c r="E255" i="58"/>
  <c r="H255" i="58" s="1"/>
  <c r="G255" i="58"/>
  <c r="E263" i="58"/>
  <c r="H263" i="58" s="1"/>
  <c r="G263" i="58"/>
  <c r="E271" i="58"/>
  <c r="H271" i="58" s="1"/>
  <c r="G271" i="58"/>
  <c r="E279" i="58"/>
  <c r="H279" i="58" s="1"/>
  <c r="J279" i="58" s="1"/>
  <c r="G279" i="58"/>
  <c r="E287" i="58"/>
  <c r="H287" i="58" s="1"/>
  <c r="J287" i="58" s="1"/>
  <c r="G287" i="58"/>
  <c r="E295" i="58"/>
  <c r="H295" i="58" s="1"/>
  <c r="J295" i="58" s="1"/>
  <c r="G295" i="58"/>
  <c r="E303" i="58"/>
  <c r="H303" i="58" s="1"/>
  <c r="G303" i="58"/>
  <c r="E311" i="58"/>
  <c r="H311" i="58" s="1"/>
  <c r="G311" i="58"/>
  <c r="E319" i="58"/>
  <c r="H319" i="58" s="1"/>
  <c r="G319" i="58"/>
  <c r="E327" i="58"/>
  <c r="H327" i="58" s="1"/>
  <c r="J327" i="58" s="1"/>
  <c r="G327" i="58"/>
  <c r="E335" i="58"/>
  <c r="H335" i="58" s="1"/>
  <c r="G335" i="58"/>
  <c r="G490" i="58"/>
  <c r="E8" i="58"/>
  <c r="H8" i="58" s="1"/>
  <c r="J8" i="58" s="1"/>
  <c r="G8" i="58"/>
  <c r="E16" i="58"/>
  <c r="H16" i="58" s="1"/>
  <c r="J16" i="58" s="1"/>
  <c r="G16" i="58"/>
  <c r="E24" i="58"/>
  <c r="H24" i="58" s="1"/>
  <c r="G24" i="58"/>
  <c r="E32" i="58"/>
  <c r="H32" i="58" s="1"/>
  <c r="J32" i="58" s="1"/>
  <c r="G32" i="58"/>
  <c r="E40" i="58"/>
  <c r="H40" i="58" s="1"/>
  <c r="G40" i="58"/>
  <c r="E48" i="58"/>
  <c r="H48" i="58" s="1"/>
  <c r="J48" i="58" s="1"/>
  <c r="G48" i="58"/>
  <c r="E56" i="58"/>
  <c r="H56" i="58" s="1"/>
  <c r="J56" i="58" s="1"/>
  <c r="G56" i="58"/>
  <c r="E64" i="58"/>
  <c r="H64" i="58" s="1"/>
  <c r="G64" i="58"/>
  <c r="E72" i="58"/>
  <c r="H72" i="58" s="1"/>
  <c r="G72" i="58"/>
  <c r="E80" i="58"/>
  <c r="H80" i="58" s="1"/>
  <c r="G80" i="58"/>
  <c r="E88" i="58"/>
  <c r="H88" i="58" s="1"/>
  <c r="G88" i="58"/>
  <c r="H152" i="58"/>
  <c r="J152" i="58" s="1"/>
  <c r="H168" i="58"/>
  <c r="H200" i="58"/>
  <c r="H208" i="58"/>
  <c r="H216" i="58"/>
  <c r="J216" i="58" s="1"/>
  <c r="H248" i="58"/>
  <c r="J248" i="58" s="1"/>
  <c r="H256" i="58"/>
  <c r="H264" i="58"/>
  <c r="H272" i="58"/>
  <c r="J272" i="58" s="1"/>
  <c r="H280" i="58"/>
  <c r="J280" i="58" s="1"/>
  <c r="H288" i="58"/>
  <c r="J288" i="58" s="1"/>
  <c r="H296" i="58"/>
  <c r="J296" i="58" s="1"/>
  <c r="H304" i="58"/>
  <c r="J304" i="58" s="1"/>
  <c r="H312" i="58"/>
  <c r="H344" i="58"/>
  <c r="G27" i="58"/>
  <c r="J27" i="58" s="1"/>
  <c r="F491" i="56"/>
  <c r="F19" i="56"/>
  <c r="F404" i="56"/>
  <c r="F372" i="56"/>
  <c r="F343" i="56"/>
  <c r="F315" i="56"/>
  <c r="F151" i="56"/>
  <c r="F119" i="56"/>
  <c r="F492" i="56"/>
  <c r="F452" i="56"/>
  <c r="F380" i="56"/>
  <c r="F364" i="56"/>
  <c r="F356" i="56"/>
  <c r="F348" i="56"/>
  <c r="F300" i="56"/>
  <c r="F292" i="56"/>
  <c r="F284" i="56"/>
  <c r="F260" i="56"/>
  <c r="F252" i="56"/>
  <c r="F244" i="56"/>
  <c r="F220" i="56"/>
  <c r="F212" i="56"/>
  <c r="F164" i="56"/>
  <c r="F156" i="56"/>
  <c r="F148" i="56"/>
  <c r="F140" i="56"/>
  <c r="F84" i="56"/>
  <c r="F52" i="56"/>
  <c r="F44" i="56"/>
  <c r="F20" i="56"/>
  <c r="F12" i="56"/>
  <c r="F459" i="56"/>
  <c r="F419" i="56"/>
  <c r="F283" i="56"/>
  <c r="F235" i="56"/>
  <c r="F115" i="56"/>
  <c r="F99" i="56"/>
  <c r="F91" i="56"/>
  <c r="F83" i="56"/>
  <c r="F75" i="56"/>
  <c r="F11" i="56"/>
  <c r="F460" i="56"/>
  <c r="F431" i="56"/>
  <c r="F399" i="56"/>
  <c r="F371" i="56"/>
  <c r="F215" i="56"/>
  <c r="F183" i="56"/>
  <c r="P15" i="56"/>
  <c r="Q15" i="56"/>
  <c r="F340" i="56"/>
  <c r="F308" i="56"/>
  <c r="F111" i="56"/>
  <c r="F379" i="56"/>
  <c r="F363" i="56"/>
  <c r="F347" i="56"/>
  <c r="F339" i="56"/>
  <c r="F243" i="56"/>
  <c r="F219" i="56"/>
  <c r="F211" i="56"/>
  <c r="F179" i="56"/>
  <c r="F59" i="56"/>
  <c r="F51" i="56"/>
  <c r="F43" i="56"/>
  <c r="F27" i="56"/>
  <c r="F3" i="56"/>
  <c r="F332" i="56"/>
  <c r="F303" i="56"/>
  <c r="F204" i="56"/>
  <c r="F172" i="56"/>
  <c r="F139" i="56"/>
  <c r="F4" i="56"/>
  <c r="F475" i="56"/>
  <c r="F451" i="56"/>
  <c r="F435" i="56"/>
  <c r="F403" i="56"/>
  <c r="F355" i="56"/>
  <c r="F259" i="56"/>
  <c r="F147" i="56"/>
  <c r="F131" i="56"/>
  <c r="F107" i="56"/>
  <c r="F495" i="56"/>
  <c r="F487" i="56"/>
  <c r="F479" i="56"/>
  <c r="F471" i="56"/>
  <c r="F463" i="56"/>
  <c r="F455" i="56"/>
  <c r="F447" i="56"/>
  <c r="F439" i="56"/>
  <c r="F423" i="56"/>
  <c r="F407" i="56"/>
  <c r="F391" i="56"/>
  <c r="F383" i="56"/>
  <c r="F375" i="56"/>
  <c r="F367" i="56"/>
  <c r="F351" i="56"/>
  <c r="F335" i="56"/>
  <c r="F327" i="56"/>
  <c r="F319" i="56"/>
  <c r="F311" i="56"/>
  <c r="F279" i="56"/>
  <c r="F271" i="56"/>
  <c r="F263" i="56"/>
  <c r="F247" i="56"/>
  <c r="F239" i="56"/>
  <c r="F231" i="56"/>
  <c r="F223" i="56"/>
  <c r="F207" i="56"/>
  <c r="F199" i="56"/>
  <c r="F191" i="56"/>
  <c r="F175" i="56"/>
  <c r="F167" i="56"/>
  <c r="F159" i="56"/>
  <c r="F143" i="56"/>
  <c r="F135" i="56"/>
  <c r="F127" i="56"/>
  <c r="F103" i="56"/>
  <c r="F95" i="56"/>
  <c r="F79" i="56"/>
  <c r="F71" i="56"/>
  <c r="F63" i="56"/>
  <c r="F47" i="56"/>
  <c r="F39" i="56"/>
  <c r="F31" i="56"/>
  <c r="F23" i="56"/>
  <c r="F15" i="56"/>
  <c r="F7" i="56"/>
  <c r="F388" i="56"/>
  <c r="F359" i="56"/>
  <c r="F331" i="56"/>
  <c r="F299" i="56"/>
  <c r="F268" i="56"/>
  <c r="F236" i="56"/>
  <c r="F203" i="56"/>
  <c r="F68" i="56"/>
  <c r="F36" i="56"/>
  <c r="A5" i="56"/>
  <c r="F444" i="56"/>
  <c r="F415" i="56"/>
  <c r="F387" i="56"/>
  <c r="F267" i="56"/>
  <c r="F132" i="56"/>
  <c r="F100" i="56"/>
  <c r="F67" i="56"/>
  <c r="F35" i="56"/>
  <c r="F484" i="56"/>
  <c r="F476" i="56"/>
  <c r="F468" i="56"/>
  <c r="F436" i="56"/>
  <c r="F428" i="56"/>
  <c r="F420" i="56"/>
  <c r="F412" i="56"/>
  <c r="F396" i="56"/>
  <c r="F276" i="56"/>
  <c r="F196" i="56"/>
  <c r="F188" i="56"/>
  <c r="F180" i="56"/>
  <c r="F124" i="56"/>
  <c r="F116" i="56"/>
  <c r="F108" i="56"/>
  <c r="F92" i="56"/>
  <c r="F76" i="56"/>
  <c r="F316" i="56"/>
  <c r="F483" i="56"/>
  <c r="F467" i="56"/>
  <c r="F443" i="56"/>
  <c r="F427" i="56"/>
  <c r="F411" i="56"/>
  <c r="F395" i="56"/>
  <c r="F323" i="56"/>
  <c r="F307" i="56"/>
  <c r="F291" i="56"/>
  <c r="F275" i="56"/>
  <c r="F251" i="56"/>
  <c r="F227" i="56"/>
  <c r="F187" i="56"/>
  <c r="F171" i="56"/>
  <c r="F155" i="56"/>
  <c r="F123" i="56"/>
  <c r="A4" i="56"/>
  <c r="F324" i="56"/>
  <c r="F295" i="56"/>
  <c r="F228" i="56"/>
  <c r="F195" i="56"/>
  <c r="F163" i="56"/>
  <c r="F60" i="56"/>
  <c r="F28" i="56"/>
  <c r="Q4" i="56"/>
  <c r="Q3" i="56"/>
  <c r="P77" i="56"/>
  <c r="P76" i="56"/>
  <c r="P399" i="56"/>
  <c r="P454" i="56"/>
  <c r="P390" i="56"/>
  <c r="P438" i="56"/>
  <c r="R477" i="56"/>
  <c r="R461" i="56"/>
  <c r="R453" i="56"/>
  <c r="P453" i="56"/>
  <c r="Q437" i="56"/>
  <c r="P437" i="56"/>
  <c r="R429" i="56"/>
  <c r="R413" i="56"/>
  <c r="R397" i="56"/>
  <c r="P397" i="56"/>
  <c r="Q373" i="56"/>
  <c r="R349" i="56"/>
  <c r="R333" i="56"/>
  <c r="P333" i="56"/>
  <c r="R317" i="56"/>
  <c r="P317" i="56"/>
  <c r="R301" i="56"/>
  <c r="R285" i="56"/>
  <c r="P285" i="56"/>
  <c r="R269" i="56"/>
  <c r="P269" i="56"/>
  <c r="R253" i="56"/>
  <c r="P253" i="56"/>
  <c r="R237" i="56"/>
  <c r="R221" i="56"/>
  <c r="R205" i="56"/>
  <c r="P205" i="56"/>
  <c r="R189" i="56"/>
  <c r="P189" i="56"/>
  <c r="Q181" i="56"/>
  <c r="P181" i="56"/>
  <c r="R388" i="56"/>
  <c r="R380" i="56"/>
  <c r="R372" i="56"/>
  <c r="R356" i="56"/>
  <c r="R348" i="56"/>
  <c r="R340" i="56"/>
  <c r="R332" i="56"/>
  <c r="Q324" i="56"/>
  <c r="P324" i="56"/>
  <c r="R316" i="56"/>
  <c r="R308" i="56"/>
  <c r="P308" i="56"/>
  <c r="Q491" i="56"/>
  <c r="R483" i="56"/>
  <c r="R475" i="56"/>
  <c r="P475" i="56"/>
  <c r="R467" i="56"/>
  <c r="Q459" i="56"/>
  <c r="R451" i="56"/>
  <c r="R443" i="56"/>
  <c r="R435" i="56"/>
  <c r="P435" i="56"/>
  <c r="R427" i="56"/>
  <c r="R419" i="56"/>
  <c r="P419" i="56"/>
  <c r="R411" i="56"/>
  <c r="R403" i="56"/>
  <c r="P439" i="56"/>
  <c r="P302" i="56"/>
  <c r="P270" i="56"/>
  <c r="Q145" i="56"/>
  <c r="Q113" i="56"/>
  <c r="Q105" i="56"/>
  <c r="Q81" i="56"/>
  <c r="P81" i="56"/>
  <c r="P487" i="56"/>
  <c r="P423" i="56"/>
  <c r="P345" i="56"/>
  <c r="P383" i="56"/>
  <c r="R183" i="56"/>
  <c r="P183" i="56"/>
  <c r="R167" i="56"/>
  <c r="P167" i="56"/>
  <c r="R135" i="56"/>
  <c r="R103" i="56"/>
  <c r="R71" i="56"/>
  <c r="P71" i="56"/>
  <c r="R39" i="56"/>
  <c r="R23" i="56"/>
  <c r="R7" i="56"/>
  <c r="P7" i="56"/>
  <c r="P471" i="56"/>
  <c r="P446" i="56"/>
  <c r="P342" i="56"/>
  <c r="P87" i="56"/>
  <c r="R493" i="56"/>
  <c r="R485" i="56"/>
  <c r="P485" i="56"/>
  <c r="R469" i="56"/>
  <c r="R445" i="56"/>
  <c r="P445" i="56"/>
  <c r="R421" i="56"/>
  <c r="R405" i="56"/>
  <c r="R389" i="56"/>
  <c r="R381" i="56"/>
  <c r="P381" i="56"/>
  <c r="R365" i="56"/>
  <c r="P365" i="56"/>
  <c r="R357" i="56"/>
  <c r="Q341" i="56"/>
  <c r="P341" i="56"/>
  <c r="R325" i="56"/>
  <c r="R309" i="56"/>
  <c r="Q293" i="56"/>
  <c r="P293" i="56"/>
  <c r="Q277" i="56"/>
  <c r="P277" i="56"/>
  <c r="R261" i="56"/>
  <c r="P261" i="56"/>
  <c r="R245" i="56"/>
  <c r="P245" i="56"/>
  <c r="Q229" i="56"/>
  <c r="P229" i="56"/>
  <c r="R213" i="56"/>
  <c r="R197" i="56"/>
  <c r="P197" i="56"/>
  <c r="R173" i="56"/>
  <c r="R157" i="56"/>
  <c r="R404" i="56"/>
  <c r="P404" i="56"/>
  <c r="R396" i="56"/>
  <c r="P396" i="56"/>
  <c r="R364" i="56"/>
  <c r="Q138" i="56"/>
  <c r="Q130" i="56"/>
  <c r="P298" i="56"/>
  <c r="P282" i="56"/>
  <c r="P202" i="56"/>
  <c r="R150" i="56"/>
  <c r="Q118" i="56"/>
  <c r="R86" i="56"/>
  <c r="P86" i="56"/>
  <c r="R54" i="56"/>
  <c r="R22" i="56"/>
  <c r="Q14" i="56"/>
  <c r="P14" i="56"/>
  <c r="P406" i="56"/>
  <c r="P306" i="56"/>
  <c r="P290" i="56"/>
  <c r="P258" i="56"/>
  <c r="P194" i="56"/>
  <c r="Q125" i="56"/>
  <c r="Q117" i="56"/>
  <c r="Q93" i="56"/>
  <c r="P93" i="56"/>
  <c r="Q61" i="56"/>
  <c r="Q53" i="56"/>
  <c r="P53" i="56"/>
  <c r="R29" i="56"/>
  <c r="P391" i="56"/>
  <c r="P305" i="56"/>
  <c r="P273" i="56"/>
  <c r="P241" i="56"/>
  <c r="P193" i="56"/>
  <c r="P78" i="56"/>
  <c r="P17" i="56"/>
  <c r="R44" i="56"/>
  <c r="R12" i="56"/>
  <c r="Q155" i="56"/>
  <c r="R147" i="56"/>
  <c r="Q131" i="56"/>
  <c r="R115" i="56"/>
  <c r="Q99" i="56"/>
  <c r="P99" i="56"/>
  <c r="Q91" i="56"/>
  <c r="P91" i="56"/>
  <c r="R83" i="56"/>
  <c r="P83" i="56"/>
  <c r="Q67" i="56"/>
  <c r="R51" i="56"/>
  <c r="Q35" i="56"/>
  <c r="Q27" i="56"/>
  <c r="R19" i="56"/>
  <c r="P19" i="56"/>
  <c r="P260" i="56"/>
  <c r="P244" i="56"/>
  <c r="P236" i="56"/>
  <c r="Q106" i="56"/>
  <c r="Q74" i="56"/>
  <c r="P74" i="56"/>
  <c r="Q66" i="56"/>
  <c r="Q42" i="56"/>
  <c r="Q10" i="56"/>
  <c r="P395" i="56"/>
  <c r="P379" i="56"/>
  <c r="P347" i="56"/>
  <c r="P267" i="56"/>
  <c r="P235" i="56"/>
  <c r="P179" i="56"/>
  <c r="P163" i="56"/>
  <c r="Q237" i="56"/>
  <c r="Q55" i="56"/>
  <c r="Q494" i="56"/>
  <c r="Q430" i="56"/>
  <c r="Q361" i="56"/>
  <c r="D4" i="52"/>
  <c r="D5" i="52"/>
  <c r="D3" i="52"/>
  <c r="D2" i="52"/>
  <c r="Q486" i="56"/>
  <c r="Q422" i="56"/>
  <c r="Q350" i="56"/>
  <c r="Q225" i="56"/>
  <c r="Q29" i="56"/>
  <c r="R238" i="56"/>
  <c r="R267" i="56"/>
  <c r="Q478" i="56"/>
  <c r="Q414" i="56"/>
  <c r="Q340" i="56"/>
  <c r="Q212" i="56"/>
  <c r="R209" i="56"/>
  <c r="Q470" i="56"/>
  <c r="Q406" i="56"/>
  <c r="Q314" i="56"/>
  <c r="Q197" i="56"/>
  <c r="R437" i="56"/>
  <c r="R177" i="56"/>
  <c r="Q462" i="56"/>
  <c r="Q398" i="56"/>
  <c r="Q301" i="56"/>
  <c r="Q172" i="56"/>
  <c r="R379" i="56"/>
  <c r="R142" i="56"/>
  <c r="Q454" i="56"/>
  <c r="Q390" i="56"/>
  <c r="Q289" i="56"/>
  <c r="Q141" i="56"/>
  <c r="R353" i="56"/>
  <c r="R106" i="56"/>
  <c r="Q446" i="56"/>
  <c r="Q382" i="56"/>
  <c r="Q276" i="56"/>
  <c r="Q115" i="56"/>
  <c r="R324" i="56"/>
  <c r="R74" i="56"/>
  <c r="Q438" i="56"/>
  <c r="Q372" i="56"/>
  <c r="Q250" i="56"/>
  <c r="Q86" i="56"/>
  <c r="R293" i="56"/>
  <c r="R41" i="56"/>
  <c r="R495" i="56"/>
  <c r="Q495" i="56"/>
  <c r="R465" i="56"/>
  <c r="R492" i="56"/>
  <c r="Q492" i="56"/>
  <c r="R484" i="56"/>
  <c r="Q484" i="56"/>
  <c r="R476" i="56"/>
  <c r="Q476" i="56"/>
  <c r="R468" i="56"/>
  <c r="Q468" i="56"/>
  <c r="R460" i="56"/>
  <c r="Q460" i="56"/>
  <c r="R452" i="56"/>
  <c r="Q452" i="56"/>
  <c r="R444" i="56"/>
  <c r="Q444" i="56"/>
  <c r="R436" i="56"/>
  <c r="Q436" i="56"/>
  <c r="R428" i="56"/>
  <c r="Q428" i="56"/>
  <c r="R420" i="56"/>
  <c r="Q420" i="56"/>
  <c r="R412" i="56"/>
  <c r="Q412" i="56"/>
  <c r="R410" i="56"/>
  <c r="Q264" i="56"/>
  <c r="R490" i="56"/>
  <c r="Q490" i="56"/>
  <c r="R482" i="56"/>
  <c r="Q482" i="56"/>
  <c r="R474" i="56"/>
  <c r="Q474" i="56"/>
  <c r="R466" i="56"/>
  <c r="Q466" i="56"/>
  <c r="R458" i="56"/>
  <c r="Q458" i="56"/>
  <c r="R450" i="56"/>
  <c r="Q450" i="56"/>
  <c r="R442" i="56"/>
  <c r="Q442" i="56"/>
  <c r="R434" i="56"/>
  <c r="Q434" i="56"/>
  <c r="R426" i="56"/>
  <c r="Q426" i="56"/>
  <c r="R418" i="56"/>
  <c r="Q418" i="56"/>
  <c r="R402" i="56"/>
  <c r="Q402" i="56"/>
  <c r="R394" i="56"/>
  <c r="Q394" i="56"/>
  <c r="R386" i="56"/>
  <c r="Q386" i="56"/>
  <c r="Q378" i="56"/>
  <c r="R378" i="56"/>
  <c r="R370" i="56"/>
  <c r="Q370" i="56"/>
  <c r="R3" i="56"/>
  <c r="R489" i="56"/>
  <c r="Q489" i="56"/>
  <c r="Q481" i="56"/>
  <c r="R481" i="56"/>
  <c r="R473" i="56"/>
  <c r="Q473" i="56"/>
  <c r="R457" i="56"/>
  <c r="Q457" i="56"/>
  <c r="R449" i="56"/>
  <c r="Q449" i="56"/>
  <c r="R441" i="56"/>
  <c r="Q441" i="56"/>
  <c r="Q433" i="56"/>
  <c r="R433" i="56"/>
  <c r="R425" i="56"/>
  <c r="Q425" i="56"/>
  <c r="R417" i="56"/>
  <c r="Q417" i="56"/>
  <c r="R409" i="56"/>
  <c r="Q409" i="56"/>
  <c r="Q401" i="56"/>
  <c r="R401" i="56"/>
  <c r="R393" i="56"/>
  <c r="Q393" i="56"/>
  <c r="R385" i="56"/>
  <c r="Q385" i="56"/>
  <c r="R377" i="56"/>
  <c r="Q377" i="56"/>
  <c r="R496" i="56"/>
  <c r="Q496" i="56"/>
  <c r="R488" i="56"/>
  <c r="Q488" i="56"/>
  <c r="R480" i="56"/>
  <c r="Q480" i="56"/>
  <c r="R472" i="56"/>
  <c r="Q472" i="56"/>
  <c r="R464" i="56"/>
  <c r="Q464" i="56"/>
  <c r="R456" i="56"/>
  <c r="Q456" i="56"/>
  <c r="R448" i="56"/>
  <c r="Q448" i="56"/>
  <c r="R440" i="56"/>
  <c r="Q440" i="56"/>
  <c r="R432" i="56"/>
  <c r="Q432" i="56"/>
  <c r="R424" i="56"/>
  <c r="Q424" i="56"/>
  <c r="R416" i="56"/>
  <c r="Q416" i="56"/>
  <c r="R408" i="56"/>
  <c r="Q408" i="56"/>
  <c r="R400" i="56"/>
  <c r="Q400" i="56"/>
  <c r="R392" i="56"/>
  <c r="Q392" i="56"/>
  <c r="R384" i="56"/>
  <c r="Q384" i="56"/>
  <c r="R376" i="56"/>
  <c r="Q376" i="56"/>
  <c r="R368" i="56"/>
  <c r="Q368" i="56"/>
  <c r="R360" i="56"/>
  <c r="Q360" i="56"/>
  <c r="R352" i="56"/>
  <c r="Q352" i="56"/>
  <c r="R344" i="56"/>
  <c r="Q344" i="56"/>
  <c r="R336" i="56"/>
  <c r="Q336" i="56"/>
  <c r="R320" i="56"/>
  <c r="Q320" i="56"/>
  <c r="R312" i="56"/>
  <c r="Q312" i="56"/>
  <c r="R304" i="56"/>
  <c r="Q304" i="56"/>
  <c r="R296" i="56"/>
  <c r="Q296" i="56"/>
  <c r="R288" i="56"/>
  <c r="Q288" i="56"/>
  <c r="R280" i="56"/>
  <c r="Q280" i="56"/>
  <c r="R272" i="56"/>
  <c r="Q272" i="56"/>
  <c r="R256" i="56"/>
  <c r="Q256" i="56"/>
  <c r="R248" i="56"/>
  <c r="Q248" i="56"/>
  <c r="R240" i="56"/>
  <c r="Q240" i="56"/>
  <c r="R232" i="56"/>
  <c r="Q232" i="56"/>
  <c r="R224" i="56"/>
  <c r="Q224" i="56"/>
  <c r="R216" i="56"/>
  <c r="Q216" i="56"/>
  <c r="R208" i="56"/>
  <c r="Q208" i="56"/>
  <c r="R200" i="56"/>
  <c r="Q200" i="56"/>
  <c r="R192" i="56"/>
  <c r="Q192" i="56"/>
  <c r="R184" i="56"/>
  <c r="Q184" i="56"/>
  <c r="R176" i="56"/>
  <c r="Q176" i="56"/>
  <c r="R168" i="56"/>
  <c r="Q168" i="56"/>
  <c r="R160" i="56"/>
  <c r="Q160" i="56"/>
  <c r="R152" i="56"/>
  <c r="Q152" i="56"/>
  <c r="R144" i="56"/>
  <c r="Q144" i="56"/>
  <c r="R136" i="56"/>
  <c r="Q136" i="56"/>
  <c r="R128" i="56"/>
  <c r="Q128" i="56"/>
  <c r="R120" i="56"/>
  <c r="Q120" i="56"/>
  <c r="R112" i="56"/>
  <c r="Q112" i="56"/>
  <c r="R104" i="56"/>
  <c r="Q104" i="56"/>
  <c r="R96" i="56"/>
  <c r="Q96" i="56"/>
  <c r="R88" i="56"/>
  <c r="Q88" i="56"/>
  <c r="R80" i="56"/>
  <c r="Q80" i="56"/>
  <c r="R72" i="56"/>
  <c r="Q72" i="56"/>
  <c r="R64" i="56"/>
  <c r="Q64" i="56"/>
  <c r="R56" i="56"/>
  <c r="Q56" i="56"/>
  <c r="R48" i="56"/>
  <c r="Q48" i="56"/>
  <c r="R40" i="56"/>
  <c r="Q40" i="56"/>
  <c r="R32" i="56"/>
  <c r="Q32" i="56"/>
  <c r="R24" i="56"/>
  <c r="Q24" i="56"/>
  <c r="R16" i="56"/>
  <c r="Q16" i="56"/>
  <c r="R8" i="56"/>
  <c r="Q8" i="56"/>
  <c r="Q328" i="56"/>
  <c r="R375" i="56"/>
  <c r="Q375" i="56"/>
  <c r="R367" i="56"/>
  <c r="Q367" i="56"/>
  <c r="R359" i="56"/>
  <c r="Q359" i="56"/>
  <c r="R351" i="56"/>
  <c r="Q351" i="56"/>
  <c r="R343" i="56"/>
  <c r="Q343" i="56"/>
  <c r="R335" i="56"/>
  <c r="Q335" i="56"/>
  <c r="R327" i="56"/>
  <c r="Q327" i="56"/>
  <c r="R319" i="56"/>
  <c r="Q319" i="56"/>
  <c r="R311" i="56"/>
  <c r="Q311" i="56"/>
  <c r="R303" i="56"/>
  <c r="Q303" i="56"/>
  <c r="R295" i="56"/>
  <c r="Q295" i="56"/>
  <c r="R287" i="56"/>
  <c r="Q287" i="56"/>
  <c r="R279" i="56"/>
  <c r="Q279" i="56"/>
  <c r="R271" i="56"/>
  <c r="Q271" i="56"/>
  <c r="R263" i="56"/>
  <c r="Q263" i="56"/>
  <c r="R255" i="56"/>
  <c r="Q255" i="56"/>
  <c r="R247" i="56"/>
  <c r="Q247" i="56"/>
  <c r="R239" i="56"/>
  <c r="Q239" i="56"/>
  <c r="R231" i="56"/>
  <c r="Q231" i="56"/>
  <c r="R223" i="56"/>
  <c r="Q223" i="56"/>
  <c r="R215" i="56"/>
  <c r="Q215" i="56"/>
  <c r="R207" i="56"/>
  <c r="Q207" i="56"/>
  <c r="R199" i="56"/>
  <c r="Q199" i="56"/>
  <c r="R191" i="56"/>
  <c r="Q191" i="56"/>
  <c r="R175" i="56"/>
  <c r="Q175" i="56"/>
  <c r="R159" i="56"/>
  <c r="Q159" i="56"/>
  <c r="R143" i="56"/>
  <c r="Q143" i="56"/>
  <c r="R127" i="56"/>
  <c r="Q127" i="56"/>
  <c r="R111" i="56"/>
  <c r="Q111" i="56"/>
  <c r="R95" i="56"/>
  <c r="Q95" i="56"/>
  <c r="R79" i="56"/>
  <c r="Q79" i="56"/>
  <c r="R63" i="56"/>
  <c r="Q63" i="56"/>
  <c r="R47" i="56"/>
  <c r="Q47" i="56"/>
  <c r="R31" i="56"/>
  <c r="Q31" i="56"/>
  <c r="R15" i="56"/>
  <c r="Q493" i="56"/>
  <c r="Q485" i="56"/>
  <c r="Q477" i="56"/>
  <c r="Q469" i="56"/>
  <c r="Q461" i="56"/>
  <c r="Q453" i="56"/>
  <c r="Q445" i="56"/>
  <c r="Q429" i="56"/>
  <c r="Q421" i="56"/>
  <c r="Q413" i="56"/>
  <c r="Q405" i="56"/>
  <c r="Q397" i="56"/>
  <c r="Q389" i="56"/>
  <c r="Q381" i="56"/>
  <c r="Q349" i="56"/>
  <c r="Q338" i="56"/>
  <c r="Q325" i="56"/>
  <c r="Q313" i="56"/>
  <c r="Q300" i="56"/>
  <c r="Q274" i="56"/>
  <c r="Q261" i="56"/>
  <c r="Q249" i="56"/>
  <c r="Q236" i="56"/>
  <c r="Q210" i="56"/>
  <c r="Q193" i="56"/>
  <c r="Q167" i="56"/>
  <c r="Q140" i="56"/>
  <c r="Q109" i="56"/>
  <c r="Q83" i="56"/>
  <c r="Q54" i="56"/>
  <c r="Q23" i="56"/>
  <c r="R491" i="56"/>
  <c r="R347" i="56"/>
  <c r="R321" i="56"/>
  <c r="R292" i="56"/>
  <c r="R235" i="56"/>
  <c r="R206" i="56"/>
  <c r="R170" i="56"/>
  <c r="R138" i="56"/>
  <c r="R105" i="56"/>
  <c r="R67" i="56"/>
  <c r="R35" i="56"/>
  <c r="R326" i="56"/>
  <c r="Q326" i="56"/>
  <c r="R318" i="56"/>
  <c r="Q318" i="56"/>
  <c r="R310" i="56"/>
  <c r="Q310" i="56"/>
  <c r="R294" i="56"/>
  <c r="Q294" i="56"/>
  <c r="R286" i="56"/>
  <c r="Q286" i="56"/>
  <c r="R278" i="56"/>
  <c r="Q278" i="56"/>
  <c r="R262" i="56"/>
  <c r="Q262" i="56"/>
  <c r="R254" i="56"/>
  <c r="Q254" i="56"/>
  <c r="R246" i="56"/>
  <c r="Q246" i="56"/>
  <c r="R230" i="56"/>
  <c r="Q230" i="56"/>
  <c r="R222" i="56"/>
  <c r="Q222" i="56"/>
  <c r="R214" i="56"/>
  <c r="Q214" i="56"/>
  <c r="R198" i="56"/>
  <c r="Q198" i="56"/>
  <c r="R190" i="56"/>
  <c r="Q190" i="56"/>
  <c r="Q174" i="56"/>
  <c r="R174" i="56"/>
  <c r="Q166" i="56"/>
  <c r="R166" i="56"/>
  <c r="R158" i="56"/>
  <c r="Q158" i="56"/>
  <c r="R134" i="56"/>
  <c r="Q134" i="56"/>
  <c r="R126" i="56"/>
  <c r="Q126" i="56"/>
  <c r="Q110" i="56"/>
  <c r="R110" i="56"/>
  <c r="Q102" i="56"/>
  <c r="R102" i="56"/>
  <c r="R94" i="56"/>
  <c r="Q94" i="56"/>
  <c r="R70" i="56"/>
  <c r="Q70" i="56"/>
  <c r="R62" i="56"/>
  <c r="Q62" i="56"/>
  <c r="Q46" i="56"/>
  <c r="R46" i="56"/>
  <c r="Q38" i="56"/>
  <c r="R38" i="56"/>
  <c r="R30" i="56"/>
  <c r="Q30" i="56"/>
  <c r="R6" i="56"/>
  <c r="Q6" i="56"/>
  <c r="Q404" i="56"/>
  <c r="Q396" i="56"/>
  <c r="Q388" i="56"/>
  <c r="Q380" i="56"/>
  <c r="Q369" i="56"/>
  <c r="Q358" i="56"/>
  <c r="Q348" i="56"/>
  <c r="Q337" i="56"/>
  <c r="Q298" i="56"/>
  <c r="Q285" i="56"/>
  <c r="Q273" i="56"/>
  <c r="Q260" i="56"/>
  <c r="Q234" i="56"/>
  <c r="Q221" i="56"/>
  <c r="Q163" i="56"/>
  <c r="Q135" i="56"/>
  <c r="Q108" i="56"/>
  <c r="Q77" i="56"/>
  <c r="Q51" i="56"/>
  <c r="Q22" i="56"/>
  <c r="R459" i="56"/>
  <c r="R373" i="56"/>
  <c r="R346" i="56"/>
  <c r="R315" i="56"/>
  <c r="R229" i="56"/>
  <c r="R202" i="56"/>
  <c r="R169" i="56"/>
  <c r="R131" i="56"/>
  <c r="R99" i="56"/>
  <c r="R66" i="56"/>
  <c r="Q165" i="56"/>
  <c r="R165" i="56"/>
  <c r="R149" i="56"/>
  <c r="Q149" i="56"/>
  <c r="R133" i="56"/>
  <c r="Q133" i="56"/>
  <c r="Q101" i="56"/>
  <c r="R101" i="56"/>
  <c r="R85" i="56"/>
  <c r="Q85" i="56"/>
  <c r="R69" i="56"/>
  <c r="Q69" i="56"/>
  <c r="Q37" i="56"/>
  <c r="R37" i="56"/>
  <c r="R21" i="56"/>
  <c r="Q21" i="56"/>
  <c r="R5" i="56"/>
  <c r="Q5" i="56"/>
  <c r="Q483" i="56"/>
  <c r="Q475" i="56"/>
  <c r="Q467" i="56"/>
  <c r="Q451" i="56"/>
  <c r="Q443" i="56"/>
  <c r="Q435" i="56"/>
  <c r="Q427" i="56"/>
  <c r="Q419" i="56"/>
  <c r="Q411" i="56"/>
  <c r="Q403" i="56"/>
  <c r="Q395" i="56"/>
  <c r="Q387" i="56"/>
  <c r="Q357" i="56"/>
  <c r="Q322" i="56"/>
  <c r="Q309" i="56"/>
  <c r="Q297" i="56"/>
  <c r="Q284" i="56"/>
  <c r="Q258" i="56"/>
  <c r="Q245" i="56"/>
  <c r="Q233" i="56"/>
  <c r="Q220" i="56"/>
  <c r="Q189" i="56"/>
  <c r="Q103" i="56"/>
  <c r="Q76" i="56"/>
  <c r="Q45" i="56"/>
  <c r="Q19" i="56"/>
  <c r="R341" i="56"/>
  <c r="R283" i="56"/>
  <c r="R257" i="56"/>
  <c r="R228" i="56"/>
  <c r="R195" i="56"/>
  <c r="R130" i="56"/>
  <c r="R93" i="56"/>
  <c r="R61" i="56"/>
  <c r="R27" i="56"/>
  <c r="R204" i="56"/>
  <c r="Q204" i="56"/>
  <c r="R196" i="56"/>
  <c r="Q196" i="56"/>
  <c r="R188" i="56"/>
  <c r="Q188" i="56"/>
  <c r="R180" i="56"/>
  <c r="Q180" i="56"/>
  <c r="R164" i="56"/>
  <c r="Q164" i="56"/>
  <c r="R156" i="56"/>
  <c r="Q156" i="56"/>
  <c r="R148" i="56"/>
  <c r="Q148" i="56"/>
  <c r="R132" i="56"/>
  <c r="Q132" i="56"/>
  <c r="R124" i="56"/>
  <c r="Q124" i="56"/>
  <c r="R116" i="56"/>
  <c r="Q116" i="56"/>
  <c r="R100" i="56"/>
  <c r="Q100" i="56"/>
  <c r="R92" i="56"/>
  <c r="Q92" i="56"/>
  <c r="R84" i="56"/>
  <c r="Q84" i="56"/>
  <c r="R68" i="56"/>
  <c r="Q68" i="56"/>
  <c r="R60" i="56"/>
  <c r="Q60" i="56"/>
  <c r="R52" i="56"/>
  <c r="Q52" i="56"/>
  <c r="R36" i="56"/>
  <c r="Q36" i="56"/>
  <c r="R28" i="56"/>
  <c r="Q28" i="56"/>
  <c r="R20" i="56"/>
  <c r="Q20" i="56"/>
  <c r="R4" i="56"/>
  <c r="Q366" i="56"/>
  <c r="Q356" i="56"/>
  <c r="Q345" i="56"/>
  <c r="Q333" i="56"/>
  <c r="Q308" i="56"/>
  <c r="Q282" i="56"/>
  <c r="Q269" i="56"/>
  <c r="Q244" i="56"/>
  <c r="Q218" i="56"/>
  <c r="Q205" i="56"/>
  <c r="Q183" i="56"/>
  <c r="Q157" i="56"/>
  <c r="Q71" i="56"/>
  <c r="Q44" i="56"/>
  <c r="Q13" i="56"/>
  <c r="R251" i="56"/>
  <c r="R194" i="56"/>
  <c r="R125" i="56"/>
  <c r="R91" i="56"/>
  <c r="R371" i="56"/>
  <c r="Q371" i="56"/>
  <c r="Q355" i="56"/>
  <c r="R355" i="56"/>
  <c r="R339" i="56"/>
  <c r="Q339" i="56"/>
  <c r="Q323" i="56"/>
  <c r="R323" i="56"/>
  <c r="R307" i="56"/>
  <c r="Q307" i="56"/>
  <c r="Q291" i="56"/>
  <c r="R291" i="56"/>
  <c r="R275" i="56"/>
  <c r="Q275" i="56"/>
  <c r="Q259" i="56"/>
  <c r="R259" i="56"/>
  <c r="R243" i="56"/>
  <c r="Q243" i="56"/>
  <c r="Q227" i="56"/>
  <c r="R227" i="56"/>
  <c r="R211" i="56"/>
  <c r="Q211" i="56"/>
  <c r="Q203" i="56"/>
  <c r="R203" i="56"/>
  <c r="Q187" i="56"/>
  <c r="R187" i="56"/>
  <c r="R171" i="56"/>
  <c r="Q171" i="56"/>
  <c r="R139" i="56"/>
  <c r="Q139" i="56"/>
  <c r="Q123" i="56"/>
  <c r="R123" i="56"/>
  <c r="R107" i="56"/>
  <c r="Q107" i="56"/>
  <c r="R75" i="56"/>
  <c r="Q75" i="56"/>
  <c r="Q59" i="56"/>
  <c r="R59" i="56"/>
  <c r="R43" i="56"/>
  <c r="Q43" i="56"/>
  <c r="R11" i="56"/>
  <c r="Q11" i="56"/>
  <c r="Q365" i="56"/>
  <c r="Q354" i="56"/>
  <c r="Q332" i="56"/>
  <c r="Q306" i="56"/>
  <c r="Q281" i="56"/>
  <c r="Q268" i="56"/>
  <c r="Q242" i="56"/>
  <c r="Q217" i="56"/>
  <c r="Q182" i="56"/>
  <c r="Q151" i="56"/>
  <c r="Q39" i="56"/>
  <c r="Q12" i="56"/>
  <c r="R363" i="56"/>
  <c r="R334" i="56"/>
  <c r="R305" i="56"/>
  <c r="R277" i="56"/>
  <c r="R219" i="56"/>
  <c r="R155" i="56"/>
  <c r="R118" i="56"/>
  <c r="R53" i="56"/>
  <c r="R17" i="56"/>
  <c r="Q186" i="56"/>
  <c r="R186" i="56"/>
  <c r="Q178" i="56"/>
  <c r="R178" i="56"/>
  <c r="Q162" i="56"/>
  <c r="R162" i="56"/>
  <c r="Q154" i="56"/>
  <c r="R154" i="56"/>
  <c r="Q146" i="56"/>
  <c r="R146" i="56"/>
  <c r="Q122" i="56"/>
  <c r="R122" i="56"/>
  <c r="Q114" i="56"/>
  <c r="R114" i="56"/>
  <c r="Q98" i="56"/>
  <c r="R98" i="56"/>
  <c r="Q90" i="56"/>
  <c r="R90" i="56"/>
  <c r="Q82" i="56"/>
  <c r="R82" i="56"/>
  <c r="Q58" i="56"/>
  <c r="R58" i="56"/>
  <c r="Q50" i="56"/>
  <c r="R50" i="56"/>
  <c r="Q34" i="56"/>
  <c r="R34" i="56"/>
  <c r="Q26" i="56"/>
  <c r="R26" i="56"/>
  <c r="Q18" i="56"/>
  <c r="R18" i="56"/>
  <c r="Q374" i="56"/>
  <c r="Q364" i="56"/>
  <c r="Q342" i="56"/>
  <c r="Q330" i="56"/>
  <c r="Q317" i="56"/>
  <c r="Q266" i="56"/>
  <c r="Q253" i="56"/>
  <c r="Q241" i="56"/>
  <c r="Q201" i="56"/>
  <c r="Q179" i="56"/>
  <c r="Q150" i="56"/>
  <c r="Q119" i="56"/>
  <c r="Q7" i="56"/>
  <c r="R331" i="56"/>
  <c r="R302" i="56"/>
  <c r="R117" i="56"/>
  <c r="R81" i="56"/>
  <c r="R49" i="56"/>
  <c r="R14" i="56"/>
  <c r="Q185" i="56"/>
  <c r="R185" i="56"/>
  <c r="Q161" i="56"/>
  <c r="R161" i="56"/>
  <c r="Q153" i="56"/>
  <c r="R153" i="56"/>
  <c r="Q137" i="56"/>
  <c r="R137" i="56"/>
  <c r="Q129" i="56"/>
  <c r="R129" i="56"/>
  <c r="Q121" i="56"/>
  <c r="R121" i="56"/>
  <c r="Q97" i="56"/>
  <c r="R97" i="56"/>
  <c r="Q89" i="56"/>
  <c r="R89" i="56"/>
  <c r="Q73" i="56"/>
  <c r="R73" i="56"/>
  <c r="Q65" i="56"/>
  <c r="R65" i="56"/>
  <c r="Q57" i="56"/>
  <c r="R57" i="56"/>
  <c r="Q33" i="56"/>
  <c r="R33" i="56"/>
  <c r="Q25" i="56"/>
  <c r="R25" i="56"/>
  <c r="Q9" i="56"/>
  <c r="R9" i="56"/>
  <c r="Q487" i="56"/>
  <c r="Q479" i="56"/>
  <c r="Q471" i="56"/>
  <c r="Q463" i="56"/>
  <c r="Q455" i="56"/>
  <c r="Q447" i="56"/>
  <c r="Q439" i="56"/>
  <c r="Q431" i="56"/>
  <c r="Q423" i="56"/>
  <c r="Q415" i="56"/>
  <c r="Q407" i="56"/>
  <c r="Q399" i="56"/>
  <c r="Q391" i="56"/>
  <c r="Q383" i="56"/>
  <c r="Q362" i="56"/>
  <c r="Q329" i="56"/>
  <c r="Q316" i="56"/>
  <c r="Q290" i="56"/>
  <c r="Q265" i="56"/>
  <c r="Q252" i="56"/>
  <c r="Q226" i="56"/>
  <c r="Q213" i="56"/>
  <c r="Q173" i="56"/>
  <c r="Q147" i="56"/>
  <c r="Q87" i="56"/>
  <c r="R299" i="56"/>
  <c r="R270" i="56"/>
  <c r="R181" i="56"/>
  <c r="R145" i="56"/>
  <c r="R113" i="56"/>
  <c r="R78" i="56"/>
  <c r="R42" i="56"/>
  <c r="R10" i="56"/>
  <c r="J349" i="58" l="1"/>
  <c r="J128" i="58"/>
  <c r="J184" i="58"/>
  <c r="J343" i="58"/>
  <c r="J422" i="58"/>
  <c r="J308" i="58"/>
  <c r="J144" i="58"/>
  <c r="J495" i="58"/>
  <c r="J336" i="58"/>
  <c r="J112" i="58"/>
  <c r="J476" i="58"/>
  <c r="J204" i="58"/>
  <c r="J261" i="58"/>
  <c r="J5" i="58"/>
  <c r="J493" i="58"/>
  <c r="J489" i="58"/>
  <c r="J192" i="58"/>
  <c r="J354" i="58"/>
  <c r="J156" i="58"/>
  <c r="J353" i="58"/>
  <c r="J359" i="58"/>
  <c r="J340" i="58"/>
  <c r="J116" i="58"/>
  <c r="J87" i="58"/>
  <c r="J397" i="58"/>
  <c r="J264" i="58"/>
  <c r="A505" i="55"/>
  <c r="J168" i="58"/>
  <c r="J386" i="58"/>
  <c r="J136" i="58"/>
  <c r="J73" i="58"/>
  <c r="J436" i="58"/>
  <c r="J243" i="58"/>
  <c r="J179" i="58"/>
  <c r="J210" i="58"/>
  <c r="J240" i="58"/>
  <c r="J474" i="58"/>
  <c r="J72" i="58"/>
  <c r="J490" i="58"/>
  <c r="J256" i="58"/>
  <c r="J236" i="58"/>
  <c r="J375" i="58"/>
  <c r="J259" i="58"/>
  <c r="J131" i="58"/>
  <c r="J74" i="58"/>
  <c r="J201" i="58"/>
  <c r="J312" i="58"/>
  <c r="J443" i="58"/>
  <c r="J24" i="58"/>
  <c r="J383" i="58"/>
  <c r="J479" i="58"/>
  <c r="J77" i="58"/>
  <c r="J105" i="58"/>
  <c r="J492" i="58"/>
  <c r="J35" i="58"/>
  <c r="J208" i="58"/>
  <c r="J164" i="58"/>
  <c r="J381" i="58"/>
  <c r="J76" i="58"/>
  <c r="J202" i="58"/>
  <c r="J218" i="58"/>
  <c r="J34" i="58"/>
  <c r="J65" i="58"/>
  <c r="J421" i="58"/>
  <c r="J413" i="58"/>
  <c r="J412" i="58"/>
  <c r="J420" i="58"/>
  <c r="J395" i="58"/>
  <c r="J380" i="58"/>
  <c r="J411" i="58"/>
  <c r="J416" i="58"/>
  <c r="J415" i="58"/>
  <c r="J396" i="58"/>
  <c r="J389" i="58"/>
  <c r="A4" i="58"/>
  <c r="J67" i="58"/>
  <c r="J97" i="58"/>
  <c r="J271" i="58"/>
  <c r="J71" i="58"/>
  <c r="J78" i="58"/>
  <c r="J266" i="58"/>
  <c r="J471" i="58"/>
  <c r="J407" i="58"/>
  <c r="J390" i="58"/>
  <c r="J268" i="58"/>
  <c r="J458" i="58"/>
  <c r="J417" i="58"/>
  <c r="J460" i="58"/>
  <c r="J387" i="58"/>
  <c r="J344" i="58"/>
  <c r="J235" i="58"/>
  <c r="J106" i="58"/>
  <c r="J440" i="58"/>
  <c r="J399" i="58"/>
  <c r="J244" i="58"/>
  <c r="J409" i="58"/>
  <c r="J260" i="58"/>
  <c r="J75" i="58"/>
  <c r="J263" i="58"/>
  <c r="J231" i="58"/>
  <c r="J262" i="58"/>
  <c r="J102" i="58"/>
  <c r="J70" i="58"/>
  <c r="J121" i="58"/>
  <c r="J455" i="58"/>
  <c r="J391" i="58"/>
  <c r="J124" i="58"/>
  <c r="J108" i="58"/>
  <c r="J394" i="58"/>
  <c r="J410" i="58"/>
  <c r="J393" i="58"/>
  <c r="J475" i="58"/>
  <c r="J169" i="58"/>
  <c r="J267" i="58"/>
  <c r="J3" i="58"/>
  <c r="J414" i="58"/>
  <c r="J403" i="58"/>
  <c r="J456" i="58"/>
  <c r="J425" i="58"/>
  <c r="J212" i="58"/>
  <c r="J459" i="58"/>
  <c r="J398" i="58"/>
  <c r="J408" i="58"/>
  <c r="J203" i="58"/>
  <c r="J255" i="58"/>
  <c r="J191" i="58"/>
  <c r="J127" i="58"/>
  <c r="J316" i="58"/>
  <c r="J190" i="58"/>
  <c r="J158" i="58"/>
  <c r="J392" i="58"/>
  <c r="J401" i="58"/>
  <c r="J428" i="58"/>
  <c r="J64" i="58"/>
  <c r="J4" i="58"/>
  <c r="J400" i="58"/>
  <c r="J406" i="58"/>
  <c r="J457" i="58"/>
  <c r="J404" i="58"/>
  <c r="J427" i="58"/>
  <c r="J2" i="58"/>
  <c r="K504" i="56"/>
  <c r="K500" i="56"/>
  <c r="K499" i="56"/>
  <c r="D6" i="52"/>
  <c r="K505" i="56"/>
  <c r="C501" i="56"/>
  <c r="K501" i="56"/>
  <c r="G1" i="55"/>
  <c r="D1" i="55"/>
  <c r="H1" i="55"/>
  <c r="C1" i="55"/>
  <c r="E1" i="55"/>
  <c r="B1" i="55"/>
  <c r="I1" i="55"/>
  <c r="F1" i="55"/>
  <c r="J7" i="64"/>
  <c r="J318" i="58"/>
  <c r="J222" i="58"/>
  <c r="J126" i="58"/>
  <c r="J199" i="58"/>
  <c r="J167" i="58"/>
  <c r="J135" i="58"/>
  <c r="J103" i="58"/>
  <c r="J249" i="58"/>
  <c r="J323" i="58"/>
  <c r="J227" i="58"/>
  <c r="J346" i="58"/>
  <c r="J487" i="58"/>
  <c r="J488" i="58"/>
  <c r="P5" i="56"/>
  <c r="P254" i="56"/>
  <c r="P320" i="56"/>
  <c r="P279" i="56"/>
  <c r="J311" i="58"/>
  <c r="J247" i="58"/>
  <c r="J183" i="58"/>
  <c r="J151" i="58"/>
  <c r="J119" i="58"/>
  <c r="J79" i="58"/>
  <c r="J15" i="58"/>
  <c r="J342" i="58"/>
  <c r="J310" i="58"/>
  <c r="J246" i="58"/>
  <c r="J214" i="58"/>
  <c r="J150" i="58"/>
  <c r="J86" i="58"/>
  <c r="J22" i="58"/>
  <c r="J314" i="58"/>
  <c r="J200" i="58"/>
  <c r="J174" i="58"/>
  <c r="J138" i="58"/>
  <c r="J161" i="58"/>
  <c r="J39" i="58"/>
  <c r="J238" i="58"/>
  <c r="J142" i="58"/>
  <c r="J94" i="58"/>
  <c r="J194" i="58"/>
  <c r="J313" i="58"/>
  <c r="J137" i="58"/>
  <c r="J339" i="58"/>
  <c r="J333" i="58"/>
  <c r="J122" i="58"/>
  <c r="J337" i="58"/>
  <c r="J234" i="58"/>
  <c r="J186" i="58"/>
  <c r="J42" i="58"/>
  <c r="J233" i="58"/>
  <c r="J254" i="58"/>
  <c r="J206" i="58"/>
  <c r="J110" i="58"/>
  <c r="J14" i="58"/>
  <c r="J98" i="58"/>
  <c r="J193" i="58"/>
  <c r="J307" i="58"/>
  <c r="J306" i="58"/>
  <c r="J162" i="58"/>
  <c r="J68" i="58"/>
  <c r="J36" i="58"/>
  <c r="J250" i="58"/>
  <c r="J146" i="58"/>
  <c r="J88" i="58"/>
  <c r="J177" i="58"/>
  <c r="J57" i="58"/>
  <c r="J237" i="58"/>
  <c r="J205" i="58"/>
  <c r="J173" i="58"/>
  <c r="J141" i="58"/>
  <c r="J109" i="58"/>
  <c r="J13" i="58"/>
  <c r="J84" i="58"/>
  <c r="J90" i="58"/>
  <c r="J241" i="58"/>
  <c r="J317" i="58"/>
  <c r="J253" i="58"/>
  <c r="J221" i="58"/>
  <c r="J189" i="58"/>
  <c r="J157" i="58"/>
  <c r="J125" i="58"/>
  <c r="J93" i="58"/>
  <c r="J61" i="58"/>
  <c r="J29" i="58"/>
  <c r="J12" i="58"/>
  <c r="J405" i="58"/>
  <c r="J7" i="55"/>
  <c r="J182" i="58"/>
  <c r="J101" i="58"/>
  <c r="J9" i="55"/>
  <c r="J8" i="55"/>
  <c r="J487" i="55"/>
  <c r="J270" i="55"/>
  <c r="J277" i="55"/>
  <c r="J288" i="55"/>
  <c r="J295" i="55"/>
  <c r="J302" i="55"/>
  <c r="J306" i="55"/>
  <c r="J313" i="55"/>
  <c r="J320" i="55"/>
  <c r="J334" i="55"/>
  <c r="J338" i="55"/>
  <c r="J345" i="55"/>
  <c r="J352" i="55"/>
  <c r="J363" i="55"/>
  <c r="J373" i="55"/>
  <c r="J377" i="55"/>
  <c r="J384" i="55"/>
  <c r="J395" i="55"/>
  <c r="J402" i="55"/>
  <c r="J412" i="55"/>
  <c r="J423" i="55"/>
  <c r="J430" i="55"/>
  <c r="J441" i="55"/>
  <c r="J444" i="55"/>
  <c r="J459" i="55"/>
  <c r="J469" i="55"/>
  <c r="J480" i="55"/>
  <c r="J494" i="55"/>
  <c r="J11" i="55"/>
  <c r="J14" i="55"/>
  <c r="J18" i="55"/>
  <c r="J21" i="55"/>
  <c r="J25" i="55"/>
  <c r="J28" i="55"/>
  <c r="J32" i="55"/>
  <c r="J39" i="55"/>
  <c r="J43" i="55"/>
  <c r="J46" i="55"/>
  <c r="J50" i="55"/>
  <c r="J53" i="55"/>
  <c r="J57" i="55"/>
  <c r="J60" i="55"/>
  <c r="J64" i="55"/>
  <c r="J71" i="55"/>
  <c r="J75" i="55"/>
  <c r="J78" i="55"/>
  <c r="J82" i="55"/>
  <c r="J85" i="55"/>
  <c r="J89" i="55"/>
  <c r="J92" i="55"/>
  <c r="J96" i="55"/>
  <c r="J103" i="55"/>
  <c r="J107" i="55"/>
  <c r="J110" i="55"/>
  <c r="J114" i="55"/>
  <c r="J117" i="55"/>
  <c r="J121" i="55"/>
  <c r="J124" i="55"/>
  <c r="J128" i="55"/>
  <c r="J135" i="55"/>
  <c r="J139" i="55"/>
  <c r="J142" i="55"/>
  <c r="J146" i="55"/>
  <c r="J149" i="55"/>
  <c r="J153" i="55"/>
  <c r="J156" i="55"/>
  <c r="J160" i="55"/>
  <c r="J167" i="55"/>
  <c r="J171" i="55"/>
  <c r="J174" i="55"/>
  <c r="J178" i="55"/>
  <c r="J181" i="55"/>
  <c r="J185" i="55"/>
  <c r="J188" i="55"/>
  <c r="J192" i="55"/>
  <c r="J199" i="55"/>
  <c r="J203" i="55"/>
  <c r="J206" i="55"/>
  <c r="J210" i="55"/>
  <c r="J213" i="55"/>
  <c r="J217" i="55"/>
  <c r="J220" i="55"/>
  <c r="J224" i="55"/>
  <c r="J231" i="55"/>
  <c r="J235" i="55"/>
  <c r="J238" i="55"/>
  <c r="J242" i="55"/>
  <c r="J245" i="55"/>
  <c r="J249" i="55"/>
  <c r="J252" i="55"/>
  <c r="J256" i="55"/>
  <c r="J263" i="55"/>
  <c r="J267" i="55"/>
  <c r="J274" i="55"/>
  <c r="J281" i="55"/>
  <c r="J284" i="55"/>
  <c r="J299" i="55"/>
  <c r="J309" i="55"/>
  <c r="J316" i="55"/>
  <c r="J327" i="55"/>
  <c r="J331" i="55"/>
  <c r="J341" i="55"/>
  <c r="J348" i="55"/>
  <c r="J359" i="55"/>
  <c r="J366" i="55"/>
  <c r="J370" i="55"/>
  <c r="J380" i="55"/>
  <c r="J391" i="55"/>
  <c r="J398" i="55"/>
  <c r="J405" i="55"/>
  <c r="J409" i="55"/>
  <c r="J416" i="55"/>
  <c r="J427" i="55"/>
  <c r="J434" i="55"/>
  <c r="J437" i="55"/>
  <c r="J448" i="55"/>
  <c r="J455" i="55"/>
  <c r="J462" i="55"/>
  <c r="J466" i="55"/>
  <c r="J473" i="55"/>
  <c r="J476" i="55"/>
  <c r="J491" i="55"/>
  <c r="J257" i="55"/>
  <c r="J260" i="55"/>
  <c r="J264" i="55"/>
  <c r="J271" i="55"/>
  <c r="J275" i="55"/>
  <c r="J278" i="55"/>
  <c r="J282" i="55"/>
  <c r="J285" i="55"/>
  <c r="J289" i="55"/>
  <c r="J292" i="55"/>
  <c r="J296" i="55"/>
  <c r="J303" i="55"/>
  <c r="J307" i="55"/>
  <c r="J310" i="55"/>
  <c r="J314" i="55"/>
  <c r="J317" i="55"/>
  <c r="J321" i="55"/>
  <c r="J324" i="55"/>
  <c r="J328" i="55"/>
  <c r="J335" i="55"/>
  <c r="J339" i="55"/>
  <c r="J342" i="55"/>
  <c r="J346" i="55"/>
  <c r="J349" i="55"/>
  <c r="J353" i="55"/>
  <c r="J356" i="55"/>
  <c r="J360" i="55"/>
  <c r="J367" i="55"/>
  <c r="J371" i="55"/>
  <c r="J374" i="55"/>
  <c r="J378" i="55"/>
  <c r="J381" i="55"/>
  <c r="J385" i="55"/>
  <c r="J388" i="55"/>
  <c r="J392" i="55"/>
  <c r="J399" i="55"/>
  <c r="J403" i="55"/>
  <c r="J406" i="55"/>
  <c r="J410" i="55"/>
  <c r="J413" i="55"/>
  <c r="J417" i="55"/>
  <c r="J420" i="55"/>
  <c r="J424" i="55"/>
  <c r="J431" i="55"/>
  <c r="J435" i="55"/>
  <c r="J438" i="55"/>
  <c r="J442" i="55"/>
  <c r="J445" i="55"/>
  <c r="J449" i="55"/>
  <c r="J452" i="55"/>
  <c r="J456" i="55"/>
  <c r="J463" i="55"/>
  <c r="J467" i="55"/>
  <c r="J470" i="55"/>
  <c r="J474" i="55"/>
  <c r="J477" i="55"/>
  <c r="J481" i="55"/>
  <c r="J484" i="55"/>
  <c r="J488" i="55"/>
  <c r="J495" i="55"/>
  <c r="J4" i="55"/>
  <c r="J15" i="55"/>
  <c r="J19" i="55"/>
  <c r="J22" i="55"/>
  <c r="J26" i="55"/>
  <c r="J29" i="55"/>
  <c r="J33" i="55"/>
  <c r="J36" i="55"/>
  <c r="J40" i="55"/>
  <c r="J47" i="55"/>
  <c r="J51" i="55"/>
  <c r="J54" i="55"/>
  <c r="J58" i="55"/>
  <c r="J61" i="55"/>
  <c r="J65" i="55"/>
  <c r="J68" i="55"/>
  <c r="J72" i="55"/>
  <c r="J79" i="55"/>
  <c r="J83" i="55"/>
  <c r="J86" i="55"/>
  <c r="J90" i="55"/>
  <c r="J93" i="55"/>
  <c r="J97" i="55"/>
  <c r="J100" i="55"/>
  <c r="J104" i="55"/>
  <c r="J111" i="55"/>
  <c r="J115" i="55"/>
  <c r="J118" i="55"/>
  <c r="J122" i="55"/>
  <c r="J125" i="55"/>
  <c r="J129" i="55"/>
  <c r="J132" i="55"/>
  <c r="J136" i="55"/>
  <c r="J143" i="55"/>
  <c r="J147" i="55"/>
  <c r="J150" i="55"/>
  <c r="J154" i="55"/>
  <c r="J157" i="55"/>
  <c r="J161" i="55"/>
  <c r="J164" i="55"/>
  <c r="J168" i="55"/>
  <c r="J175" i="55"/>
  <c r="J179" i="55"/>
  <c r="J182" i="55"/>
  <c r="J186" i="55"/>
  <c r="J189" i="55"/>
  <c r="J193" i="55"/>
  <c r="J196" i="55"/>
  <c r="J200" i="55"/>
  <c r="J207" i="55"/>
  <c r="J211" i="55"/>
  <c r="J214" i="55"/>
  <c r="J218" i="55"/>
  <c r="J221" i="55"/>
  <c r="J225" i="55"/>
  <c r="J228" i="55"/>
  <c r="J232" i="55"/>
  <c r="J239" i="55"/>
  <c r="J243" i="55"/>
  <c r="J246" i="55"/>
  <c r="J250" i="55"/>
  <c r="J253" i="55"/>
  <c r="J258" i="55"/>
  <c r="J261" i="55"/>
  <c r="J265" i="55"/>
  <c r="J268" i="55"/>
  <c r="J272" i="55"/>
  <c r="J279" i="55"/>
  <c r="J283" i="55"/>
  <c r="J286" i="55"/>
  <c r="J290" i="55"/>
  <c r="J293" i="55"/>
  <c r="J297" i="55"/>
  <c r="J300" i="55"/>
  <c r="J304" i="55"/>
  <c r="J311" i="55"/>
  <c r="J315" i="55"/>
  <c r="J318" i="55"/>
  <c r="J322" i="55"/>
  <c r="J325" i="55"/>
  <c r="J329" i="55"/>
  <c r="J332" i="55"/>
  <c r="J336" i="55"/>
  <c r="J343" i="55"/>
  <c r="J347" i="55"/>
  <c r="J350" i="55"/>
  <c r="J354" i="55"/>
  <c r="J357" i="55"/>
  <c r="J361" i="55"/>
  <c r="J364" i="55"/>
  <c r="J368" i="55"/>
  <c r="J375" i="55"/>
  <c r="J379" i="55"/>
  <c r="J382" i="55"/>
  <c r="J386" i="55"/>
  <c r="J389" i="55"/>
  <c r="J393" i="55"/>
  <c r="J396" i="55"/>
  <c r="J400" i="55"/>
  <c r="J407" i="55"/>
  <c r="J411" i="55"/>
  <c r="J414" i="55"/>
  <c r="J418" i="55"/>
  <c r="J421" i="55"/>
  <c r="J425" i="55"/>
  <c r="J428" i="55"/>
  <c r="J432" i="55"/>
  <c r="J439" i="55"/>
  <c r="J443" i="55"/>
  <c r="J446" i="55"/>
  <c r="J450" i="55"/>
  <c r="J453" i="55"/>
  <c r="J457" i="55"/>
  <c r="J460" i="55"/>
  <c r="J464" i="55"/>
  <c r="J471" i="55"/>
  <c r="J475" i="55"/>
  <c r="J478" i="55"/>
  <c r="J482" i="55"/>
  <c r="J485" i="55"/>
  <c r="J489" i="55"/>
  <c r="J492" i="55"/>
  <c r="J496" i="55"/>
  <c r="J5" i="55"/>
  <c r="J12" i="55"/>
  <c r="J16" i="55"/>
  <c r="J23" i="55"/>
  <c r="J27" i="55"/>
  <c r="J30" i="55"/>
  <c r="J34" i="55"/>
  <c r="J37" i="55"/>
  <c r="J41" i="55"/>
  <c r="J44" i="55"/>
  <c r="J48" i="55"/>
  <c r="J55" i="55"/>
  <c r="J59" i="55"/>
  <c r="J62" i="55"/>
  <c r="J66" i="55"/>
  <c r="J69" i="55"/>
  <c r="J73" i="55"/>
  <c r="J76" i="55"/>
  <c r="J80" i="55"/>
  <c r="J87" i="55"/>
  <c r="J91" i="55"/>
  <c r="J94" i="55"/>
  <c r="J98" i="55"/>
  <c r="J101" i="55"/>
  <c r="J105" i="55"/>
  <c r="J108" i="55"/>
  <c r="J112" i="55"/>
  <c r="J119" i="55"/>
  <c r="J123" i="55"/>
  <c r="J126" i="55"/>
  <c r="J130" i="55"/>
  <c r="J133" i="55"/>
  <c r="J137" i="55"/>
  <c r="J140" i="55"/>
  <c r="J144" i="55"/>
  <c r="J151" i="55"/>
  <c r="J155" i="55"/>
  <c r="J158" i="55"/>
  <c r="J162" i="55"/>
  <c r="J165" i="55"/>
  <c r="J169" i="55"/>
  <c r="J172" i="55"/>
  <c r="J176" i="55"/>
  <c r="J183" i="55"/>
  <c r="J187" i="55"/>
  <c r="J190" i="55"/>
  <c r="J194" i="55"/>
  <c r="J197" i="55"/>
  <c r="J201" i="55"/>
  <c r="J204" i="55"/>
  <c r="J208" i="55"/>
  <c r="J215" i="55"/>
  <c r="J219" i="55"/>
  <c r="J222" i="55"/>
  <c r="J226" i="55"/>
  <c r="J229" i="55"/>
  <c r="J233" i="55"/>
  <c r="J236" i="55"/>
  <c r="J240" i="55"/>
  <c r="J247" i="55"/>
  <c r="J251" i="55"/>
  <c r="J254" i="55"/>
  <c r="J3" i="55"/>
  <c r="J255" i="55"/>
  <c r="J259" i="55"/>
  <c r="J262" i="55"/>
  <c r="J266" i="55"/>
  <c r="J269" i="55"/>
  <c r="J273" i="55"/>
  <c r="J276" i="55"/>
  <c r="J280" i="55"/>
  <c r="J287" i="55"/>
  <c r="J291" i="55"/>
  <c r="J294" i="55"/>
  <c r="J298" i="55"/>
  <c r="J301" i="55"/>
  <c r="J305" i="55"/>
  <c r="J308" i="55"/>
  <c r="J312" i="55"/>
  <c r="J319" i="55"/>
  <c r="J323" i="55"/>
  <c r="J326" i="55"/>
  <c r="J330" i="55"/>
  <c r="J333" i="55"/>
  <c r="J337" i="55"/>
  <c r="J340" i="55"/>
  <c r="J344" i="55"/>
  <c r="J351" i="55"/>
  <c r="J355" i="55"/>
  <c r="J358" i="55"/>
  <c r="J362" i="55"/>
  <c r="J365" i="55"/>
  <c r="J369" i="55"/>
  <c r="J372" i="55"/>
  <c r="J376" i="55"/>
  <c r="J383" i="55"/>
  <c r="J387" i="55"/>
  <c r="J390" i="55"/>
  <c r="J394" i="55"/>
  <c r="J397" i="55"/>
  <c r="J401" i="55"/>
  <c r="J404" i="55"/>
  <c r="J408" i="55"/>
  <c r="J415" i="55"/>
  <c r="J419" i="55"/>
  <c r="J422" i="55"/>
  <c r="J426" i="55"/>
  <c r="J429" i="55"/>
  <c r="J433" i="55"/>
  <c r="J436" i="55"/>
  <c r="J440" i="55"/>
  <c r="J447" i="55"/>
  <c r="J451" i="55"/>
  <c r="J454" i="55"/>
  <c r="J458" i="55"/>
  <c r="J461" i="55"/>
  <c r="J465" i="55"/>
  <c r="J468" i="55"/>
  <c r="J472" i="55"/>
  <c r="J479" i="55"/>
  <c r="J483" i="55"/>
  <c r="J486" i="55"/>
  <c r="J490" i="55"/>
  <c r="J493" i="55"/>
  <c r="J6" i="55"/>
  <c r="J10" i="55"/>
  <c r="J13" i="55"/>
  <c r="J17" i="55"/>
  <c r="J20" i="55"/>
  <c r="J24" i="55"/>
  <c r="J31" i="55"/>
  <c r="J35" i="55"/>
  <c r="J38" i="55"/>
  <c r="J42" i="55"/>
  <c r="J45" i="55"/>
  <c r="J49" i="55"/>
  <c r="J52" i="55"/>
  <c r="J56" i="55"/>
  <c r="J63" i="55"/>
  <c r="J67" i="55"/>
  <c r="J70" i="55"/>
  <c r="J74" i="55"/>
  <c r="J77" i="55"/>
  <c r="J81" i="55"/>
  <c r="J84" i="55"/>
  <c r="J88" i="55"/>
  <c r="J95" i="55"/>
  <c r="J99" i="55"/>
  <c r="J102" i="55"/>
  <c r="J106" i="55"/>
  <c r="J109" i="55"/>
  <c r="J113" i="55"/>
  <c r="J116" i="55"/>
  <c r="J120" i="55"/>
  <c r="J127" i="55"/>
  <c r="J131" i="55"/>
  <c r="J134" i="55"/>
  <c r="J138" i="55"/>
  <c r="J141" i="55"/>
  <c r="J145" i="55"/>
  <c r="J148" i="55"/>
  <c r="J152" i="55"/>
  <c r="J159" i="55"/>
  <c r="J163" i="55"/>
  <c r="J166" i="55"/>
  <c r="J170" i="55"/>
  <c r="J173" i="55"/>
  <c r="J177" i="55"/>
  <c r="J180" i="55"/>
  <c r="J184" i="55"/>
  <c r="J191" i="55"/>
  <c r="J195" i="55"/>
  <c r="J198" i="55"/>
  <c r="J202" i="55"/>
  <c r="J205" i="55"/>
  <c r="J209" i="55"/>
  <c r="J212" i="55"/>
  <c r="J216" i="55"/>
  <c r="J223" i="55"/>
  <c r="J227" i="55"/>
  <c r="J230" i="55"/>
  <c r="J234" i="55"/>
  <c r="J237" i="55"/>
  <c r="J241" i="55"/>
  <c r="J244" i="55"/>
  <c r="J248" i="55"/>
  <c r="J335" i="58"/>
  <c r="J303" i="58"/>
  <c r="J239" i="58"/>
  <c r="J207" i="58"/>
  <c r="J175" i="58"/>
  <c r="J143" i="58"/>
  <c r="J111" i="58"/>
  <c r="J329" i="58"/>
  <c r="J81" i="58"/>
  <c r="J341" i="58"/>
  <c r="J309" i="58"/>
  <c r="J245" i="58"/>
  <c r="J213" i="58"/>
  <c r="J181" i="58"/>
  <c r="J149" i="58"/>
  <c r="J85" i="58"/>
  <c r="J21" i="58"/>
  <c r="J178" i="58"/>
  <c r="J66" i="58"/>
  <c r="J230" i="58"/>
  <c r="J10" i="58"/>
  <c r="J153" i="58"/>
  <c r="J25" i="58"/>
  <c r="J195" i="58"/>
  <c r="J163" i="58"/>
  <c r="J99" i="58"/>
  <c r="J225" i="58"/>
  <c r="J315" i="58"/>
  <c r="J251" i="58"/>
  <c r="J219" i="58"/>
  <c r="J187" i="58"/>
  <c r="J155" i="58"/>
  <c r="J123" i="58"/>
  <c r="J91" i="58"/>
  <c r="J319" i="58"/>
  <c r="J223" i="58"/>
  <c r="J159" i="58"/>
  <c r="J95" i="58"/>
  <c r="J145" i="58"/>
  <c r="J41" i="58"/>
  <c r="J325" i="58"/>
  <c r="J229" i="58"/>
  <c r="J197" i="58"/>
  <c r="J165" i="58"/>
  <c r="J133" i="58"/>
  <c r="J69" i="58"/>
  <c r="J37" i="58"/>
  <c r="J322" i="58"/>
  <c r="J226" i="58"/>
  <c r="J114" i="58"/>
  <c r="J26" i="58"/>
  <c r="J326" i="58"/>
  <c r="J166" i="58"/>
  <c r="J82" i="58"/>
  <c r="J92" i="58"/>
  <c r="J60" i="58"/>
  <c r="J40" i="58"/>
  <c r="J62" i="58"/>
  <c r="J30" i="58"/>
  <c r="J338" i="58"/>
  <c r="J242" i="58"/>
  <c r="J154" i="58"/>
  <c r="J58" i="58"/>
  <c r="J217" i="58"/>
  <c r="J89" i="58"/>
  <c r="J147" i="58"/>
  <c r="J83" i="58"/>
  <c r="J80" i="58"/>
  <c r="J63" i="58"/>
  <c r="J134" i="58"/>
  <c r="J28" i="58"/>
  <c r="J9" i="58"/>
  <c r="J31" i="58"/>
  <c r="J198" i="58"/>
  <c r="J38" i="58"/>
  <c r="J170" i="58"/>
  <c r="J130" i="58"/>
  <c r="J321" i="58"/>
  <c r="J185" i="58"/>
  <c r="J171" i="58"/>
  <c r="I6" i="46"/>
  <c r="I5" i="46"/>
  <c r="I4" i="46"/>
  <c r="I3" i="46"/>
  <c r="I8" i="46"/>
  <c r="I7" i="46"/>
  <c r="M3" i="55" l="1"/>
  <c r="A5" i="58"/>
  <c r="A6" i="56"/>
  <c r="D501" i="56"/>
  <c r="A501" i="55"/>
  <c r="C502" i="56"/>
  <c r="J8" i="64"/>
  <c r="P299" i="56"/>
  <c r="P283" i="56"/>
  <c r="P416" i="56"/>
  <c r="P291" i="56"/>
  <c r="P264" i="56"/>
  <c r="P274" i="56"/>
  <c r="P104" i="56"/>
  <c r="P123" i="56"/>
  <c r="P111" i="56"/>
  <c r="P132" i="56"/>
  <c r="P121" i="56"/>
  <c r="P150" i="56"/>
  <c r="P128" i="56"/>
  <c r="P135" i="56"/>
  <c r="P61" i="56"/>
  <c r="P146" i="56"/>
  <c r="P56" i="56"/>
  <c r="P147" i="56"/>
  <c r="P112" i="56"/>
  <c r="P136" i="56"/>
  <c r="P133" i="56"/>
  <c r="P113" i="56"/>
  <c r="P130" i="56"/>
  <c r="P124" i="56"/>
  <c r="P470" i="56"/>
  <c r="M9" i="55"/>
  <c r="M10" i="55"/>
  <c r="M4" i="55"/>
  <c r="M5" i="55"/>
  <c r="M8" i="55"/>
  <c r="M6" i="55"/>
  <c r="M7" i="55"/>
  <c r="I9" i="46"/>
  <c r="A6" i="58" l="1"/>
  <c r="A7" i="56"/>
  <c r="D502" i="56"/>
  <c r="A502" i="55"/>
  <c r="K502" i="56"/>
  <c r="C503" i="56"/>
  <c r="J9" i="64"/>
  <c r="P492" i="56"/>
  <c r="P326" i="56"/>
  <c r="P477" i="56"/>
  <c r="P55" i="56"/>
  <c r="A7" i="58" l="1"/>
  <c r="A8" i="56"/>
  <c r="A503" i="55"/>
  <c r="D503" i="56"/>
  <c r="K503" i="56"/>
  <c r="J10" i="64"/>
  <c r="P39" i="56"/>
  <c r="P330" i="56"/>
  <c r="P240" i="56"/>
  <c r="P207" i="56"/>
  <c r="A8" i="58" l="1"/>
  <c r="A9" i="56"/>
  <c r="J11" i="64"/>
  <c r="P188" i="56"/>
  <c r="P468" i="56"/>
  <c r="P51" i="56"/>
  <c r="P465" i="56"/>
  <c r="P140" i="56"/>
  <c r="P467" i="56"/>
  <c r="P249" i="56"/>
  <c r="P469" i="56"/>
  <c r="P125" i="56"/>
  <c r="P482" i="56"/>
  <c r="P217" i="56"/>
  <c r="P122" i="56"/>
  <c r="P25" i="56"/>
  <c r="P459" i="56"/>
  <c r="P119" i="56"/>
  <c r="P98" i="56"/>
  <c r="P486" i="56"/>
  <c r="P141" i="56"/>
  <c r="P103" i="56"/>
  <c r="P461" i="56"/>
  <c r="P483" i="56"/>
  <c r="P24" i="56"/>
  <c r="P476" i="56"/>
  <c r="P52" i="56"/>
  <c r="P464" i="56"/>
  <c r="P36" i="56"/>
  <c r="P48" i="56"/>
  <c r="P460" i="56"/>
  <c r="P216" i="56"/>
  <c r="P466" i="56"/>
  <c r="P425" i="56"/>
  <c r="A9" i="58" l="1"/>
  <c r="A10" i="56"/>
  <c r="J12" i="64"/>
  <c r="P248" i="56"/>
  <c r="P192" i="56"/>
  <c r="P319" i="56"/>
  <c r="A10" i="58" l="1"/>
  <c r="A11" i="56"/>
  <c r="J13" i="64"/>
  <c r="P13" i="56"/>
  <c r="P472" i="56"/>
  <c r="P364" i="56"/>
  <c r="P363" i="56"/>
  <c r="P367" i="56"/>
  <c r="P463" i="56"/>
  <c r="A11" i="58" l="1"/>
  <c r="A12" i="56"/>
  <c r="J14" i="64"/>
  <c r="P429" i="56"/>
  <c r="P414" i="56"/>
  <c r="P430" i="56"/>
  <c r="A12" i="58" l="1"/>
  <c r="A13" i="56"/>
  <c r="J15" i="64"/>
  <c r="P378" i="56"/>
  <c r="P68" i="56"/>
  <c r="B496" i="56"/>
  <c r="A13" i="58" l="1"/>
  <c r="A14" i="56"/>
  <c r="J16" i="64"/>
  <c r="P343" i="56"/>
  <c r="P339" i="56"/>
  <c r="C403" i="56"/>
  <c r="C336" i="56"/>
  <c r="C254" i="56"/>
  <c r="C155" i="56"/>
  <c r="C43" i="56"/>
  <c r="C162" i="56"/>
  <c r="B377" i="56"/>
  <c r="C253" i="56"/>
  <c r="C173" i="56"/>
  <c r="C135" i="56"/>
  <c r="C58" i="56"/>
  <c r="C17" i="56"/>
  <c r="C164" i="56"/>
  <c r="C481" i="56"/>
  <c r="C350" i="56"/>
  <c r="C153" i="56"/>
  <c r="C99" i="56"/>
  <c r="C408" i="56"/>
  <c r="C219" i="56"/>
  <c r="C80" i="56"/>
  <c r="C56" i="56"/>
  <c r="B321" i="56"/>
  <c r="C495" i="56"/>
  <c r="C415" i="56"/>
  <c r="C258" i="56"/>
  <c r="C113" i="56"/>
  <c r="C70" i="56"/>
  <c r="C54" i="56"/>
  <c r="B378" i="56"/>
  <c r="C157" i="56"/>
  <c r="C69" i="56"/>
  <c r="C45" i="56"/>
  <c r="I4" i="56"/>
  <c r="C476" i="56"/>
  <c r="C345" i="56"/>
  <c r="C68" i="56"/>
  <c r="C52" i="56"/>
  <c r="G496" i="56"/>
  <c r="B322" i="56"/>
  <c r="C404" i="56" l="1"/>
  <c r="A14" i="58"/>
  <c r="A15" i="56"/>
  <c r="J17" i="64"/>
  <c r="C71" i="56"/>
  <c r="C497" i="56"/>
  <c r="C409" i="56"/>
  <c r="C346" i="56"/>
  <c r="C482" i="56"/>
  <c r="P478" i="56"/>
  <c r="C44" i="56"/>
  <c r="C337" i="56"/>
  <c r="C163" i="56"/>
  <c r="C156" i="56"/>
  <c r="C32" i="56"/>
  <c r="C81" i="56"/>
  <c r="C165" i="56"/>
  <c r="B17" i="58"/>
  <c r="C137" i="56"/>
  <c r="C203" i="56"/>
  <c r="C90" i="56"/>
  <c r="C220" i="56"/>
  <c r="C133" i="56"/>
  <c r="B173" i="58"/>
  <c r="C27" i="56"/>
  <c r="C37" i="56"/>
  <c r="B44" i="56"/>
  <c r="B86" i="56"/>
  <c r="B199" i="56"/>
  <c r="B337" i="56"/>
  <c r="J496" i="56"/>
  <c r="B19" i="56"/>
  <c r="B110" i="56"/>
  <c r="B239" i="56"/>
  <c r="B287" i="56"/>
  <c r="B396" i="56"/>
  <c r="B420" i="56"/>
  <c r="B26" i="56"/>
  <c r="C53" i="56"/>
  <c r="B200" i="56"/>
  <c r="B256" i="56"/>
  <c r="B288" i="56"/>
  <c r="B330" i="56"/>
  <c r="B354" i="56"/>
  <c r="B413" i="56"/>
  <c r="B437" i="56"/>
  <c r="B461" i="56"/>
  <c r="B485" i="56"/>
  <c r="B5" i="56"/>
  <c r="B140" i="56"/>
  <c r="B249" i="56"/>
  <c r="B273" i="56"/>
  <c r="B346" i="58"/>
  <c r="B398" i="56"/>
  <c r="B446" i="56"/>
  <c r="B470" i="56"/>
  <c r="B47" i="56"/>
  <c r="B113" i="58"/>
  <c r="B178" i="58"/>
  <c r="B194" i="56"/>
  <c r="B399" i="56"/>
  <c r="B463" i="56"/>
  <c r="B23" i="56"/>
  <c r="B56" i="56"/>
  <c r="B55" i="58"/>
  <c r="B267" i="56"/>
  <c r="B299" i="56"/>
  <c r="B315" i="56"/>
  <c r="B440" i="56"/>
  <c r="B30" i="56"/>
  <c r="B49" i="58"/>
  <c r="C49" i="56"/>
  <c r="B65" i="56"/>
  <c r="B153" i="56"/>
  <c r="B152" i="58"/>
  <c r="B196" i="56"/>
  <c r="B284" i="56"/>
  <c r="B374" i="56"/>
  <c r="B393" i="56"/>
  <c r="B417" i="56"/>
  <c r="B433" i="56"/>
  <c r="B467" i="56"/>
  <c r="B17" i="56"/>
  <c r="B16" i="58"/>
  <c r="B50" i="56"/>
  <c r="B92" i="56"/>
  <c r="B118" i="56"/>
  <c r="B135" i="56"/>
  <c r="B134" i="58"/>
  <c r="B181" i="56"/>
  <c r="B221" i="56"/>
  <c r="B351" i="56"/>
  <c r="B375" i="56"/>
  <c r="B466" i="56"/>
  <c r="B483" i="56"/>
  <c r="B10" i="56"/>
  <c r="B59" i="56"/>
  <c r="B109" i="56"/>
  <c r="B174" i="56"/>
  <c r="B214" i="56"/>
  <c r="B238" i="56"/>
  <c r="B387" i="56"/>
  <c r="B427" i="56"/>
  <c r="B451" i="56"/>
  <c r="B60" i="56"/>
  <c r="B117" i="56"/>
  <c r="B67" i="58"/>
  <c r="B68" i="56"/>
  <c r="B156" i="56"/>
  <c r="B36" i="56"/>
  <c r="B53" i="56"/>
  <c r="B95" i="56"/>
  <c r="B130" i="56"/>
  <c r="B312" i="56"/>
  <c r="C494" i="56"/>
  <c r="B104" i="58"/>
  <c r="C104" i="56"/>
  <c r="B193" i="56"/>
  <c r="B323" i="56"/>
  <c r="B381" i="56"/>
  <c r="B422" i="56"/>
  <c r="B494" i="56"/>
  <c r="C55" i="56"/>
  <c r="B132" i="56"/>
  <c r="B202" i="56"/>
  <c r="B234" i="56"/>
  <c r="B282" i="56"/>
  <c r="B332" i="56"/>
  <c r="B356" i="56"/>
  <c r="B414" i="58"/>
  <c r="B415" i="56"/>
  <c r="B439" i="56"/>
  <c r="B471" i="56"/>
  <c r="B83" i="56"/>
  <c r="B98" i="56"/>
  <c r="B115" i="56"/>
  <c r="B161" i="56"/>
  <c r="B187" i="56"/>
  <c r="B227" i="56"/>
  <c r="B383" i="56"/>
  <c r="B400" i="56"/>
  <c r="B472" i="56"/>
  <c r="B488" i="56"/>
  <c r="B107" i="56"/>
  <c r="B220" i="56"/>
  <c r="B350" i="56"/>
  <c r="B349" i="58"/>
  <c r="B165" i="56"/>
  <c r="B285" i="56"/>
  <c r="B402" i="56"/>
  <c r="B85" i="56"/>
  <c r="B286" i="56"/>
  <c r="B310" i="56"/>
  <c r="B328" i="56"/>
  <c r="B368" i="56"/>
  <c r="B367" i="58"/>
  <c r="B411" i="56"/>
  <c r="B102" i="56"/>
  <c r="B263" i="56"/>
  <c r="B4" i="56"/>
  <c r="B112" i="56"/>
  <c r="B176" i="56"/>
  <c r="B397" i="56"/>
  <c r="B37" i="56"/>
  <c r="B94" i="56"/>
  <c r="B137" i="56"/>
  <c r="B223" i="56"/>
  <c r="B295" i="56"/>
  <c r="B319" i="56"/>
  <c r="B379" i="56"/>
  <c r="B444" i="56"/>
  <c r="B484" i="56"/>
  <c r="B224" i="56"/>
  <c r="B240" i="56"/>
  <c r="B264" i="56"/>
  <c r="B362" i="56"/>
  <c r="B421" i="56"/>
  <c r="B445" i="56"/>
  <c r="B469" i="56"/>
  <c r="B493" i="56"/>
  <c r="B45" i="58"/>
  <c r="B78" i="56"/>
  <c r="B123" i="56"/>
  <c r="B150" i="56"/>
  <c r="B201" i="56"/>
  <c r="B217" i="56"/>
  <c r="B281" i="56"/>
  <c r="B305" i="56"/>
  <c r="B347" i="56"/>
  <c r="B363" i="56"/>
  <c r="B454" i="56"/>
  <c r="B111" i="56"/>
  <c r="B22" i="56"/>
  <c r="B55" i="56"/>
  <c r="B71" i="56"/>
  <c r="B114" i="56"/>
  <c r="B178" i="56"/>
  <c r="B218" i="56"/>
  <c r="B257" i="58"/>
  <c r="B258" i="56"/>
  <c r="B314" i="56"/>
  <c r="B382" i="56"/>
  <c r="B447" i="56"/>
  <c r="B487" i="56"/>
  <c r="B142" i="56"/>
  <c r="B211" i="56"/>
  <c r="B251" i="56"/>
  <c r="B275" i="56"/>
  <c r="B325" i="56"/>
  <c r="B341" i="56"/>
  <c r="B448" i="56"/>
  <c r="B459" i="56"/>
  <c r="B138" i="56"/>
  <c r="B91" i="56"/>
  <c r="B134" i="56"/>
  <c r="B180" i="56"/>
  <c r="B244" i="56"/>
  <c r="B260" i="56"/>
  <c r="B292" i="56"/>
  <c r="B358" i="56"/>
  <c r="B465" i="56"/>
  <c r="B41" i="56"/>
  <c r="B74" i="56"/>
  <c r="B100" i="56"/>
  <c r="B145" i="56"/>
  <c r="B173" i="56"/>
  <c r="B172" i="58"/>
  <c r="B261" i="56"/>
  <c r="B335" i="56"/>
  <c r="B386" i="56"/>
  <c r="B409" i="58"/>
  <c r="B442" i="56"/>
  <c r="G377" i="56"/>
  <c r="B43" i="56"/>
  <c r="B42" i="58"/>
  <c r="B136" i="56"/>
  <c r="B155" i="56"/>
  <c r="B154" i="58"/>
  <c r="B198" i="56"/>
  <c r="B246" i="56"/>
  <c r="B262" i="56"/>
  <c r="B294" i="56"/>
  <c r="B335" i="58"/>
  <c r="B336" i="56"/>
  <c r="B368" i="58"/>
  <c r="C368" i="56"/>
  <c r="B395" i="56"/>
  <c r="B11" i="56"/>
  <c r="B353" i="56"/>
  <c r="B460" i="56"/>
  <c r="B120" i="56"/>
  <c r="B167" i="56"/>
  <c r="B361" i="56"/>
  <c r="B404" i="56"/>
  <c r="B403" i="58"/>
  <c r="B157" i="56"/>
  <c r="B156" i="58"/>
  <c r="B296" i="56"/>
  <c r="B338" i="56"/>
  <c r="B380" i="56"/>
  <c r="B477" i="58"/>
  <c r="C477" i="56"/>
  <c r="B27" i="56"/>
  <c r="B13" i="56"/>
  <c r="B62" i="56"/>
  <c r="B177" i="56"/>
  <c r="B257" i="56"/>
  <c r="B289" i="56"/>
  <c r="B390" i="56"/>
  <c r="B406" i="56"/>
  <c r="B430" i="56"/>
  <c r="B141" i="56"/>
  <c r="B159" i="56"/>
  <c r="B242" i="56"/>
  <c r="B290" i="56"/>
  <c r="B407" i="56"/>
  <c r="B491" i="56"/>
  <c r="B29" i="56"/>
  <c r="B7" i="56"/>
  <c r="B258" i="58"/>
  <c r="B365" i="56"/>
  <c r="B424" i="56"/>
  <c r="B456" i="56"/>
  <c r="B48" i="58"/>
  <c r="B49" i="56"/>
  <c r="B73" i="56"/>
  <c r="B204" i="56"/>
  <c r="B228" i="56"/>
  <c r="B300" i="56"/>
  <c r="B316" i="56"/>
  <c r="B385" i="56"/>
  <c r="B401" i="56"/>
  <c r="B441" i="56"/>
  <c r="B32" i="56"/>
  <c r="B33" i="56"/>
  <c r="B58" i="56"/>
  <c r="B57" i="58"/>
  <c r="B127" i="56"/>
  <c r="B205" i="56"/>
  <c r="B245" i="56"/>
  <c r="B293" i="56"/>
  <c r="B317" i="56"/>
  <c r="B359" i="56"/>
  <c r="B410" i="56"/>
  <c r="B426" i="56"/>
  <c r="B490" i="56"/>
  <c r="B18" i="56"/>
  <c r="B67" i="56"/>
  <c r="B93" i="56"/>
  <c r="B182" i="56"/>
  <c r="B222" i="56"/>
  <c r="B318" i="56"/>
  <c r="B352" i="56"/>
  <c r="B435" i="56"/>
  <c r="B492" i="56"/>
  <c r="B52" i="56"/>
  <c r="B51" i="58"/>
  <c r="B183" i="56"/>
  <c r="B24" i="56"/>
  <c r="B35" i="56"/>
  <c r="B207" i="56"/>
  <c r="B247" i="56"/>
  <c r="B271" i="56"/>
  <c r="B468" i="56"/>
  <c r="G322" i="56"/>
  <c r="B76" i="56"/>
  <c r="B191" i="56"/>
  <c r="B215" i="56"/>
  <c r="B303" i="56"/>
  <c r="B329" i="56"/>
  <c r="B428" i="56"/>
  <c r="B12" i="56"/>
  <c r="B45" i="56"/>
  <c r="B44" i="58"/>
  <c r="B77" i="56"/>
  <c r="B139" i="56"/>
  <c r="B184" i="56"/>
  <c r="B272" i="56"/>
  <c r="B346" i="56"/>
  <c r="B429" i="56"/>
  <c r="B46" i="56"/>
  <c r="B104" i="56"/>
  <c r="B103" i="58"/>
  <c r="B131" i="56"/>
  <c r="B241" i="56"/>
  <c r="B331" i="56"/>
  <c r="B478" i="56"/>
  <c r="B6" i="56"/>
  <c r="B298" i="56"/>
  <c r="B340" i="56"/>
  <c r="B423" i="56"/>
  <c r="B39" i="56"/>
  <c r="B64" i="56"/>
  <c r="B80" i="56"/>
  <c r="B79" i="58"/>
  <c r="B125" i="56"/>
  <c r="B171" i="56"/>
  <c r="B195" i="56"/>
  <c r="B235" i="56"/>
  <c r="B283" i="56"/>
  <c r="B307" i="56"/>
  <c r="B349" i="56"/>
  <c r="B408" i="56"/>
  <c r="B407" i="58"/>
  <c r="B480" i="56"/>
  <c r="B31" i="56"/>
  <c r="C57" i="56"/>
  <c r="B116" i="56"/>
  <c r="B143" i="56"/>
  <c r="B163" i="56"/>
  <c r="B268" i="56"/>
  <c r="B342" i="56"/>
  <c r="B385" i="58"/>
  <c r="B489" i="56"/>
  <c r="C154" i="56"/>
  <c r="B189" i="56"/>
  <c r="B229" i="58"/>
  <c r="C229" i="56"/>
  <c r="B301" i="56"/>
  <c r="B343" i="56"/>
  <c r="B434" i="56"/>
  <c r="B450" i="56"/>
  <c r="B384" i="56"/>
  <c r="B119" i="56"/>
  <c r="B166" i="56"/>
  <c r="B165" i="58"/>
  <c r="B270" i="56"/>
  <c r="B388" i="56"/>
  <c r="B122" i="56"/>
  <c r="B208" i="56"/>
  <c r="G378" i="56"/>
  <c r="B53" i="58"/>
  <c r="B54" i="56"/>
  <c r="B158" i="56"/>
  <c r="B209" i="56"/>
  <c r="B225" i="56"/>
  <c r="B313" i="56"/>
  <c r="B38" i="56"/>
  <c r="B97" i="56"/>
  <c r="B124" i="56"/>
  <c r="B186" i="56"/>
  <c r="B266" i="56"/>
  <c r="B364" i="56"/>
  <c r="B455" i="56"/>
  <c r="B495" i="56"/>
  <c r="B494" i="58"/>
  <c r="G321" i="56"/>
  <c r="B259" i="56"/>
  <c r="B373" i="56"/>
  <c r="B392" i="56"/>
  <c r="B432" i="56"/>
  <c r="C3" i="56"/>
  <c r="B82" i="56"/>
  <c r="B8" i="56"/>
  <c r="B188" i="56"/>
  <c r="B212" i="56"/>
  <c r="B308" i="56"/>
  <c r="B326" i="56"/>
  <c r="B366" i="56"/>
  <c r="B409" i="56"/>
  <c r="B449" i="56"/>
  <c r="B473" i="56"/>
  <c r="B9" i="56"/>
  <c r="B84" i="56"/>
  <c r="B108" i="56"/>
  <c r="B154" i="56"/>
  <c r="B229" i="56"/>
  <c r="B228" i="58"/>
  <c r="B253" i="56"/>
  <c r="B252" i="58"/>
  <c r="B269" i="56"/>
  <c r="B367" i="56"/>
  <c r="B394" i="56"/>
  <c r="B474" i="56"/>
  <c r="B34" i="56"/>
  <c r="B51" i="56"/>
  <c r="B101" i="56"/>
  <c r="B128" i="56"/>
  <c r="B146" i="56"/>
  <c r="B206" i="56"/>
  <c r="B230" i="56"/>
  <c r="B376" i="56"/>
  <c r="B419" i="56"/>
  <c r="B231" i="56"/>
  <c r="B345" i="56"/>
  <c r="B344" i="58"/>
  <c r="B436" i="56"/>
  <c r="B452" i="56"/>
  <c r="B61" i="56"/>
  <c r="B103" i="56"/>
  <c r="B248" i="56"/>
  <c r="B320" i="56"/>
  <c r="B405" i="56"/>
  <c r="B453" i="56"/>
  <c r="B477" i="56"/>
  <c r="B476" i="58"/>
  <c r="B88" i="56"/>
  <c r="B297" i="56"/>
  <c r="B462" i="56"/>
  <c r="B475" i="56"/>
  <c r="B226" i="56"/>
  <c r="B147" i="56"/>
  <c r="B175" i="56"/>
  <c r="B279" i="56"/>
  <c r="B311" i="56"/>
  <c r="B369" i="56"/>
  <c r="B412" i="56"/>
  <c r="B149" i="56"/>
  <c r="B87" i="56"/>
  <c r="B168" i="56"/>
  <c r="B232" i="56"/>
  <c r="B304" i="56"/>
  <c r="B389" i="56"/>
  <c r="B121" i="56"/>
  <c r="B21" i="56"/>
  <c r="B185" i="56"/>
  <c r="B265" i="56"/>
  <c r="B355" i="56"/>
  <c r="B371" i="56"/>
  <c r="B438" i="56"/>
  <c r="B486" i="56"/>
  <c r="B14" i="56"/>
  <c r="B63" i="56"/>
  <c r="B79" i="56"/>
  <c r="B170" i="56"/>
  <c r="B210" i="56"/>
  <c r="B250" i="56"/>
  <c r="B274" i="56"/>
  <c r="B306" i="56"/>
  <c r="B324" i="56"/>
  <c r="B348" i="56"/>
  <c r="B371" i="58"/>
  <c r="B391" i="56"/>
  <c r="B431" i="56"/>
  <c r="B144" i="56"/>
  <c r="B15" i="56"/>
  <c r="B90" i="56"/>
  <c r="B106" i="56"/>
  <c r="B133" i="56"/>
  <c r="B152" i="56"/>
  <c r="B179" i="56"/>
  <c r="B219" i="56"/>
  <c r="B218" i="58"/>
  <c r="B291" i="56"/>
  <c r="B357" i="56"/>
  <c r="B464" i="56"/>
  <c r="B2" i="58"/>
  <c r="B3" i="56"/>
  <c r="B57" i="56"/>
  <c r="B81" i="56"/>
  <c r="B99" i="56"/>
  <c r="B98" i="58"/>
  <c r="B126" i="56"/>
  <c r="B172" i="56"/>
  <c r="B236" i="56"/>
  <c r="B252" i="56"/>
  <c r="B276" i="56"/>
  <c r="B425" i="56"/>
  <c r="B457" i="56"/>
  <c r="B481" i="56"/>
  <c r="B480" i="58"/>
  <c r="B164" i="56"/>
  <c r="B163" i="58"/>
  <c r="B42" i="56"/>
  <c r="B213" i="56"/>
  <c r="B350" i="58"/>
  <c r="B418" i="56"/>
  <c r="B458" i="56"/>
  <c r="B482" i="56"/>
  <c r="B25" i="56"/>
  <c r="B58" i="58"/>
  <c r="B75" i="56"/>
  <c r="B166" i="58"/>
  <c r="C166" i="56"/>
  <c r="B190" i="56"/>
  <c r="B278" i="56"/>
  <c r="B302" i="56"/>
  <c r="B360" i="56"/>
  <c r="B403" i="56"/>
  <c r="B402" i="58"/>
  <c r="B443" i="56"/>
  <c r="B160" i="56"/>
  <c r="B129" i="56"/>
  <c r="B255" i="56"/>
  <c r="B475" i="58"/>
  <c r="B476" i="56"/>
  <c r="B20" i="56"/>
  <c r="B68" i="58"/>
  <c r="B69" i="56"/>
  <c r="B148" i="56"/>
  <c r="B192" i="56"/>
  <c r="B216" i="56"/>
  <c r="B280" i="56"/>
  <c r="B370" i="56"/>
  <c r="B70" i="56"/>
  <c r="B69" i="58"/>
  <c r="B96" i="56"/>
  <c r="B113" i="56"/>
  <c r="B112" i="58"/>
  <c r="B169" i="56"/>
  <c r="B233" i="56"/>
  <c r="B339" i="56"/>
  <c r="B414" i="56"/>
  <c r="B28" i="56"/>
  <c r="B89" i="56"/>
  <c r="B105" i="56"/>
  <c r="B151" i="56"/>
  <c r="B372" i="56"/>
  <c r="B479" i="56"/>
  <c r="B48" i="56"/>
  <c r="B72" i="56"/>
  <c r="B203" i="56"/>
  <c r="B243" i="56"/>
  <c r="B333" i="56"/>
  <c r="B416" i="56"/>
  <c r="B16" i="56"/>
  <c r="B40" i="56"/>
  <c r="B334" i="56"/>
  <c r="B66" i="56"/>
  <c r="B197" i="56"/>
  <c r="B237" i="56"/>
  <c r="B277" i="56"/>
  <c r="B309" i="56"/>
  <c r="B327" i="56"/>
  <c r="B161" i="58"/>
  <c r="B162" i="56"/>
  <c r="B253" i="58"/>
  <c r="B254" i="56"/>
  <c r="B344" i="56"/>
  <c r="B71" i="58" l="1"/>
  <c r="B70" i="58"/>
  <c r="I5" i="56"/>
  <c r="B32" i="58"/>
  <c r="B31" i="58"/>
  <c r="I6" i="56"/>
  <c r="B495" i="58"/>
  <c r="C496" i="56"/>
  <c r="B408" i="58"/>
  <c r="A15" i="58"/>
  <c r="A16" i="56"/>
  <c r="C255" i="56"/>
  <c r="B254" i="58"/>
  <c r="B345" i="58"/>
  <c r="D482" i="56"/>
  <c r="C483" i="56"/>
  <c r="J18" i="64"/>
  <c r="B162" i="58"/>
  <c r="J3" i="56"/>
  <c r="C356" i="56"/>
  <c r="C380" i="56"/>
  <c r="C111" i="56"/>
  <c r="C143" i="56"/>
  <c r="C491" i="56"/>
  <c r="C354" i="56"/>
  <c r="C100" i="56"/>
  <c r="C416" i="56"/>
  <c r="C406" i="56"/>
  <c r="C216" i="56"/>
  <c r="C158" i="56"/>
  <c r="C141" i="56"/>
  <c r="P376" i="56"/>
  <c r="D203" i="56"/>
  <c r="C221" i="56"/>
  <c r="C18" i="56"/>
  <c r="C136" i="56"/>
  <c r="C174" i="56"/>
  <c r="A386" i="55"/>
  <c r="D386" i="56"/>
  <c r="D167" i="56"/>
  <c r="A167" i="55"/>
  <c r="D230" i="56"/>
  <c r="A230" i="55"/>
  <c r="A59" i="55"/>
  <c r="D59" i="56"/>
  <c r="D351" i="56"/>
  <c r="A351" i="55"/>
  <c r="J300" i="56"/>
  <c r="G300" i="56"/>
  <c r="G7" i="56"/>
  <c r="G257" i="56"/>
  <c r="G62" i="56"/>
  <c r="C123" i="56"/>
  <c r="A155" i="55"/>
  <c r="D155" i="56"/>
  <c r="G145" i="56"/>
  <c r="G180" i="56"/>
  <c r="J448" i="56"/>
  <c r="G448" i="56"/>
  <c r="A71" i="55"/>
  <c r="D71" i="56"/>
  <c r="G363" i="56"/>
  <c r="G281" i="56"/>
  <c r="J281" i="56"/>
  <c r="G78" i="56"/>
  <c r="G264" i="56"/>
  <c r="G4" i="56"/>
  <c r="C145" i="56"/>
  <c r="A350" i="55"/>
  <c r="D350" i="56"/>
  <c r="G115" i="56"/>
  <c r="D415" i="56"/>
  <c r="A415" i="55"/>
  <c r="G282" i="56"/>
  <c r="J282" i="56"/>
  <c r="C105" i="56"/>
  <c r="G130" i="56"/>
  <c r="G36" i="56"/>
  <c r="A68" i="55"/>
  <c r="D68" i="56"/>
  <c r="G221" i="56"/>
  <c r="G374" i="56"/>
  <c r="G65" i="56"/>
  <c r="G398" i="56"/>
  <c r="G5" i="56"/>
  <c r="G396" i="56"/>
  <c r="J396" i="56"/>
  <c r="G19" i="56"/>
  <c r="G199" i="56"/>
  <c r="G231" i="56"/>
  <c r="J231" i="56"/>
  <c r="G373" i="56"/>
  <c r="G189" i="56"/>
  <c r="A80" i="55"/>
  <c r="D80" i="56"/>
  <c r="J272" i="56"/>
  <c r="G272" i="56"/>
  <c r="G216" i="56"/>
  <c r="G69" i="56"/>
  <c r="G75" i="56"/>
  <c r="G213" i="56"/>
  <c r="A164" i="55"/>
  <c r="D164" i="56"/>
  <c r="U3" i="56"/>
  <c r="T3" i="56"/>
  <c r="A3" i="55"/>
  <c r="D3" i="56"/>
  <c r="D179" i="56"/>
  <c r="A179" i="55"/>
  <c r="G15" i="56"/>
  <c r="G391" i="56"/>
  <c r="G14" i="56"/>
  <c r="G438" i="56"/>
  <c r="G168" i="56"/>
  <c r="G175" i="56"/>
  <c r="G462" i="56"/>
  <c r="A477" i="55"/>
  <c r="D477" i="56"/>
  <c r="G320" i="56"/>
  <c r="G436" i="56"/>
  <c r="G101" i="56"/>
  <c r="G34" i="56"/>
  <c r="G367" i="56"/>
  <c r="A229" i="55"/>
  <c r="D229" i="56"/>
  <c r="G108" i="56"/>
  <c r="C4" i="56"/>
  <c r="G124" i="56"/>
  <c r="G209" i="56"/>
  <c r="J378" i="56"/>
  <c r="J450" i="56"/>
  <c r="G450" i="56"/>
  <c r="G268" i="56"/>
  <c r="G80" i="56"/>
  <c r="G478" i="56"/>
  <c r="G241" i="56"/>
  <c r="A104" i="55"/>
  <c r="D104" i="56"/>
  <c r="G77" i="56"/>
  <c r="G303" i="56"/>
  <c r="G183" i="56"/>
  <c r="G318" i="56"/>
  <c r="G67" i="56"/>
  <c r="G359" i="56"/>
  <c r="G127" i="56"/>
  <c r="J456" i="56"/>
  <c r="G456" i="56"/>
  <c r="B140" i="58"/>
  <c r="J296" i="56"/>
  <c r="G296" i="56"/>
  <c r="G167" i="56"/>
  <c r="G460" i="56"/>
  <c r="A336" i="55"/>
  <c r="D336" i="56"/>
  <c r="G246" i="56"/>
  <c r="J377" i="56"/>
  <c r="G386" i="56"/>
  <c r="G261" i="56"/>
  <c r="G275" i="56"/>
  <c r="J275" i="56"/>
  <c r="J447" i="56"/>
  <c r="G447" i="56"/>
  <c r="G71" i="56"/>
  <c r="B110" i="58"/>
  <c r="G469" i="56"/>
  <c r="G379" i="56"/>
  <c r="G223" i="56"/>
  <c r="G383" i="56"/>
  <c r="G471" i="56"/>
  <c r="G132" i="56"/>
  <c r="G422" i="56"/>
  <c r="A174" i="55"/>
  <c r="D174" i="56"/>
  <c r="G59" i="56"/>
  <c r="J351" i="56"/>
  <c r="G351" i="56"/>
  <c r="G118" i="56"/>
  <c r="A17" i="55"/>
  <c r="D17" i="56"/>
  <c r="A153" i="55"/>
  <c r="D153" i="56"/>
  <c r="G440" i="56"/>
  <c r="A56" i="55"/>
  <c r="D56" i="56"/>
  <c r="C179" i="56"/>
  <c r="G437" i="56"/>
  <c r="G200" i="56"/>
  <c r="G188" i="56"/>
  <c r="G119" i="56"/>
  <c r="G283" i="56"/>
  <c r="J283" i="56"/>
  <c r="C250" i="56"/>
  <c r="G468" i="56"/>
  <c r="G416" i="56"/>
  <c r="G89" i="56"/>
  <c r="A254" i="55"/>
  <c r="D254" i="56"/>
  <c r="A476" i="55"/>
  <c r="D476" i="56"/>
  <c r="G190" i="56"/>
  <c r="G482" i="56"/>
  <c r="G425" i="56"/>
  <c r="G126" i="56"/>
  <c r="J291" i="56"/>
  <c r="G291" i="56"/>
  <c r="G106" i="56"/>
  <c r="G477" i="56"/>
  <c r="G229" i="56"/>
  <c r="G473" i="56"/>
  <c r="G366" i="56"/>
  <c r="J432" i="56"/>
  <c r="G432" i="56"/>
  <c r="D495" i="56"/>
  <c r="A495" i="55"/>
  <c r="G388" i="56"/>
  <c r="G301" i="56"/>
  <c r="J301" i="56"/>
  <c r="G116" i="56"/>
  <c r="G171" i="56"/>
  <c r="G104" i="56"/>
  <c r="G76" i="56"/>
  <c r="G271" i="56"/>
  <c r="J271" i="56"/>
  <c r="G182" i="56"/>
  <c r="G245" i="56"/>
  <c r="J32" i="56"/>
  <c r="G32" i="56"/>
  <c r="G385" i="56"/>
  <c r="G242" i="56"/>
  <c r="G390" i="56"/>
  <c r="C478" i="56"/>
  <c r="D404" i="56"/>
  <c r="A404" i="55"/>
  <c r="G136" i="56"/>
  <c r="G41" i="56"/>
  <c r="G260" i="56"/>
  <c r="G138" i="56"/>
  <c r="G142" i="56"/>
  <c r="G258" i="56"/>
  <c r="G111" i="56"/>
  <c r="D347" i="56"/>
  <c r="A347" i="55"/>
  <c r="G150" i="56"/>
  <c r="C46" i="56"/>
  <c r="G240" i="56"/>
  <c r="G176" i="56"/>
  <c r="J411" i="56"/>
  <c r="G411" i="56"/>
  <c r="J285" i="56"/>
  <c r="G285" i="56"/>
  <c r="G472" i="56"/>
  <c r="G187" i="56"/>
  <c r="G98" i="56"/>
  <c r="G95" i="56"/>
  <c r="G117" i="56"/>
  <c r="G427" i="56"/>
  <c r="G174" i="56"/>
  <c r="G17" i="56"/>
  <c r="G417" i="56"/>
  <c r="G153" i="56"/>
  <c r="G267" i="56"/>
  <c r="G56" i="56"/>
  <c r="G463" i="56"/>
  <c r="G470" i="56"/>
  <c r="C347" i="56"/>
  <c r="G330" i="56"/>
  <c r="G26" i="56"/>
  <c r="G110" i="56"/>
  <c r="G164" i="56"/>
  <c r="J321" i="56"/>
  <c r="A54" i="55"/>
  <c r="D54" i="56"/>
  <c r="G207" i="56"/>
  <c r="G197" i="56"/>
  <c r="G414" i="56"/>
  <c r="G40" i="56"/>
  <c r="G479" i="56"/>
  <c r="G243" i="56"/>
  <c r="A72" i="55"/>
  <c r="D72" i="56"/>
  <c r="G151" i="56"/>
  <c r="G169" i="56"/>
  <c r="A70" i="55"/>
  <c r="D70" i="56"/>
  <c r="D69" i="56"/>
  <c r="A69" i="55"/>
  <c r="G255" i="56"/>
  <c r="G360" i="56"/>
  <c r="C59" i="56"/>
  <c r="G236" i="56"/>
  <c r="G57" i="56"/>
  <c r="G464" i="56"/>
  <c r="C372" i="56"/>
  <c r="G306" i="56"/>
  <c r="G79" i="56"/>
  <c r="G412" i="56"/>
  <c r="G311" i="56"/>
  <c r="G226" i="56"/>
  <c r="J297" i="56"/>
  <c r="G297" i="56"/>
  <c r="G61" i="56"/>
  <c r="G146" i="56"/>
  <c r="G474" i="56"/>
  <c r="G8" i="56"/>
  <c r="D259" i="56"/>
  <c r="A259" i="55"/>
  <c r="G495" i="56"/>
  <c r="G266" i="56"/>
  <c r="G313" i="56"/>
  <c r="B157" i="58"/>
  <c r="G208" i="56"/>
  <c r="C386" i="56"/>
  <c r="G480" i="56"/>
  <c r="G349" i="56"/>
  <c r="G340" i="56"/>
  <c r="G429" i="56"/>
  <c r="G184" i="56"/>
  <c r="A45" i="55"/>
  <c r="D45" i="56"/>
  <c r="G428" i="56"/>
  <c r="G215" i="56"/>
  <c r="G35" i="56"/>
  <c r="A18" i="55"/>
  <c r="D18" i="56"/>
  <c r="G426" i="56"/>
  <c r="A58" i="55"/>
  <c r="D58" i="56"/>
  <c r="G73" i="56"/>
  <c r="C259" i="56"/>
  <c r="G407" i="56"/>
  <c r="G404" i="56"/>
  <c r="G353" i="56"/>
  <c r="G395" i="56"/>
  <c r="J294" i="56"/>
  <c r="G294" i="56"/>
  <c r="G100" i="56"/>
  <c r="G358" i="56"/>
  <c r="G134" i="56"/>
  <c r="G178" i="56"/>
  <c r="G347" i="56"/>
  <c r="G362" i="56"/>
  <c r="G484" i="56"/>
  <c r="G319" i="56"/>
  <c r="G263" i="56"/>
  <c r="G310" i="56"/>
  <c r="G85" i="56"/>
  <c r="G107" i="56"/>
  <c r="G356" i="56"/>
  <c r="G234" i="56"/>
  <c r="G381" i="56"/>
  <c r="G181" i="56"/>
  <c r="J284" i="56"/>
  <c r="G284" i="56"/>
  <c r="C50" i="56"/>
  <c r="C114" i="56"/>
  <c r="G273" i="56"/>
  <c r="J273" i="56"/>
  <c r="G140" i="56"/>
  <c r="G485" i="56"/>
  <c r="G86" i="56"/>
  <c r="G476" i="56"/>
  <c r="G418" i="56"/>
  <c r="G304" i="56"/>
  <c r="G103" i="56"/>
  <c r="G364" i="56"/>
  <c r="G343" i="56"/>
  <c r="A478" i="55"/>
  <c r="D478" i="56"/>
  <c r="G492" i="56"/>
  <c r="G96" i="56"/>
  <c r="J277" i="56"/>
  <c r="G277" i="56"/>
  <c r="G334" i="56"/>
  <c r="G16" i="56"/>
  <c r="G72" i="56"/>
  <c r="G339" i="56"/>
  <c r="G70" i="56"/>
  <c r="G370" i="56"/>
  <c r="G192" i="56"/>
  <c r="J458" i="56"/>
  <c r="G458" i="56"/>
  <c r="C351" i="56"/>
  <c r="A481" i="55"/>
  <c r="D481" i="56"/>
  <c r="G99" i="56"/>
  <c r="G219" i="56"/>
  <c r="G152" i="56"/>
  <c r="G144" i="56"/>
  <c r="G210" i="56"/>
  <c r="G371" i="56"/>
  <c r="G265" i="56"/>
  <c r="G21" i="56"/>
  <c r="G389" i="56"/>
  <c r="C256" i="56"/>
  <c r="G147" i="56"/>
  <c r="J453" i="56"/>
  <c r="G453" i="56"/>
  <c r="A345" i="55"/>
  <c r="D345" i="56"/>
  <c r="G419" i="56"/>
  <c r="J269" i="56"/>
  <c r="G269" i="56"/>
  <c r="G84" i="56"/>
  <c r="G449" i="56"/>
  <c r="J449" i="56"/>
  <c r="G259" i="56"/>
  <c r="J259" i="56"/>
  <c r="G97" i="56"/>
  <c r="J158" i="56"/>
  <c r="G158" i="56"/>
  <c r="D166" i="56"/>
  <c r="A166" i="55"/>
  <c r="G384" i="56"/>
  <c r="G434" i="56"/>
  <c r="G163" i="56"/>
  <c r="G235" i="56"/>
  <c r="G64" i="56"/>
  <c r="A46" i="55"/>
  <c r="D46" i="56"/>
  <c r="G45" i="56"/>
  <c r="G247" i="56"/>
  <c r="G435" i="56"/>
  <c r="J435" i="56"/>
  <c r="J18" i="56"/>
  <c r="G18" i="56"/>
  <c r="G317" i="56"/>
  <c r="G58" i="56"/>
  <c r="G228" i="56"/>
  <c r="G424" i="56"/>
  <c r="G29" i="56"/>
  <c r="G177" i="56"/>
  <c r="G13" i="56"/>
  <c r="G380" i="56"/>
  <c r="A157" i="55"/>
  <c r="D157" i="56"/>
  <c r="G120" i="56"/>
  <c r="G43" i="56"/>
  <c r="G442" i="56"/>
  <c r="G173" i="56"/>
  <c r="G341" i="56"/>
  <c r="G251" i="56"/>
  <c r="G382" i="56"/>
  <c r="A258" i="55"/>
  <c r="D258" i="56"/>
  <c r="G55" i="56"/>
  <c r="G454" i="56"/>
  <c r="J454" i="56"/>
  <c r="G217" i="56"/>
  <c r="B122" i="58"/>
  <c r="G445" i="56"/>
  <c r="G137" i="56"/>
  <c r="G37" i="56"/>
  <c r="G112" i="56"/>
  <c r="A368" i="55"/>
  <c r="D368" i="56"/>
  <c r="G439" i="56"/>
  <c r="G156" i="56"/>
  <c r="G238" i="56"/>
  <c r="G10" i="56"/>
  <c r="G466" i="56"/>
  <c r="G92" i="56"/>
  <c r="G413" i="56"/>
  <c r="G288" i="56"/>
  <c r="J288" i="56"/>
  <c r="G287" i="56"/>
  <c r="J287" i="56"/>
  <c r="G254" i="56"/>
  <c r="G278" i="56"/>
  <c r="J278" i="56"/>
  <c r="G81" i="56"/>
  <c r="G250" i="56"/>
  <c r="J206" i="56"/>
  <c r="G206" i="56"/>
  <c r="G344" i="56"/>
  <c r="G162" i="56"/>
  <c r="G327" i="56"/>
  <c r="G237" i="56"/>
  <c r="A372" i="55"/>
  <c r="D372" i="56"/>
  <c r="G105" i="56"/>
  <c r="G443" i="56"/>
  <c r="G481" i="56"/>
  <c r="J276" i="56"/>
  <c r="G276" i="56"/>
  <c r="D99" i="56"/>
  <c r="A99" i="55"/>
  <c r="A219" i="55"/>
  <c r="D219" i="56"/>
  <c r="G90" i="56"/>
  <c r="G348" i="56"/>
  <c r="G274" i="56"/>
  <c r="J274" i="56"/>
  <c r="G486" i="56"/>
  <c r="G87" i="56"/>
  <c r="G369" i="56"/>
  <c r="G279" i="56"/>
  <c r="J279" i="56"/>
  <c r="G248" i="56"/>
  <c r="G345" i="56"/>
  <c r="G230" i="56"/>
  <c r="J51" i="56"/>
  <c r="G51" i="56"/>
  <c r="G394" i="56"/>
  <c r="G154" i="56"/>
  <c r="J212" i="56"/>
  <c r="G212" i="56"/>
  <c r="G392" i="56"/>
  <c r="J455" i="56"/>
  <c r="G455" i="56"/>
  <c r="G166" i="56"/>
  <c r="G489" i="56"/>
  <c r="G342" i="56"/>
  <c r="G298" i="56"/>
  <c r="J298" i="56"/>
  <c r="J46" i="56"/>
  <c r="G46" i="56"/>
  <c r="G346" i="56"/>
  <c r="J322" i="56"/>
  <c r="A52" i="55"/>
  <c r="D52" i="56"/>
  <c r="G410" i="56"/>
  <c r="G205" i="56"/>
  <c r="G441" i="56"/>
  <c r="G49" i="56"/>
  <c r="G159" i="56"/>
  <c r="G430" i="56"/>
  <c r="J430" i="56"/>
  <c r="G289" i="56"/>
  <c r="J289" i="56"/>
  <c r="G157" i="56"/>
  <c r="G198" i="56"/>
  <c r="A43" i="55"/>
  <c r="D43" i="56"/>
  <c r="G335" i="56"/>
  <c r="A173" i="55"/>
  <c r="D173" i="56"/>
  <c r="G244" i="56"/>
  <c r="G459" i="56"/>
  <c r="A114" i="55"/>
  <c r="D114" i="56"/>
  <c r="G123" i="56"/>
  <c r="G493" i="56"/>
  <c r="G368" i="56"/>
  <c r="G286" i="56"/>
  <c r="J286" i="56"/>
  <c r="C33" i="56"/>
  <c r="G161" i="56"/>
  <c r="G494" i="56"/>
  <c r="G193" i="56"/>
  <c r="G312" i="56"/>
  <c r="G60" i="56"/>
  <c r="G109" i="56"/>
  <c r="A135" i="55"/>
  <c r="D135" i="56"/>
  <c r="G467" i="56"/>
  <c r="J467" i="56"/>
  <c r="G393" i="56"/>
  <c r="G30" i="56"/>
  <c r="G315" i="56"/>
  <c r="G23" i="56"/>
  <c r="G446" i="56"/>
  <c r="G249" i="56"/>
  <c r="J420" i="56"/>
  <c r="G420" i="56"/>
  <c r="G337" i="56"/>
  <c r="J309" i="56"/>
  <c r="G309" i="56"/>
  <c r="G160" i="56"/>
  <c r="G252" i="56"/>
  <c r="G324" i="56"/>
  <c r="G308" i="56"/>
  <c r="G66" i="56"/>
  <c r="G203" i="56"/>
  <c r="A105" i="55"/>
  <c r="D105" i="56"/>
  <c r="G113" i="56"/>
  <c r="G20" i="56"/>
  <c r="G302" i="56"/>
  <c r="G25" i="56"/>
  <c r="G42" i="56"/>
  <c r="G405" i="56"/>
  <c r="A253" i="55"/>
  <c r="D253" i="56"/>
  <c r="G326" i="56"/>
  <c r="G82" i="56"/>
  <c r="G186" i="56"/>
  <c r="G225" i="56"/>
  <c r="G54" i="56"/>
  <c r="G122" i="56"/>
  <c r="C230" i="56"/>
  <c r="G31" i="56"/>
  <c r="D408" i="56"/>
  <c r="A408" i="55"/>
  <c r="G307" i="56"/>
  <c r="G125" i="56"/>
  <c r="G6" i="56"/>
  <c r="G331" i="56"/>
  <c r="G139" i="56"/>
  <c r="G329" i="56"/>
  <c r="G24" i="56"/>
  <c r="G52" i="56"/>
  <c r="G93" i="56"/>
  <c r="G293" i="56"/>
  <c r="J293" i="56"/>
  <c r="A33" i="55"/>
  <c r="D33" i="56"/>
  <c r="G316" i="56"/>
  <c r="G27" i="56"/>
  <c r="G361" i="56"/>
  <c r="C369" i="56"/>
  <c r="G262" i="56"/>
  <c r="G74" i="56"/>
  <c r="G465" i="56"/>
  <c r="G91" i="56"/>
  <c r="G487" i="56"/>
  <c r="G114" i="56"/>
  <c r="G305" i="56"/>
  <c r="G224" i="56"/>
  <c r="G444" i="56"/>
  <c r="G295" i="56"/>
  <c r="J295" i="56"/>
  <c r="G102" i="56"/>
  <c r="J165" i="56"/>
  <c r="G165" i="56"/>
  <c r="G220" i="56"/>
  <c r="G400" i="56"/>
  <c r="G227" i="56"/>
  <c r="G83" i="56"/>
  <c r="G415" i="56"/>
  <c r="G332" i="56"/>
  <c r="G53" i="56"/>
  <c r="G68" i="56"/>
  <c r="G387" i="56"/>
  <c r="G375" i="56"/>
  <c r="G135" i="56"/>
  <c r="A50" i="55"/>
  <c r="D50" i="56"/>
  <c r="G399" i="56"/>
  <c r="G194" i="56"/>
  <c r="J47" i="56"/>
  <c r="G47" i="56"/>
  <c r="G461" i="56"/>
  <c r="B353" i="58"/>
  <c r="B255" i="58"/>
  <c r="G239" i="56"/>
  <c r="G44" i="56"/>
  <c r="G403" i="56"/>
  <c r="G179" i="56"/>
  <c r="G333" i="56"/>
  <c r="G372" i="56"/>
  <c r="G28" i="56"/>
  <c r="G280" i="56"/>
  <c r="J280" i="56"/>
  <c r="G129" i="56"/>
  <c r="C167" i="56"/>
  <c r="G431" i="56"/>
  <c r="J431" i="56"/>
  <c r="G63" i="56"/>
  <c r="G232" i="56"/>
  <c r="G475" i="56"/>
  <c r="G128" i="56"/>
  <c r="D162" i="56"/>
  <c r="A162" i="55"/>
  <c r="G48" i="56"/>
  <c r="G233" i="56"/>
  <c r="D113" i="56"/>
  <c r="A113" i="55"/>
  <c r="G148" i="56"/>
  <c r="D403" i="56"/>
  <c r="A403" i="55"/>
  <c r="J457" i="56"/>
  <c r="G457" i="56"/>
  <c r="G172" i="56"/>
  <c r="G3" i="56"/>
  <c r="G357" i="56"/>
  <c r="G133" i="56"/>
  <c r="C72" i="56"/>
  <c r="B249" i="58"/>
  <c r="G170" i="56"/>
  <c r="G355" i="56"/>
  <c r="G185" i="56"/>
  <c r="G121" i="56"/>
  <c r="G149" i="56"/>
  <c r="A369" i="55"/>
  <c r="D369" i="56"/>
  <c r="G88" i="56"/>
  <c r="J452" i="56"/>
  <c r="G452" i="56"/>
  <c r="G376" i="56"/>
  <c r="G253" i="56"/>
  <c r="G9" i="56"/>
  <c r="G409" i="56"/>
  <c r="G38" i="56"/>
  <c r="J270" i="56"/>
  <c r="G270" i="56"/>
  <c r="G143" i="56"/>
  <c r="G408" i="56"/>
  <c r="G195" i="56"/>
  <c r="G39" i="56"/>
  <c r="G423" i="56"/>
  <c r="G131" i="56"/>
  <c r="G12" i="56"/>
  <c r="G191" i="56"/>
  <c r="G352" i="56"/>
  <c r="G222" i="56"/>
  <c r="G490" i="56"/>
  <c r="A410" i="55"/>
  <c r="D410" i="56"/>
  <c r="G33" i="56"/>
  <c r="J33" i="56"/>
  <c r="G401" i="56"/>
  <c r="G204" i="56"/>
  <c r="A49" i="55"/>
  <c r="D49" i="56"/>
  <c r="G365" i="56"/>
  <c r="G491" i="56"/>
  <c r="G290" i="56"/>
  <c r="J290" i="56"/>
  <c r="G141" i="56"/>
  <c r="G406" i="56"/>
  <c r="G338" i="56"/>
  <c r="J338" i="56"/>
  <c r="G11" i="56"/>
  <c r="G336" i="56"/>
  <c r="G155" i="56"/>
  <c r="C410" i="56"/>
  <c r="B144" i="58"/>
  <c r="J292" i="56"/>
  <c r="G292" i="56"/>
  <c r="G325" i="56"/>
  <c r="G211" i="56"/>
  <c r="G314" i="56"/>
  <c r="G218" i="56"/>
  <c r="G22" i="56"/>
  <c r="J201" i="56"/>
  <c r="G201" i="56"/>
  <c r="G421" i="56"/>
  <c r="G94" i="56"/>
  <c r="G397" i="56"/>
  <c r="B3" i="58"/>
  <c r="G328" i="56"/>
  <c r="J402" i="56"/>
  <c r="G402" i="56"/>
  <c r="G350" i="56"/>
  <c r="G488" i="56"/>
  <c r="G202" i="56"/>
  <c r="G323" i="56"/>
  <c r="G451" i="56"/>
  <c r="J451" i="56"/>
  <c r="G214" i="56"/>
  <c r="G483" i="56"/>
  <c r="G50" i="56"/>
  <c r="G433" i="56"/>
  <c r="J433" i="56"/>
  <c r="G196" i="56"/>
  <c r="G299" i="56"/>
  <c r="J299" i="56"/>
  <c r="G354" i="56"/>
  <c r="G256" i="56"/>
  <c r="D163" i="56" l="1"/>
  <c r="A163" i="55"/>
  <c r="A496" i="55"/>
  <c r="D32" i="56"/>
  <c r="A32" i="55"/>
  <c r="K496" i="56"/>
  <c r="B482" i="58"/>
  <c r="C405" i="56"/>
  <c r="K405" i="56"/>
  <c r="C421" i="56"/>
  <c r="D496" i="56"/>
  <c r="A346" i="55"/>
  <c r="D346" i="56"/>
  <c r="C484" i="56"/>
  <c r="D409" i="56"/>
  <c r="A409" i="55"/>
  <c r="I7" i="56"/>
  <c r="A255" i="55"/>
  <c r="D255" i="56"/>
  <c r="A482" i="55"/>
  <c r="A16" i="58"/>
  <c r="A17" i="56"/>
  <c r="D27" i="56"/>
  <c r="B26" i="58"/>
  <c r="B493" i="58"/>
  <c r="B137" i="58"/>
  <c r="B135" i="58"/>
  <c r="B136" i="58"/>
  <c r="B27" i="58"/>
  <c r="B415" i="58"/>
  <c r="B52" i="58"/>
  <c r="D37" i="56"/>
  <c r="B36" i="58"/>
  <c r="B219" i="58"/>
  <c r="B37" i="58"/>
  <c r="B405" i="58"/>
  <c r="B142" i="58"/>
  <c r="B155" i="58"/>
  <c r="A91" i="55"/>
  <c r="B90" i="58"/>
  <c r="B81" i="58"/>
  <c r="B153" i="58"/>
  <c r="A81" i="55"/>
  <c r="B80" i="58"/>
  <c r="B379" i="58"/>
  <c r="B89" i="58"/>
  <c r="D356" i="56"/>
  <c r="B355" i="58"/>
  <c r="D57" i="56"/>
  <c r="B56" i="58"/>
  <c r="D165" i="56"/>
  <c r="B164" i="58"/>
  <c r="B43" i="58"/>
  <c r="B336" i="58"/>
  <c r="B202" i="58"/>
  <c r="B338" i="58"/>
  <c r="B99" i="58"/>
  <c r="D216" i="56"/>
  <c r="B215" i="58"/>
  <c r="B54" i="58"/>
  <c r="B132" i="58"/>
  <c r="B490" i="58"/>
  <c r="A421" i="55"/>
  <c r="B420" i="58"/>
  <c r="B481" i="58"/>
  <c r="A497" i="55"/>
  <c r="D497" i="56"/>
  <c r="C498" i="56"/>
  <c r="D136" i="56"/>
  <c r="J19" i="64"/>
  <c r="D421" i="56"/>
  <c r="C422" i="56"/>
  <c r="K497" i="56"/>
  <c r="C244" i="56"/>
  <c r="C142" i="56"/>
  <c r="C417" i="56"/>
  <c r="B416" i="58"/>
  <c r="C144" i="56"/>
  <c r="C480" i="56"/>
  <c r="C159" i="56"/>
  <c r="B158" i="58"/>
  <c r="C101" i="56"/>
  <c r="B100" i="58"/>
  <c r="C112" i="56"/>
  <c r="C217" i="56"/>
  <c r="C355" i="56"/>
  <c r="B354" i="58"/>
  <c r="C381" i="56"/>
  <c r="C353" i="56"/>
  <c r="C205" i="56"/>
  <c r="C371" i="56"/>
  <c r="C407" i="56"/>
  <c r="C492" i="56"/>
  <c r="B491" i="58"/>
  <c r="C357" i="56"/>
  <c r="A216" i="55"/>
  <c r="A90" i="55"/>
  <c r="A37" i="55"/>
  <c r="D491" i="56"/>
  <c r="A491" i="55"/>
  <c r="P114" i="56"/>
  <c r="P105" i="56"/>
  <c r="C82" i="56"/>
  <c r="A165" i="55"/>
  <c r="A203" i="55"/>
  <c r="D154" i="56"/>
  <c r="A136" i="55"/>
  <c r="A154" i="55"/>
  <c r="D133" i="56"/>
  <c r="A57" i="55"/>
  <c r="A133" i="55"/>
  <c r="C83" i="56"/>
  <c r="D82" i="56"/>
  <c r="A82" i="55"/>
  <c r="D55" i="56"/>
  <c r="A55" i="55"/>
  <c r="A220" i="55"/>
  <c r="D220" i="56"/>
  <c r="A44" i="55"/>
  <c r="D90" i="56"/>
  <c r="D100" i="56"/>
  <c r="D44" i="56"/>
  <c r="A100" i="55"/>
  <c r="D53" i="56"/>
  <c r="A53" i="55"/>
  <c r="D81" i="56"/>
  <c r="D137" i="56"/>
  <c r="A137" i="55"/>
  <c r="C91" i="56"/>
  <c r="A337" i="55"/>
  <c r="D337" i="56"/>
  <c r="A406" i="55"/>
  <c r="D91" i="56"/>
  <c r="C204" i="56"/>
  <c r="C338" i="56"/>
  <c r="C134" i="56"/>
  <c r="A356" i="55"/>
  <c r="A156" i="55"/>
  <c r="D156" i="56"/>
  <c r="A27" i="55"/>
  <c r="C29" i="56"/>
  <c r="D380" i="56"/>
  <c r="A380" i="55"/>
  <c r="D406" i="56"/>
  <c r="C28" i="56"/>
  <c r="A143" i="55"/>
  <c r="D38" i="56"/>
  <c r="D143" i="56"/>
  <c r="A38" i="55"/>
  <c r="D28" i="56"/>
  <c r="A28" i="55"/>
  <c r="C39" i="56"/>
  <c r="C38" i="56"/>
  <c r="D339" i="56"/>
  <c r="C340" i="56"/>
  <c r="D494" i="56"/>
  <c r="A416" i="55"/>
  <c r="A339" i="55"/>
  <c r="C339" i="56"/>
  <c r="A494" i="55"/>
  <c r="D416" i="56"/>
  <c r="C138" i="56"/>
  <c r="K33" i="56"/>
  <c r="D138" i="56"/>
  <c r="A138" i="55"/>
  <c r="C19" i="56"/>
  <c r="C175" i="56"/>
  <c r="J483" i="56"/>
  <c r="J314" i="56"/>
  <c r="J421" i="56"/>
  <c r="K421" i="56"/>
  <c r="C411" i="56"/>
  <c r="B410" i="58"/>
  <c r="J88" i="56"/>
  <c r="J63" i="56"/>
  <c r="J490" i="56"/>
  <c r="J50" i="56"/>
  <c r="K50" i="56"/>
  <c r="U4" i="56"/>
  <c r="T4" i="56"/>
  <c r="A4" i="55"/>
  <c r="D4" i="56"/>
  <c r="J211" i="56"/>
  <c r="J191" i="56"/>
  <c r="J357" i="56"/>
  <c r="C222" i="56"/>
  <c r="J128" i="56"/>
  <c r="J28" i="56"/>
  <c r="K28" i="56"/>
  <c r="J403" i="56"/>
  <c r="K403" i="56"/>
  <c r="J461" i="56"/>
  <c r="J102" i="56"/>
  <c r="J444" i="56"/>
  <c r="J487" i="56"/>
  <c r="J122" i="56"/>
  <c r="J335" i="56"/>
  <c r="J410" i="56"/>
  <c r="K410" i="56"/>
  <c r="J348" i="56"/>
  <c r="J238" i="56"/>
  <c r="J217" i="56"/>
  <c r="J29" i="56"/>
  <c r="J265" i="56"/>
  <c r="J210" i="56"/>
  <c r="J339" i="56"/>
  <c r="K339" i="56"/>
  <c r="J234" i="56"/>
  <c r="J319" i="56"/>
  <c r="C260" i="56"/>
  <c r="C387" i="56"/>
  <c r="K158" i="56"/>
  <c r="A158" i="55"/>
  <c r="D158" i="56"/>
  <c r="J146" i="56"/>
  <c r="J311" i="56"/>
  <c r="J255" i="56"/>
  <c r="K255" i="56"/>
  <c r="J463" i="56"/>
  <c r="J174" i="56"/>
  <c r="K174" i="56"/>
  <c r="J98" i="56"/>
  <c r="J242" i="56"/>
  <c r="J76" i="56"/>
  <c r="J190" i="56"/>
  <c r="J416" i="56"/>
  <c r="K416" i="56"/>
  <c r="K59" i="56"/>
  <c r="J59" i="56"/>
  <c r="J132" i="56"/>
  <c r="J379" i="56"/>
  <c r="K71" i="56"/>
  <c r="J71" i="56"/>
  <c r="J77" i="56"/>
  <c r="J478" i="56"/>
  <c r="K478" i="56"/>
  <c r="J124" i="56"/>
  <c r="J436" i="56"/>
  <c r="J462" i="56"/>
  <c r="J391" i="56"/>
  <c r="J374" i="56"/>
  <c r="J36" i="56"/>
  <c r="J4" i="56"/>
  <c r="K4" i="56"/>
  <c r="J180" i="56"/>
  <c r="J488" i="56"/>
  <c r="J22" i="56"/>
  <c r="J155" i="56"/>
  <c r="K155" i="56"/>
  <c r="J141" i="56"/>
  <c r="K141" i="56"/>
  <c r="J222" i="56"/>
  <c r="J195" i="56"/>
  <c r="J38" i="56"/>
  <c r="K38" i="56"/>
  <c r="J9" i="56"/>
  <c r="J185" i="56"/>
  <c r="J172" i="56"/>
  <c r="C168" i="56"/>
  <c r="J44" i="56"/>
  <c r="K44" i="56"/>
  <c r="J135" i="56"/>
  <c r="K135" i="56"/>
  <c r="J68" i="56"/>
  <c r="K68" i="56"/>
  <c r="J415" i="56"/>
  <c r="K415" i="56"/>
  <c r="C370" i="56"/>
  <c r="J6" i="56"/>
  <c r="C231" i="56"/>
  <c r="B230" i="58"/>
  <c r="J186" i="56"/>
  <c r="J25" i="56"/>
  <c r="J308" i="56"/>
  <c r="J252" i="56"/>
  <c r="J446" i="56"/>
  <c r="K368" i="56"/>
  <c r="J368" i="56"/>
  <c r="J159" i="56"/>
  <c r="J345" i="56"/>
  <c r="K345" i="56"/>
  <c r="J87" i="56"/>
  <c r="J237" i="56"/>
  <c r="K81" i="56"/>
  <c r="J81" i="56"/>
  <c r="J247" i="56"/>
  <c r="K46" i="56"/>
  <c r="J434" i="56"/>
  <c r="J84" i="56"/>
  <c r="J147" i="56"/>
  <c r="J152" i="56"/>
  <c r="J334" i="56"/>
  <c r="J418" i="56"/>
  <c r="J140" i="56"/>
  <c r="J107" i="56"/>
  <c r="J347" i="56"/>
  <c r="K347" i="56"/>
  <c r="J100" i="56"/>
  <c r="K100" i="56"/>
  <c r="J428" i="56"/>
  <c r="J429" i="56"/>
  <c r="J349" i="56"/>
  <c r="J313" i="56"/>
  <c r="J464" i="56"/>
  <c r="J95" i="56"/>
  <c r="J187" i="56"/>
  <c r="J258" i="56"/>
  <c r="K258" i="56"/>
  <c r="C479" i="56"/>
  <c r="J245" i="56"/>
  <c r="J116" i="56"/>
  <c r="J366" i="56"/>
  <c r="J468" i="56"/>
  <c r="J359" i="56"/>
  <c r="C146" i="56"/>
  <c r="J145" i="56"/>
  <c r="K145" i="56"/>
  <c r="J253" i="56"/>
  <c r="K253" i="56"/>
  <c r="K3" i="56"/>
  <c r="J475" i="56"/>
  <c r="J372" i="56"/>
  <c r="K372" i="56"/>
  <c r="J399" i="56"/>
  <c r="J224" i="56"/>
  <c r="K114" i="56"/>
  <c r="J114" i="56"/>
  <c r="J91" i="56"/>
  <c r="K91" i="56"/>
  <c r="J93" i="56"/>
  <c r="J139" i="56"/>
  <c r="K54" i="56"/>
  <c r="J54" i="56"/>
  <c r="J337" i="56"/>
  <c r="K337" i="56"/>
  <c r="J30" i="56"/>
  <c r="J244" i="56"/>
  <c r="J342" i="56"/>
  <c r="J392" i="56"/>
  <c r="J90" i="56"/>
  <c r="K90" i="56"/>
  <c r="J92" i="56"/>
  <c r="J156" i="56"/>
  <c r="K156" i="56"/>
  <c r="K173" i="56"/>
  <c r="J173" i="56"/>
  <c r="J43" i="56"/>
  <c r="K43" i="56"/>
  <c r="J380" i="56"/>
  <c r="K380" i="56"/>
  <c r="J424" i="56"/>
  <c r="J97" i="56"/>
  <c r="C257" i="56"/>
  <c r="C352" i="56"/>
  <c r="B351" i="58"/>
  <c r="J476" i="56"/>
  <c r="K476" i="56"/>
  <c r="J181" i="56"/>
  <c r="J356" i="56"/>
  <c r="K356" i="56"/>
  <c r="K18" i="56"/>
  <c r="C60" i="56"/>
  <c r="J110" i="56"/>
  <c r="J56" i="56"/>
  <c r="K56" i="56"/>
  <c r="J17" i="56"/>
  <c r="K17" i="56"/>
  <c r="J427" i="56"/>
  <c r="J188" i="56"/>
  <c r="J471" i="56"/>
  <c r="J460" i="56"/>
  <c r="K32" i="56"/>
  <c r="C5" i="56"/>
  <c r="B4" i="58"/>
  <c r="J367" i="56"/>
  <c r="J320" i="56"/>
  <c r="J175" i="56"/>
  <c r="J15" i="56"/>
  <c r="J75" i="56"/>
  <c r="J19" i="56"/>
  <c r="J5" i="56"/>
  <c r="J221" i="56"/>
  <c r="J130" i="56"/>
  <c r="J62" i="56"/>
  <c r="J7" i="56"/>
  <c r="J94" i="56"/>
  <c r="J352" i="56"/>
  <c r="J12" i="56"/>
  <c r="J408" i="56"/>
  <c r="K408" i="56"/>
  <c r="J232" i="56"/>
  <c r="J129" i="56"/>
  <c r="J239" i="56"/>
  <c r="J53" i="56"/>
  <c r="K53" i="56"/>
  <c r="J83" i="56"/>
  <c r="J220" i="56"/>
  <c r="K220" i="56"/>
  <c r="J465" i="56"/>
  <c r="J361" i="56"/>
  <c r="J27" i="56"/>
  <c r="K27" i="56"/>
  <c r="J225" i="56"/>
  <c r="J82" i="56"/>
  <c r="K82" i="56"/>
  <c r="J302" i="56"/>
  <c r="J160" i="56"/>
  <c r="J393" i="56"/>
  <c r="J109" i="56"/>
  <c r="J494" i="56"/>
  <c r="K494" i="56"/>
  <c r="J459" i="56"/>
  <c r="J441" i="56"/>
  <c r="J486" i="56"/>
  <c r="K105" i="56"/>
  <c r="J105" i="56"/>
  <c r="J327" i="56"/>
  <c r="J112" i="56"/>
  <c r="J382" i="56"/>
  <c r="J13" i="56"/>
  <c r="J317" i="56"/>
  <c r="J64" i="56"/>
  <c r="J384" i="56"/>
  <c r="J371" i="56"/>
  <c r="J144" i="56"/>
  <c r="J219" i="56"/>
  <c r="K219" i="56"/>
  <c r="J192" i="56"/>
  <c r="J72" i="56"/>
  <c r="K72" i="56"/>
  <c r="J381" i="56"/>
  <c r="J85" i="56"/>
  <c r="J484" i="56"/>
  <c r="J73" i="56"/>
  <c r="J480" i="56"/>
  <c r="J266" i="56"/>
  <c r="K259" i="56"/>
  <c r="J412" i="56"/>
  <c r="J57" i="56"/>
  <c r="K57" i="56"/>
  <c r="J243" i="56"/>
  <c r="J414" i="56"/>
  <c r="J26" i="56"/>
  <c r="C348" i="56"/>
  <c r="J267" i="56"/>
  <c r="J117" i="56"/>
  <c r="B46" i="58"/>
  <c r="C47" i="56"/>
  <c r="J111" i="56"/>
  <c r="K111" i="56"/>
  <c r="J390" i="56"/>
  <c r="J473" i="56"/>
  <c r="C251" i="56"/>
  <c r="J167" i="56"/>
  <c r="K167" i="56"/>
  <c r="J127" i="56"/>
  <c r="J209" i="56"/>
  <c r="J438" i="56"/>
  <c r="J373" i="56"/>
  <c r="C106" i="56"/>
  <c r="J363" i="56"/>
  <c r="J257" i="56"/>
  <c r="J256" i="56"/>
  <c r="K256" i="56"/>
  <c r="J350" i="56"/>
  <c r="K350" i="56"/>
  <c r="J336" i="56"/>
  <c r="K336" i="56"/>
  <c r="J131" i="56"/>
  <c r="K354" i="56"/>
  <c r="J354" i="56"/>
  <c r="J196" i="56"/>
  <c r="J218" i="56"/>
  <c r="J143" i="56"/>
  <c r="K143" i="56"/>
  <c r="J149" i="56"/>
  <c r="J355" i="56"/>
  <c r="C73" i="56"/>
  <c r="J233" i="56"/>
  <c r="J333" i="56"/>
  <c r="J375" i="56"/>
  <c r="J227" i="56"/>
  <c r="J52" i="56"/>
  <c r="K52" i="56"/>
  <c r="J125" i="56"/>
  <c r="J31" i="56"/>
  <c r="J405" i="56"/>
  <c r="J23" i="56"/>
  <c r="J312" i="56"/>
  <c r="J493" i="56"/>
  <c r="J157" i="56"/>
  <c r="K157" i="56"/>
  <c r="J489" i="56"/>
  <c r="J248" i="56"/>
  <c r="K254" i="56"/>
  <c r="J254" i="56"/>
  <c r="J466" i="56"/>
  <c r="J251" i="56"/>
  <c r="J120" i="56"/>
  <c r="J228" i="56"/>
  <c r="J45" i="56"/>
  <c r="K45" i="56"/>
  <c r="J235" i="56"/>
  <c r="J419" i="56"/>
  <c r="J389" i="56"/>
  <c r="J99" i="56"/>
  <c r="K99" i="56"/>
  <c r="C359" i="56"/>
  <c r="J103" i="56"/>
  <c r="C115" i="56"/>
  <c r="B114" i="58"/>
  <c r="J362" i="56"/>
  <c r="J395" i="56"/>
  <c r="J404" i="56"/>
  <c r="K404" i="56"/>
  <c r="J426" i="56"/>
  <c r="J306" i="56"/>
  <c r="J360" i="56"/>
  <c r="J151" i="56"/>
  <c r="J479" i="56"/>
  <c r="J472" i="56"/>
  <c r="J176" i="56"/>
  <c r="J142" i="56"/>
  <c r="J260" i="56"/>
  <c r="J136" i="56"/>
  <c r="K136" i="56"/>
  <c r="J182" i="56"/>
  <c r="J171" i="56"/>
  <c r="J425" i="56"/>
  <c r="J200" i="56"/>
  <c r="J118" i="56"/>
  <c r="J383" i="56"/>
  <c r="J469" i="56"/>
  <c r="J246" i="56"/>
  <c r="J67" i="56"/>
  <c r="J183" i="56"/>
  <c r="J80" i="56"/>
  <c r="K80" i="56"/>
  <c r="J108" i="56"/>
  <c r="J34" i="56"/>
  <c r="J213" i="56"/>
  <c r="K69" i="56"/>
  <c r="J69" i="56"/>
  <c r="J398" i="56"/>
  <c r="J115" i="56"/>
  <c r="J397" i="56"/>
  <c r="J323" i="56"/>
  <c r="J11" i="56"/>
  <c r="J491" i="56"/>
  <c r="K491" i="56"/>
  <c r="J204" i="56"/>
  <c r="J423" i="56"/>
  <c r="J170" i="56"/>
  <c r="A256" i="55"/>
  <c r="D256" i="56"/>
  <c r="J74" i="56"/>
  <c r="J316" i="56"/>
  <c r="J24" i="56"/>
  <c r="J20" i="56"/>
  <c r="J203" i="56"/>
  <c r="K203" i="56"/>
  <c r="J193" i="56"/>
  <c r="J161" i="56"/>
  <c r="K165" i="56"/>
  <c r="K481" i="56"/>
  <c r="J481" i="56"/>
  <c r="J443" i="56"/>
  <c r="J10" i="56"/>
  <c r="J439" i="56"/>
  <c r="J55" i="56"/>
  <c r="K55" i="56"/>
  <c r="J177" i="56"/>
  <c r="J58" i="56"/>
  <c r="K58" i="56"/>
  <c r="J370" i="56"/>
  <c r="J96" i="56"/>
  <c r="J343" i="56"/>
  <c r="J86" i="56"/>
  <c r="J310" i="56"/>
  <c r="J134" i="56"/>
  <c r="J35" i="56"/>
  <c r="J8" i="56"/>
  <c r="J236" i="56"/>
  <c r="J197" i="56"/>
  <c r="J330" i="56"/>
  <c r="J153" i="56"/>
  <c r="K153" i="56"/>
  <c r="J138" i="56"/>
  <c r="K138" i="56"/>
  <c r="J385" i="56"/>
  <c r="J104" i="56"/>
  <c r="K104" i="56"/>
  <c r="J229" i="56"/>
  <c r="K229" i="56"/>
  <c r="J106" i="56"/>
  <c r="J89" i="56"/>
  <c r="J422" i="56"/>
  <c r="J223" i="56"/>
  <c r="J303" i="56"/>
  <c r="J14" i="56"/>
  <c r="J216" i="56"/>
  <c r="K216" i="56"/>
  <c r="J214" i="56"/>
  <c r="A145" i="55"/>
  <c r="D145" i="56"/>
  <c r="J401" i="56"/>
  <c r="K409" i="56"/>
  <c r="J409" i="56"/>
  <c r="J376" i="56"/>
  <c r="J387" i="56"/>
  <c r="J400" i="56"/>
  <c r="J307" i="56"/>
  <c r="J326" i="56"/>
  <c r="J42" i="56"/>
  <c r="J113" i="56"/>
  <c r="K113" i="56"/>
  <c r="J60" i="56"/>
  <c r="J123" i="56"/>
  <c r="K123" i="56"/>
  <c r="J198" i="56"/>
  <c r="J49" i="56"/>
  <c r="K49" i="56"/>
  <c r="J205" i="56"/>
  <c r="J166" i="56"/>
  <c r="K166" i="56"/>
  <c r="J154" i="56"/>
  <c r="K154" i="56"/>
  <c r="J162" i="56"/>
  <c r="K162" i="56"/>
  <c r="J37" i="56"/>
  <c r="K37" i="56"/>
  <c r="J445" i="56"/>
  <c r="J341" i="56"/>
  <c r="J70" i="56"/>
  <c r="K70" i="56"/>
  <c r="J364" i="56"/>
  <c r="J304" i="56"/>
  <c r="C51" i="56"/>
  <c r="B50" i="58"/>
  <c r="J263" i="56"/>
  <c r="C243" i="56"/>
  <c r="J178" i="56"/>
  <c r="J353" i="56"/>
  <c r="J215" i="56"/>
  <c r="J340" i="56"/>
  <c r="J495" i="56"/>
  <c r="K495" i="56"/>
  <c r="J474" i="56"/>
  <c r="J226" i="56"/>
  <c r="C373" i="56"/>
  <c r="J169" i="56"/>
  <c r="J207" i="56"/>
  <c r="J470" i="56"/>
  <c r="J240" i="56"/>
  <c r="J150" i="56"/>
  <c r="J41" i="56"/>
  <c r="J388" i="56"/>
  <c r="J477" i="56"/>
  <c r="K477" i="56"/>
  <c r="J126" i="56"/>
  <c r="J482" i="56"/>
  <c r="K482" i="56"/>
  <c r="J437" i="56"/>
  <c r="J440" i="56"/>
  <c r="D111" i="56"/>
  <c r="A111" i="55"/>
  <c r="J261" i="56"/>
  <c r="J318" i="56"/>
  <c r="J241" i="56"/>
  <c r="J268" i="56"/>
  <c r="J101" i="56"/>
  <c r="J189" i="56"/>
  <c r="J65" i="56"/>
  <c r="J264" i="56"/>
  <c r="J325" i="56"/>
  <c r="J202" i="56"/>
  <c r="J365" i="56"/>
  <c r="J179" i="56"/>
  <c r="K179" i="56"/>
  <c r="A354" i="55"/>
  <c r="D354" i="56"/>
  <c r="J328" i="56"/>
  <c r="K406" i="56"/>
  <c r="J406" i="56"/>
  <c r="J39" i="56"/>
  <c r="J121" i="56"/>
  <c r="D250" i="56"/>
  <c r="A250" i="55"/>
  <c r="J133" i="56"/>
  <c r="K133" i="56"/>
  <c r="J148" i="56"/>
  <c r="J48" i="56"/>
  <c r="J194" i="56"/>
  <c r="J332" i="56"/>
  <c r="J305" i="56"/>
  <c r="J262" i="56"/>
  <c r="J329" i="56"/>
  <c r="J331" i="56"/>
  <c r="J66" i="56"/>
  <c r="J324" i="56"/>
  <c r="J249" i="56"/>
  <c r="J315" i="56"/>
  <c r="C34" i="56"/>
  <c r="B33" i="58"/>
  <c r="J346" i="56"/>
  <c r="K346" i="56"/>
  <c r="J394" i="56"/>
  <c r="J230" i="56"/>
  <c r="K230" i="56"/>
  <c r="J369" i="56"/>
  <c r="K369" i="56"/>
  <c r="J344" i="56"/>
  <c r="J250" i="56"/>
  <c r="K250" i="56"/>
  <c r="J413" i="56"/>
  <c r="J137" i="56"/>
  <c r="K137" i="56"/>
  <c r="D123" i="56"/>
  <c r="A123" i="55"/>
  <c r="J442" i="56"/>
  <c r="J163" i="56"/>
  <c r="K163" i="56"/>
  <c r="J21" i="56"/>
  <c r="J16" i="56"/>
  <c r="J492" i="56"/>
  <c r="J485" i="56"/>
  <c r="J358" i="56"/>
  <c r="J407" i="56"/>
  <c r="J184" i="56"/>
  <c r="J208" i="56"/>
  <c r="J61" i="56"/>
  <c r="J79" i="56"/>
  <c r="J40" i="56"/>
  <c r="J164" i="56"/>
  <c r="K164" i="56"/>
  <c r="J417" i="56"/>
  <c r="J119" i="56"/>
  <c r="C180" i="56"/>
  <c r="B179" i="58"/>
  <c r="K386" i="56"/>
  <c r="J386" i="56"/>
  <c r="A141" i="55"/>
  <c r="D141" i="56"/>
  <c r="J168" i="56"/>
  <c r="J199" i="56"/>
  <c r="J78" i="56"/>
  <c r="C124" i="56"/>
  <c r="K351" i="56"/>
  <c r="K483" i="56" l="1"/>
  <c r="D483" i="56"/>
  <c r="A483" i="55"/>
  <c r="B404" i="58"/>
  <c r="D405" i="56"/>
  <c r="A405" i="55"/>
  <c r="B483" i="58"/>
  <c r="K101" i="56"/>
  <c r="I8" i="56"/>
  <c r="A17" i="58"/>
  <c r="A18" i="56"/>
  <c r="K355" i="56"/>
  <c r="K159" i="56"/>
  <c r="K124" i="56"/>
  <c r="B123" i="58"/>
  <c r="K373" i="56"/>
  <c r="B372" i="58"/>
  <c r="K243" i="56"/>
  <c r="B242" i="58"/>
  <c r="K359" i="56"/>
  <c r="B358" i="58"/>
  <c r="K73" i="56"/>
  <c r="B72" i="58"/>
  <c r="K106" i="56"/>
  <c r="B105" i="58"/>
  <c r="K251" i="56"/>
  <c r="B250" i="58"/>
  <c r="K348" i="56"/>
  <c r="B347" i="58"/>
  <c r="K484" i="56"/>
  <c r="K60" i="56"/>
  <c r="B59" i="58"/>
  <c r="K257" i="56"/>
  <c r="B256" i="58"/>
  <c r="K146" i="56"/>
  <c r="B145" i="58"/>
  <c r="K479" i="56"/>
  <c r="B478" i="58"/>
  <c r="K370" i="56"/>
  <c r="B369" i="58"/>
  <c r="K168" i="56"/>
  <c r="B167" i="58"/>
  <c r="K387" i="56"/>
  <c r="B386" i="58"/>
  <c r="K260" i="56"/>
  <c r="B259" i="58"/>
  <c r="K222" i="56"/>
  <c r="B221" i="58"/>
  <c r="K175" i="56"/>
  <c r="B174" i="58"/>
  <c r="K19" i="56"/>
  <c r="B18" i="58"/>
  <c r="K134" i="56"/>
  <c r="B133" i="58"/>
  <c r="K338" i="56"/>
  <c r="B337" i="58"/>
  <c r="K204" i="56"/>
  <c r="B203" i="58"/>
  <c r="B220" i="58"/>
  <c r="K357" i="56"/>
  <c r="B356" i="58"/>
  <c r="K407" i="56"/>
  <c r="B406" i="58"/>
  <c r="K371" i="56"/>
  <c r="B370" i="58"/>
  <c r="K205" i="56"/>
  <c r="B204" i="58"/>
  <c r="K353" i="56"/>
  <c r="B352" i="58"/>
  <c r="K381" i="56"/>
  <c r="B380" i="58"/>
  <c r="K217" i="56"/>
  <c r="B216" i="58"/>
  <c r="K112" i="56"/>
  <c r="B111" i="58"/>
  <c r="K480" i="56"/>
  <c r="B479" i="58"/>
  <c r="K144" i="56"/>
  <c r="B143" i="58"/>
  <c r="K142" i="56"/>
  <c r="B141" i="58"/>
  <c r="K244" i="56"/>
  <c r="B243" i="58"/>
  <c r="A422" i="55"/>
  <c r="K498" i="56"/>
  <c r="A498" i="55"/>
  <c r="D498" i="56"/>
  <c r="J20" i="64"/>
  <c r="A492" i="55"/>
  <c r="D492" i="56"/>
  <c r="C493" i="56"/>
  <c r="B492" i="58"/>
  <c r="C218" i="56"/>
  <c r="B217" i="58"/>
  <c r="D159" i="56"/>
  <c r="A159" i="55"/>
  <c r="C418" i="56"/>
  <c r="B417" i="58"/>
  <c r="C102" i="56"/>
  <c r="B101" i="58"/>
  <c r="C36" i="56"/>
  <c r="B35" i="58"/>
  <c r="D217" i="56"/>
  <c r="A217" i="55"/>
  <c r="C160" i="56"/>
  <c r="B159" i="58"/>
  <c r="A417" i="55"/>
  <c r="D417" i="56"/>
  <c r="A407" i="55"/>
  <c r="D407" i="56"/>
  <c r="A353" i="55"/>
  <c r="D353" i="56"/>
  <c r="A205" i="55"/>
  <c r="D205" i="56"/>
  <c r="C470" i="56"/>
  <c r="B469" i="58"/>
  <c r="C94" i="56"/>
  <c r="B93" i="58"/>
  <c r="C382" i="56"/>
  <c r="B381" i="58"/>
  <c r="D112" i="56"/>
  <c r="A112" i="55"/>
  <c r="A480" i="55"/>
  <c r="D480" i="56"/>
  <c r="A142" i="55"/>
  <c r="D142" i="56"/>
  <c r="K417" i="56"/>
  <c r="K492" i="56"/>
  <c r="C486" i="56"/>
  <c r="B485" i="58"/>
  <c r="A357" i="55"/>
  <c r="D357" i="56"/>
  <c r="D371" i="56"/>
  <c r="A371" i="55"/>
  <c r="A381" i="55"/>
  <c r="D381" i="56"/>
  <c r="A244" i="55"/>
  <c r="D244" i="56"/>
  <c r="D101" i="56"/>
  <c r="A101" i="55"/>
  <c r="A144" i="55"/>
  <c r="D144" i="56"/>
  <c r="C245" i="56"/>
  <c r="B244" i="58"/>
  <c r="C139" i="56"/>
  <c r="C358" i="56"/>
  <c r="B357" i="58"/>
  <c r="B205" i="58"/>
  <c r="C206" i="56"/>
  <c r="D355" i="56"/>
  <c r="A355" i="55"/>
  <c r="P95" i="56"/>
  <c r="K221" i="56"/>
  <c r="D221" i="56"/>
  <c r="A221" i="55"/>
  <c r="C92" i="56"/>
  <c r="C30" i="56"/>
  <c r="A134" i="55"/>
  <c r="D134" i="56"/>
  <c r="A338" i="55"/>
  <c r="D338" i="56"/>
  <c r="A204" i="55"/>
  <c r="D204" i="56"/>
  <c r="C40" i="56"/>
  <c r="B340" i="58"/>
  <c r="C20" i="56"/>
  <c r="B19" i="58"/>
  <c r="D19" i="56"/>
  <c r="A19" i="55"/>
  <c r="D175" i="56"/>
  <c r="A175" i="55"/>
  <c r="C176" i="56"/>
  <c r="B175" i="58"/>
  <c r="C192" i="56"/>
  <c r="B191" i="58"/>
  <c r="C311" i="56"/>
  <c r="B310" i="58"/>
  <c r="C469" i="56"/>
  <c r="B468" i="58"/>
  <c r="C388" i="56"/>
  <c r="B387" i="58"/>
  <c r="C412" i="56"/>
  <c r="B411" i="58"/>
  <c r="D34" i="56"/>
  <c r="A34" i="55"/>
  <c r="A373" i="55"/>
  <c r="D373" i="56"/>
  <c r="A115" i="55"/>
  <c r="D115" i="56"/>
  <c r="U5" i="56"/>
  <c r="T5" i="56"/>
  <c r="A5" i="55"/>
  <c r="D5" i="56"/>
  <c r="K231" i="56"/>
  <c r="D231" i="56"/>
  <c r="A231" i="55"/>
  <c r="D168" i="56"/>
  <c r="A168" i="55"/>
  <c r="A222" i="55"/>
  <c r="D222" i="56"/>
  <c r="D180" i="56"/>
  <c r="A180" i="55"/>
  <c r="C35" i="56"/>
  <c r="B34" i="58"/>
  <c r="C374" i="56"/>
  <c r="B373" i="58"/>
  <c r="A243" i="55"/>
  <c r="D243" i="56"/>
  <c r="K115" i="56"/>
  <c r="K34" i="56"/>
  <c r="C116" i="56"/>
  <c r="B115" i="58"/>
  <c r="D251" i="56"/>
  <c r="A251" i="55"/>
  <c r="A348" i="55"/>
  <c r="D348" i="56"/>
  <c r="C485" i="56"/>
  <c r="B484" i="58"/>
  <c r="D479" i="56"/>
  <c r="A479" i="55"/>
  <c r="C232" i="56"/>
  <c r="B231" i="58"/>
  <c r="C169" i="56"/>
  <c r="B168" i="58"/>
  <c r="A260" i="55"/>
  <c r="D260" i="56"/>
  <c r="C423" i="56"/>
  <c r="B422" i="58"/>
  <c r="C223" i="56"/>
  <c r="B222" i="58"/>
  <c r="A124" i="55"/>
  <c r="D124" i="56"/>
  <c r="C181" i="56"/>
  <c r="B180" i="58"/>
  <c r="A73" i="55"/>
  <c r="D73" i="56"/>
  <c r="C252" i="56"/>
  <c r="B251" i="58"/>
  <c r="C48" i="56"/>
  <c r="B47" i="58"/>
  <c r="K5" i="56"/>
  <c r="C6" i="56"/>
  <c r="B5" i="58"/>
  <c r="A60" i="55"/>
  <c r="D60" i="56"/>
  <c r="C261" i="56"/>
  <c r="B260" i="58"/>
  <c r="C125" i="56"/>
  <c r="B124" i="58"/>
  <c r="C74" i="56"/>
  <c r="B73" i="58"/>
  <c r="C349" i="56"/>
  <c r="B348" i="58"/>
  <c r="C93" i="56"/>
  <c r="B92" i="58"/>
  <c r="C61" i="56"/>
  <c r="B60" i="58"/>
  <c r="A146" i="55"/>
  <c r="D146" i="56"/>
  <c r="K180" i="56"/>
  <c r="A106" i="55"/>
  <c r="D106" i="56"/>
  <c r="K47" i="56"/>
  <c r="D47" i="56"/>
  <c r="A47" i="55"/>
  <c r="A352" i="55"/>
  <c r="D352" i="56"/>
  <c r="C147" i="56"/>
  <c r="B146" i="58"/>
  <c r="K51" i="56"/>
  <c r="A51" i="55"/>
  <c r="D51" i="56"/>
  <c r="A359" i="55"/>
  <c r="D359" i="56"/>
  <c r="C107" i="56"/>
  <c r="B106" i="58"/>
  <c r="C360" i="56"/>
  <c r="B359" i="58"/>
  <c r="K352" i="56"/>
  <c r="D257" i="56"/>
  <c r="A257" i="55"/>
  <c r="D370" i="56"/>
  <c r="A370" i="55"/>
  <c r="D387" i="56"/>
  <c r="A387" i="55"/>
  <c r="K411" i="56"/>
  <c r="D411" i="56"/>
  <c r="A411" i="55"/>
  <c r="A484" i="55" l="1"/>
  <c r="D422" i="56"/>
  <c r="D484" i="56"/>
  <c r="I9" i="56"/>
  <c r="A18" i="58"/>
  <c r="A19" i="56"/>
  <c r="K139" i="56"/>
  <c r="B138" i="58"/>
  <c r="K340" i="56"/>
  <c r="B339" i="58"/>
  <c r="K39" i="56"/>
  <c r="B38" i="58"/>
  <c r="K29" i="56"/>
  <c r="B28" i="58"/>
  <c r="K92" i="56"/>
  <c r="B91" i="58"/>
  <c r="K83" i="56"/>
  <c r="B82" i="58"/>
  <c r="K422" i="56"/>
  <c r="B421" i="58"/>
  <c r="J21" i="64"/>
  <c r="C84" i="56"/>
  <c r="D340" i="56"/>
  <c r="C149" i="56"/>
  <c r="B148" i="58"/>
  <c r="C246" i="56"/>
  <c r="B245" i="58"/>
  <c r="A418" i="55"/>
  <c r="D418" i="56"/>
  <c r="K418" i="56"/>
  <c r="D218" i="56"/>
  <c r="A218" i="55"/>
  <c r="K218" i="56"/>
  <c r="C183" i="56"/>
  <c r="B182" i="58"/>
  <c r="C207" i="56"/>
  <c r="B206" i="58"/>
  <c r="A470" i="55"/>
  <c r="D470" i="56"/>
  <c r="K470" i="56"/>
  <c r="C419" i="56"/>
  <c r="B418" i="58"/>
  <c r="A493" i="55"/>
  <c r="D493" i="56"/>
  <c r="K493" i="56"/>
  <c r="A206" i="55"/>
  <c r="D206" i="56"/>
  <c r="K206" i="56"/>
  <c r="D486" i="56"/>
  <c r="A486" i="55"/>
  <c r="K486" i="56"/>
  <c r="C471" i="56"/>
  <c r="B470" i="58"/>
  <c r="A358" i="55"/>
  <c r="K358" i="56"/>
  <c r="D358" i="56"/>
  <c r="C487" i="56"/>
  <c r="B486" i="58"/>
  <c r="A382" i="55"/>
  <c r="K382" i="56"/>
  <c r="D382" i="56"/>
  <c r="A36" i="55"/>
  <c r="D36" i="56"/>
  <c r="K36" i="56"/>
  <c r="C362" i="56"/>
  <c r="B361" i="58"/>
  <c r="C383" i="56"/>
  <c r="B382" i="58"/>
  <c r="A160" i="55"/>
  <c r="D160" i="56"/>
  <c r="K160" i="56"/>
  <c r="B94" i="58"/>
  <c r="C95" i="56"/>
  <c r="C390" i="56"/>
  <c r="B389" i="58"/>
  <c r="B177" i="58"/>
  <c r="C178" i="56"/>
  <c r="C140" i="56"/>
  <c r="B139" i="58"/>
  <c r="C161" i="56"/>
  <c r="B160" i="58"/>
  <c r="D102" i="56"/>
  <c r="K102" i="56"/>
  <c r="A102" i="55"/>
  <c r="A245" i="55"/>
  <c r="D245" i="56"/>
  <c r="K245" i="56"/>
  <c r="A94" i="55"/>
  <c r="D94" i="56"/>
  <c r="K94" i="56"/>
  <c r="C103" i="56"/>
  <c r="B102" i="58"/>
  <c r="A92" i="55"/>
  <c r="D92" i="56"/>
  <c r="D83" i="56"/>
  <c r="A83" i="55"/>
  <c r="P375" i="56"/>
  <c r="D29" i="56"/>
  <c r="A29" i="55"/>
  <c r="A340" i="55"/>
  <c r="D39" i="56"/>
  <c r="A39" i="55"/>
  <c r="C41" i="56"/>
  <c r="C341" i="56"/>
  <c r="D139" i="56"/>
  <c r="A139" i="55"/>
  <c r="D176" i="56"/>
  <c r="A176" i="55"/>
  <c r="K176" i="56"/>
  <c r="C177" i="56"/>
  <c r="B176" i="58"/>
  <c r="B20" i="58"/>
  <c r="C21" i="56"/>
  <c r="D192" i="56"/>
  <c r="A192" i="55"/>
  <c r="K192" i="56"/>
  <c r="A20" i="55"/>
  <c r="D20" i="56"/>
  <c r="K20" i="56"/>
  <c r="C193" i="56"/>
  <c r="B192" i="58"/>
  <c r="A93" i="55"/>
  <c r="D93" i="56"/>
  <c r="K93" i="56"/>
  <c r="C75" i="56"/>
  <c r="B74" i="58"/>
  <c r="A125" i="55"/>
  <c r="D125" i="56"/>
  <c r="K125" i="56"/>
  <c r="C262" i="56"/>
  <c r="B261" i="58"/>
  <c r="A252" i="55"/>
  <c r="D252" i="56"/>
  <c r="K252" i="56"/>
  <c r="A107" i="55"/>
  <c r="D107" i="56"/>
  <c r="K107" i="56"/>
  <c r="A147" i="55"/>
  <c r="D147" i="56"/>
  <c r="K147" i="56"/>
  <c r="C126" i="56"/>
  <c r="B125" i="58"/>
  <c r="A223" i="55"/>
  <c r="D223" i="56"/>
  <c r="K223" i="56"/>
  <c r="C117" i="56"/>
  <c r="B116" i="58"/>
  <c r="D374" i="56"/>
  <c r="A374" i="55"/>
  <c r="K374" i="56"/>
  <c r="A469" i="55"/>
  <c r="D469" i="56"/>
  <c r="K469" i="56"/>
  <c r="C85" i="56"/>
  <c r="B84" i="58"/>
  <c r="C108" i="56"/>
  <c r="B107" i="58"/>
  <c r="C148" i="56"/>
  <c r="B147" i="58"/>
  <c r="D181" i="56"/>
  <c r="A181" i="55"/>
  <c r="K181" i="56"/>
  <c r="C224" i="56"/>
  <c r="B223" i="58"/>
  <c r="C375" i="56"/>
  <c r="B374" i="58"/>
  <c r="D388" i="56"/>
  <c r="A388" i="55"/>
  <c r="K388" i="56"/>
  <c r="C475" i="56"/>
  <c r="B474" i="58"/>
  <c r="C182" i="56"/>
  <c r="B181" i="58"/>
  <c r="C389" i="56"/>
  <c r="B388" i="58"/>
  <c r="C367" i="56"/>
  <c r="B366" i="58"/>
  <c r="A169" i="55"/>
  <c r="D169" i="56"/>
  <c r="K169" i="56"/>
  <c r="A35" i="55"/>
  <c r="D35" i="56"/>
  <c r="K35" i="56"/>
  <c r="A360" i="55"/>
  <c r="D360" i="56"/>
  <c r="K360" i="56"/>
  <c r="C361" i="56"/>
  <c r="B360" i="58"/>
  <c r="D341" i="56"/>
  <c r="A341" i="55"/>
  <c r="K341" i="56"/>
  <c r="A61" i="55"/>
  <c r="D61" i="56"/>
  <c r="K61" i="56"/>
  <c r="A349" i="55"/>
  <c r="D349" i="56"/>
  <c r="K349" i="56"/>
  <c r="T6" i="56"/>
  <c r="U6" i="56"/>
  <c r="A6" i="55"/>
  <c r="D6" i="56"/>
  <c r="K6" i="56"/>
  <c r="A423" i="55"/>
  <c r="D423" i="56"/>
  <c r="K423" i="56"/>
  <c r="C170" i="56"/>
  <c r="B169" i="58"/>
  <c r="C398" i="56"/>
  <c r="B397" i="58"/>
  <c r="C62" i="56"/>
  <c r="B61" i="58"/>
  <c r="C7" i="56"/>
  <c r="B6" i="58"/>
  <c r="A48" i="55"/>
  <c r="D48" i="56"/>
  <c r="K48" i="56"/>
  <c r="C424" i="56"/>
  <c r="B423" i="58"/>
  <c r="A485" i="55"/>
  <c r="D485" i="56"/>
  <c r="K485" i="56"/>
  <c r="C187" i="56"/>
  <c r="B186" i="58"/>
  <c r="A311" i="55"/>
  <c r="D311" i="56"/>
  <c r="K311" i="56"/>
  <c r="A74" i="55"/>
  <c r="D74" i="56"/>
  <c r="K74" i="56"/>
  <c r="A261" i="55"/>
  <c r="D261" i="56"/>
  <c r="K261" i="56"/>
  <c r="A232" i="55"/>
  <c r="D232" i="56"/>
  <c r="K232" i="56"/>
  <c r="A412" i="55"/>
  <c r="D412" i="56"/>
  <c r="K412" i="56"/>
  <c r="C312" i="56"/>
  <c r="B311" i="58"/>
  <c r="C233" i="56"/>
  <c r="B232" i="58"/>
  <c r="A116" i="55"/>
  <c r="D116" i="56"/>
  <c r="K116" i="56"/>
  <c r="C413" i="56"/>
  <c r="B412" i="58"/>
  <c r="I10" i="56" l="1"/>
  <c r="A19" i="58"/>
  <c r="A20" i="56"/>
  <c r="K40" i="56"/>
  <c r="B39" i="58"/>
  <c r="B83" i="58"/>
  <c r="K30" i="56"/>
  <c r="B29" i="58"/>
  <c r="A30" i="55"/>
  <c r="B341" i="58"/>
  <c r="C342" i="56"/>
  <c r="J22" i="64"/>
  <c r="K84" i="56"/>
  <c r="D84" i="56"/>
  <c r="A84" i="55"/>
  <c r="D30" i="56"/>
  <c r="A95" i="55"/>
  <c r="D95" i="56"/>
  <c r="K95" i="56"/>
  <c r="A362" i="55"/>
  <c r="D362" i="56"/>
  <c r="K362" i="56"/>
  <c r="A178" i="55"/>
  <c r="D178" i="56"/>
  <c r="K178" i="56"/>
  <c r="C363" i="56"/>
  <c r="B362" i="58"/>
  <c r="A419" i="55"/>
  <c r="D419" i="56"/>
  <c r="K419" i="56"/>
  <c r="K207" i="56"/>
  <c r="D207" i="56"/>
  <c r="A207" i="55"/>
  <c r="D246" i="56"/>
  <c r="A246" i="55"/>
  <c r="K246" i="56"/>
  <c r="C110" i="56"/>
  <c r="B109" i="58"/>
  <c r="A390" i="55"/>
  <c r="D390" i="56"/>
  <c r="K390" i="56"/>
  <c r="C31" i="56"/>
  <c r="B30" i="58"/>
  <c r="C420" i="56"/>
  <c r="B419" i="58"/>
  <c r="C247" i="56"/>
  <c r="B246" i="58"/>
  <c r="C400" i="56"/>
  <c r="B399" i="58"/>
  <c r="A103" i="55"/>
  <c r="D103" i="56"/>
  <c r="K103" i="56"/>
  <c r="B390" i="58"/>
  <c r="C391" i="56"/>
  <c r="C208" i="56"/>
  <c r="B207" i="58"/>
  <c r="K161" i="56"/>
  <c r="A161" i="55"/>
  <c r="D161" i="56"/>
  <c r="B183" i="58"/>
  <c r="C184" i="56"/>
  <c r="A149" i="55"/>
  <c r="D149" i="56"/>
  <c r="K149" i="56"/>
  <c r="C189" i="56"/>
  <c r="B188" i="58"/>
  <c r="B95" i="58"/>
  <c r="C96" i="56"/>
  <c r="A383" i="55"/>
  <c r="D383" i="56"/>
  <c r="K383" i="56"/>
  <c r="K487" i="56"/>
  <c r="D487" i="56"/>
  <c r="A487" i="55"/>
  <c r="A471" i="55"/>
  <c r="D471" i="56"/>
  <c r="K471" i="56"/>
  <c r="D183" i="56"/>
  <c r="A183" i="55"/>
  <c r="K183" i="56"/>
  <c r="C150" i="56"/>
  <c r="B149" i="58"/>
  <c r="C128" i="56"/>
  <c r="B127" i="58"/>
  <c r="D140" i="56"/>
  <c r="A140" i="55"/>
  <c r="K140" i="56"/>
  <c r="C384" i="56"/>
  <c r="B383" i="58"/>
  <c r="C488" i="56"/>
  <c r="B487" i="58"/>
  <c r="B471" i="58"/>
  <c r="C472" i="56"/>
  <c r="P332" i="56"/>
  <c r="B41" i="58"/>
  <c r="D40" i="56"/>
  <c r="A40" i="55"/>
  <c r="K193" i="56"/>
  <c r="D193" i="56"/>
  <c r="A193" i="55"/>
  <c r="C194" i="56"/>
  <c r="B193" i="58"/>
  <c r="A21" i="55"/>
  <c r="D21" i="56"/>
  <c r="K21" i="56"/>
  <c r="C22" i="56"/>
  <c r="B21" i="58"/>
  <c r="A177" i="55"/>
  <c r="D177" i="56"/>
  <c r="K177" i="56"/>
  <c r="A233" i="55"/>
  <c r="D233" i="56"/>
  <c r="K233" i="56"/>
  <c r="A312" i="55"/>
  <c r="D312" i="56"/>
  <c r="K312" i="56"/>
  <c r="C63" i="56"/>
  <c r="B62" i="58"/>
  <c r="A182" i="55"/>
  <c r="D182" i="56"/>
  <c r="K182" i="56"/>
  <c r="A108" i="55"/>
  <c r="D108" i="56"/>
  <c r="K108" i="56"/>
  <c r="A375" i="55"/>
  <c r="D375" i="56"/>
  <c r="K375" i="56"/>
  <c r="A398" i="55"/>
  <c r="D398" i="56"/>
  <c r="K398" i="56"/>
  <c r="D170" i="56"/>
  <c r="A170" i="55"/>
  <c r="K170" i="56"/>
  <c r="A475" i="55"/>
  <c r="D475" i="56"/>
  <c r="K475" i="56"/>
  <c r="C376" i="56"/>
  <c r="B375" i="58"/>
  <c r="C109" i="56"/>
  <c r="B108" i="58"/>
  <c r="A117" i="55"/>
  <c r="D117" i="56"/>
  <c r="K117" i="56"/>
  <c r="A126" i="55"/>
  <c r="D126" i="56"/>
  <c r="K126" i="56"/>
  <c r="C313" i="56"/>
  <c r="B312" i="58"/>
  <c r="C399" i="56"/>
  <c r="B398" i="58"/>
  <c r="C171" i="56"/>
  <c r="B170" i="58"/>
  <c r="C118" i="56"/>
  <c r="B117" i="58"/>
  <c r="A262" i="55"/>
  <c r="D262" i="56"/>
  <c r="K262" i="56"/>
  <c r="A75" i="55"/>
  <c r="D75" i="56"/>
  <c r="K75" i="56"/>
  <c r="D361" i="56"/>
  <c r="A361" i="55"/>
  <c r="K361" i="56"/>
  <c r="C441" i="56"/>
  <c r="B440" i="58"/>
  <c r="C127" i="56"/>
  <c r="B126" i="58"/>
  <c r="A187" i="55"/>
  <c r="D187" i="56"/>
  <c r="K187" i="56"/>
  <c r="A424" i="55"/>
  <c r="D424" i="56"/>
  <c r="K424" i="56"/>
  <c r="U7" i="56"/>
  <c r="T7" i="56"/>
  <c r="D7" i="56"/>
  <c r="A7" i="55"/>
  <c r="K7" i="56"/>
  <c r="A224" i="55"/>
  <c r="D224" i="56"/>
  <c r="K224" i="56"/>
  <c r="C42" i="56"/>
  <c r="C263" i="56"/>
  <c r="B262" i="58"/>
  <c r="C76" i="56"/>
  <c r="B75" i="58"/>
  <c r="A413" i="55"/>
  <c r="D413" i="56"/>
  <c r="K413" i="56"/>
  <c r="C425" i="56"/>
  <c r="B424" i="58"/>
  <c r="C8" i="56"/>
  <c r="B7" i="58"/>
  <c r="C225" i="56"/>
  <c r="B224" i="58"/>
  <c r="A85" i="55"/>
  <c r="D85" i="56"/>
  <c r="K85" i="56"/>
  <c r="C188" i="56"/>
  <c r="B187" i="58"/>
  <c r="A389" i="55"/>
  <c r="D389" i="56"/>
  <c r="K389" i="56"/>
  <c r="A148" i="55"/>
  <c r="D148" i="56"/>
  <c r="K148" i="56"/>
  <c r="C86" i="56"/>
  <c r="B85" i="58"/>
  <c r="C414" i="56"/>
  <c r="B413" i="58"/>
  <c r="C234" i="56"/>
  <c r="B233" i="58"/>
  <c r="C343" i="56"/>
  <c r="B342" i="58"/>
  <c r="D62" i="56"/>
  <c r="A62" i="55"/>
  <c r="K62" i="56"/>
  <c r="A367" i="55"/>
  <c r="D367" i="56"/>
  <c r="K367" i="56"/>
  <c r="A342" i="55" l="1"/>
  <c r="I11" i="56"/>
  <c r="A20" i="58"/>
  <c r="A21" i="56"/>
  <c r="K342" i="56"/>
  <c r="D342" i="56"/>
  <c r="A41" i="55"/>
  <c r="B40" i="58"/>
  <c r="J23" i="64"/>
  <c r="C236" i="56"/>
  <c r="B235" i="58"/>
  <c r="B472" i="58"/>
  <c r="C473" i="56"/>
  <c r="D150" i="56"/>
  <c r="K150" i="56"/>
  <c r="A150" i="55"/>
  <c r="K96" i="56"/>
  <c r="A96" i="55"/>
  <c r="D96" i="56"/>
  <c r="C248" i="56"/>
  <c r="B247" i="58"/>
  <c r="A472" i="55"/>
  <c r="D472" i="56"/>
  <c r="K472" i="56"/>
  <c r="C151" i="56"/>
  <c r="B150" i="58"/>
  <c r="C97" i="56"/>
  <c r="B96" i="58"/>
  <c r="D247" i="56"/>
  <c r="A247" i="55"/>
  <c r="K247" i="56"/>
  <c r="C378" i="56"/>
  <c r="B377" i="58"/>
  <c r="A488" i="55"/>
  <c r="D488" i="56"/>
  <c r="K488" i="56"/>
  <c r="B189" i="58"/>
  <c r="C190" i="56"/>
  <c r="C185" i="56"/>
  <c r="B184" i="58"/>
  <c r="C209" i="56"/>
  <c r="B208" i="58"/>
  <c r="D391" i="56"/>
  <c r="A391" i="55"/>
  <c r="K391" i="56"/>
  <c r="C315" i="56"/>
  <c r="B314" i="58"/>
  <c r="C489" i="56"/>
  <c r="B488" i="58"/>
  <c r="D189" i="56"/>
  <c r="A189" i="55"/>
  <c r="K189" i="56"/>
  <c r="A208" i="55"/>
  <c r="D208" i="56"/>
  <c r="K208" i="56"/>
  <c r="A420" i="55"/>
  <c r="D420" i="56"/>
  <c r="K420" i="56"/>
  <c r="A184" i="55"/>
  <c r="D184" i="56"/>
  <c r="K184" i="56"/>
  <c r="A110" i="55"/>
  <c r="D110" i="56"/>
  <c r="K110" i="56"/>
  <c r="D384" i="56"/>
  <c r="A384" i="55"/>
  <c r="K384" i="56"/>
  <c r="A128" i="55"/>
  <c r="D128" i="56"/>
  <c r="K128" i="56"/>
  <c r="C392" i="56"/>
  <c r="B391" i="58"/>
  <c r="D400" i="56"/>
  <c r="A400" i="55"/>
  <c r="K400" i="56"/>
  <c r="A31" i="55"/>
  <c r="D31" i="56"/>
  <c r="K31" i="56"/>
  <c r="B363" i="58"/>
  <c r="C364" i="56"/>
  <c r="C120" i="56"/>
  <c r="B119" i="58"/>
  <c r="B384" i="58"/>
  <c r="C385" i="56"/>
  <c r="C129" i="56"/>
  <c r="B128" i="58"/>
  <c r="C401" i="56"/>
  <c r="B400" i="58"/>
  <c r="A363" i="55"/>
  <c r="D363" i="56"/>
  <c r="K363" i="56"/>
  <c r="K41" i="56"/>
  <c r="D41" i="56"/>
  <c r="P35" i="56"/>
  <c r="K22" i="56"/>
  <c r="A22" i="55"/>
  <c r="D22" i="56"/>
  <c r="B22" i="58"/>
  <c r="C23" i="56"/>
  <c r="K194" i="56"/>
  <c r="A194" i="55"/>
  <c r="D194" i="56"/>
  <c r="C195" i="56"/>
  <c r="B194" i="58"/>
  <c r="A225" i="55"/>
  <c r="D225" i="56"/>
  <c r="K225" i="56"/>
  <c r="A441" i="55"/>
  <c r="D441" i="56"/>
  <c r="K441" i="56"/>
  <c r="C314" i="56"/>
  <c r="B313" i="58"/>
  <c r="A425" i="55"/>
  <c r="D425" i="56"/>
  <c r="K425" i="56"/>
  <c r="A234" i="55"/>
  <c r="D234" i="56"/>
  <c r="K234" i="56"/>
  <c r="D109" i="56"/>
  <c r="A109" i="55"/>
  <c r="K109" i="56"/>
  <c r="C235" i="56"/>
  <c r="B234" i="58"/>
  <c r="A188" i="55"/>
  <c r="D188" i="56"/>
  <c r="K188" i="56"/>
  <c r="A414" i="55"/>
  <c r="D414" i="56"/>
  <c r="K414" i="56"/>
  <c r="C264" i="56"/>
  <c r="B263" i="58"/>
  <c r="D171" i="56"/>
  <c r="A171" i="55"/>
  <c r="K171" i="56"/>
  <c r="C226" i="56"/>
  <c r="B225" i="58"/>
  <c r="A263" i="55"/>
  <c r="D263" i="56"/>
  <c r="K263" i="56"/>
  <c r="D118" i="56"/>
  <c r="A118" i="55"/>
  <c r="K118" i="56"/>
  <c r="U8" i="56"/>
  <c r="T8" i="56"/>
  <c r="A8" i="55"/>
  <c r="D8" i="56"/>
  <c r="K8" i="56"/>
  <c r="C119" i="56"/>
  <c r="B118" i="58"/>
  <c r="C172" i="56"/>
  <c r="B171" i="58"/>
  <c r="D376" i="56"/>
  <c r="A376" i="55"/>
  <c r="K376" i="56"/>
  <c r="A63" i="55"/>
  <c r="D63" i="56"/>
  <c r="K63" i="56"/>
  <c r="C426" i="56"/>
  <c r="B425" i="58"/>
  <c r="C442" i="56"/>
  <c r="B441" i="58"/>
  <c r="D343" i="56"/>
  <c r="A343" i="55"/>
  <c r="K343" i="56"/>
  <c r="A86" i="55"/>
  <c r="D86" i="56"/>
  <c r="K86" i="56"/>
  <c r="C9" i="56"/>
  <c r="B8" i="58"/>
  <c r="A42" i="55"/>
  <c r="D42" i="56"/>
  <c r="K42" i="56"/>
  <c r="C377" i="56"/>
  <c r="B376" i="58"/>
  <c r="C344" i="56"/>
  <c r="B343" i="58"/>
  <c r="C87" i="56"/>
  <c r="B86" i="58"/>
  <c r="A399" i="55"/>
  <c r="D399" i="56"/>
  <c r="K399" i="56"/>
  <c r="C64" i="56"/>
  <c r="B63" i="58"/>
  <c r="A76" i="55"/>
  <c r="D76" i="56"/>
  <c r="K76" i="56"/>
  <c r="C77" i="56"/>
  <c r="B76" i="58"/>
  <c r="A127" i="55"/>
  <c r="D127" i="56"/>
  <c r="K127" i="56"/>
  <c r="A313" i="55"/>
  <c r="D313" i="56"/>
  <c r="K313" i="56"/>
  <c r="I12" i="56" l="1"/>
  <c r="A21" i="58"/>
  <c r="A22" i="56"/>
  <c r="J24" i="64"/>
  <c r="D489" i="56"/>
  <c r="A489" i="55"/>
  <c r="K489" i="56"/>
  <c r="A385" i="55"/>
  <c r="D385" i="56"/>
  <c r="K385" i="56"/>
  <c r="C490" i="56"/>
  <c r="B489" i="58"/>
  <c r="C191" i="56"/>
  <c r="B190" i="58"/>
  <c r="D378" i="56"/>
  <c r="A378" i="55"/>
  <c r="K378" i="56"/>
  <c r="A97" i="55"/>
  <c r="D97" i="56"/>
  <c r="K97" i="56"/>
  <c r="C474" i="56"/>
  <c r="B473" i="58"/>
  <c r="D364" i="56"/>
  <c r="A364" i="55"/>
  <c r="K364" i="56"/>
  <c r="C186" i="56"/>
  <c r="B185" i="58"/>
  <c r="D401" i="56"/>
  <c r="A401" i="55"/>
  <c r="K401" i="56"/>
  <c r="C121" i="56"/>
  <c r="B120" i="58"/>
  <c r="K392" i="56"/>
  <c r="D392" i="56"/>
  <c r="A392" i="55"/>
  <c r="C379" i="56"/>
  <c r="B378" i="58"/>
  <c r="C402" i="56"/>
  <c r="B401" i="58"/>
  <c r="A120" i="55"/>
  <c r="D120" i="56"/>
  <c r="K120" i="56"/>
  <c r="C393" i="56"/>
  <c r="B392" i="58"/>
  <c r="D315" i="56"/>
  <c r="A315" i="55"/>
  <c r="K315" i="56"/>
  <c r="A209" i="55"/>
  <c r="D209" i="56"/>
  <c r="K209" i="56"/>
  <c r="D190" i="56"/>
  <c r="A190" i="55"/>
  <c r="K190" i="56"/>
  <c r="C98" i="56"/>
  <c r="B97" i="58"/>
  <c r="K473" i="56"/>
  <c r="A473" i="55"/>
  <c r="D473" i="56"/>
  <c r="B315" i="58"/>
  <c r="C316" i="56"/>
  <c r="C210" i="56"/>
  <c r="B209" i="58"/>
  <c r="C152" i="56"/>
  <c r="B151" i="58"/>
  <c r="A248" i="55"/>
  <c r="K248" i="56"/>
  <c r="D248" i="56"/>
  <c r="D236" i="56"/>
  <c r="A236" i="55"/>
  <c r="K236" i="56"/>
  <c r="C89" i="56"/>
  <c r="B88" i="58"/>
  <c r="A129" i="55"/>
  <c r="D129" i="56"/>
  <c r="K129" i="56"/>
  <c r="A151" i="55"/>
  <c r="D151" i="56"/>
  <c r="K151" i="56"/>
  <c r="C249" i="56"/>
  <c r="B248" i="58"/>
  <c r="B236" i="58"/>
  <c r="C237" i="56"/>
  <c r="C130" i="56"/>
  <c r="B129" i="58"/>
  <c r="B364" i="58"/>
  <c r="C365" i="56"/>
  <c r="K185" i="56"/>
  <c r="A185" i="55"/>
  <c r="D185" i="56"/>
  <c r="P143" i="56"/>
  <c r="P162" i="56"/>
  <c r="P134" i="56"/>
  <c r="P372" i="56"/>
  <c r="P160" i="56"/>
  <c r="P58" i="56"/>
  <c r="P42" i="56"/>
  <c r="P120" i="56"/>
  <c r="P57" i="56"/>
  <c r="P110" i="56"/>
  <c r="P142" i="56"/>
  <c r="P129" i="56"/>
  <c r="P131" i="56"/>
  <c r="P149" i="56"/>
  <c r="P41" i="56"/>
  <c r="P38" i="56"/>
  <c r="P164" i="56"/>
  <c r="B23" i="58"/>
  <c r="C24" i="56"/>
  <c r="A195" i="55"/>
  <c r="K195" i="56"/>
  <c r="D195" i="56"/>
  <c r="C196" i="56"/>
  <c r="B195" i="58"/>
  <c r="A23" i="55"/>
  <c r="D23" i="56"/>
  <c r="K23" i="56"/>
  <c r="A77" i="55"/>
  <c r="D77" i="56"/>
  <c r="K77" i="56"/>
  <c r="A64" i="55"/>
  <c r="D64" i="56"/>
  <c r="K64" i="56"/>
  <c r="A87" i="55"/>
  <c r="D87" i="56"/>
  <c r="K87" i="56"/>
  <c r="C78" i="56"/>
  <c r="B77" i="58"/>
  <c r="C65" i="56"/>
  <c r="B64" i="58"/>
  <c r="C88" i="56"/>
  <c r="B87" i="58"/>
  <c r="A442" i="55"/>
  <c r="D442" i="56"/>
  <c r="K442" i="56"/>
  <c r="D172" i="56"/>
  <c r="A172" i="55"/>
  <c r="K172" i="56"/>
  <c r="C443" i="56"/>
  <c r="B442" i="58"/>
  <c r="D344" i="56"/>
  <c r="A344" i="55"/>
  <c r="K344" i="56"/>
  <c r="D119" i="56"/>
  <c r="A119" i="55"/>
  <c r="K119" i="56"/>
  <c r="T9" i="56"/>
  <c r="U9" i="56"/>
  <c r="A9" i="55"/>
  <c r="D9" i="56"/>
  <c r="K9" i="56"/>
  <c r="A426" i="55"/>
  <c r="D426" i="56"/>
  <c r="K426" i="56"/>
  <c r="A314" i="55"/>
  <c r="D314" i="56"/>
  <c r="K314" i="56"/>
  <c r="A377" i="55"/>
  <c r="D377" i="56"/>
  <c r="K377" i="56"/>
  <c r="C10" i="56"/>
  <c r="B9" i="58"/>
  <c r="C427" i="56"/>
  <c r="B426" i="58"/>
  <c r="A226" i="55"/>
  <c r="D226" i="56"/>
  <c r="K226" i="56"/>
  <c r="A264" i="55"/>
  <c r="D264" i="56"/>
  <c r="K264" i="56"/>
  <c r="A235" i="55"/>
  <c r="D235" i="56"/>
  <c r="K235" i="56"/>
  <c r="C227" i="56"/>
  <c r="B226" i="58"/>
  <c r="C265" i="56"/>
  <c r="B264" i="58"/>
  <c r="I13" i="56" l="1"/>
  <c r="A22" i="58"/>
  <c r="A23" i="56"/>
  <c r="J25" i="64"/>
  <c r="B393" i="58"/>
  <c r="C394" i="56"/>
  <c r="K365" i="56"/>
  <c r="D365" i="56"/>
  <c r="A365" i="55"/>
  <c r="B121" i="58"/>
  <c r="C122" i="56"/>
  <c r="C26" i="56"/>
  <c r="B25" i="58"/>
  <c r="D130" i="56"/>
  <c r="A130" i="55"/>
  <c r="K130" i="56"/>
  <c r="B210" i="58"/>
  <c r="C211" i="56"/>
  <c r="K191" i="56"/>
  <c r="A191" i="55"/>
  <c r="D191" i="56"/>
  <c r="A210" i="55"/>
  <c r="D210" i="56"/>
  <c r="K210" i="56"/>
  <c r="A152" i="55"/>
  <c r="D152" i="56"/>
  <c r="K152" i="56"/>
  <c r="A379" i="55"/>
  <c r="D379" i="56"/>
  <c r="K379" i="56"/>
  <c r="C131" i="56"/>
  <c r="B130" i="58"/>
  <c r="A89" i="55"/>
  <c r="D89" i="56"/>
  <c r="K89" i="56"/>
  <c r="A490" i="55"/>
  <c r="D490" i="56"/>
  <c r="K490" i="56"/>
  <c r="C317" i="56"/>
  <c r="B316" i="58"/>
  <c r="A98" i="55"/>
  <c r="D98" i="56"/>
  <c r="K98" i="56"/>
  <c r="D249" i="56"/>
  <c r="A249" i="55"/>
  <c r="K249" i="56"/>
  <c r="C238" i="56"/>
  <c r="B237" i="58"/>
  <c r="D393" i="56"/>
  <c r="A393" i="55"/>
  <c r="K393" i="56"/>
  <c r="K402" i="56"/>
  <c r="D402" i="56"/>
  <c r="A402" i="55"/>
  <c r="A474" i="55"/>
  <c r="D474" i="56"/>
  <c r="K474" i="56"/>
  <c r="C366" i="56"/>
  <c r="B365" i="58"/>
  <c r="D237" i="56"/>
  <c r="A237" i="55"/>
  <c r="K237" i="56"/>
  <c r="A316" i="55"/>
  <c r="D316" i="56"/>
  <c r="K316" i="56"/>
  <c r="A121" i="55"/>
  <c r="D121" i="56"/>
  <c r="K121" i="56"/>
  <c r="K186" i="56"/>
  <c r="D186" i="56"/>
  <c r="A186" i="55"/>
  <c r="P412" i="56"/>
  <c r="D196" i="56"/>
  <c r="K196" i="56"/>
  <c r="A196" i="55"/>
  <c r="C25" i="56"/>
  <c r="B24" i="58"/>
  <c r="C197" i="56"/>
  <c r="B196" i="58"/>
  <c r="D24" i="56"/>
  <c r="K24" i="56"/>
  <c r="A24" i="55"/>
  <c r="C228" i="56"/>
  <c r="B227" i="58"/>
  <c r="D427" i="56"/>
  <c r="A427" i="55"/>
  <c r="K427" i="56"/>
  <c r="C428" i="56"/>
  <c r="B427" i="58"/>
  <c r="A88" i="55"/>
  <c r="D88" i="56"/>
  <c r="K88" i="56"/>
  <c r="A265" i="55"/>
  <c r="D265" i="56"/>
  <c r="K265" i="56"/>
  <c r="T10" i="56"/>
  <c r="U10" i="56"/>
  <c r="A10" i="55"/>
  <c r="D10" i="56"/>
  <c r="K10" i="56"/>
  <c r="A65" i="55"/>
  <c r="D65" i="56"/>
  <c r="K65" i="56"/>
  <c r="C11" i="56"/>
  <c r="B10" i="58"/>
  <c r="D443" i="56"/>
  <c r="A443" i="55"/>
  <c r="K443" i="56"/>
  <c r="C66" i="56"/>
  <c r="B65" i="58"/>
  <c r="C444" i="56"/>
  <c r="B443" i="58"/>
  <c r="A227" i="55"/>
  <c r="D227" i="56"/>
  <c r="K227" i="56"/>
  <c r="A78" i="55"/>
  <c r="D78" i="56"/>
  <c r="K78" i="56"/>
  <c r="C266" i="56"/>
  <c r="B265" i="58"/>
  <c r="C79" i="56"/>
  <c r="B78" i="58"/>
  <c r="I14" i="56" l="1"/>
  <c r="A23" i="58"/>
  <c r="A24" i="56"/>
  <c r="J26" i="64"/>
  <c r="A366" i="55"/>
  <c r="D366" i="56"/>
  <c r="K366" i="56"/>
  <c r="C318" i="56"/>
  <c r="B317" i="58"/>
  <c r="A317" i="55"/>
  <c r="D317" i="56"/>
  <c r="K317" i="56"/>
  <c r="A238" i="55"/>
  <c r="D238" i="56"/>
  <c r="K238" i="56"/>
  <c r="B211" i="58"/>
  <c r="C212" i="56"/>
  <c r="A26" i="55"/>
  <c r="D26" i="56"/>
  <c r="K26" i="56"/>
  <c r="C239" i="56"/>
  <c r="B238" i="58"/>
  <c r="A131" i="55"/>
  <c r="K131" i="56"/>
  <c r="D131" i="56"/>
  <c r="C132" i="56"/>
  <c r="B131" i="58"/>
  <c r="A211" i="55"/>
  <c r="D211" i="56"/>
  <c r="K211" i="56"/>
  <c r="B394" i="58"/>
  <c r="C395" i="56"/>
  <c r="A122" i="55"/>
  <c r="D122" i="56"/>
  <c r="K122" i="56"/>
  <c r="A394" i="55"/>
  <c r="D394" i="56"/>
  <c r="K394" i="56"/>
  <c r="P411" i="56"/>
  <c r="A25" i="55"/>
  <c r="D25" i="56"/>
  <c r="K25" i="56"/>
  <c r="C198" i="56"/>
  <c r="B197" i="58"/>
  <c r="A197" i="55"/>
  <c r="D197" i="56"/>
  <c r="K197" i="56"/>
  <c r="A228" i="55"/>
  <c r="D228" i="56"/>
  <c r="K228" i="56"/>
  <c r="T11" i="56"/>
  <c r="U11" i="56"/>
  <c r="D11" i="56"/>
  <c r="A11" i="55"/>
  <c r="K11" i="56"/>
  <c r="C267" i="56"/>
  <c r="B266" i="58"/>
  <c r="C67" i="56"/>
  <c r="B66" i="58"/>
  <c r="C12" i="56"/>
  <c r="B11" i="58"/>
  <c r="D444" i="56"/>
  <c r="A444" i="55"/>
  <c r="K444" i="56"/>
  <c r="A79" i="55"/>
  <c r="D79" i="56"/>
  <c r="K79" i="56"/>
  <c r="C445" i="56"/>
  <c r="B444" i="58"/>
  <c r="A428" i="55"/>
  <c r="D428" i="56"/>
  <c r="K428" i="56"/>
  <c r="A266" i="55"/>
  <c r="D266" i="56"/>
  <c r="K266" i="56"/>
  <c r="A66" i="55"/>
  <c r="D66" i="56"/>
  <c r="K66" i="56"/>
  <c r="B428" i="58"/>
  <c r="C429" i="56"/>
  <c r="I15" i="56" l="1"/>
  <c r="A24" i="58"/>
  <c r="A25" i="56"/>
  <c r="J27" i="64"/>
  <c r="D318" i="56"/>
  <c r="A318" i="55"/>
  <c r="K318" i="56"/>
  <c r="C319" i="56"/>
  <c r="B318" i="58"/>
  <c r="A395" i="55"/>
  <c r="D395" i="56"/>
  <c r="K395" i="56"/>
  <c r="D239" i="56"/>
  <c r="A239" i="55"/>
  <c r="K239" i="56"/>
  <c r="B395" i="58"/>
  <c r="C396" i="56"/>
  <c r="D132" i="56"/>
  <c r="A132" i="55"/>
  <c r="K132" i="56"/>
  <c r="C240" i="56"/>
  <c r="B239" i="58"/>
  <c r="K212" i="56"/>
  <c r="A212" i="55"/>
  <c r="D212" i="56"/>
  <c r="C213" i="56"/>
  <c r="B212" i="58"/>
  <c r="P64" i="56"/>
  <c r="P65" i="56"/>
  <c r="B198" i="58"/>
  <c r="C199" i="56"/>
  <c r="A198" i="55"/>
  <c r="D198" i="56"/>
  <c r="K198" i="56"/>
  <c r="B429" i="58"/>
  <c r="C430" i="56"/>
  <c r="A67" i="55"/>
  <c r="D67" i="56"/>
  <c r="K67" i="56"/>
  <c r="D429" i="56"/>
  <c r="A429" i="55"/>
  <c r="K429" i="56"/>
  <c r="A445" i="55"/>
  <c r="D445" i="56"/>
  <c r="K445" i="56"/>
  <c r="B445" i="58"/>
  <c r="C446" i="56"/>
  <c r="A267" i="55"/>
  <c r="D267" i="56"/>
  <c r="K267" i="56"/>
  <c r="B267" i="58"/>
  <c r="C268" i="56"/>
  <c r="U12" i="56"/>
  <c r="T12" i="56"/>
  <c r="A12" i="55"/>
  <c r="D12" i="56"/>
  <c r="K12" i="56"/>
  <c r="C13" i="56"/>
  <c r="B12" i="58"/>
  <c r="I16" i="56" l="1"/>
  <c r="A25" i="58"/>
  <c r="A26" i="56"/>
  <c r="J28" i="64"/>
  <c r="C320" i="56"/>
  <c r="B319" i="58"/>
  <c r="K319" i="56"/>
  <c r="A319" i="55"/>
  <c r="D319" i="56"/>
  <c r="A213" i="55"/>
  <c r="D213" i="56"/>
  <c r="K213" i="56"/>
  <c r="A240" i="55"/>
  <c r="D240" i="56"/>
  <c r="K240" i="56"/>
  <c r="C214" i="56"/>
  <c r="B213" i="58"/>
  <c r="B240" i="58"/>
  <c r="C241" i="56"/>
  <c r="D396" i="56"/>
  <c r="A396" i="55"/>
  <c r="K396" i="56"/>
  <c r="B396" i="58"/>
  <c r="C397" i="56"/>
  <c r="P389" i="56"/>
  <c r="P144" i="56"/>
  <c r="P11" i="56"/>
  <c r="P145" i="56"/>
  <c r="P398" i="56"/>
  <c r="C200" i="56"/>
  <c r="B199" i="58"/>
  <c r="A199" i="55"/>
  <c r="D199" i="56"/>
  <c r="K199" i="56"/>
  <c r="U13" i="56"/>
  <c r="T13" i="56"/>
  <c r="A13" i="55"/>
  <c r="D13" i="56"/>
  <c r="K13" i="56"/>
  <c r="C269" i="56"/>
  <c r="B268" i="58"/>
  <c r="A446" i="55"/>
  <c r="D446" i="56"/>
  <c r="K446" i="56"/>
  <c r="C431" i="56"/>
  <c r="B430" i="58"/>
  <c r="A430" i="55"/>
  <c r="D430" i="56"/>
  <c r="K430" i="56"/>
  <c r="C14" i="56"/>
  <c r="B13" i="58"/>
  <c r="A268" i="55"/>
  <c r="D268" i="56"/>
  <c r="K268" i="56"/>
  <c r="C447" i="56"/>
  <c r="B446" i="58"/>
  <c r="I17" i="56" l="1"/>
  <c r="A26" i="58"/>
  <c r="A27" i="56"/>
  <c r="J29" i="64"/>
  <c r="B241" i="58"/>
  <c r="C242" i="56"/>
  <c r="K397" i="56"/>
  <c r="A397" i="55"/>
  <c r="D397" i="56"/>
  <c r="A241" i="55"/>
  <c r="D241" i="56"/>
  <c r="K241" i="56"/>
  <c r="D214" i="56"/>
  <c r="A214" i="55"/>
  <c r="K214" i="56"/>
  <c r="C215" i="56"/>
  <c r="B214" i="58"/>
  <c r="C321" i="56"/>
  <c r="B320" i="58"/>
  <c r="A320" i="55"/>
  <c r="D320" i="56"/>
  <c r="K320" i="56"/>
  <c r="C202" i="56"/>
  <c r="B201" i="58"/>
  <c r="P328" i="56"/>
  <c r="P262" i="56"/>
  <c r="P415" i="56"/>
  <c r="P447" i="56"/>
  <c r="P289" i="56"/>
  <c r="P479" i="56"/>
  <c r="P272" i="56"/>
  <c r="P455" i="56"/>
  <c r="P257" i="56"/>
  <c r="P256" i="56"/>
  <c r="P297" i="56"/>
  <c r="P440" i="56"/>
  <c r="P49" i="56"/>
  <c r="P281" i="56"/>
  <c r="P377" i="56"/>
  <c r="B200" i="58"/>
  <c r="C201" i="56"/>
  <c r="A200" i="55"/>
  <c r="K200" i="56"/>
  <c r="D200" i="56"/>
  <c r="T14" i="56"/>
  <c r="U14" i="56"/>
  <c r="A14" i="55"/>
  <c r="D14" i="56"/>
  <c r="K14" i="56"/>
  <c r="B431" i="58"/>
  <c r="C432" i="56"/>
  <c r="A269" i="55"/>
  <c r="D269" i="56"/>
  <c r="K269" i="56"/>
  <c r="D447" i="56"/>
  <c r="K447" i="56"/>
  <c r="A447" i="55"/>
  <c r="B447" i="58"/>
  <c r="C448" i="56"/>
  <c r="C15" i="56"/>
  <c r="B14" i="58"/>
  <c r="A431" i="55"/>
  <c r="K431" i="56"/>
  <c r="D431" i="56"/>
  <c r="B269" i="58"/>
  <c r="C270" i="56"/>
  <c r="I18" i="56" l="1"/>
  <c r="A27" i="58"/>
  <c r="A28" i="56"/>
  <c r="J30" i="64"/>
  <c r="K321" i="56"/>
  <c r="D321" i="56"/>
  <c r="A321" i="55"/>
  <c r="A202" i="55"/>
  <c r="D202" i="56"/>
  <c r="K202" i="56"/>
  <c r="C322" i="56"/>
  <c r="B321" i="58"/>
  <c r="C434" i="56"/>
  <c r="B433" i="58"/>
  <c r="D215" i="56"/>
  <c r="A215" i="55"/>
  <c r="K215" i="56"/>
  <c r="A242" i="55"/>
  <c r="D242" i="56"/>
  <c r="K242" i="56"/>
  <c r="P219" i="56"/>
  <c r="P60" i="56"/>
  <c r="P373" i="56"/>
  <c r="A201" i="55"/>
  <c r="D201" i="56"/>
  <c r="K201" i="56"/>
  <c r="B270" i="58"/>
  <c r="C271" i="56"/>
  <c r="U15" i="56"/>
  <c r="T15" i="56"/>
  <c r="A15" i="55"/>
  <c r="D15" i="56"/>
  <c r="K15" i="56"/>
  <c r="A432" i="55"/>
  <c r="D432" i="56"/>
  <c r="K432" i="56"/>
  <c r="B432" i="58"/>
  <c r="C433" i="56"/>
  <c r="B448" i="58"/>
  <c r="C449" i="56"/>
  <c r="D270" i="56"/>
  <c r="K270" i="56"/>
  <c r="A270" i="55"/>
  <c r="B15" i="58"/>
  <c r="C16" i="56"/>
  <c r="A448" i="55"/>
  <c r="D448" i="56"/>
  <c r="K448" i="56"/>
  <c r="I19" i="56" l="1"/>
  <c r="U197" i="56"/>
  <c r="T25" i="56"/>
  <c r="U215" i="56"/>
  <c r="U199" i="56"/>
  <c r="T211" i="56"/>
  <c r="U26" i="56"/>
  <c r="U191" i="56"/>
  <c r="U65" i="56"/>
  <c r="T237" i="56"/>
  <c r="U66" i="56"/>
  <c r="T87" i="56"/>
  <c r="U240" i="56"/>
  <c r="U211" i="56"/>
  <c r="T266" i="56"/>
  <c r="T214" i="56"/>
  <c r="U214" i="56"/>
  <c r="U265" i="56"/>
  <c r="U179" i="56"/>
  <c r="U198" i="56"/>
  <c r="U269" i="56"/>
  <c r="U78" i="56"/>
  <c r="T26" i="56"/>
  <c r="U267" i="56"/>
  <c r="T238" i="56"/>
  <c r="T227" i="56"/>
  <c r="T66" i="56"/>
  <c r="T88" i="56"/>
  <c r="U200" i="56"/>
  <c r="U266" i="56"/>
  <c r="U241" i="56"/>
  <c r="U121" i="56"/>
  <c r="U238" i="56"/>
  <c r="T132" i="56"/>
  <c r="T67" i="56"/>
  <c r="T249" i="56"/>
  <c r="T199" i="56"/>
  <c r="U239" i="56"/>
  <c r="T239" i="56"/>
  <c r="U242" i="56"/>
  <c r="U152" i="56"/>
  <c r="U213" i="56"/>
  <c r="T198" i="56"/>
  <c r="U122" i="56"/>
  <c r="T79" i="56"/>
  <c r="U79" i="56"/>
  <c r="U202" i="56"/>
  <c r="T270" i="56"/>
  <c r="T201" i="56"/>
  <c r="T242" i="56"/>
  <c r="T202" i="56"/>
  <c r="T267" i="56"/>
  <c r="U131" i="56"/>
  <c r="T213" i="56"/>
  <c r="U268" i="56"/>
  <c r="U24" i="56"/>
  <c r="T228" i="56"/>
  <c r="U130" i="56"/>
  <c r="T241" i="56"/>
  <c r="T212" i="56"/>
  <c r="A28" i="58"/>
  <c r="A29" i="56"/>
  <c r="U228" i="56"/>
  <c r="T269" i="56"/>
  <c r="U67" i="56"/>
  <c r="T131" i="56"/>
  <c r="T200" i="56"/>
  <c r="T268" i="56"/>
  <c r="T240" i="56"/>
  <c r="T197" i="56"/>
  <c r="U270" i="56"/>
  <c r="U196" i="56"/>
  <c r="U25" i="56"/>
  <c r="U212" i="56"/>
  <c r="U235" i="56"/>
  <c r="T122" i="56"/>
  <c r="U201" i="56"/>
  <c r="T215" i="56"/>
  <c r="U132" i="56"/>
  <c r="U227" i="56"/>
  <c r="T78" i="56"/>
  <c r="J31" i="64"/>
  <c r="D434" i="56"/>
  <c r="A434" i="55"/>
  <c r="K434" i="56"/>
  <c r="C435" i="56"/>
  <c r="B434" i="58"/>
  <c r="C323" i="56"/>
  <c r="B322" i="58"/>
  <c r="A322" i="55"/>
  <c r="D322" i="56"/>
  <c r="K322" i="56"/>
  <c r="P117" i="56"/>
  <c r="P151" i="56"/>
  <c r="A449" i="55"/>
  <c r="D449" i="56"/>
  <c r="K449" i="56"/>
  <c r="U16" i="56"/>
  <c r="T16" i="56"/>
  <c r="A16" i="55"/>
  <c r="D16" i="56"/>
  <c r="K16" i="56"/>
  <c r="B449" i="58"/>
  <c r="C450" i="56"/>
  <c r="A433" i="55"/>
  <c r="D433" i="56"/>
  <c r="K433" i="56"/>
  <c r="B271" i="58"/>
  <c r="C272" i="56"/>
  <c r="U271" i="56"/>
  <c r="T271" i="56"/>
  <c r="K271" i="56"/>
  <c r="A271" i="55"/>
  <c r="D271" i="56"/>
  <c r="I20" i="56" l="1"/>
  <c r="A29" i="58"/>
  <c r="A30" i="56"/>
  <c r="J32" i="64"/>
  <c r="A435" i="55"/>
  <c r="D435" i="56"/>
  <c r="K435" i="56"/>
  <c r="C436" i="56"/>
  <c r="B435" i="58"/>
  <c r="A323" i="55"/>
  <c r="D323" i="56"/>
  <c r="K323" i="56"/>
  <c r="C324" i="56"/>
  <c r="B323" i="58"/>
  <c r="P369" i="56"/>
  <c r="P175" i="56"/>
  <c r="P311" i="56"/>
  <c r="P312" i="56"/>
  <c r="P227" i="56"/>
  <c r="P237" i="56"/>
  <c r="P199" i="56"/>
  <c r="P251" i="56"/>
  <c r="P201" i="56"/>
  <c r="P200" i="56"/>
  <c r="P252" i="56"/>
  <c r="P238" i="56"/>
  <c r="P187" i="56"/>
  <c r="P226" i="56"/>
  <c r="P198" i="56"/>
  <c r="P228" i="56"/>
  <c r="C451" i="56"/>
  <c r="B450" i="58"/>
  <c r="T272" i="56"/>
  <c r="U272" i="56"/>
  <c r="D272" i="56"/>
  <c r="K272" i="56"/>
  <c r="A272" i="55"/>
  <c r="C273" i="56"/>
  <c r="B272" i="58"/>
  <c r="D450" i="56"/>
  <c r="K450" i="56"/>
  <c r="A450" i="55"/>
  <c r="I21" i="56" l="1"/>
  <c r="A30" i="58"/>
  <c r="A31" i="56"/>
  <c r="J33" i="64"/>
  <c r="C325" i="56"/>
  <c r="B324" i="58"/>
  <c r="B436" i="58"/>
  <c r="C437" i="56"/>
  <c r="A324" i="55"/>
  <c r="D324" i="56"/>
  <c r="K324" i="56"/>
  <c r="A436" i="55"/>
  <c r="D436" i="56"/>
  <c r="K436" i="56"/>
  <c r="P172" i="56"/>
  <c r="P176" i="56"/>
  <c r="P335" i="56"/>
  <c r="P418" i="56"/>
  <c r="P408" i="56"/>
  <c r="B273" i="58"/>
  <c r="C274" i="56"/>
  <c r="K451" i="56"/>
  <c r="A451" i="55"/>
  <c r="D451" i="56"/>
  <c r="B451" i="58"/>
  <c r="C452" i="56"/>
  <c r="U273" i="56"/>
  <c r="T273" i="56"/>
  <c r="A273" i="55"/>
  <c r="D273" i="56"/>
  <c r="K273" i="56"/>
  <c r="I22" i="56" l="1"/>
  <c r="A31" i="58"/>
  <c r="A32" i="56"/>
  <c r="J34" i="64"/>
  <c r="C438" i="56"/>
  <c r="B437" i="58"/>
  <c r="A437" i="55"/>
  <c r="D437" i="56"/>
  <c r="K437" i="56"/>
  <c r="D325" i="56"/>
  <c r="A325" i="55"/>
  <c r="K325" i="56"/>
  <c r="C326" i="56"/>
  <c r="B325" i="58"/>
  <c r="P250" i="56"/>
  <c r="P325" i="56"/>
  <c r="P233" i="56"/>
  <c r="P231" i="56"/>
  <c r="P232" i="56"/>
  <c r="P234" i="56"/>
  <c r="T274" i="56"/>
  <c r="U274" i="56"/>
  <c r="D274" i="56"/>
  <c r="K274" i="56"/>
  <c r="A274" i="55"/>
  <c r="C453" i="56"/>
  <c r="B452" i="58"/>
  <c r="A452" i="55"/>
  <c r="D452" i="56"/>
  <c r="K452" i="56"/>
  <c r="B274" i="58"/>
  <c r="C275" i="56"/>
  <c r="I23" i="56" l="1"/>
  <c r="A32" i="58"/>
  <c r="A33" i="56"/>
  <c r="J35" i="64"/>
  <c r="A326" i="55"/>
  <c r="K326" i="56"/>
  <c r="D326" i="56"/>
  <c r="C327" i="56"/>
  <c r="B326" i="58"/>
  <c r="K438" i="56"/>
  <c r="A438" i="55"/>
  <c r="D438" i="56"/>
  <c r="C439" i="56"/>
  <c r="B438" i="58"/>
  <c r="P321" i="56"/>
  <c r="P433" i="56"/>
  <c r="D453" i="56"/>
  <c r="K453" i="56"/>
  <c r="A453" i="55"/>
  <c r="B453" i="58"/>
  <c r="C454" i="56"/>
  <c r="B275" i="58"/>
  <c r="C276" i="56"/>
  <c r="T275" i="56"/>
  <c r="U275" i="56"/>
  <c r="A275" i="55"/>
  <c r="D275" i="56"/>
  <c r="K275" i="56"/>
  <c r="I24" i="56" l="1"/>
  <c r="A33" i="58"/>
  <c r="A34" i="56"/>
  <c r="J36" i="64"/>
  <c r="D439" i="56"/>
  <c r="A439" i="55"/>
  <c r="K439" i="56"/>
  <c r="C440" i="56"/>
  <c r="B439" i="58"/>
  <c r="B327" i="58"/>
  <c r="C328" i="56"/>
  <c r="A327" i="55"/>
  <c r="D327" i="56"/>
  <c r="K327" i="56"/>
  <c r="P243" i="56"/>
  <c r="P357" i="56"/>
  <c r="T276" i="56"/>
  <c r="U276" i="56"/>
  <c r="A276" i="55"/>
  <c r="D276" i="56"/>
  <c r="K276" i="56"/>
  <c r="C455" i="56"/>
  <c r="B454" i="58"/>
  <c r="A454" i="55"/>
  <c r="D454" i="56"/>
  <c r="K454" i="56"/>
  <c r="B276" i="58"/>
  <c r="C277" i="56"/>
  <c r="I25" i="56" l="1"/>
  <c r="A34" i="58"/>
  <c r="A35" i="56"/>
  <c r="J37" i="64"/>
  <c r="D328" i="56"/>
  <c r="A328" i="55"/>
  <c r="K328" i="56"/>
  <c r="K440" i="56"/>
  <c r="D440" i="56"/>
  <c r="A440" i="55"/>
  <c r="C329" i="56"/>
  <c r="B328" i="58"/>
  <c r="P331" i="56"/>
  <c r="P432" i="56"/>
  <c r="B277" i="58"/>
  <c r="C278" i="56"/>
  <c r="A455" i="55"/>
  <c r="D455" i="56"/>
  <c r="K455" i="56"/>
  <c r="C456" i="56"/>
  <c r="B455" i="58"/>
  <c r="T277" i="56"/>
  <c r="U277" i="56"/>
  <c r="A277" i="55"/>
  <c r="D277" i="56"/>
  <c r="K277" i="56"/>
  <c r="I26" i="56" l="1"/>
  <c r="A35" i="58"/>
  <c r="A36" i="56"/>
  <c r="J38" i="64"/>
  <c r="K329" i="56"/>
  <c r="A329" i="55"/>
  <c r="D329" i="56"/>
  <c r="C330" i="56"/>
  <c r="B329" i="58"/>
  <c r="P473" i="56"/>
  <c r="P474" i="56"/>
  <c r="C279" i="56"/>
  <c r="B278" i="58"/>
  <c r="D456" i="56"/>
  <c r="K456" i="56"/>
  <c r="A456" i="55"/>
  <c r="C457" i="56"/>
  <c r="B456" i="58"/>
  <c r="U278" i="56"/>
  <c r="T278" i="56"/>
  <c r="K278" i="56"/>
  <c r="A278" i="55"/>
  <c r="D278" i="56"/>
  <c r="I27" i="56" l="1"/>
  <c r="A36" i="58"/>
  <c r="A37" i="56"/>
  <c r="J39" i="64"/>
  <c r="B330" i="58"/>
  <c r="C331" i="56"/>
  <c r="K330" i="56"/>
  <c r="D330" i="56"/>
  <c r="A330" i="55"/>
  <c r="C459" i="56"/>
  <c r="B458" i="58"/>
  <c r="P8" i="56"/>
  <c r="P371" i="56"/>
  <c r="P462" i="56"/>
  <c r="P97" i="56"/>
  <c r="B279" i="58"/>
  <c r="C280" i="56"/>
  <c r="U279" i="56"/>
  <c r="T279" i="56"/>
  <c r="A279" i="55"/>
  <c r="D279" i="56"/>
  <c r="K279" i="56"/>
  <c r="D457" i="56"/>
  <c r="K457" i="56"/>
  <c r="A457" i="55"/>
  <c r="B457" i="58"/>
  <c r="C458" i="56"/>
  <c r="I28" i="56" l="1"/>
  <c r="A37" i="58"/>
  <c r="A38" i="56"/>
  <c r="J40" i="64"/>
  <c r="A459" i="55"/>
  <c r="D459" i="56"/>
  <c r="K459" i="56"/>
  <c r="C460" i="56"/>
  <c r="B459" i="58"/>
  <c r="D331" i="56"/>
  <c r="K331" i="56"/>
  <c r="A331" i="55"/>
  <c r="C332" i="56"/>
  <c r="B331" i="58"/>
  <c r="P212" i="56"/>
  <c r="P210" i="56"/>
  <c r="P184" i="56"/>
  <c r="P166" i="56"/>
  <c r="P178" i="56"/>
  <c r="P242" i="56"/>
  <c r="P169" i="56"/>
  <c r="K458" i="56"/>
  <c r="A458" i="55"/>
  <c r="D458" i="56"/>
  <c r="T280" i="56"/>
  <c r="U280" i="56"/>
  <c r="D280" i="56"/>
  <c r="K280" i="56"/>
  <c r="A280" i="55"/>
  <c r="B280" i="58"/>
  <c r="C281" i="56"/>
  <c r="I29" i="56" l="1"/>
  <c r="A38" i="58"/>
  <c r="A39" i="56"/>
  <c r="J41" i="64"/>
  <c r="A332" i="55"/>
  <c r="D332" i="56"/>
  <c r="K332" i="56"/>
  <c r="C461" i="56"/>
  <c r="B460" i="58"/>
  <c r="A460" i="55"/>
  <c r="D460" i="56"/>
  <c r="K460" i="56"/>
  <c r="C333" i="56"/>
  <c r="B332" i="58"/>
  <c r="P480" i="56"/>
  <c r="P494" i="56"/>
  <c r="P493" i="56"/>
  <c r="P157" i="56"/>
  <c r="P153" i="56"/>
  <c r="P152" i="56"/>
  <c r="P40" i="56"/>
  <c r="P126" i="56"/>
  <c r="P127" i="56"/>
  <c r="P155" i="56"/>
  <c r="U281" i="56"/>
  <c r="T281" i="56"/>
  <c r="A281" i="55"/>
  <c r="D281" i="56"/>
  <c r="K281" i="56"/>
  <c r="C282" i="56"/>
  <c r="B281" i="58"/>
  <c r="I30" i="56" l="1"/>
  <c r="A39" i="58"/>
  <c r="A40" i="56"/>
  <c r="J42" i="64"/>
  <c r="A461" i="55"/>
  <c r="D461" i="56"/>
  <c r="K461" i="56"/>
  <c r="D333" i="56"/>
  <c r="A333" i="55"/>
  <c r="K333" i="56"/>
  <c r="C334" i="56"/>
  <c r="B333" i="58"/>
  <c r="C462" i="56"/>
  <c r="B461" i="58"/>
  <c r="P94" i="56"/>
  <c r="P407" i="56"/>
  <c r="T282" i="56"/>
  <c r="U282" i="56"/>
  <c r="A282" i="55"/>
  <c r="D282" i="56"/>
  <c r="K282" i="56"/>
  <c r="B282" i="58"/>
  <c r="C283" i="56"/>
  <c r="I31" i="56" l="1"/>
  <c r="A40" i="58"/>
  <c r="A41" i="56"/>
  <c r="J43" i="64"/>
  <c r="C463" i="56"/>
  <c r="B462" i="58"/>
  <c r="C335" i="56"/>
  <c r="B334" i="58"/>
  <c r="A334" i="55"/>
  <c r="D334" i="56"/>
  <c r="K334" i="56"/>
  <c r="K462" i="56"/>
  <c r="A462" i="55"/>
  <c r="D462" i="56"/>
  <c r="P405" i="56"/>
  <c r="P386" i="56"/>
  <c r="P31" i="56"/>
  <c r="P23" i="56"/>
  <c r="P44" i="56"/>
  <c r="P10" i="56"/>
  <c r="P420" i="56"/>
  <c r="P359" i="56"/>
  <c r="P12" i="56"/>
  <c r="P37" i="56"/>
  <c r="P422" i="56"/>
  <c r="P22" i="56"/>
  <c r="P26" i="56"/>
  <c r="P30" i="56"/>
  <c r="P374" i="56"/>
  <c r="T283" i="56"/>
  <c r="U283" i="56"/>
  <c r="D283" i="56"/>
  <c r="A283" i="55"/>
  <c r="K283" i="56"/>
  <c r="B283" i="58"/>
  <c r="C284" i="56"/>
  <c r="I32" i="56" l="1"/>
  <c r="A41" i="58"/>
  <c r="A42" i="56"/>
  <c r="J44" i="64"/>
  <c r="D335" i="56"/>
  <c r="A335" i="55"/>
  <c r="K335" i="56"/>
  <c r="D463" i="56"/>
  <c r="A463" i="55"/>
  <c r="K463" i="56"/>
  <c r="B463" i="58"/>
  <c r="C464" i="56"/>
  <c r="P427" i="56"/>
  <c r="P208" i="56"/>
  <c r="C285" i="56"/>
  <c r="B284" i="58"/>
  <c r="T284" i="56"/>
  <c r="U284" i="56"/>
  <c r="A284" i="55"/>
  <c r="D284" i="56"/>
  <c r="K284" i="56"/>
  <c r="I33" i="56" l="1"/>
  <c r="A42" i="58"/>
  <c r="A43" i="56"/>
  <c r="M3" i="64"/>
  <c r="J45" i="64"/>
  <c r="A464" i="55"/>
  <c r="D464" i="56"/>
  <c r="K464" i="56"/>
  <c r="C465" i="56"/>
  <c r="B464" i="58"/>
  <c r="P384" i="56"/>
  <c r="P484" i="56"/>
  <c r="T285" i="56"/>
  <c r="U285" i="56"/>
  <c r="A285" i="55"/>
  <c r="D285" i="56"/>
  <c r="K285" i="56"/>
  <c r="C286" i="56"/>
  <c r="B285" i="58"/>
  <c r="I34" i="56" l="1"/>
  <c r="A43" i="58"/>
  <c r="A44" i="56"/>
  <c r="M5" i="64"/>
  <c r="M6" i="64"/>
  <c r="J46" i="64"/>
  <c r="C466" i="56"/>
  <c r="B465" i="58"/>
  <c r="A465" i="55"/>
  <c r="D465" i="56"/>
  <c r="K465" i="56"/>
  <c r="P449" i="56"/>
  <c r="P457" i="56"/>
  <c r="B286" i="58"/>
  <c r="C287" i="56"/>
  <c r="U286" i="56"/>
  <c r="T286" i="56"/>
  <c r="A286" i="55"/>
  <c r="K286" i="56"/>
  <c r="D286" i="56"/>
  <c r="I35" i="56" l="1"/>
  <c r="A44" i="58"/>
  <c r="A45" i="56"/>
  <c r="J48" i="64"/>
  <c r="D466" i="56"/>
  <c r="A466" i="55"/>
  <c r="K466" i="56"/>
  <c r="C467" i="56"/>
  <c r="B466" i="58"/>
  <c r="P34" i="56"/>
  <c r="P70" i="56"/>
  <c r="P66" i="56"/>
  <c r="P336" i="56"/>
  <c r="B287" i="58"/>
  <c r="C288" i="56"/>
  <c r="U287" i="56"/>
  <c r="T287" i="56"/>
  <c r="K287" i="56"/>
  <c r="D287" i="56"/>
  <c r="A287" i="55"/>
  <c r="I36" i="56" l="1"/>
  <c r="A45" i="58"/>
  <c r="A46" i="56"/>
  <c r="J49" i="64"/>
  <c r="C468" i="56"/>
  <c r="B467" i="58"/>
  <c r="K467" i="56"/>
  <c r="D467" i="56"/>
  <c r="A467" i="55"/>
  <c r="P334" i="56"/>
  <c r="B288" i="58"/>
  <c r="C289" i="56"/>
  <c r="T288" i="56"/>
  <c r="U288" i="56"/>
  <c r="A288" i="55"/>
  <c r="D288" i="56"/>
  <c r="K288" i="56"/>
  <c r="I37" i="56" l="1"/>
  <c r="T179" i="56"/>
  <c r="T219" i="56"/>
  <c r="U175" i="56"/>
  <c r="T82" i="56"/>
  <c r="T124" i="56"/>
  <c r="T216" i="56"/>
  <c r="U138" i="56"/>
  <c r="U57" i="56"/>
  <c r="T90" i="56"/>
  <c r="U53" i="56"/>
  <c r="U106" i="56"/>
  <c r="T141" i="56"/>
  <c r="T168" i="56"/>
  <c r="T243" i="56"/>
  <c r="U203" i="56"/>
  <c r="T144" i="56"/>
  <c r="U123" i="56"/>
  <c r="T57" i="56"/>
  <c r="U257" i="56"/>
  <c r="U251" i="56"/>
  <c r="T115" i="56"/>
  <c r="T146" i="56"/>
  <c r="U38" i="56"/>
  <c r="U51" i="56"/>
  <c r="T204" i="56"/>
  <c r="U256" i="56"/>
  <c r="T101" i="56"/>
  <c r="U44" i="56"/>
  <c r="T51" i="56"/>
  <c r="T34" i="56"/>
  <c r="T251" i="56"/>
  <c r="U19" i="56"/>
  <c r="T133" i="56"/>
  <c r="U180" i="56"/>
  <c r="U112" i="56"/>
  <c r="U243" i="56"/>
  <c r="T222" i="56"/>
  <c r="T205" i="56"/>
  <c r="T106" i="56"/>
  <c r="U221" i="56"/>
  <c r="U146" i="56"/>
  <c r="U231" i="56"/>
  <c r="T221" i="56"/>
  <c r="T111" i="56"/>
  <c r="T73" i="56"/>
  <c r="U159" i="56"/>
  <c r="T256" i="56"/>
  <c r="U260" i="56"/>
  <c r="U37" i="56"/>
  <c r="T250" i="56"/>
  <c r="T231" i="56"/>
  <c r="T137" i="56"/>
  <c r="T159" i="56"/>
  <c r="U141" i="56"/>
  <c r="T244" i="56"/>
  <c r="U137" i="56"/>
  <c r="T154" i="56"/>
  <c r="U145" i="56"/>
  <c r="T145" i="56"/>
  <c r="U136" i="56"/>
  <c r="T112" i="56"/>
  <c r="U73" i="56"/>
  <c r="T44" i="56"/>
  <c r="U60" i="56"/>
  <c r="U27" i="56"/>
  <c r="T19" i="56"/>
  <c r="U142" i="56"/>
  <c r="T81" i="56"/>
  <c r="T134" i="56"/>
  <c r="U250" i="56"/>
  <c r="U90" i="56"/>
  <c r="U134" i="56"/>
  <c r="U34" i="56"/>
  <c r="U204" i="56"/>
  <c r="U244" i="56"/>
  <c r="T100" i="56"/>
  <c r="T257" i="56"/>
  <c r="U115" i="56"/>
  <c r="U82" i="56"/>
  <c r="T53" i="56"/>
  <c r="U111" i="56"/>
  <c r="U81" i="56"/>
  <c r="U144" i="56"/>
  <c r="U124" i="56"/>
  <c r="T143" i="56"/>
  <c r="T55" i="56"/>
  <c r="U217" i="56"/>
  <c r="T180" i="56"/>
  <c r="T123" i="56"/>
  <c r="T142" i="56"/>
  <c r="U205" i="56"/>
  <c r="U216" i="56"/>
  <c r="T260" i="56"/>
  <c r="U143" i="56"/>
  <c r="U83" i="56"/>
  <c r="T245" i="56"/>
  <c r="U93" i="56"/>
  <c r="U181" i="56"/>
  <c r="T61" i="56"/>
  <c r="T60" i="56"/>
  <c r="U39" i="56"/>
  <c r="U35" i="56"/>
  <c r="T20" i="56"/>
  <c r="U169" i="56"/>
  <c r="U36" i="56"/>
  <c r="T175" i="56"/>
  <c r="T36" i="56"/>
  <c r="U245" i="56"/>
  <c r="U176" i="56"/>
  <c r="T181" i="56"/>
  <c r="T261" i="56"/>
  <c r="T218" i="56"/>
  <c r="U206" i="56"/>
  <c r="U223" i="56"/>
  <c r="T169" i="56"/>
  <c r="U125" i="56"/>
  <c r="T47" i="56"/>
  <c r="U102" i="56"/>
  <c r="T39" i="56"/>
  <c r="T48" i="56"/>
  <c r="T217" i="56"/>
  <c r="T176" i="56"/>
  <c r="T107" i="56"/>
  <c r="U29" i="56"/>
  <c r="U261" i="56"/>
  <c r="T74" i="56"/>
  <c r="U20" i="56"/>
  <c r="U252" i="56"/>
  <c r="U160" i="56"/>
  <c r="T93" i="56"/>
  <c r="T206" i="56"/>
  <c r="U218" i="56"/>
  <c r="U168" i="56"/>
  <c r="T252" i="56"/>
  <c r="U107" i="56"/>
  <c r="T160" i="56"/>
  <c r="U74" i="56"/>
  <c r="T35" i="56"/>
  <c r="U139" i="56"/>
  <c r="T102" i="56"/>
  <c r="T139" i="56"/>
  <c r="T125" i="56"/>
  <c r="U192" i="56"/>
  <c r="T92" i="56"/>
  <c r="T29" i="56"/>
  <c r="U222" i="56"/>
  <c r="T147" i="56"/>
  <c r="T83" i="56"/>
  <c r="U101" i="56"/>
  <c r="U94" i="56"/>
  <c r="T94" i="56"/>
  <c r="U92" i="56"/>
  <c r="U47" i="56"/>
  <c r="T207" i="56"/>
  <c r="U108" i="56"/>
  <c r="U170" i="56"/>
  <c r="T140" i="56"/>
  <c r="U116" i="56"/>
  <c r="T40" i="56"/>
  <c r="T193" i="56"/>
  <c r="U48" i="56"/>
  <c r="T183" i="56"/>
  <c r="U225" i="56"/>
  <c r="U182" i="56"/>
  <c r="T262" i="56"/>
  <c r="U183" i="56"/>
  <c r="T126" i="56"/>
  <c r="T148" i="56"/>
  <c r="T108" i="56"/>
  <c r="T95" i="56"/>
  <c r="U21" i="56"/>
  <c r="T103" i="56"/>
  <c r="U30" i="56"/>
  <c r="T62" i="56"/>
  <c r="U85" i="56"/>
  <c r="T149" i="56"/>
  <c r="T182" i="56"/>
  <c r="U161" i="56"/>
  <c r="T21" i="56"/>
  <c r="T84" i="56"/>
  <c r="U187" i="56"/>
  <c r="U62" i="56"/>
  <c r="U40" i="56"/>
  <c r="T223" i="56"/>
  <c r="T117" i="56"/>
  <c r="U262" i="56"/>
  <c r="U233" i="56"/>
  <c r="U147" i="56"/>
  <c r="U103" i="56"/>
  <c r="U61" i="56"/>
  <c r="U207" i="56"/>
  <c r="T177" i="56"/>
  <c r="T246" i="56"/>
  <c r="U140" i="56"/>
  <c r="T170" i="56"/>
  <c r="U148" i="56"/>
  <c r="U149" i="56"/>
  <c r="T224" i="56"/>
  <c r="U232" i="56"/>
  <c r="T116" i="56"/>
  <c r="U178" i="56"/>
  <c r="U126" i="56"/>
  <c r="U193" i="56"/>
  <c r="U246" i="56"/>
  <c r="U75" i="56"/>
  <c r="T161" i="56"/>
  <c r="T233" i="56"/>
  <c r="T30" i="56"/>
  <c r="U177" i="56"/>
  <c r="U224" i="56"/>
  <c r="T192" i="56"/>
  <c r="T232" i="56"/>
  <c r="T75" i="56"/>
  <c r="U95" i="56"/>
  <c r="T178" i="56"/>
  <c r="T187" i="56"/>
  <c r="U22" i="56"/>
  <c r="T188" i="56"/>
  <c r="U86" i="56"/>
  <c r="U117" i="56"/>
  <c r="T263" i="56"/>
  <c r="U234" i="56"/>
  <c r="T42" i="56"/>
  <c r="U118" i="56"/>
  <c r="U263" i="56"/>
  <c r="U208" i="56"/>
  <c r="U189" i="56"/>
  <c r="U194" i="56"/>
  <c r="U110" i="56"/>
  <c r="U42" i="56"/>
  <c r="T41" i="56"/>
  <c r="U171" i="56"/>
  <c r="T118" i="56"/>
  <c r="U150" i="56"/>
  <c r="T22" i="56"/>
  <c r="T128" i="56"/>
  <c r="T171" i="56"/>
  <c r="U188" i="56"/>
  <c r="U128" i="56"/>
  <c r="T225" i="56"/>
  <c r="T85" i="56"/>
  <c r="T208" i="56"/>
  <c r="T86" i="56"/>
  <c r="U247" i="56"/>
  <c r="T127" i="56"/>
  <c r="T76" i="56"/>
  <c r="T184" i="56"/>
  <c r="T189" i="56"/>
  <c r="T234" i="56"/>
  <c r="T247" i="56"/>
  <c r="U84" i="56"/>
  <c r="T31" i="56"/>
  <c r="T150" i="56"/>
  <c r="T63" i="56"/>
  <c r="U109" i="56"/>
  <c r="T194" i="56"/>
  <c r="T96" i="56"/>
  <c r="U96" i="56"/>
  <c r="T110" i="56"/>
  <c r="T109" i="56"/>
  <c r="U63" i="56"/>
  <c r="U31" i="56"/>
  <c r="T104" i="56"/>
  <c r="T28" i="56"/>
  <c r="T264" i="56"/>
  <c r="U97" i="56"/>
  <c r="U151" i="56"/>
  <c r="T27" i="56"/>
  <c r="T33" i="56"/>
  <c r="T64" i="56"/>
  <c r="U18" i="56"/>
  <c r="U154" i="56"/>
  <c r="U87" i="56"/>
  <c r="T203" i="56"/>
  <c r="T209" i="56"/>
  <c r="U155" i="56"/>
  <c r="T120" i="56"/>
  <c r="T174" i="56"/>
  <c r="T43" i="56"/>
  <c r="U49" i="56"/>
  <c r="T45" i="56"/>
  <c r="U58" i="56"/>
  <c r="U163" i="56"/>
  <c r="U33" i="56"/>
  <c r="U129" i="56"/>
  <c r="T163" i="56"/>
  <c r="T166" i="56"/>
  <c r="T190" i="56"/>
  <c r="T157" i="56"/>
  <c r="U236" i="56"/>
  <c r="T113" i="56"/>
  <c r="T70" i="56"/>
  <c r="U127" i="56"/>
  <c r="U41" i="56"/>
  <c r="T259" i="56"/>
  <c r="U46" i="56"/>
  <c r="U100" i="56"/>
  <c r="T236" i="56"/>
  <c r="U70" i="56"/>
  <c r="T172" i="56"/>
  <c r="T18" i="56"/>
  <c r="T105" i="56"/>
  <c r="T52" i="56"/>
  <c r="U253" i="56"/>
  <c r="U258" i="56"/>
  <c r="T32" i="56"/>
  <c r="T156" i="56"/>
  <c r="T226" i="56"/>
  <c r="T195" i="56"/>
  <c r="T99" i="56"/>
  <c r="T38" i="56"/>
  <c r="U59" i="56"/>
  <c r="U259" i="56"/>
  <c r="T23" i="56"/>
  <c r="U229" i="56"/>
  <c r="T17" i="56"/>
  <c r="T80" i="56"/>
  <c r="U76" i="56"/>
  <c r="U185" i="56"/>
  <c r="U52" i="56"/>
  <c r="U135" i="56"/>
  <c r="T253" i="56"/>
  <c r="T91" i="56"/>
  <c r="T37" i="56"/>
  <c r="T135" i="56"/>
  <c r="T229" i="56"/>
  <c r="U254" i="56"/>
  <c r="U43" i="56"/>
  <c r="U219" i="56"/>
  <c r="U166" i="56"/>
  <c r="T97" i="56"/>
  <c r="U72" i="56"/>
  <c r="U157" i="56"/>
  <c r="U190" i="56"/>
  <c r="T138" i="56"/>
  <c r="U184" i="56"/>
  <c r="T49" i="56"/>
  <c r="U173" i="56"/>
  <c r="T185" i="56"/>
  <c r="T254" i="56"/>
  <c r="U255" i="56"/>
  <c r="U54" i="56"/>
  <c r="U113" i="56"/>
  <c r="U220" i="56"/>
  <c r="T50" i="56"/>
  <c r="T71" i="56"/>
  <c r="T59" i="56"/>
  <c r="U167" i="56"/>
  <c r="U69" i="56"/>
  <c r="U195" i="56"/>
  <c r="T258" i="56"/>
  <c r="U120" i="56"/>
  <c r="U28" i="56"/>
  <c r="T230" i="56"/>
  <c r="U248" i="56"/>
  <c r="U153" i="56"/>
  <c r="U64" i="56"/>
  <c r="U71" i="56"/>
  <c r="U91" i="56"/>
  <c r="T68" i="56"/>
  <c r="U32" i="56"/>
  <c r="U174" i="56"/>
  <c r="T46" i="56"/>
  <c r="U17" i="56"/>
  <c r="T155" i="56"/>
  <c r="T72" i="56"/>
  <c r="T69" i="56"/>
  <c r="T136" i="56"/>
  <c r="U104" i="56"/>
  <c r="T173" i="56"/>
  <c r="U209" i="56"/>
  <c r="T58" i="56"/>
  <c r="U165" i="56"/>
  <c r="U77" i="56"/>
  <c r="U68" i="56"/>
  <c r="T153" i="56"/>
  <c r="U162" i="56"/>
  <c r="T56" i="56"/>
  <c r="T186" i="56"/>
  <c r="T152" i="56"/>
  <c r="T129" i="56"/>
  <c r="U133" i="56"/>
  <c r="U210" i="56"/>
  <c r="U158" i="56"/>
  <c r="U172" i="56"/>
  <c r="T265" i="56"/>
  <c r="T151" i="56"/>
  <c r="T165" i="56"/>
  <c r="U164" i="56"/>
  <c r="T114" i="56"/>
  <c r="U50" i="56"/>
  <c r="U45" i="56"/>
  <c r="U119" i="56"/>
  <c r="U80" i="56"/>
  <c r="U226" i="56"/>
  <c r="U98" i="56"/>
  <c r="T119" i="56"/>
  <c r="U186" i="56"/>
  <c r="U249" i="56"/>
  <c r="U264" i="56"/>
  <c r="T162" i="56"/>
  <c r="T248" i="56"/>
  <c r="U99" i="56"/>
  <c r="U237" i="56"/>
  <c r="T98" i="56"/>
  <c r="U88" i="56"/>
  <c r="T65" i="56"/>
  <c r="U55" i="56"/>
  <c r="U156" i="56"/>
  <c r="U114" i="56"/>
  <c r="T24" i="56"/>
  <c r="U230" i="56"/>
  <c r="T89" i="56"/>
  <c r="T191" i="56"/>
  <c r="T77" i="56"/>
  <c r="T130" i="56"/>
  <c r="T164" i="56"/>
  <c r="U105" i="56"/>
  <c r="T210" i="56"/>
  <c r="T121" i="56"/>
  <c r="U89" i="56"/>
  <c r="T220" i="56"/>
  <c r="U23" i="56"/>
  <c r="T196" i="56"/>
  <c r="T54" i="56"/>
  <c r="T255" i="56"/>
  <c r="T167" i="56"/>
  <c r="T158" i="56"/>
  <c r="U56" i="56"/>
  <c r="T235" i="56"/>
  <c r="A46" i="58"/>
  <c r="A47" i="56"/>
  <c r="J50" i="64"/>
  <c r="K468" i="56"/>
  <c r="D468" i="56"/>
  <c r="A468" i="55"/>
  <c r="P215" i="56"/>
  <c r="B289" i="58"/>
  <c r="C290" i="56"/>
  <c r="U289" i="56"/>
  <c r="T289" i="56"/>
  <c r="A289" i="55"/>
  <c r="D289" i="56"/>
  <c r="K289" i="56"/>
  <c r="I38" i="56" l="1"/>
  <c r="A47" i="58"/>
  <c r="A48" i="56"/>
  <c r="J51" i="64"/>
  <c r="P431" i="56"/>
  <c r="C291" i="56"/>
  <c r="B290" i="58"/>
  <c r="T290" i="56"/>
  <c r="U290" i="56"/>
  <c r="A290" i="55"/>
  <c r="D290" i="56"/>
  <c r="K290" i="56"/>
  <c r="I39" i="56" l="1"/>
  <c r="A48" i="58"/>
  <c r="A49" i="56"/>
  <c r="J52" i="64"/>
  <c r="P329" i="56"/>
  <c r="C292" i="56"/>
  <c r="B291" i="58"/>
  <c r="T291" i="56"/>
  <c r="U291" i="56"/>
  <c r="D291" i="56"/>
  <c r="A291" i="55"/>
  <c r="K291" i="56"/>
  <c r="I40" i="56" l="1"/>
  <c r="A49" i="58"/>
  <c r="A50" i="56"/>
  <c r="J53" i="64"/>
  <c r="U292" i="56"/>
  <c r="T292" i="56"/>
  <c r="D292" i="56"/>
  <c r="K292" i="56"/>
  <c r="A292" i="55"/>
  <c r="B292" i="58"/>
  <c r="C293" i="56"/>
  <c r="I41" i="56" l="1"/>
  <c r="A50" i="58"/>
  <c r="A51" i="56"/>
  <c r="J54" i="64"/>
  <c r="P276" i="56"/>
  <c r="P266" i="56"/>
  <c r="C294" i="56"/>
  <c r="B293" i="58"/>
  <c r="T293" i="56"/>
  <c r="U293" i="56"/>
  <c r="D293" i="56"/>
  <c r="K293" i="56"/>
  <c r="A293" i="55"/>
  <c r="I42" i="56" l="1"/>
  <c r="A51" i="58"/>
  <c r="A52" i="56"/>
  <c r="J55" i="64"/>
  <c r="P6" i="56"/>
  <c r="P20" i="56"/>
  <c r="P410" i="56"/>
  <c r="B294" i="58"/>
  <c r="C295" i="56"/>
  <c r="U294" i="56"/>
  <c r="T294" i="56"/>
  <c r="D294" i="56"/>
  <c r="A294" i="55"/>
  <c r="K294" i="56"/>
  <c r="I43" i="56" l="1"/>
  <c r="A52" i="58"/>
  <c r="A53" i="56"/>
  <c r="J56" i="64"/>
  <c r="B295" i="58"/>
  <c r="C296" i="56"/>
  <c r="U295" i="56"/>
  <c r="T295" i="56"/>
  <c r="A295" i="55"/>
  <c r="D295" i="56"/>
  <c r="K295" i="56"/>
  <c r="I44" i="56" l="1"/>
  <c r="A53" i="58"/>
  <c r="A54" i="56"/>
  <c r="J57" i="64"/>
  <c r="P246" i="56"/>
  <c r="P441" i="56"/>
  <c r="P300" i="56"/>
  <c r="P292" i="56"/>
  <c r="P456" i="56"/>
  <c r="P448" i="56"/>
  <c r="P284" i="56"/>
  <c r="P247" i="56"/>
  <c r="P275" i="56"/>
  <c r="P265" i="56"/>
  <c r="P338" i="56"/>
  <c r="B296" i="58"/>
  <c r="C297" i="56"/>
  <c r="T296" i="56"/>
  <c r="U296" i="56"/>
  <c r="D296" i="56"/>
  <c r="K296" i="56"/>
  <c r="A296" i="55"/>
  <c r="I45" i="56" l="1"/>
  <c r="A54" i="58"/>
  <c r="A55" i="56"/>
  <c r="J58" i="64"/>
  <c r="P337" i="56"/>
  <c r="B297" i="58"/>
  <c r="C298" i="56"/>
  <c r="U297" i="56"/>
  <c r="T297" i="56"/>
  <c r="A297" i="55"/>
  <c r="D297" i="56"/>
  <c r="K297" i="56"/>
  <c r="I46" i="56" l="1"/>
  <c r="A55" i="58"/>
  <c r="A56" i="56"/>
  <c r="J59" i="64"/>
  <c r="P33" i="56"/>
  <c r="C299" i="56"/>
  <c r="B298" i="58"/>
  <c r="T298" i="56"/>
  <c r="U298" i="56"/>
  <c r="A298" i="55"/>
  <c r="D298" i="56"/>
  <c r="K298" i="56"/>
  <c r="I47" i="56" l="1"/>
  <c r="A56" i="58"/>
  <c r="A57" i="56"/>
  <c r="J60" i="64"/>
  <c r="P88" i="56"/>
  <c r="B299" i="58"/>
  <c r="C300" i="56"/>
  <c r="T299" i="56"/>
  <c r="U299" i="56"/>
  <c r="A299" i="55"/>
  <c r="D299" i="56"/>
  <c r="K299" i="56"/>
  <c r="I48" i="56" l="1"/>
  <c r="A57" i="58"/>
  <c r="A58" i="56"/>
  <c r="J61" i="64"/>
  <c r="C302" i="56"/>
  <c r="B301" i="58"/>
  <c r="B300" i="58"/>
  <c r="C301" i="56"/>
  <c r="U300" i="56"/>
  <c r="T300" i="56"/>
  <c r="A300" i="55"/>
  <c r="K300" i="56"/>
  <c r="D300" i="56"/>
  <c r="I49" i="56" l="1"/>
  <c r="A58" i="58"/>
  <c r="A59" i="56"/>
  <c r="J62" i="64"/>
  <c r="D302" i="56"/>
  <c r="T302" i="56"/>
  <c r="A302" i="55"/>
  <c r="U302" i="56"/>
  <c r="K302" i="56"/>
  <c r="B302" i="58"/>
  <c r="C303" i="56"/>
  <c r="P116" i="56"/>
  <c r="P421" i="56"/>
  <c r="P118" i="56"/>
  <c r="P107" i="56"/>
  <c r="T301" i="56"/>
  <c r="U301" i="56"/>
  <c r="A301" i="55"/>
  <c r="D301" i="56"/>
  <c r="K301" i="56"/>
  <c r="I50" i="56" l="1"/>
  <c r="A59" i="58"/>
  <c r="A60" i="56"/>
  <c r="J63" i="64"/>
  <c r="U303" i="56"/>
  <c r="T303" i="56"/>
  <c r="A303" i="55"/>
  <c r="D303" i="56"/>
  <c r="K303" i="56"/>
  <c r="C304" i="56"/>
  <c r="B303" i="58"/>
  <c r="P108" i="56"/>
  <c r="I51" i="56" l="1"/>
  <c r="A60" i="58"/>
  <c r="A61" i="56"/>
  <c r="J64" i="64"/>
  <c r="C305" i="56"/>
  <c r="B304" i="58"/>
  <c r="K304" i="56"/>
  <c r="T304" i="56"/>
  <c r="U304" i="56"/>
  <c r="A304" i="55"/>
  <c r="D304" i="56"/>
  <c r="P47" i="56"/>
  <c r="I52" i="56" l="1"/>
  <c r="A61" i="58"/>
  <c r="A62" i="56"/>
  <c r="J65" i="64"/>
  <c r="C306" i="56"/>
  <c r="B305" i="58"/>
  <c r="A305" i="55"/>
  <c r="D305" i="56"/>
  <c r="U305" i="56"/>
  <c r="T305" i="56"/>
  <c r="K305" i="56"/>
  <c r="I53" i="56" l="1"/>
  <c r="A62" i="58"/>
  <c r="A63" i="56"/>
  <c r="J66" i="64"/>
  <c r="T306" i="56"/>
  <c r="A306" i="55"/>
  <c r="K306" i="56"/>
  <c r="D306" i="56"/>
  <c r="U306" i="56"/>
  <c r="C307" i="56"/>
  <c r="B306" i="58"/>
  <c r="P309" i="56"/>
  <c r="P307" i="56"/>
  <c r="P316" i="56"/>
  <c r="P315" i="56"/>
  <c r="P402" i="56"/>
  <c r="I54" i="56" l="1"/>
  <c r="A63" i="58"/>
  <c r="A64" i="56"/>
  <c r="J67" i="64"/>
  <c r="C308" i="56"/>
  <c r="B307" i="58"/>
  <c r="U307" i="56"/>
  <c r="T307" i="56"/>
  <c r="D307" i="56"/>
  <c r="A307" i="55"/>
  <c r="K307" i="56"/>
  <c r="I55" i="56" l="1"/>
  <c r="A64" i="58"/>
  <c r="A65" i="56"/>
  <c r="J68" i="64"/>
  <c r="C309" i="56"/>
  <c r="B308" i="58"/>
  <c r="U308" i="56"/>
  <c r="T308" i="56"/>
  <c r="D308" i="56"/>
  <c r="A308" i="55"/>
  <c r="K308" i="56"/>
  <c r="P278" i="56"/>
  <c r="P442" i="56"/>
  <c r="P259" i="56"/>
  <c r="P294" i="56"/>
  <c r="P286" i="56"/>
  <c r="P450" i="56"/>
  <c r="P268" i="56"/>
  <c r="P458" i="56"/>
  <c r="P428" i="56"/>
  <c r="I56" i="56" l="1"/>
  <c r="A65" i="58"/>
  <c r="A66" i="56"/>
  <c r="J69" i="64"/>
  <c r="U309" i="56"/>
  <c r="D309" i="56"/>
  <c r="A309" i="55"/>
  <c r="K309" i="56"/>
  <c r="T309" i="56"/>
  <c r="B309" i="58"/>
  <c r="C310" i="56"/>
  <c r="I57" i="56" l="1"/>
  <c r="T334" i="56"/>
  <c r="T331" i="56"/>
  <c r="U335" i="56"/>
  <c r="U461" i="56"/>
  <c r="U462" i="56"/>
  <c r="U334" i="56"/>
  <c r="T463" i="56"/>
  <c r="U464" i="56"/>
  <c r="T335" i="56"/>
  <c r="T465" i="56"/>
  <c r="T464" i="56"/>
  <c r="U420" i="56"/>
  <c r="U463" i="56"/>
  <c r="U325" i="56"/>
  <c r="U359" i="56"/>
  <c r="U378" i="56"/>
  <c r="U495" i="56"/>
  <c r="T380" i="56"/>
  <c r="T479" i="56"/>
  <c r="U488" i="56"/>
  <c r="T431" i="56"/>
  <c r="U425" i="56"/>
  <c r="U494" i="56"/>
  <c r="U386" i="56"/>
  <c r="T427" i="56"/>
  <c r="U406" i="56"/>
  <c r="T404" i="56"/>
  <c r="U361" i="56"/>
  <c r="T503" i="56"/>
  <c r="T475" i="56"/>
  <c r="T432" i="56"/>
  <c r="T313" i="56"/>
  <c r="T340" i="56"/>
  <c r="T461" i="56"/>
  <c r="T413" i="56"/>
  <c r="U336" i="56"/>
  <c r="T430" i="56"/>
  <c r="T317" i="56"/>
  <c r="T436" i="56"/>
  <c r="T445" i="56"/>
  <c r="T412" i="56"/>
  <c r="T434" i="56"/>
  <c r="T504" i="56"/>
  <c r="U476" i="56"/>
  <c r="T358" i="56"/>
  <c r="U367" i="56"/>
  <c r="U346" i="56"/>
  <c r="U436" i="56"/>
  <c r="U413" i="56"/>
  <c r="U398" i="56"/>
  <c r="U455" i="56"/>
  <c r="U481" i="56"/>
  <c r="U337" i="56"/>
  <c r="U373" i="56"/>
  <c r="T314" i="56"/>
  <c r="T385" i="56"/>
  <c r="U444" i="56"/>
  <c r="T326" i="56"/>
  <c r="U498" i="56"/>
  <c r="U485" i="56"/>
  <c r="T417" i="56"/>
  <c r="T374" i="56"/>
  <c r="T496" i="56"/>
  <c r="T406" i="56"/>
  <c r="T450" i="56"/>
  <c r="T494" i="56"/>
  <c r="T375" i="56"/>
  <c r="T402" i="56"/>
  <c r="U466" i="56"/>
  <c r="U397" i="56"/>
  <c r="T320" i="56"/>
  <c r="U311" i="56"/>
  <c r="T437" i="56"/>
  <c r="T364" i="56"/>
  <c r="T396" i="56"/>
  <c r="U452" i="56"/>
  <c r="U399" i="56"/>
  <c r="U363" i="56"/>
  <c r="T501" i="56"/>
  <c r="U362" i="56"/>
  <c r="T429" i="56"/>
  <c r="T357" i="56"/>
  <c r="U471" i="56"/>
  <c r="T327" i="56"/>
  <c r="T355" i="56"/>
  <c r="T415" i="56"/>
  <c r="U503" i="56"/>
  <c r="T328" i="56"/>
  <c r="T441" i="56"/>
  <c r="T341" i="56"/>
  <c r="T455" i="56"/>
  <c r="T344" i="56"/>
  <c r="T489" i="56"/>
  <c r="T311" i="56"/>
  <c r="U323" i="56"/>
  <c r="T323" i="56"/>
  <c r="T382" i="56"/>
  <c r="U458" i="56"/>
  <c r="U349" i="56"/>
  <c r="U433" i="56"/>
  <c r="U421" i="56"/>
  <c r="U403" i="56"/>
  <c r="T495" i="56"/>
  <c r="T476" i="56"/>
  <c r="T359" i="56"/>
  <c r="U449" i="56"/>
  <c r="T453" i="56"/>
  <c r="U314" i="56"/>
  <c r="U318" i="56"/>
  <c r="T353" i="56"/>
  <c r="U416" i="56"/>
  <c r="T332" i="56"/>
  <c r="U453" i="56"/>
  <c r="U484" i="56"/>
  <c r="T379" i="56"/>
  <c r="U313" i="56"/>
  <c r="T471" i="56"/>
  <c r="U339" i="56"/>
  <c r="U371" i="56"/>
  <c r="T349" i="56"/>
  <c r="U432" i="56"/>
  <c r="U489" i="56"/>
  <c r="T473" i="56"/>
  <c r="U470" i="56"/>
  <c r="T325" i="56"/>
  <c r="U327" i="56"/>
  <c r="U324" i="56"/>
  <c r="U329" i="56"/>
  <c r="U341" i="56"/>
  <c r="U454" i="56"/>
  <c r="U438" i="56"/>
  <c r="T456" i="56"/>
  <c r="U405" i="56"/>
  <c r="T405" i="56"/>
  <c r="U345" i="56"/>
  <c r="T373" i="56"/>
  <c r="U382" i="56"/>
  <c r="T424" i="56"/>
  <c r="U360" i="56"/>
  <c r="T486" i="56"/>
  <c r="U384" i="56"/>
  <c r="U443" i="56"/>
  <c r="T372" i="56"/>
  <c r="U478" i="56"/>
  <c r="U344" i="56"/>
  <c r="T361" i="56"/>
  <c r="T369" i="56"/>
  <c r="T351" i="56"/>
  <c r="T497" i="56"/>
  <c r="U366" i="56"/>
  <c r="U340" i="56"/>
  <c r="T371" i="56"/>
  <c r="U465" i="56"/>
  <c r="T459" i="56"/>
  <c r="T466" i="56"/>
  <c r="T397" i="56"/>
  <c r="U479" i="56"/>
  <c r="T410" i="56"/>
  <c r="U424" i="56"/>
  <c r="T393" i="56"/>
  <c r="T342" i="56"/>
  <c r="T356" i="56"/>
  <c r="T428" i="56"/>
  <c r="U469" i="56"/>
  <c r="T318" i="56"/>
  <c r="U439" i="56"/>
  <c r="T440" i="56"/>
  <c r="U422" i="56"/>
  <c r="T398" i="56"/>
  <c r="U487" i="56"/>
  <c r="T505" i="56"/>
  <c r="U376" i="56"/>
  <c r="U459" i="56"/>
  <c r="U457" i="56"/>
  <c r="U431" i="56"/>
  <c r="T423" i="56"/>
  <c r="T347" i="56"/>
  <c r="T362" i="56"/>
  <c r="T315" i="56"/>
  <c r="U333" i="56"/>
  <c r="U430" i="56"/>
  <c r="T481" i="56"/>
  <c r="T392" i="56"/>
  <c r="U415" i="56"/>
  <c r="U343" i="56"/>
  <c r="U423" i="56"/>
  <c r="U419" i="56"/>
  <c r="T500" i="56"/>
  <c r="U369" i="56"/>
  <c r="T490" i="56"/>
  <c r="U383" i="56"/>
  <c r="U315" i="56"/>
  <c r="U364" i="56"/>
  <c r="U322" i="56"/>
  <c r="T376" i="56"/>
  <c r="U429" i="56"/>
  <c r="T330" i="56"/>
  <c r="T443" i="56"/>
  <c r="T348" i="56"/>
  <c r="U393" i="56"/>
  <c r="U445" i="56"/>
  <c r="U437" i="56"/>
  <c r="T492" i="56"/>
  <c r="T407" i="56"/>
  <c r="T401" i="56"/>
  <c r="T408" i="56"/>
  <c r="U480" i="56"/>
  <c r="T422" i="56"/>
  <c r="U409" i="56"/>
  <c r="U482" i="56"/>
  <c r="T458" i="56"/>
  <c r="U331" i="56"/>
  <c r="U396" i="56"/>
  <c r="T482" i="56"/>
  <c r="T363" i="56"/>
  <c r="T435" i="56"/>
  <c r="U442" i="56"/>
  <c r="U342" i="56"/>
  <c r="U468" i="56"/>
  <c r="U320" i="56"/>
  <c r="T312" i="56"/>
  <c r="T419" i="56"/>
  <c r="T387" i="56"/>
  <c r="T442" i="56"/>
  <c r="U347" i="56"/>
  <c r="U412" i="56"/>
  <c r="T377" i="56"/>
  <c r="U426" i="56"/>
  <c r="U493" i="56"/>
  <c r="T354" i="56"/>
  <c r="T370" i="56"/>
  <c r="T343" i="56"/>
  <c r="T333" i="56"/>
  <c r="U365" i="56"/>
  <c r="T478" i="56"/>
  <c r="T444" i="56"/>
  <c r="T390" i="56"/>
  <c r="U427" i="56"/>
  <c r="U440" i="56"/>
  <c r="U483" i="56"/>
  <c r="T426" i="56"/>
  <c r="U387" i="56"/>
  <c r="T449" i="56"/>
  <c r="U321" i="56"/>
  <c r="T414" i="56"/>
  <c r="T484" i="56"/>
  <c r="U428" i="56"/>
  <c r="U500" i="56"/>
  <c r="T388" i="56"/>
  <c r="U330" i="56"/>
  <c r="T433" i="56"/>
  <c r="T498" i="56"/>
  <c r="U502" i="56"/>
  <c r="T403" i="56"/>
  <c r="U385" i="56"/>
  <c r="U332" i="56"/>
  <c r="U472" i="56"/>
  <c r="T439" i="56"/>
  <c r="T368" i="56"/>
  <c r="T499" i="56"/>
  <c r="U379" i="56"/>
  <c r="T409" i="56"/>
  <c r="T329" i="56"/>
  <c r="U358" i="56"/>
  <c r="T337" i="56"/>
  <c r="T472" i="56"/>
  <c r="U475" i="56"/>
  <c r="U375" i="56"/>
  <c r="T487" i="56"/>
  <c r="U394" i="56"/>
  <c r="U316" i="56"/>
  <c r="T336" i="56"/>
  <c r="U355" i="56"/>
  <c r="U312" i="56"/>
  <c r="T316" i="56"/>
  <c r="U390" i="56"/>
  <c r="U388" i="56"/>
  <c r="T384" i="56"/>
  <c r="T394" i="56"/>
  <c r="U402" i="56"/>
  <c r="T352" i="56"/>
  <c r="U491" i="56"/>
  <c r="U352" i="56"/>
  <c r="T416" i="56"/>
  <c r="U356" i="56"/>
  <c r="T339" i="56"/>
  <c r="T360" i="56"/>
  <c r="T462" i="56"/>
  <c r="U499" i="56"/>
  <c r="U490" i="56"/>
  <c r="U392" i="56"/>
  <c r="U477" i="56"/>
  <c r="U353" i="56"/>
  <c r="U460" i="56"/>
  <c r="T321" i="56"/>
  <c r="U400" i="56"/>
  <c r="T493" i="56"/>
  <c r="T345" i="56"/>
  <c r="T338" i="56"/>
  <c r="U317" i="56"/>
  <c r="U380" i="56"/>
  <c r="T470" i="56"/>
  <c r="U377" i="56"/>
  <c r="U404" i="56"/>
  <c r="T477" i="56"/>
  <c r="T391" i="56"/>
  <c r="U434" i="56"/>
  <c r="T389" i="56"/>
  <c r="U328" i="56"/>
  <c r="U446" i="56"/>
  <c r="T491" i="56"/>
  <c r="U505" i="56"/>
  <c r="T365" i="56"/>
  <c r="T386" i="56"/>
  <c r="T457" i="56"/>
  <c r="T411" i="56"/>
  <c r="U338" i="56"/>
  <c r="U319" i="56"/>
  <c r="U467" i="56"/>
  <c r="T421" i="56"/>
  <c r="U351" i="56"/>
  <c r="T367" i="56"/>
  <c r="U389" i="56"/>
  <c r="T446" i="56"/>
  <c r="U348" i="56"/>
  <c r="U486" i="56"/>
  <c r="T460" i="56"/>
  <c r="T485" i="56"/>
  <c r="U401" i="56"/>
  <c r="T480" i="56"/>
  <c r="U350" i="56"/>
  <c r="U410" i="56"/>
  <c r="U450" i="56"/>
  <c r="T502" i="56"/>
  <c r="U448" i="56"/>
  <c r="T447" i="56"/>
  <c r="T383" i="56"/>
  <c r="U357" i="56"/>
  <c r="U414" i="56"/>
  <c r="U456" i="56"/>
  <c r="U391" i="56"/>
  <c r="U408" i="56"/>
  <c r="T322" i="56"/>
  <c r="U501" i="56"/>
  <c r="T378" i="56"/>
  <c r="U417" i="56"/>
  <c r="U368" i="56"/>
  <c r="U354" i="56"/>
  <c r="U374" i="56"/>
  <c r="T395" i="56"/>
  <c r="U395" i="56"/>
  <c r="T418" i="56"/>
  <c r="T399" i="56"/>
  <c r="U441" i="56"/>
  <c r="U372" i="56"/>
  <c r="U497" i="56"/>
  <c r="T488" i="56"/>
  <c r="U492" i="56"/>
  <c r="U411" i="56"/>
  <c r="U370" i="56"/>
  <c r="T438" i="56"/>
  <c r="T474" i="56"/>
  <c r="U474" i="56"/>
  <c r="U435" i="56"/>
  <c r="T454" i="56"/>
  <c r="T319" i="56"/>
  <c r="T483" i="56"/>
  <c r="T381" i="56"/>
  <c r="T467" i="56"/>
  <c r="T400" i="56"/>
  <c r="U418" i="56"/>
  <c r="U407" i="56"/>
  <c r="T420" i="56"/>
  <c r="U473" i="56"/>
  <c r="T425" i="56"/>
  <c r="U326" i="56"/>
  <c r="T468" i="56"/>
  <c r="T469" i="56"/>
  <c r="T451" i="56"/>
  <c r="U451" i="56"/>
  <c r="U381" i="56"/>
  <c r="T448" i="56"/>
  <c r="T324" i="56"/>
  <c r="U447" i="56"/>
  <c r="T452" i="56"/>
  <c r="U496" i="56"/>
  <c r="U504" i="56"/>
  <c r="T366" i="56"/>
  <c r="T350" i="56"/>
  <c r="T346" i="56"/>
  <c r="A66" i="58"/>
  <c r="A67" i="56"/>
  <c r="J70" i="64"/>
  <c r="K310" i="56"/>
  <c r="U310" i="56"/>
  <c r="T310" i="56"/>
  <c r="A310" i="55"/>
  <c r="D310" i="56"/>
  <c r="P106" i="56"/>
  <c r="P159" i="56"/>
  <c r="P109" i="56"/>
  <c r="I58" i="56" l="1"/>
  <c r="A67" i="58"/>
  <c r="A68" i="56"/>
  <c r="J71" i="64"/>
  <c r="P436" i="56"/>
  <c r="P451" i="56"/>
  <c r="P443" i="56"/>
  <c r="P346" i="56"/>
  <c r="I59" i="56" l="1"/>
  <c r="A68" i="58"/>
  <c r="A69" i="56"/>
  <c r="J72" i="64"/>
  <c r="P209" i="56"/>
  <c r="I60" i="56" l="1"/>
  <c r="A69" i="58"/>
  <c r="A70" i="56"/>
  <c r="J73" i="64"/>
  <c r="P67" i="56"/>
  <c r="I61" i="56" l="1"/>
  <c r="A70" i="58"/>
  <c r="A71" i="56"/>
  <c r="J74" i="64"/>
  <c r="P46" i="56"/>
  <c r="I62" i="56" l="1"/>
  <c r="A71" i="58"/>
  <c r="A72" i="56"/>
  <c r="J75" i="64"/>
  <c r="P388" i="56"/>
  <c r="I63" i="56" l="1"/>
  <c r="A72" i="58"/>
  <c r="A73" i="56"/>
  <c r="J76" i="64"/>
  <c r="I64" i="56" l="1"/>
  <c r="A73" i="58"/>
  <c r="A74" i="56"/>
  <c r="J77" i="64"/>
  <c r="P358" i="56"/>
  <c r="P491" i="56"/>
  <c r="P413" i="56"/>
  <c r="P360" i="56"/>
  <c r="I65" i="56" l="1"/>
  <c r="A74" i="58"/>
  <c r="A75" i="56"/>
  <c r="J78" i="64"/>
  <c r="I66" i="56" l="1"/>
  <c r="A75" i="58"/>
  <c r="A76" i="56"/>
  <c r="J79" i="64"/>
  <c r="I67" i="56" l="1"/>
  <c r="A76" i="58"/>
  <c r="A77" i="56"/>
  <c r="J80" i="64"/>
  <c r="I68" i="56" l="1"/>
  <c r="A77" i="58"/>
  <c r="A78" i="56"/>
  <c r="J81" i="64"/>
  <c r="I69" i="56" l="1"/>
  <c r="A78" i="58"/>
  <c r="A79" i="56"/>
  <c r="J82" i="64"/>
  <c r="I70" i="56" l="1"/>
  <c r="A79" i="58"/>
  <c r="A80" i="56"/>
  <c r="J83" i="64"/>
  <c r="I71" i="56" l="1"/>
  <c r="A80" i="58"/>
  <c r="A81" i="56"/>
  <c r="J84" i="64"/>
  <c r="I72" i="56" l="1"/>
  <c r="A81" i="58"/>
  <c r="A82" i="56"/>
  <c r="J85" i="64"/>
  <c r="J47" i="64"/>
  <c r="I73" i="56" l="1"/>
  <c r="A82" i="58"/>
  <c r="A83" i="56"/>
  <c r="J86" i="64"/>
  <c r="I74" i="56" l="1"/>
  <c r="A83" i="58"/>
  <c r="A84" i="56"/>
  <c r="J87" i="64"/>
  <c r="I75" i="56" l="1"/>
  <c r="A84" i="58"/>
  <c r="A85" i="56"/>
  <c r="J88" i="64"/>
  <c r="I76" i="56" l="1"/>
  <c r="A85" i="58"/>
  <c r="A86" i="56"/>
  <c r="J89" i="64"/>
  <c r="I77" i="56" l="1"/>
  <c r="A86" i="58"/>
  <c r="A87" i="56"/>
  <c r="J90" i="64"/>
  <c r="I78" i="56" l="1"/>
  <c r="A87" i="58"/>
  <c r="A88" i="56"/>
  <c r="J91" i="64"/>
  <c r="I79" i="56" l="1"/>
  <c r="A88" i="58"/>
  <c r="A89" i="56"/>
  <c r="J92" i="64"/>
  <c r="I80" i="56" l="1"/>
  <c r="A89" i="58"/>
  <c r="A90" i="56"/>
  <c r="J93" i="64"/>
  <c r="I81" i="56" l="1"/>
  <c r="A90" i="58"/>
  <c r="A91" i="56"/>
  <c r="J94" i="64"/>
  <c r="I82" i="56" l="1"/>
  <c r="A91" i="58"/>
  <c r="A92" i="56"/>
  <c r="J95" i="64"/>
  <c r="I83" i="56" l="1"/>
  <c r="A92" i="58"/>
  <c r="A93" i="56"/>
  <c r="J96" i="64"/>
  <c r="I84" i="56" l="1"/>
  <c r="A93" i="58"/>
  <c r="A94" i="56"/>
  <c r="J97" i="64"/>
  <c r="I85" i="56" l="1"/>
  <c r="A94" i="58"/>
  <c r="A95" i="56"/>
  <c r="J98" i="64"/>
  <c r="I86" i="56" l="1"/>
  <c r="A95" i="58"/>
  <c r="A96" i="56"/>
  <c r="J99" i="64"/>
  <c r="I87" i="56" l="1"/>
  <c r="A96" i="58"/>
  <c r="A97" i="56"/>
  <c r="J100" i="64"/>
  <c r="I88" i="56" l="1"/>
  <c r="A97" i="58"/>
  <c r="A98" i="56"/>
  <c r="J101" i="64"/>
  <c r="I89" i="56" l="1"/>
  <c r="A98" i="58"/>
  <c r="A99" i="56"/>
  <c r="J102" i="64"/>
  <c r="I90" i="56" l="1"/>
  <c r="A99" i="58"/>
  <c r="A100" i="56"/>
  <c r="J103" i="64"/>
  <c r="I91" i="56" l="1"/>
  <c r="A100" i="58"/>
  <c r="A101" i="56"/>
  <c r="J104" i="64"/>
  <c r="I92" i="56" l="1"/>
  <c r="A101" i="58"/>
  <c r="A102" i="56"/>
  <c r="J105" i="64"/>
  <c r="I93" i="56" l="1"/>
  <c r="A102" i="58"/>
  <c r="A103" i="56"/>
  <c r="J106" i="64"/>
  <c r="I94" i="56" l="1"/>
  <c r="A103" i="58"/>
  <c r="A104" i="56"/>
  <c r="J107" i="64"/>
  <c r="I95" i="56" l="1"/>
  <c r="A104" i="58"/>
  <c r="A105" i="56"/>
  <c r="J108" i="64"/>
  <c r="I96" i="56" l="1"/>
  <c r="A105" i="58"/>
  <c r="A106" i="56"/>
  <c r="J109" i="64"/>
  <c r="I97" i="56" l="1"/>
  <c r="A106" i="58"/>
  <c r="A107" i="56"/>
  <c r="J110" i="64"/>
  <c r="I98" i="56" l="1"/>
  <c r="A107" i="58"/>
  <c r="A108" i="56"/>
  <c r="J111" i="64"/>
  <c r="I99" i="56" l="1"/>
  <c r="A108" i="58"/>
  <c r="A109" i="56"/>
  <c r="J112" i="64"/>
  <c r="I100" i="56" l="1"/>
  <c r="A109" i="58"/>
  <c r="A110" i="56"/>
  <c r="J113" i="64"/>
  <c r="I101" i="56" l="1"/>
  <c r="A110" i="58"/>
  <c r="A111" i="56"/>
  <c r="J114" i="64"/>
  <c r="I102" i="56" l="1"/>
  <c r="A111" i="58"/>
  <c r="A112" i="56"/>
  <c r="J115" i="64"/>
  <c r="I103" i="56" l="1"/>
  <c r="A112" i="58"/>
  <c r="A113" i="56"/>
  <c r="J116" i="64"/>
  <c r="I104" i="56" l="1"/>
  <c r="A113" i="58"/>
  <c r="A114" i="56"/>
  <c r="J117" i="64"/>
  <c r="I105" i="56" l="1"/>
  <c r="A114" i="58"/>
  <c r="A115" i="56"/>
  <c r="J118" i="64"/>
  <c r="I106" i="56" l="1"/>
  <c r="A115" i="58"/>
  <c r="A116" i="56"/>
  <c r="J119" i="64"/>
  <c r="I107" i="56" l="1"/>
  <c r="A116" i="58"/>
  <c r="A117" i="56"/>
  <c r="J120" i="64"/>
  <c r="I108" i="56" l="1"/>
  <c r="A117" i="58"/>
  <c r="A118" i="56"/>
  <c r="J121" i="64"/>
  <c r="I109" i="56" l="1"/>
  <c r="A118" i="58"/>
  <c r="A119" i="56"/>
  <c r="J122" i="64"/>
  <c r="I110" i="56" l="1"/>
  <c r="A119" i="58"/>
  <c r="A120" i="56"/>
  <c r="J123" i="64"/>
  <c r="I111" i="56" l="1"/>
  <c r="A120" i="58"/>
  <c r="A121" i="56"/>
  <c r="J124" i="64"/>
  <c r="I112" i="56" l="1"/>
  <c r="A121" i="58"/>
  <c r="A122" i="56"/>
  <c r="J125" i="64"/>
  <c r="I113" i="56" l="1"/>
  <c r="A122" i="58"/>
  <c r="A123" i="56"/>
  <c r="J126" i="64"/>
  <c r="I114" i="56" l="1"/>
  <c r="A123" i="58"/>
  <c r="A124" i="56"/>
  <c r="J127" i="64"/>
  <c r="I115" i="56" l="1"/>
  <c r="A124" i="58"/>
  <c r="A125" i="56"/>
  <c r="J128" i="64"/>
  <c r="I116" i="56" l="1"/>
  <c r="A125" i="58"/>
  <c r="A126" i="56"/>
  <c r="J129" i="64"/>
  <c r="I117" i="56" l="1"/>
  <c r="A126" i="58"/>
  <c r="A127" i="56"/>
  <c r="J130" i="64"/>
  <c r="I118" i="56" l="1"/>
  <c r="A127" i="58"/>
  <c r="A128" i="56"/>
  <c r="J131" i="64"/>
  <c r="I119" i="56" l="1"/>
  <c r="A128" i="58"/>
  <c r="A129" i="56"/>
  <c r="J132" i="64"/>
  <c r="I120" i="56" l="1"/>
  <c r="A129" i="58"/>
  <c r="A130" i="56"/>
  <c r="J133" i="64"/>
  <c r="I121" i="56" l="1"/>
  <c r="A130" i="58"/>
  <c r="A131" i="56"/>
  <c r="J134" i="64"/>
  <c r="I122" i="56" l="1"/>
  <c r="A131" i="58"/>
  <c r="A132" i="56"/>
  <c r="J135" i="64"/>
  <c r="I123" i="56" l="1"/>
  <c r="A132" i="58"/>
  <c r="A133" i="56"/>
  <c r="J136" i="64"/>
  <c r="I124" i="56" l="1"/>
  <c r="A133" i="58"/>
  <c r="A134" i="56"/>
  <c r="J137" i="64"/>
  <c r="I125" i="56" l="1"/>
  <c r="A134" i="58"/>
  <c r="A135" i="56"/>
  <c r="J138" i="64"/>
  <c r="I126" i="56" l="1"/>
  <c r="A135" i="58"/>
  <c r="A136" i="56"/>
  <c r="J139" i="64"/>
  <c r="I127" i="56" l="1"/>
  <c r="A136" i="58"/>
  <c r="A137" i="56"/>
  <c r="J140" i="64"/>
  <c r="I128" i="56" l="1"/>
  <c r="A137" i="58"/>
  <c r="A138" i="56"/>
  <c r="J141" i="64"/>
  <c r="I129" i="56" l="1"/>
  <c r="A138" i="58"/>
  <c r="A139" i="56"/>
  <c r="J142" i="64"/>
  <c r="I130" i="56" l="1"/>
  <c r="A139" i="58"/>
  <c r="A140" i="56"/>
  <c r="J143" i="64"/>
  <c r="I131" i="56" l="1"/>
  <c r="A140" i="58"/>
  <c r="A141" i="56"/>
  <c r="J144" i="64"/>
  <c r="I132" i="56" l="1"/>
  <c r="A141" i="58"/>
  <c r="A142" i="56"/>
  <c r="J145" i="64"/>
  <c r="I133" i="56" l="1"/>
  <c r="A142" i="58"/>
  <c r="A143" i="56"/>
  <c r="J146" i="64"/>
  <c r="I134" i="56" l="1"/>
  <c r="A143" i="58"/>
  <c r="A144" i="56"/>
  <c r="J147" i="64"/>
  <c r="I135" i="56" l="1"/>
  <c r="A144" i="58"/>
  <c r="A145" i="56"/>
  <c r="J148" i="64"/>
  <c r="I136" i="56" l="1"/>
  <c r="A145" i="58"/>
  <c r="A146" i="56"/>
  <c r="J149" i="64"/>
  <c r="I137" i="56" l="1"/>
  <c r="A146" i="58"/>
  <c r="A147" i="56"/>
  <c r="J150" i="64"/>
  <c r="I138" i="56" l="1"/>
  <c r="A147" i="58"/>
  <c r="A148" i="56"/>
  <c r="J151" i="64"/>
  <c r="I139" i="56" l="1"/>
  <c r="A148" i="58"/>
  <c r="A149" i="56"/>
  <c r="J152" i="64"/>
  <c r="I140" i="56" l="1"/>
  <c r="A149" i="58"/>
  <c r="A150" i="56"/>
  <c r="J153" i="64"/>
  <c r="I141" i="56" l="1"/>
  <c r="A150" i="58"/>
  <c r="A151" i="56"/>
  <c r="J154" i="64"/>
  <c r="I142" i="56" l="1"/>
  <c r="A151" i="58"/>
  <c r="A152" i="56"/>
  <c r="J155" i="64"/>
  <c r="I143" i="56" l="1"/>
  <c r="A152" i="58"/>
  <c r="A153" i="56"/>
  <c r="J156" i="64"/>
  <c r="I144" i="56" l="1"/>
  <c r="A153" i="58"/>
  <c r="A154" i="56"/>
  <c r="J157" i="64"/>
  <c r="I145" i="56" l="1"/>
  <c r="A154" i="58"/>
  <c r="A155" i="56"/>
  <c r="J158" i="64"/>
  <c r="I146" i="56" l="1"/>
  <c r="A155" i="58"/>
  <c r="A156" i="56"/>
  <c r="J159" i="64"/>
  <c r="I147" i="56" l="1"/>
  <c r="A156" i="58"/>
  <c r="A157" i="56"/>
  <c r="J160" i="64"/>
  <c r="I148" i="56" l="1"/>
  <c r="A157" i="58"/>
  <c r="A158" i="56"/>
  <c r="J161" i="64"/>
  <c r="I149" i="56" l="1"/>
  <c r="A158" i="58"/>
  <c r="A159" i="56"/>
  <c r="J162" i="64"/>
  <c r="I150" i="56" l="1"/>
  <c r="A159" i="58"/>
  <c r="A160" i="56"/>
  <c r="J163" i="64"/>
  <c r="I151" i="56" l="1"/>
  <c r="A160" i="58"/>
  <c r="A161" i="56"/>
  <c r="I152" i="56" l="1"/>
  <c r="A161" i="58"/>
  <c r="A162" i="56"/>
  <c r="I153" i="56" l="1"/>
  <c r="A162" i="58"/>
  <c r="A163" i="56"/>
  <c r="I154" i="56" l="1"/>
  <c r="A163" i="58"/>
  <c r="A164" i="56"/>
  <c r="I155" i="56" l="1"/>
  <c r="A164" i="58"/>
  <c r="A165" i="56"/>
  <c r="I156" i="56" l="1"/>
  <c r="A165" i="58"/>
  <c r="A166" i="56"/>
  <c r="I157" i="56" l="1"/>
  <c r="A166" i="58"/>
  <c r="A167" i="56"/>
  <c r="I158" i="56" l="1"/>
  <c r="A167" i="58"/>
  <c r="A168" i="56"/>
  <c r="M4" i="64"/>
  <c r="I159" i="56" l="1"/>
  <c r="A168" i="58"/>
  <c r="A169" i="56"/>
  <c r="I160" i="56" l="1"/>
  <c r="A169" i="58"/>
  <c r="A170" i="56"/>
  <c r="I161" i="56" l="1"/>
  <c r="A170" i="58"/>
  <c r="A171" i="56"/>
  <c r="I162" i="56" l="1"/>
  <c r="A171" i="58"/>
  <c r="A172" i="56"/>
  <c r="I163" i="56" l="1"/>
  <c r="A172" i="58"/>
  <c r="A173" i="56"/>
  <c r="I164" i="56" l="1"/>
  <c r="A173" i="58"/>
  <c r="A174" i="56"/>
  <c r="I165" i="56" l="1"/>
  <c r="A174" i="58"/>
  <c r="A175" i="56"/>
  <c r="I166" i="56" l="1"/>
  <c r="A175" i="58"/>
  <c r="A176" i="56"/>
  <c r="I167" i="56" l="1"/>
  <c r="A176" i="58"/>
  <c r="A177" i="56"/>
  <c r="I168" i="56" l="1"/>
  <c r="A177" i="58"/>
  <c r="A178" i="56"/>
  <c r="I169" i="56" l="1"/>
  <c r="A178" i="58"/>
  <c r="A179" i="56"/>
  <c r="I170" i="56" l="1"/>
  <c r="A179" i="58"/>
  <c r="A180" i="56"/>
  <c r="I171" i="56" l="1"/>
  <c r="A180" i="58"/>
  <c r="A181" i="56"/>
  <c r="I172" i="56" l="1"/>
  <c r="A181" i="58"/>
  <c r="A182" i="56"/>
  <c r="I173" i="56" l="1"/>
  <c r="A182" i="58"/>
  <c r="A183" i="56"/>
  <c r="I174" i="56" l="1"/>
  <c r="A183" i="58"/>
  <c r="A184" i="56"/>
  <c r="I175" i="56" l="1"/>
  <c r="A184" i="58"/>
  <c r="A185" i="56"/>
  <c r="I176" i="56" l="1"/>
  <c r="A185" i="58"/>
  <c r="A186" i="56"/>
  <c r="I177" i="56" l="1"/>
  <c r="A186" i="58"/>
  <c r="A187" i="56"/>
  <c r="I178" i="56" l="1"/>
  <c r="A187" i="58"/>
  <c r="A188" i="56"/>
  <c r="I179" i="56" l="1"/>
  <c r="A188" i="58"/>
  <c r="A189" i="56"/>
  <c r="I180" i="56" l="1"/>
  <c r="A189" i="58"/>
  <c r="A190" i="56"/>
  <c r="I181" i="56" l="1"/>
  <c r="A190" i="58"/>
  <c r="A191" i="56"/>
  <c r="I182" i="56" l="1"/>
  <c r="A191" i="58"/>
  <c r="A192" i="56"/>
  <c r="I183" i="56" l="1"/>
  <c r="A192" i="58"/>
  <c r="A193" i="56"/>
  <c r="I184" i="56" l="1"/>
  <c r="A193" i="58"/>
  <c r="A194" i="56"/>
  <c r="I185" i="56" l="1"/>
  <c r="A194" i="58"/>
  <c r="A195" i="56"/>
  <c r="I186" i="56" l="1"/>
  <c r="A195" i="58"/>
  <c r="A196" i="56"/>
  <c r="I187" i="56" l="1"/>
  <c r="A196" i="58"/>
  <c r="A197" i="56"/>
  <c r="I188" i="56" l="1"/>
  <c r="A197" i="58"/>
  <c r="A198" i="56"/>
  <c r="I189" i="56" l="1"/>
  <c r="A198" i="58"/>
  <c r="A199" i="56"/>
  <c r="I190" i="56" l="1"/>
  <c r="A199" i="58"/>
  <c r="A200" i="56"/>
  <c r="I191" i="56" l="1"/>
  <c r="A200" i="58"/>
  <c r="A201" i="56"/>
  <c r="I192" i="56" l="1"/>
  <c r="A201" i="58"/>
  <c r="A202" i="56"/>
  <c r="I193" i="56" l="1"/>
  <c r="A202" i="58"/>
  <c r="A203" i="56"/>
  <c r="I194" i="56" l="1"/>
  <c r="A203" i="58"/>
  <c r="A204" i="56"/>
  <c r="I195" i="56" l="1"/>
  <c r="A204" i="58"/>
  <c r="A205" i="56"/>
  <c r="I196" i="56" l="1"/>
  <c r="A205" i="58"/>
  <c r="A206" i="56"/>
  <c r="I197" i="56" l="1"/>
  <c r="A206" i="58"/>
  <c r="A207" i="56"/>
  <c r="I198" i="56" l="1"/>
  <c r="A207" i="58"/>
  <c r="A208" i="56"/>
  <c r="I199" i="56" l="1"/>
  <c r="A208" i="58"/>
  <c r="A209" i="56"/>
  <c r="I200" i="56" l="1"/>
  <c r="A209" i="58"/>
  <c r="A210" i="56"/>
  <c r="I201" i="56" l="1"/>
  <c r="A210" i="58"/>
  <c r="A211" i="56"/>
  <c r="I202" i="56" l="1"/>
  <c r="A211" i="58"/>
  <c r="A212" i="56"/>
  <c r="I203" i="56" l="1"/>
  <c r="A212" i="58"/>
  <c r="A213" i="56"/>
  <c r="I204" i="56" l="1"/>
  <c r="A213" i="58"/>
  <c r="A214" i="56"/>
  <c r="I205" i="56" l="1"/>
  <c r="A214" i="58"/>
  <c r="A215" i="56"/>
  <c r="I206" i="56" l="1"/>
  <c r="A215" i="58"/>
  <c r="A216" i="56"/>
  <c r="I207" i="56" l="1"/>
  <c r="A216" i="58"/>
  <c r="A217" i="56"/>
  <c r="I208" i="56" l="1"/>
  <c r="A217" i="58"/>
  <c r="A218" i="56"/>
  <c r="I209" i="56" l="1"/>
  <c r="A218" i="58"/>
  <c r="A219" i="56"/>
  <c r="I210" i="56" l="1"/>
  <c r="A219" i="58"/>
  <c r="A220" i="56"/>
  <c r="I211" i="56" l="1"/>
  <c r="A220" i="58"/>
  <c r="A221" i="56"/>
  <c r="I212" i="56" l="1"/>
  <c r="A221" i="58"/>
  <c r="A222" i="56"/>
  <c r="I213" i="56" l="1"/>
  <c r="A222" i="58"/>
  <c r="A223" i="56"/>
  <c r="I214" i="56" l="1"/>
  <c r="A223" i="58"/>
  <c r="A224" i="56"/>
  <c r="I215" i="56" l="1"/>
  <c r="A224" i="58"/>
  <c r="A225" i="56"/>
  <c r="I216" i="56" l="1"/>
  <c r="A225" i="58"/>
  <c r="A226" i="56"/>
  <c r="I217" i="56" l="1"/>
  <c r="A226" i="58"/>
  <c r="A227" i="56"/>
  <c r="I218" i="56" l="1"/>
  <c r="A227" i="58"/>
  <c r="A228" i="56"/>
  <c r="I219" i="56" l="1"/>
  <c r="A228" i="58"/>
  <c r="A229" i="56"/>
  <c r="I220" i="56" l="1"/>
  <c r="A229" i="58"/>
  <c r="A230" i="56"/>
  <c r="I221" i="56" l="1"/>
  <c r="A230" i="58"/>
  <c r="A231" i="56"/>
  <c r="I222" i="56" l="1"/>
  <c r="A231" i="58"/>
  <c r="A232" i="56"/>
  <c r="I223" i="56" l="1"/>
  <c r="A232" i="58"/>
  <c r="A233" i="56"/>
  <c r="I224" i="56" l="1"/>
  <c r="A233" i="58"/>
  <c r="A234" i="56"/>
  <c r="I225" i="56" l="1"/>
  <c r="A234" i="58"/>
  <c r="A235" i="56"/>
  <c r="I226" i="56" l="1"/>
  <c r="A235" i="58"/>
  <c r="A236" i="56"/>
  <c r="I227" i="56" l="1"/>
  <c r="A236" i="58"/>
  <c r="A237" i="56"/>
  <c r="I228" i="56" l="1"/>
  <c r="A237" i="58"/>
  <c r="A238" i="56"/>
  <c r="I229" i="56" l="1"/>
  <c r="A238" i="58"/>
  <c r="A239" i="56"/>
  <c r="I230" i="56" l="1"/>
  <c r="A239" i="58"/>
  <c r="A240" i="56"/>
  <c r="I231" i="56" l="1"/>
  <c r="A240" i="58"/>
  <c r="A241" i="56"/>
  <c r="I232" i="56" l="1"/>
  <c r="A241" i="58"/>
  <c r="A242" i="56"/>
  <c r="I233" i="56" l="1"/>
  <c r="A242" i="58"/>
  <c r="A243" i="56"/>
  <c r="I234" i="56" l="1"/>
  <c r="A243" i="58"/>
  <c r="A244" i="56"/>
  <c r="I235" i="56" l="1"/>
  <c r="A244" i="58"/>
  <c r="A245" i="56"/>
  <c r="I236" i="56" l="1"/>
  <c r="A245" i="58"/>
  <c r="A246" i="56"/>
  <c r="I237" i="56" l="1"/>
  <c r="A246" i="58"/>
  <c r="A247" i="56"/>
  <c r="I238" i="56" l="1"/>
  <c r="A247" i="58"/>
  <c r="A248" i="56"/>
  <c r="I239" i="56" l="1"/>
  <c r="A248" i="58"/>
  <c r="A249" i="56"/>
  <c r="I240" i="56" l="1"/>
  <c r="A249" i="58"/>
  <c r="A250" i="56"/>
  <c r="I241" i="56" l="1"/>
  <c r="A250" i="58"/>
  <c r="A251" i="56"/>
  <c r="I242" i="56" l="1"/>
  <c r="A251" i="58"/>
  <c r="A252" i="56"/>
  <c r="I243" i="56" l="1"/>
  <c r="A252" i="58"/>
  <c r="A253" i="56"/>
  <c r="I244" i="56" l="1"/>
  <c r="A253" i="58"/>
  <c r="A254" i="56"/>
  <c r="I245" i="56" l="1"/>
  <c r="A254" i="58"/>
  <c r="A255" i="56"/>
  <c r="I246" i="56" l="1"/>
  <c r="A255" i="58"/>
  <c r="A256" i="56"/>
  <c r="I247" i="56" l="1"/>
  <c r="A256" i="58"/>
  <c r="A257" i="56"/>
  <c r="I248" i="56" l="1"/>
  <c r="A257" i="58"/>
  <c r="A258" i="56"/>
  <c r="I249" i="56" l="1"/>
  <c r="A258" i="58"/>
  <c r="A259" i="56"/>
  <c r="I250" i="56" l="1"/>
  <c r="A259" i="58"/>
  <c r="A260" i="56"/>
  <c r="I251" i="56" l="1"/>
  <c r="A260" i="58"/>
  <c r="A261" i="56"/>
  <c r="I252" i="56" l="1"/>
  <c r="A261" i="58"/>
  <c r="A262" i="56"/>
  <c r="I253" i="56" l="1"/>
  <c r="A262" i="58"/>
  <c r="A263" i="56"/>
  <c r="I254" i="56" l="1"/>
  <c r="A263" i="58"/>
  <c r="A264" i="56"/>
  <c r="I255" i="56" l="1"/>
  <c r="A264" i="58"/>
  <c r="A265" i="56"/>
  <c r="I256" i="56" l="1"/>
  <c r="A265" i="58"/>
  <c r="A266" i="56"/>
  <c r="I257" i="56" l="1"/>
  <c r="A266" i="58"/>
  <c r="A267" i="56"/>
  <c r="I258" i="56" l="1"/>
  <c r="A267" i="58"/>
  <c r="A268" i="56"/>
  <c r="I259" i="56" l="1"/>
  <c r="A268" i="58"/>
  <c r="A269" i="56"/>
  <c r="I260" i="56" l="1"/>
  <c r="A269" i="58"/>
  <c r="A270" i="56"/>
  <c r="I261" i="56" l="1"/>
  <c r="A270" i="58"/>
  <c r="A271" i="56"/>
  <c r="I262" i="56" l="1"/>
  <c r="A271" i="58"/>
  <c r="A272" i="56"/>
  <c r="I263" i="56" l="1"/>
  <c r="A272" i="58"/>
  <c r="A273" i="56"/>
  <c r="I264" i="56" l="1"/>
  <c r="A273" i="58"/>
  <c r="A274" i="56"/>
  <c r="I265" i="56" l="1"/>
  <c r="A274" i="58"/>
  <c r="A275" i="56"/>
  <c r="I266" i="56" l="1"/>
  <c r="A275" i="58"/>
  <c r="A276" i="56"/>
  <c r="I267" i="56" l="1"/>
  <c r="A276" i="58"/>
  <c r="A277" i="56"/>
  <c r="I268" i="56" l="1"/>
  <c r="A277" i="58"/>
  <c r="A278" i="56"/>
  <c r="I269" i="56" l="1"/>
  <c r="A278" i="58"/>
  <c r="A279" i="56"/>
  <c r="I270" i="56" l="1"/>
  <c r="A279" i="58"/>
  <c r="A280" i="56"/>
  <c r="I271" i="56" l="1"/>
  <c r="A280" i="58"/>
  <c r="A281" i="56"/>
  <c r="I272" i="56" l="1"/>
  <c r="A281" i="58"/>
  <c r="A282" i="56"/>
  <c r="I273" i="56" l="1"/>
  <c r="A282" i="58"/>
  <c r="A283" i="56"/>
  <c r="I274" i="56" l="1"/>
  <c r="A283" i="58"/>
  <c r="A284" i="56"/>
  <c r="I275" i="56" l="1"/>
  <c r="A284" i="58"/>
  <c r="A285" i="56"/>
  <c r="I276" i="56" l="1"/>
  <c r="A285" i="58"/>
  <c r="A286" i="56"/>
  <c r="I277" i="56" l="1"/>
  <c r="A286" i="58"/>
  <c r="A287" i="56"/>
  <c r="I278" i="56" l="1"/>
  <c r="A287" i="58"/>
  <c r="A288" i="56"/>
  <c r="I279" i="56" l="1"/>
  <c r="A288" i="58"/>
  <c r="A289" i="56"/>
  <c r="I280" i="56" l="1"/>
  <c r="A289" i="58"/>
  <c r="A290" i="56"/>
  <c r="I281" i="56" l="1"/>
  <c r="A290" i="58"/>
  <c r="A291" i="56"/>
  <c r="I282" i="56" l="1"/>
  <c r="A291" i="58"/>
  <c r="A292" i="56"/>
  <c r="I283" i="56" l="1"/>
  <c r="A292" i="58"/>
  <c r="A293" i="56"/>
  <c r="I284" i="56" l="1"/>
  <c r="A293" i="58"/>
  <c r="A294" i="56"/>
  <c r="I285" i="56" l="1"/>
  <c r="A294" i="58"/>
  <c r="A295" i="56"/>
  <c r="I286" i="56" l="1"/>
  <c r="A295" i="58"/>
  <c r="A296" i="56"/>
  <c r="I287" i="56" l="1"/>
  <c r="A296" i="58"/>
  <c r="A297" i="56"/>
  <c r="I288" i="56" l="1"/>
  <c r="A297" i="58"/>
  <c r="A298" i="56"/>
  <c r="I289" i="56" l="1"/>
  <c r="A298" i="58"/>
  <c r="A299" i="56"/>
  <c r="I290" i="56" l="1"/>
  <c r="A299" i="58"/>
  <c r="A300" i="56"/>
  <c r="I291" i="56" l="1"/>
  <c r="A300" i="58"/>
  <c r="A301" i="56"/>
  <c r="I292" i="56" l="1"/>
  <c r="A301" i="58"/>
  <c r="A302" i="56"/>
  <c r="I293" i="56" l="1"/>
  <c r="A302" i="58"/>
  <c r="A303" i="56"/>
  <c r="I294" i="56" l="1"/>
  <c r="A303" i="58"/>
  <c r="A304" i="56"/>
  <c r="I295" i="56" l="1"/>
  <c r="A304" i="58"/>
  <c r="A305" i="56"/>
  <c r="I296" i="56" l="1"/>
  <c r="A305" i="58"/>
  <c r="A306" i="56"/>
  <c r="I297" i="56" l="1"/>
  <c r="A306" i="58"/>
  <c r="A307" i="56"/>
  <c r="I298" i="56" l="1"/>
  <c r="A307" i="58"/>
  <c r="A308" i="56"/>
  <c r="I299" i="56" l="1"/>
  <c r="A308" i="58"/>
  <c r="A309" i="56"/>
  <c r="I300" i="56" l="1"/>
  <c r="A309" i="58"/>
  <c r="A310" i="56"/>
  <c r="I301" i="56" l="1"/>
  <c r="A310" i="58"/>
  <c r="A311" i="56"/>
  <c r="I302" i="56" l="1"/>
  <c r="A311" i="58"/>
  <c r="A312" i="56"/>
  <c r="I303" i="56" l="1"/>
  <c r="A312" i="58"/>
  <c r="A313" i="56"/>
  <c r="I304" i="56" l="1"/>
  <c r="A313" i="58"/>
  <c r="A314" i="56"/>
  <c r="I305" i="56" l="1"/>
  <c r="A314" i="58"/>
  <c r="A315" i="56"/>
  <c r="I306" i="56" l="1"/>
  <c r="A315" i="58"/>
  <c r="A316" i="56"/>
  <c r="I307" i="56" l="1"/>
  <c r="A316" i="58"/>
  <c r="A317" i="56"/>
  <c r="I308" i="56" l="1"/>
  <c r="A317" i="58"/>
  <c r="A318" i="56"/>
  <c r="I309" i="56" l="1"/>
  <c r="A318" i="58"/>
  <c r="A319" i="56"/>
  <c r="I310" i="56" l="1"/>
  <c r="A319" i="58"/>
  <c r="A320" i="56"/>
  <c r="I311" i="56" l="1"/>
  <c r="A320" i="58"/>
  <c r="A321" i="56"/>
  <c r="I312" i="56" l="1"/>
  <c r="A321" i="58"/>
  <c r="A322" i="56"/>
  <c r="I313" i="56" l="1"/>
  <c r="A322" i="58"/>
  <c r="A323" i="56"/>
  <c r="I314" i="56" l="1"/>
  <c r="A323" i="58"/>
  <c r="A324" i="56"/>
  <c r="I315" i="56" l="1"/>
  <c r="A324" i="58"/>
  <c r="A325" i="56"/>
  <c r="I316" i="56" l="1"/>
  <c r="A325" i="58"/>
  <c r="A326" i="56"/>
  <c r="I317" i="56" l="1"/>
  <c r="A326" i="58"/>
  <c r="A327" i="56"/>
  <c r="I318" i="56" l="1"/>
  <c r="A327" i="58"/>
  <c r="A328" i="56"/>
  <c r="I319" i="56" l="1"/>
  <c r="A328" i="58"/>
  <c r="A329" i="56"/>
  <c r="I320" i="56" l="1"/>
  <c r="A329" i="58"/>
  <c r="A330" i="56"/>
  <c r="I321" i="56" l="1"/>
  <c r="A330" i="58"/>
  <c r="A331" i="56"/>
  <c r="I322" i="56" l="1"/>
  <c r="A331" i="58"/>
  <c r="A332" i="56"/>
  <c r="I323" i="56" l="1"/>
  <c r="A332" i="58"/>
  <c r="A333" i="56"/>
  <c r="I324" i="56" l="1"/>
  <c r="A333" i="58"/>
  <c r="A334" i="56"/>
  <c r="I325" i="56" l="1"/>
  <c r="A334" i="58"/>
  <c r="A335" i="56"/>
  <c r="I326" i="56" l="1"/>
  <c r="A335" i="58"/>
  <c r="A336" i="56"/>
  <c r="I327" i="56" l="1"/>
  <c r="A336" i="58"/>
  <c r="A337" i="56"/>
  <c r="I328" i="56" l="1"/>
  <c r="A337" i="58"/>
  <c r="A338" i="56"/>
  <c r="I329" i="56" l="1"/>
  <c r="A338" i="58"/>
  <c r="A339" i="56"/>
  <c r="I330" i="56" l="1"/>
  <c r="A339" i="58"/>
  <c r="A340" i="56"/>
  <c r="I331" i="56" l="1"/>
  <c r="A340" i="58"/>
  <c r="A341" i="56"/>
  <c r="I332" i="56" l="1"/>
  <c r="A341" i="58"/>
  <c r="A342" i="56"/>
  <c r="I333" i="56" l="1"/>
  <c r="A342" i="58"/>
  <c r="A343" i="56"/>
  <c r="I334" i="56" l="1"/>
  <c r="A343" i="58"/>
  <c r="A344" i="56"/>
  <c r="I335" i="56" l="1"/>
  <c r="A344" i="58"/>
  <c r="A345" i="56"/>
  <c r="I336" i="56" l="1"/>
  <c r="A345" i="58"/>
  <c r="A346" i="56"/>
  <c r="I337" i="56" l="1"/>
  <c r="A346" i="58"/>
  <c r="A347" i="56"/>
  <c r="I338" i="56" l="1"/>
  <c r="A347" i="58"/>
  <c r="A348" i="56"/>
  <c r="I339" i="56" l="1"/>
  <c r="A348" i="58"/>
  <c r="A349" i="56"/>
  <c r="I340" i="56" l="1"/>
  <c r="A349" i="58"/>
  <c r="A350" i="56"/>
  <c r="I341" i="56" l="1"/>
  <c r="A350" i="58"/>
  <c r="A351" i="56"/>
  <c r="I342" i="56" l="1"/>
  <c r="A351" i="58"/>
  <c r="A352" i="56"/>
  <c r="I343" i="56" l="1"/>
  <c r="A352" i="58"/>
  <c r="A353" i="56"/>
  <c r="I344" i="56" l="1"/>
  <c r="A353" i="58"/>
  <c r="A354" i="56"/>
  <c r="I345" i="56" l="1"/>
  <c r="A354" i="58"/>
  <c r="A355" i="56"/>
  <c r="I346" i="56" l="1"/>
  <c r="A355" i="58"/>
  <c r="A356" i="56"/>
  <c r="I347" i="56" l="1"/>
  <c r="A356" i="58"/>
  <c r="A357" i="56"/>
  <c r="I348" i="56" l="1"/>
  <c r="A357" i="58"/>
  <c r="A358" i="56"/>
  <c r="I349" i="56" l="1"/>
  <c r="A358" i="58"/>
  <c r="A359" i="56"/>
  <c r="I350" i="56" l="1"/>
  <c r="A359" i="58"/>
  <c r="A360" i="56"/>
  <c r="I351" i="56" l="1"/>
  <c r="A360" i="58"/>
  <c r="A361" i="56"/>
  <c r="I352" i="56" l="1"/>
  <c r="A361" i="58"/>
  <c r="A362" i="56"/>
  <c r="I353" i="56" l="1"/>
  <c r="A362" i="58"/>
  <c r="A363" i="56"/>
  <c r="I354" i="56" l="1"/>
  <c r="A363" i="58"/>
  <c r="A364" i="56"/>
  <c r="I355" i="56" l="1"/>
  <c r="A364" i="58"/>
  <c r="A365" i="56"/>
  <c r="I356" i="56" l="1"/>
  <c r="A365" i="58"/>
  <c r="A366" i="56"/>
  <c r="I357" i="56" l="1"/>
  <c r="A366" i="58"/>
  <c r="A367" i="56"/>
  <c r="I358" i="56" l="1"/>
  <c r="A367" i="58"/>
  <c r="A368" i="56"/>
  <c r="I359" i="56" l="1"/>
  <c r="A368" i="58"/>
  <c r="A369" i="56"/>
  <c r="I360" i="56" l="1"/>
  <c r="A369" i="58"/>
  <c r="A370" i="56"/>
  <c r="I361" i="56" l="1"/>
  <c r="A370" i="58"/>
  <c r="A371" i="56"/>
  <c r="I362" i="56" l="1"/>
  <c r="A371" i="58"/>
  <c r="A372" i="56"/>
  <c r="I363" i="56" l="1"/>
  <c r="A372" i="58"/>
  <c r="A373" i="56"/>
  <c r="I364" i="56" l="1"/>
  <c r="A373" i="58"/>
  <c r="A374" i="56"/>
  <c r="I365" i="56" l="1"/>
  <c r="A374" i="58"/>
  <c r="A375" i="56"/>
  <c r="I366" i="56" l="1"/>
  <c r="A375" i="58"/>
  <c r="A376" i="56"/>
  <c r="I367" i="56" l="1"/>
  <c r="A376" i="58"/>
  <c r="A377" i="56"/>
  <c r="I368" i="56" l="1"/>
  <c r="A377" i="58"/>
  <c r="A378" i="56"/>
  <c r="I369" i="56" l="1"/>
  <c r="A378" i="58"/>
  <c r="A379" i="56"/>
  <c r="I370" i="56" l="1"/>
  <c r="A379" i="58"/>
  <c r="A380" i="56"/>
  <c r="I371" i="56" l="1"/>
  <c r="A380" i="58"/>
  <c r="A381" i="56"/>
  <c r="I372" i="56" l="1"/>
  <c r="A381" i="58"/>
  <c r="A382" i="56"/>
  <c r="I373" i="56" l="1"/>
  <c r="A382" i="58"/>
  <c r="A383" i="56"/>
  <c r="I374" i="56" l="1"/>
  <c r="A383" i="58"/>
  <c r="A384" i="56"/>
  <c r="I375" i="56" l="1"/>
  <c r="A384" i="58"/>
  <c r="A385" i="56"/>
  <c r="I376" i="56" l="1"/>
  <c r="A385" i="58"/>
  <c r="A386" i="56"/>
  <c r="I377" i="56" l="1"/>
  <c r="A386" i="58"/>
  <c r="A387" i="56"/>
  <c r="I378" i="56" l="1"/>
  <c r="A387" i="58"/>
  <c r="A388" i="56"/>
  <c r="I379" i="56" l="1"/>
  <c r="A388" i="58"/>
  <c r="A389" i="56"/>
  <c r="I380" i="56" l="1"/>
  <c r="A389" i="58"/>
  <c r="A390" i="56"/>
  <c r="I381" i="56" l="1"/>
  <c r="A390" i="58"/>
  <c r="A391" i="56"/>
  <c r="I382" i="56" l="1"/>
  <c r="A391" i="58"/>
  <c r="A392" i="56"/>
  <c r="I383" i="56" l="1"/>
  <c r="A392" i="58"/>
  <c r="A393" i="56"/>
  <c r="I384" i="56" l="1"/>
  <c r="A393" i="58"/>
  <c r="A394" i="56"/>
  <c r="I385" i="56" l="1"/>
  <c r="A394" i="58"/>
  <c r="A395" i="56"/>
  <c r="I386" i="56" l="1"/>
  <c r="A395" i="58"/>
  <c r="A396" i="56"/>
  <c r="I387" i="56" l="1"/>
  <c r="A396" i="58"/>
  <c r="A397" i="56"/>
  <c r="I388" i="56" l="1"/>
  <c r="A397" i="58"/>
  <c r="A398" i="56"/>
  <c r="I389" i="56" l="1"/>
  <c r="A398" i="58"/>
  <c r="A399" i="56"/>
  <c r="I390" i="56" l="1"/>
  <c r="A399" i="58"/>
  <c r="A400" i="56"/>
  <c r="I391" i="56" l="1"/>
  <c r="A400" i="58"/>
  <c r="A401" i="56"/>
  <c r="I392" i="56" l="1"/>
  <c r="A401" i="58"/>
  <c r="A402" i="56"/>
  <c r="I393" i="56" l="1"/>
  <c r="A402" i="58"/>
  <c r="A403" i="56"/>
  <c r="I394" i="56" l="1"/>
  <c r="A403" i="58"/>
  <c r="A404" i="56"/>
  <c r="I395" i="56" l="1"/>
  <c r="A404" i="58"/>
  <c r="A405" i="56"/>
  <c r="I396" i="56" l="1"/>
  <c r="A405" i="58"/>
  <c r="A406" i="56"/>
  <c r="I397" i="56" l="1"/>
  <c r="A406" i="58"/>
  <c r="A407" i="56"/>
  <c r="I398" i="56" l="1"/>
  <c r="A407" i="58"/>
  <c r="A408" i="56"/>
  <c r="I399" i="56" l="1"/>
  <c r="A408" i="58"/>
  <c r="A409" i="56"/>
  <c r="I400" i="56" l="1"/>
  <c r="A409" i="58"/>
  <c r="A410" i="56"/>
  <c r="I401" i="56" l="1"/>
  <c r="A410" i="58"/>
  <c r="A411" i="56"/>
  <c r="I402" i="56" l="1"/>
  <c r="A411" i="58"/>
  <c r="A412" i="56"/>
  <c r="I403" i="56" l="1"/>
  <c r="A412" i="58"/>
  <c r="A413" i="56"/>
  <c r="I404" i="56" l="1"/>
  <c r="A413" i="58"/>
  <c r="A414" i="56"/>
  <c r="I405" i="56" l="1"/>
  <c r="A414" i="58"/>
  <c r="A415" i="56"/>
  <c r="I406" i="56" l="1"/>
  <c r="A415" i="58"/>
  <c r="A416" i="56"/>
  <c r="I407" i="56" l="1"/>
  <c r="A416" i="58"/>
  <c r="A417" i="56"/>
  <c r="I408" i="56" l="1"/>
  <c r="A417" i="58"/>
  <c r="A418" i="56"/>
  <c r="I409" i="56" l="1"/>
  <c r="A418" i="58"/>
  <c r="A419" i="56"/>
  <c r="I410" i="56" l="1"/>
  <c r="A419" i="58"/>
  <c r="A420" i="56"/>
  <c r="I411" i="56" l="1"/>
  <c r="A420" i="58"/>
  <c r="A421" i="56"/>
  <c r="I412" i="56" l="1"/>
  <c r="A421" i="58"/>
  <c r="A422" i="56"/>
  <c r="I413" i="56" l="1"/>
  <c r="A422" i="58"/>
  <c r="A423" i="56"/>
  <c r="I414" i="56" l="1"/>
  <c r="A423" i="58"/>
  <c r="A424" i="56"/>
  <c r="I415" i="56" l="1"/>
  <c r="A424" i="58"/>
  <c r="A425" i="56"/>
  <c r="I416" i="56" l="1"/>
  <c r="A425" i="58"/>
  <c r="A426" i="56"/>
  <c r="I417" i="56" l="1"/>
  <c r="A426" i="58"/>
  <c r="A427" i="56"/>
  <c r="I418" i="56" l="1"/>
  <c r="A427" i="58"/>
  <c r="A428" i="56"/>
  <c r="I419" i="56" l="1"/>
  <c r="A428" i="58"/>
  <c r="A429" i="56"/>
  <c r="I420" i="56" l="1"/>
  <c r="A429" i="58"/>
  <c r="A430" i="56"/>
  <c r="I421" i="56" l="1"/>
  <c r="A430" i="58"/>
  <c r="A431" i="56"/>
  <c r="I422" i="56" l="1"/>
  <c r="A431" i="58"/>
  <c r="A432" i="56"/>
  <c r="I423" i="56" l="1"/>
  <c r="A432" i="58"/>
  <c r="A433" i="56"/>
  <c r="I424" i="56" l="1"/>
  <c r="A433" i="58"/>
  <c r="A434" i="56"/>
  <c r="I425" i="56" l="1"/>
  <c r="A434" i="58"/>
  <c r="A435" i="56"/>
  <c r="I426" i="56" l="1"/>
  <c r="A435" i="58"/>
  <c r="A436" i="56"/>
  <c r="I427" i="56" l="1"/>
  <c r="A436" i="58"/>
  <c r="A437" i="56"/>
  <c r="I428" i="56" l="1"/>
  <c r="A437" i="58"/>
  <c r="A438" i="56"/>
  <c r="I429" i="56" l="1"/>
  <c r="A438" i="58"/>
  <c r="A439" i="56"/>
  <c r="I430" i="56" l="1"/>
  <c r="A439" i="58"/>
  <c r="A440" i="56"/>
  <c r="I431" i="56" l="1"/>
  <c r="A440" i="58"/>
  <c r="A441" i="56"/>
  <c r="I432" i="56" l="1"/>
  <c r="A441" i="58"/>
  <c r="A442" i="56"/>
  <c r="I433" i="56" l="1"/>
  <c r="A442" i="58"/>
  <c r="A443" i="56"/>
  <c r="I434" i="56" l="1"/>
  <c r="A443" i="58"/>
  <c r="A444" i="56"/>
  <c r="I435" i="56" l="1"/>
  <c r="A444" i="58"/>
  <c r="A445" i="56"/>
  <c r="I436" i="56" l="1"/>
  <c r="A445" i="58"/>
  <c r="A446" i="56"/>
  <c r="I437" i="56" l="1"/>
  <c r="A446" i="58"/>
  <c r="A447" i="56"/>
  <c r="I438" i="56" l="1"/>
  <c r="A447" i="58"/>
  <c r="A448" i="56"/>
  <c r="I439" i="56" l="1"/>
  <c r="A448" i="58"/>
  <c r="A449" i="56"/>
  <c r="I440" i="56" l="1"/>
  <c r="A449" i="58"/>
  <c r="A450" i="56"/>
  <c r="I441" i="56" l="1"/>
  <c r="A450" i="58"/>
  <c r="A451" i="56"/>
  <c r="I442" i="56" l="1"/>
  <c r="A451" i="58"/>
  <c r="A452" i="56"/>
  <c r="I443" i="56" l="1"/>
  <c r="A452" i="58"/>
  <c r="A453" i="56"/>
  <c r="I444" i="56" l="1"/>
  <c r="A453" i="58"/>
  <c r="A454" i="56"/>
  <c r="I445" i="56" l="1"/>
  <c r="A454" i="58"/>
  <c r="A455" i="56"/>
  <c r="I446" i="56" l="1"/>
  <c r="A455" i="58"/>
  <c r="A456" i="56"/>
  <c r="I447" i="56" l="1"/>
  <c r="A456" i="58"/>
  <c r="A457" i="56"/>
  <c r="I448" i="56" l="1"/>
  <c r="A457" i="58"/>
  <c r="A458" i="56"/>
  <c r="I449" i="56" l="1"/>
  <c r="A458" i="58"/>
  <c r="A459" i="56"/>
  <c r="I450" i="56" l="1"/>
  <c r="A459" i="58"/>
  <c r="A460" i="56"/>
  <c r="I451" i="56" l="1"/>
  <c r="A460" i="58"/>
  <c r="A461" i="56"/>
  <c r="I452" i="56" l="1"/>
  <c r="A461" i="58"/>
  <c r="A462" i="56"/>
  <c r="I453" i="56" l="1"/>
  <c r="A462" i="58"/>
  <c r="A463" i="56"/>
  <c r="I454" i="56" l="1"/>
  <c r="A463" i="58"/>
  <c r="A464" i="56"/>
  <c r="I455" i="56" l="1"/>
  <c r="A464" i="58"/>
  <c r="A465" i="56"/>
  <c r="I456" i="56" l="1"/>
  <c r="A465" i="58"/>
  <c r="A466" i="56"/>
  <c r="I457" i="56" l="1"/>
  <c r="A466" i="58"/>
  <c r="A467" i="56"/>
  <c r="I458" i="56" l="1"/>
  <c r="A467" i="58"/>
  <c r="A468" i="56"/>
  <c r="I459" i="56" l="1"/>
  <c r="A468" i="58"/>
  <c r="A469" i="56"/>
  <c r="I460" i="56" l="1"/>
  <c r="A469" i="58"/>
  <c r="A470" i="56"/>
  <c r="I461" i="56" l="1"/>
  <c r="A470" i="58"/>
  <c r="A471" i="56"/>
  <c r="I462" i="56" l="1"/>
  <c r="A471" i="58"/>
  <c r="A472" i="56"/>
  <c r="I463" i="56" l="1"/>
  <c r="A472" i="58"/>
  <c r="A473" i="56"/>
  <c r="I464" i="56" l="1"/>
  <c r="A473" i="58"/>
  <c r="A474" i="56"/>
  <c r="I465" i="56" l="1"/>
  <c r="A474" i="58"/>
  <c r="A475" i="56"/>
  <c r="I466" i="56" l="1"/>
  <c r="A475" i="58"/>
  <c r="A476" i="56"/>
  <c r="I467" i="56" l="1"/>
  <c r="A476" i="58"/>
  <c r="A477" i="56"/>
  <c r="I468" i="56" l="1"/>
  <c r="A477" i="58"/>
  <c r="A478" i="56"/>
  <c r="I469" i="56" l="1"/>
  <c r="A478" i="58"/>
  <c r="A479" i="56"/>
  <c r="I470" i="56" l="1"/>
  <c r="A479" i="58"/>
  <c r="A480" i="56"/>
  <c r="I471" i="56" l="1"/>
  <c r="A480" i="58"/>
  <c r="A481" i="56"/>
  <c r="I472" i="56" l="1"/>
  <c r="A481" i="58"/>
  <c r="A482" i="56"/>
  <c r="I473" i="56" l="1"/>
  <c r="A482" i="58"/>
  <c r="A483" i="56"/>
  <c r="I474" i="56" l="1"/>
  <c r="A483" i="58"/>
  <c r="A484" i="56"/>
  <c r="I475" i="56" l="1"/>
  <c r="A484" i="58"/>
  <c r="A485" i="56"/>
  <c r="I476" i="56" l="1"/>
  <c r="A485" i="58"/>
  <c r="A486" i="56"/>
  <c r="I477" i="56" l="1"/>
  <c r="A486" i="58"/>
  <c r="A487" i="56"/>
  <c r="I478" i="56" l="1"/>
  <c r="A487" i="58"/>
  <c r="A488" i="56"/>
  <c r="I479" i="56" l="1"/>
  <c r="A488" i="58"/>
  <c r="A489" i="56"/>
  <c r="I480" i="56" l="1"/>
  <c r="A489" i="58"/>
  <c r="A490" i="56"/>
  <c r="I481" i="56" l="1"/>
  <c r="A490" i="58"/>
  <c r="A491" i="56"/>
  <c r="I482" i="56" l="1"/>
  <c r="A491" i="58"/>
  <c r="A492" i="56"/>
  <c r="I483" i="56" l="1"/>
  <c r="A492" i="58"/>
  <c r="A493" i="56"/>
  <c r="I484" i="56" l="1"/>
  <c r="A493" i="58"/>
  <c r="A494" i="56"/>
  <c r="P154" i="56"/>
  <c r="P158" i="56"/>
  <c r="P156" i="56"/>
  <c r="P206" i="56"/>
  <c r="P354" i="56"/>
  <c r="P348" i="56"/>
  <c r="P340" i="56"/>
  <c r="P230" i="56"/>
  <c r="P426" i="56"/>
  <c r="P211" i="56"/>
  <c r="P45" i="56"/>
  <c r="P54" i="56"/>
  <c r="P382" i="56"/>
  <c r="I485" i="56" l="1"/>
  <c r="A494" i="58"/>
  <c r="A495" i="56"/>
  <c r="P213" i="56"/>
  <c r="P174" i="56"/>
  <c r="P352" i="56"/>
  <c r="P271" i="56"/>
  <c r="P361" i="56"/>
  <c r="P182" i="56"/>
  <c r="P496" i="56"/>
  <c r="P225" i="56"/>
  <c r="P355" i="56"/>
  <c r="P137" i="56"/>
  <c r="P29" i="56"/>
  <c r="P115" i="56"/>
  <c r="P185" i="56"/>
  <c r="P223" i="56"/>
  <c r="P350" i="56"/>
  <c r="P488" i="56"/>
  <c r="P69" i="56"/>
  <c r="P195" i="56"/>
  <c r="P380" i="56"/>
  <c r="P171" i="56"/>
  <c r="P168" i="56"/>
  <c r="P32" i="56"/>
  <c r="P387" i="56"/>
  <c r="P489" i="56"/>
  <c r="P366" i="56"/>
  <c r="P173" i="56"/>
  <c r="P322" i="56"/>
  <c r="P148" i="56"/>
  <c r="P28" i="56"/>
  <c r="P403" i="56"/>
  <c r="P27" i="56"/>
  <c r="P138" i="56"/>
  <c r="P218" i="56"/>
  <c r="P349" i="56"/>
  <c r="P313" i="56"/>
  <c r="P353" i="56"/>
  <c r="P351" i="56"/>
  <c r="P362" i="56"/>
  <c r="P177" i="56"/>
  <c r="P220" i="56"/>
  <c r="P222" i="56"/>
  <c r="P221" i="56"/>
  <c r="P301" i="56"/>
  <c r="P224" i="56"/>
  <c r="P139" i="56"/>
  <c r="P356" i="56"/>
  <c r="P314" i="56"/>
  <c r="P170" i="56"/>
  <c r="P370" i="56"/>
  <c r="P344" i="56"/>
  <c r="I486" i="56" l="1"/>
  <c r="A495" i="58"/>
  <c r="A496" i="56"/>
  <c r="I487" i="56" l="1"/>
  <c r="A497" i="56"/>
  <c r="I488" i="56" l="1"/>
  <c r="A498" i="56"/>
  <c r="I489" i="56" l="1"/>
  <c r="A499" i="56"/>
  <c r="I490" i="56" l="1"/>
  <c r="A500" i="56"/>
  <c r="I491" i="56" l="1"/>
  <c r="A501" i="56"/>
  <c r="I492" i="56" l="1"/>
  <c r="A502" i="56"/>
  <c r="I493" i="56" l="1"/>
  <c r="A503" i="56"/>
  <c r="I494" i="56" l="1"/>
  <c r="A505" i="56"/>
  <c r="A504" i="56"/>
  <c r="I495" i="56" l="1"/>
  <c r="I496" i="56" l="1"/>
  <c r="I497" i="56" l="1"/>
  <c r="I498" i="56" l="1"/>
  <c r="I499" i="56" l="1"/>
  <c r="I500" i="56" l="1"/>
  <c r="I501" i="56" l="1"/>
  <c r="I502" i="56" l="1"/>
  <c r="I503" i="56" l="1"/>
  <c r="I505" i="56" l="1"/>
  <c r="I504" i="5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Aruhvi Krishnasammy</author>
  </authors>
  <commentList>
    <comment ref="S44" authorId="0" shapeId="0" xr:uid="{FF48333D-65DB-4C12-B25B-1FE3E139ACFA}">
      <text>
        <r>
          <rPr>
            <b/>
            <sz val="9"/>
            <color indexed="81"/>
            <rFont val="Tahoma"/>
            <family val="2"/>
          </rPr>
          <t>Same metric but the second one has a space after which caused the Excel formula to not pick it up.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<sst xmlns="http://schemas.openxmlformats.org/spreadsheetml/2006/main" count="20792" uniqueCount="3637">
  <si>
    <t>Climate Data Catalogue</t>
  </si>
  <si>
    <t>Introduction</t>
  </si>
  <si>
    <t>Content Navigator</t>
  </si>
  <si>
    <t>Methodology</t>
  </si>
  <si>
    <t>Data Summary</t>
  </si>
  <si>
    <t>Glossary of Use Cases</t>
  </si>
  <si>
    <t>Metric Types</t>
  </si>
  <si>
    <t>Acronyms</t>
  </si>
  <si>
    <t>Version History</t>
  </si>
  <si>
    <t>Home</t>
  </si>
  <si>
    <t xml:space="preserve"> </t>
  </si>
  <si>
    <t>Diagram 1: Identification Process of Climate-related Data</t>
  </si>
  <si>
    <t>Reference:</t>
  </si>
  <si>
    <t>Data Group</t>
  </si>
  <si>
    <t xml:space="preserve">No. </t>
  </si>
  <si>
    <t xml:space="preserve">Data Items </t>
  </si>
  <si>
    <t>GHG inventory</t>
  </si>
  <si>
    <t>GHG emissions targets</t>
  </si>
  <si>
    <t>Vehicle GHG emissions</t>
  </si>
  <si>
    <t>Portfolio temperature</t>
  </si>
  <si>
    <t>Internal carbon price</t>
  </si>
  <si>
    <t>Green or Net Zero Carbon Buildings Commitment</t>
  </si>
  <si>
    <t>Emission intensity performance of buildings in Malaysia</t>
  </si>
  <si>
    <t>Emission factors by Scope 1, 2 and 3</t>
  </si>
  <si>
    <t>Emission intensity per revenue</t>
  </si>
  <si>
    <t>Monitoring of insurance-related emissions</t>
  </si>
  <si>
    <t xml:space="preserve">Green/Sustainable bonds/sukuk issuance </t>
  </si>
  <si>
    <t>Green/Sustainable stock/bonds market indices</t>
  </si>
  <si>
    <t>Percentage of investment in share capital with a green company (holding of ordinary or preference shares)</t>
  </si>
  <si>
    <t>Exposure quantification
Financial stability monitoring</t>
  </si>
  <si>
    <t xml:space="preserve">Green Equities Index </t>
  </si>
  <si>
    <t>Investment and lending decisions</t>
  </si>
  <si>
    <t xml:space="preserve">Capital expenditure for decarbonisation </t>
  </si>
  <si>
    <t>Financial stability monitoring</t>
  </si>
  <si>
    <t>Electricity purchased/consumed</t>
  </si>
  <si>
    <t>Fuel used</t>
  </si>
  <si>
    <t>Renewable energy purchased/produced</t>
  </si>
  <si>
    <t>Total energy supply</t>
  </si>
  <si>
    <t>Final energy consumption</t>
  </si>
  <si>
    <t>Oil energy consumption</t>
  </si>
  <si>
    <t>Coal energy consumption</t>
  </si>
  <si>
    <t>Gas energy consumption</t>
  </si>
  <si>
    <t>Energy prices</t>
  </si>
  <si>
    <t>Fossil fuel/oil/gas sales as a proportion of total revenue</t>
  </si>
  <si>
    <t>Financial stability monitoring
 Scenario analysis</t>
  </si>
  <si>
    <t xml:space="preserve">Energy-efficiency indicators </t>
  </si>
  <si>
    <t>Exposure quantification
Scenario Analysis
Stress Testing</t>
  </si>
  <si>
    <t>Energy mix</t>
  </si>
  <si>
    <t xml:space="preserve">Renewable energy investment needs </t>
  </si>
  <si>
    <t xml:space="preserve">Average energy consumption of household/building </t>
  </si>
  <si>
    <t>Coal imports vs. exports</t>
  </si>
  <si>
    <t>Crude oil imports vs. exports</t>
  </si>
  <si>
    <t>Natural gas imports vs. exports</t>
  </si>
  <si>
    <t>Exposure to physical risks</t>
  </si>
  <si>
    <t>Temperature</t>
  </si>
  <si>
    <t>Sea level rise</t>
  </si>
  <si>
    <t>Rainfall</t>
  </si>
  <si>
    <t>Drought</t>
  </si>
  <si>
    <t>Flood</t>
  </si>
  <si>
    <t>Water level at rivers</t>
  </si>
  <si>
    <t>Flood emergency relief</t>
  </si>
  <si>
    <t>Storm</t>
  </si>
  <si>
    <t>Coastal Vulnerability Index</t>
  </si>
  <si>
    <t>Natural Hazard Data/Statistics (Occurrence/Map)</t>
  </si>
  <si>
    <t>Heatwave</t>
  </si>
  <si>
    <t>Landslide</t>
  </si>
  <si>
    <t>Wildfire</t>
  </si>
  <si>
    <t>Earthquake</t>
  </si>
  <si>
    <t>Cyclones</t>
  </si>
  <si>
    <t>Humidity</t>
  </si>
  <si>
    <t>Real estate exposures to potential extreme weather conditions</t>
  </si>
  <si>
    <t>Exposure to physical risks measured as a percentage of business value (e.g. assets, profit or revenue)</t>
  </si>
  <si>
    <t>Exposure quantification
Investment and lending decisions
Scenario analysis
Stress testing</t>
  </si>
  <si>
    <t>Agriculture/crops impact due to climate change impacts</t>
  </si>
  <si>
    <t>Impact of Disasters to Infrastructure</t>
  </si>
  <si>
    <t>Asset value at risk (VaR) arising from natural catastrophes</t>
  </si>
  <si>
    <t xml:space="preserve">Environmental, Social &amp; Governance (ESG) score/rating </t>
  </si>
  <si>
    <t>Waste management indicators (e.g. Solid waste disposed)</t>
  </si>
  <si>
    <t>Waste recycled</t>
  </si>
  <si>
    <t>Water management indicators (e.g. water allocation and management)</t>
  </si>
  <si>
    <t>Water consumption</t>
  </si>
  <si>
    <t>Treated wastewater (Proportion of wastewater that is treated to reduce pollutants before being discharged to the environment, by level of treatment)</t>
  </si>
  <si>
    <t>Water quality at river basins</t>
  </si>
  <si>
    <t>Marine water quality</t>
  </si>
  <si>
    <t>Water: Standardized Precipitation - Evapotranspiration Index</t>
  </si>
  <si>
    <t>Soil Water Index</t>
  </si>
  <si>
    <t>Groundwater quality</t>
  </si>
  <si>
    <t xml:space="preserve">Biodiversity and forestry indicators </t>
  </si>
  <si>
    <t>Map of Biodiversity Risk Hotspots (e.g. high conservation value forests, high biodiversity value ecosystems etc.)</t>
  </si>
  <si>
    <t>Map of environmentally sensitive areas (ESAs)</t>
  </si>
  <si>
    <t>Forest Change (Forest Loss, Tree Cover Loss, Location of Tree Cover Loss, FAO Deforestation)</t>
  </si>
  <si>
    <t>Share of cost of raw materials with high environmental impact against revenue</t>
  </si>
  <si>
    <t>Biodiversity and forestry: Entity's exposure to deforestation</t>
  </si>
  <si>
    <t>Land use: share of agriculture land, food production index, landcover transitions</t>
  </si>
  <si>
    <t>Natural capital endowment &amp; management (Adjusted Savings: Net forest depletion, Natural resources depletion)</t>
  </si>
  <si>
    <t>Volume of pesticides</t>
  </si>
  <si>
    <t xml:space="preserve">Climate-related disclosures
Exposure quantification
Macro-economic modelling
Product development
Scenario analysis </t>
  </si>
  <si>
    <t>Coastal and freshwater eutrophication</t>
  </si>
  <si>
    <t>Water stress area</t>
  </si>
  <si>
    <t>Climate scenarios</t>
  </si>
  <si>
    <t>Source of the global warming potential (GWP) rates used</t>
  </si>
  <si>
    <t>Air Quality</t>
  </si>
  <si>
    <t>Air pollution index (API)</t>
  </si>
  <si>
    <t>Impact of Disasters to GDP</t>
  </si>
  <si>
    <t>Percentage of customer preference on sustainability products/services</t>
  </si>
  <si>
    <t>Financial stability monitoring
Product development</t>
  </si>
  <si>
    <t>Exposure to transition risks</t>
  </si>
  <si>
    <t>Indicators capturing technological innovation</t>
  </si>
  <si>
    <t>Climate-related disclosures</t>
  </si>
  <si>
    <t>Government's sustainability-related financing needs</t>
  </si>
  <si>
    <t>Insured and uninsured losses related to natural catastrophes</t>
  </si>
  <si>
    <t>Exclusion of controversial sectors in the investment/ lending policy</t>
  </si>
  <si>
    <t xml:space="preserve">Sustainability Index Membership </t>
  </si>
  <si>
    <t xml:space="preserve">Revenue mix of environmental opportunities (renewable energy, clean tech, energy efficiency, pollution control, sustainable growth, and green technology) </t>
  </si>
  <si>
    <t>Insurance premium for coverage against natural disasters</t>
  </si>
  <si>
    <t xml:space="preserve">Capital requirements from insurance exposure to weather-related catastrophic events as a percentage of total capital available </t>
  </si>
  <si>
    <t>Climate Risk Score of Listed Companies</t>
  </si>
  <si>
    <t>Executive remuneration linked to climate considerations</t>
  </si>
  <si>
    <t>Climate-adjusted Probability of Defaults (PDs)</t>
  </si>
  <si>
    <t xml:space="preserve">List of companies with ISO 14000 </t>
  </si>
  <si>
    <t>Litigation claims and cases</t>
  </si>
  <si>
    <t>Circular economy indicator: Percentage of Circular economy to the GDP Sector</t>
  </si>
  <si>
    <t>Green Building Index</t>
  </si>
  <si>
    <t>Notre Dame - GAIN Country Index</t>
  </si>
  <si>
    <t xml:space="preserve">United Nations Global Compact (UNGC) Score </t>
  </si>
  <si>
    <t>Mortality rate arising from climate change (including disease arises from climate change)</t>
  </si>
  <si>
    <t>Morbidity rate arising from climate change (including disease arises from climate change)</t>
  </si>
  <si>
    <t>Malaysia job creations and losses under various transition scenarios</t>
  </si>
  <si>
    <t>Climate risk index</t>
  </si>
  <si>
    <t>Vegetation Health Index</t>
  </si>
  <si>
    <t xml:space="preserve">Normalized Difference Vegetation Index </t>
  </si>
  <si>
    <t>Regulations: Principles for Responsible Investing (PRI) Regulation Database</t>
  </si>
  <si>
    <t>DATA NEEDS</t>
  </si>
  <si>
    <t>USE CASES</t>
  </si>
  <si>
    <t>DATA AVAILABILITY</t>
  </si>
  <si>
    <t>REMARKS</t>
  </si>
  <si>
    <t>Data Item #</t>
  </si>
  <si>
    <t>Data Items</t>
  </si>
  <si>
    <t>Category/Metric</t>
  </si>
  <si>
    <t>Methodology/ Standard/ Classification/ Taxonomy/ Reference</t>
  </si>
  <si>
    <t>Unit (e.g. CO2)</t>
  </si>
  <si>
    <t>Dimension (e.g. Sector, Customer)</t>
  </si>
  <si>
    <t xml:space="preserve">Time horizon </t>
  </si>
  <si>
    <t>Exposure quantification</t>
  </si>
  <si>
    <t>Macro-economic modelling</t>
  </si>
  <si>
    <t>Product development</t>
  </si>
  <si>
    <t>Scenario analysis</t>
  </si>
  <si>
    <t>Stress testing</t>
  </si>
  <si>
    <t>Data Source Provider</t>
  </si>
  <si>
    <t>Data Source</t>
  </si>
  <si>
    <t>Link</t>
  </si>
  <si>
    <t xml:space="preserve">Frequency </t>
  </si>
  <si>
    <t>Time series</t>
  </si>
  <si>
    <t>Observations on data availability/gaps</t>
  </si>
  <si>
    <t>Footprint</t>
  </si>
  <si>
    <t>1. GHG Protocol Corporate Accounting and Reporting Standard
2. 2006 Intergovernmental Panel on Climate Change (IPCC) Guidelines for National GHG Inventories / Malaysia Biennial Update Report to UNFCCC
3. Annual Greenhouse Gas index</t>
  </si>
  <si>
    <t>By Entity</t>
  </si>
  <si>
    <t>Backward-looking</t>
  </si>
  <si>
    <t>✓</t>
  </si>
  <si>
    <t>ESG Book</t>
  </si>
  <si>
    <t>Local</t>
  </si>
  <si>
    <t>Public</t>
  </si>
  <si>
    <t>Annual</t>
  </si>
  <si>
    <t>Varies by companies</t>
  </si>
  <si>
    <t>Carbon Disclosure Project (CDP)</t>
  </si>
  <si>
    <t>Global</t>
  </si>
  <si>
    <t>https://www.cdp.net/en/data</t>
  </si>
  <si>
    <t>https://www.cdp.net/en/investor/data-and-tools</t>
  </si>
  <si>
    <t>Proprietary</t>
  </si>
  <si>
    <t>https://www.refinitiv.com/en/sustainable-finance/esg-scores</t>
  </si>
  <si>
    <t>Not Available</t>
  </si>
  <si>
    <t>Bloomberg</t>
  </si>
  <si>
    <t>https://www.bloomberg.com/professional/dataset/global-environmental-social-governance-data/</t>
  </si>
  <si>
    <t>NOAA Climate.gov</t>
  </si>
  <si>
    <t>https://www.climate.gov/news-features/understanding-climate/climate-change-annual-greenhouse-gas-index</t>
  </si>
  <si>
    <t>Annual Greenhouse Gas Index—reports the combined warming influence of all long-lived greenhouse gases as a fraction of their influence in 1990.</t>
  </si>
  <si>
    <t>Forward-looking</t>
  </si>
  <si>
    <t>Asset Impacts</t>
  </si>
  <si>
    <t>https://asset-impact.gresb.com/</t>
  </si>
  <si>
    <t>Quarterly</t>
  </si>
  <si>
    <t>Asset Impact provides asset-based climate-related data and analysis used by financial institutions to set the global economy on a path toward net zero emissions. The asset-based products cover the most carbon-intensive sectors of the global economy and map more than 295,000 physical assets across nine industry sectors – linked to more than 57,000 listed and private companies – to issued securities.</t>
  </si>
  <si>
    <t>Tonnes CO2e</t>
  </si>
  <si>
    <t>By Sector</t>
  </si>
  <si>
    <t>https://unfccc.int/documents/624776</t>
  </si>
  <si>
    <t>Biennial</t>
  </si>
  <si>
    <t>1990-2019</t>
  </si>
  <si>
    <t>IMF</t>
  </si>
  <si>
    <t>1995-2018</t>
  </si>
  <si>
    <t>https://unfccc.int/sites/default/files/resource/Malaysia%20NC3%20BUR2_final%20high%20res.pdf</t>
  </si>
  <si>
    <t>2005-2030</t>
  </si>
  <si>
    <t>By Asset Class</t>
  </si>
  <si>
    <t>Climate Trace</t>
  </si>
  <si>
    <t>https://climatetrace.org/comparison/646da309e720e</t>
  </si>
  <si>
    <t>2015-2021</t>
  </si>
  <si>
    <t>UN Sustainable Development Goal Indicator</t>
  </si>
  <si>
    <t>Annual GHG Emissions (tons) - Malaysia</t>
  </si>
  <si>
    <t>By Country</t>
  </si>
  <si>
    <t>DOSM/NRECC</t>
  </si>
  <si>
    <t>https://tableau.dosm.gov.my/t/SDG/views/Goal13_15934168644770/Goal13?%3Aembed=y&amp;%3AisGuestRedirectFromVizportal=y</t>
  </si>
  <si>
    <t>2005-2016</t>
  </si>
  <si>
    <t>Annual GHG Emissions per capita (tons per capita) - Malaysia</t>
  </si>
  <si>
    <t>Annual GHG Emissions per GDP (kg/RM) - Malaysia</t>
  </si>
  <si>
    <t xml:space="preserve">1. GHG Protocol Corporate Accounting and Reporting Standard
2. 2006 Intergovernmental Panel on Climate Change (IPCC) Guidelines for National GHG Inventories / Malaysia Biennial Update Report to UNFCCC
3. PCAF Methodology </t>
  </si>
  <si>
    <t>https://www.cdp.net/en/investor/ghg-emissions-dataset#adefac7c15c69d271ddadf49d23f73b1</t>
  </si>
  <si>
    <t>Entity</t>
  </si>
  <si>
    <t>Not available</t>
  </si>
  <si>
    <t>Data is not available.</t>
  </si>
  <si>
    <t>2006 Intergovernmental Panel on Climate Change (IPCC) Guidelines for National GHG Inventories / Malaysia Biennial Update Report to UNFCCC</t>
  </si>
  <si>
    <t>Gg CO2e</t>
  </si>
  <si>
    <t>UNFCCC</t>
  </si>
  <si>
    <t>https://di.unfccc.int/time_series</t>
  </si>
  <si>
    <t>Latest Update</t>
  </si>
  <si>
    <t>1990-2020</t>
  </si>
  <si>
    <t>World Bank Sovereign ESG Profile</t>
  </si>
  <si>
    <t>Metric tons of CO2 equivalent per capita</t>
  </si>
  <si>
    <t>World Bank</t>
  </si>
  <si>
    <t>https://esgdata.worldbank.org/data/countries?iso3=MYS&amp;lang=en&amp;transform=level&amp;ind=EN.MAM.THRD.NO&amp;income=all&amp;region=all</t>
  </si>
  <si>
    <t>By Type of Gas</t>
  </si>
  <si>
    <t>1. GHG Protocol Corporate Accounting and Reporting Standard
2. 2006 Intergovernmental Panel on Climate Change (IPCC) Guidelines for National GHG Inventories / Malaysia Biennial Update Report to UNFCCC
3. SBTi - Financial sector SBT Guidance
4. UNEP FI - Guidelines for Climate Target Setting for Banks</t>
  </si>
  <si>
    <t>https://www.mgtc.gov.my/what-we-do/low-carbon-mobility-2/low-carbon-mobility-blueprint/</t>
  </si>
  <si>
    <t>2021-2030</t>
  </si>
  <si>
    <t>https://unfccc.int/sites/default/files/NDC/2022-06/Malaysia%20NDC%20Updated%20Submission%20to%20UNFCCC%20July%202021%20final.pdf</t>
  </si>
  <si>
    <t>Science Based Targets Initiative (SBTi)</t>
  </si>
  <si>
    <t>https://sciencebasedtargets.org/target-dashboard</t>
  </si>
  <si>
    <t>The data provided by SBTi can be filtered to show Malaysian companies that have publicly committed to science-based targets, and companies that have their targets approved and verified by SBTi.</t>
  </si>
  <si>
    <t>PCAF</t>
  </si>
  <si>
    <t>https://carbonaccountingfinancials.com/financial-institutions-taking-action</t>
  </si>
  <si>
    <t>ICE</t>
  </si>
  <si>
    <t>https://www.ice.com/data-services/sustainable-finance-data/climate-data</t>
  </si>
  <si>
    <t>Combined metrics</t>
  </si>
  <si>
    <t>1. Revised 1996 IPCC Guidelines for National Greenhouse Gas Inventories
2. 2006 IPCC Guidelines for National Greenhouse Gas Inventories (BUR3)</t>
  </si>
  <si>
    <t>CO2 equivalent per unit of physical or economic output e.g. 
1. kg CO2e/RM million
2. g CO2e/kWh
3. tCO2e/MYR</t>
  </si>
  <si>
    <t>International Energy Agency</t>
  </si>
  <si>
    <t>https://www.iea.org/data-and-statistics/charts/development-of-co2-emission-intensity-of-electricity-generation-in-selected-countries-2000-2020</t>
  </si>
  <si>
    <t>Upon Update</t>
  </si>
  <si>
    <t>2000-2020</t>
  </si>
  <si>
    <t>European Environment Agency</t>
  </si>
  <si>
    <t>https://www.eea.europa.eu/ims/greenhouse-gas-emission-intensity-of-1</t>
  </si>
  <si>
    <t>1990-2030</t>
  </si>
  <si>
    <t>Official forecasts by NRECC/IRENA</t>
  </si>
  <si>
    <t>gCO2 emissions per kWh and MtCO2e per year, under various scenarios</t>
  </si>
  <si>
    <t>Forward-Looking</t>
  </si>
  <si>
    <t>Malaysia Energy Transition Outlook (NRECC/IRENA)</t>
  </si>
  <si>
    <t>https://mc-cd8320d4-36a1-40ac-83cc-3389-cdn-endpoint.azureedge.net/-/media/Files/IRENA/Agency/Publication/2023/Mar/IRENA_Malaysia_energy_transition_outlook_2023.pdf?rev=b95f3ef90d3847bfb552f02bdde21529</t>
  </si>
  <si>
    <t>Latest update</t>
  </si>
  <si>
    <t>2023 - 2018-2050(f)</t>
  </si>
  <si>
    <t>Transition sensitivity</t>
  </si>
  <si>
    <t>International Energy Agency (IEA)</t>
  </si>
  <si>
    <t>Carbon intensity of industry energy consumption (gCO2/MJ)</t>
  </si>
  <si>
    <t>Backward-Looking</t>
  </si>
  <si>
    <t>https://www.iea.org/countries/malaysia</t>
  </si>
  <si>
    <t>International Standard Industrial Classification and GHG Protocol</t>
  </si>
  <si>
    <t>MYR Million/ CO2</t>
  </si>
  <si>
    <t>Economic Planning Unit (EPU)</t>
  </si>
  <si>
    <t>https://www.epu.gov.my/sites/default/files/2022-08/MEIF2022.pdf</t>
  </si>
  <si>
    <t>2005-2022</t>
  </si>
  <si>
    <t>1. GHG Protocol Corporate Accounting and Reporting Standard
2. 2006 Intergovernmental Panel on Climate Change (IPCC) Guidelines for National GHG Inventories / Malaysia Biennial Update Report to UNFCCC</t>
  </si>
  <si>
    <t>Grams/km</t>
  </si>
  <si>
    <t>By Type</t>
  </si>
  <si>
    <t>US Department of Energy</t>
  </si>
  <si>
    <t>https://www.fueleconomy.gov/feg/findacar.shtml</t>
  </si>
  <si>
    <t>UK Vehicle Certification Agency</t>
  </si>
  <si>
    <t>https://www.gov.uk/co2-and-vehicle-tax-tools</t>
  </si>
  <si>
    <t>The United Kingdom's government via its Vehicle Certification Agency has a vehicle GHG emission database on fuel consumption and CO2 emission data, whereby emission information by vehicle make and model is easily accessible in csv table format.</t>
  </si>
  <si>
    <t>SG Land Transport Authority</t>
  </si>
  <si>
    <t>https://vrl.lta.gov.sg/lta/vrl/action/pubfunc?ID=FuelCostCalculator</t>
  </si>
  <si>
    <t>The service allows users to check the carbon emissions (CO2) and Fuel Economy data of cars and light goods vehicles approved for registration in Singapore. It also allows easier CO2 and fuel efficiency performance of different models as users can compare two different models of vehicles and obtain an estimate of the yearly fuel costs for and between each model of vehicle from the same site.</t>
  </si>
  <si>
    <t>1. Morgan Stanley Capital International (MSCI)
2. Carbon Disclosure Project (CDP) - World Wide Fund for Nature (WWF)</t>
  </si>
  <si>
    <t>Degree Celsius</t>
  </si>
  <si>
    <t>MSCI</t>
  </si>
  <si>
    <t>https://www.msci.com/our-solutions/climate-investing/implied-temperature-rise</t>
  </si>
  <si>
    <t>Data is available upon subscription.</t>
  </si>
  <si>
    <t>https://www.cdp.net/en/investor/temperature-ratings</t>
  </si>
  <si>
    <t>The CDP-WWF temperature rating methodology is an open-source methodology which translates targets into an intuitive metric. It consists of three steps- a target protocol that converts emission targets to temperatures; a company protocol that aggregates the targets into an overall score; and a portfolio protocol that weights the scores across an investment portfolio.</t>
  </si>
  <si>
    <t>UN Framework Convention on Climate Change Kyoto Protocol</t>
  </si>
  <si>
    <t>USD/Tonnes CO2e</t>
  </si>
  <si>
    <t>https://www.cdp.net/en/climate/carbon-pricing</t>
  </si>
  <si>
    <t>2°C aligned companies/ Net Zero Carbon by 2050</t>
  </si>
  <si>
    <t>World Green Building Council</t>
  </si>
  <si>
    <t>https://www.worldgbc.org/thecommitment#:~:text=Net%20zero%20carbon%20is%20when,renewable%20energy%20sources%20and%20offsets.</t>
  </si>
  <si>
    <t>Green Building Index (GBI)</t>
  </si>
  <si>
    <t>https://www.greenbuildingindex.org/how-gbi-works/gbi-certified-buildings/</t>
  </si>
  <si>
    <t>The list of buildings in Malaysia certified by Green Building Index is available in the website.</t>
  </si>
  <si>
    <t>Climate Bonds Standard - Low Carbon Building Criteria</t>
  </si>
  <si>
    <t>kgCO2e/m2</t>
  </si>
  <si>
    <t>Energy Commission (EC)</t>
  </si>
  <si>
    <t>https://www.iea.org/reports/buildings</t>
  </si>
  <si>
    <t>Energy intensity performance can be found from this research journal: https://www.researchgate.net/publication/46496808_Energy_consumption_energy_savings_and_emission_analysis_in_Malaysian_office_buildings
https://www.iea.org/reports/buildings The data on CO2 emissions from the operation of buildings in the Net Zero Scenario, 2010-2030 is available at IEA website.</t>
  </si>
  <si>
    <t>IEA</t>
  </si>
  <si>
    <t>https://www.iea.org/data-and-statistics/data-product/emissions-factors-2022</t>
  </si>
  <si>
    <t>1. GHG Protocol Corporate Accounting and Reporting Standard
2. 2006 Intergovernmental Panel on Climate Change (IPCC) Guidelines for National GHG Inventories / Malaysia Biennial Update Report to UNFCCC
3. Annual Greenhouse Gas index
4. PCAF</t>
  </si>
  <si>
    <t>Vehicle/ fuel/ Diesel emission factor (Tonnes CO2e)</t>
  </si>
  <si>
    <t>https://laqm.defra.gov.uk/air-quality/air-quality-assessment/emissions-factors-toolkit/</t>
  </si>
  <si>
    <t>IPCC</t>
  </si>
  <si>
    <t>https://www.ipcc-nggip.iges.or.jp/EFDB/main.php</t>
  </si>
  <si>
    <t xml:space="preserve">EFDB is a database on various parameters to be used in calculation of anthropogenic emissions by sources and removals by sinks of greenhouse gases. It covers not only the so-called "emission factors" but also the other relevant parameters. For convenience sake, however, the term "Emission Factor" or its abbreviation "EF" is sometimes used to represent parameters in this database generally. Particularly for transport sector, the data is unavailable. </t>
  </si>
  <si>
    <t>Grid emission factor (tCO2/MWh)</t>
  </si>
  <si>
    <t>By Region</t>
  </si>
  <si>
    <t>https://meih.st.gov.my/documents/10620/384e88c1-b782-49a1-8dff-74c836b3a3f7</t>
  </si>
  <si>
    <t>One-off</t>
  </si>
  <si>
    <t>2017-2019</t>
  </si>
  <si>
    <t>Grid Emission Factor (GEF) is the generation weighted-average greenhouse gas (GHG) emission per unit of net electricity generation of all generating power plants serving the electricity grid and is used to measure emissions from Scope 2: Electricity</t>
  </si>
  <si>
    <t>Carbon Footprint Ltd</t>
  </si>
  <si>
    <t>https://www.carbonfootprint.com/international_electricity_factors.html</t>
  </si>
  <si>
    <t>2018-2022</t>
  </si>
  <si>
    <t>https://www.carbonfootprint.com/docs/2023_02_emissions_factors_sources_for_2022_electricity_v10.pdf</t>
  </si>
  <si>
    <t>Institute for Global Environmental Strategies (IGES)</t>
  </si>
  <si>
    <t>https://www.iges.or.jp/en/pub/list-grid-emission-factor/en</t>
  </si>
  <si>
    <t>2009- 2023</t>
  </si>
  <si>
    <t>Grid emission factor for renewable energy (tCO2/MWh)</t>
  </si>
  <si>
    <t>Institute for Global Environmental Strategies</t>
  </si>
  <si>
    <t>Building's emission factor (tCO2 per unit)</t>
  </si>
  <si>
    <t>By Building</t>
  </si>
  <si>
    <t>https://building-db.carbonaccountingfinancials.com/login.php?operation=logout</t>
  </si>
  <si>
    <t>Buildings emission factor for Malaysia is unavailable. The PCAF European building emission factor database provides financial institutions with a specified set of emission factors for mortgages and commercial real estate for all countries in the European Union to measure and track the financed emissions of their European building portfolios towards net zero. User guide can be found through this link " https://carbonaccountingfinancials.com/files/2022-02/user-guide-to-pcaf-european-building-emission-factor-database.pdf?318b48cd52"</t>
  </si>
  <si>
    <t>By Scope</t>
  </si>
  <si>
    <t>UK Government</t>
  </si>
  <si>
    <t>https://www.gov.uk/government/publications/greenhouse-gas-reporting-conversion-factors-2022</t>
  </si>
  <si>
    <t>GHG Protocol Corporate Accounting and Reporting Standard</t>
  </si>
  <si>
    <t>https://ghgprotocol.org/scope-3-calculation-guidance-2</t>
  </si>
  <si>
    <t>Tonnes CO2e/GDP</t>
  </si>
  <si>
    <t>World Resources Institute (WRI)</t>
  </si>
  <si>
    <t>https://www.climatewatchdata.org/ghg-emissions?calculation=PER_GDP&amp;end_year=2020&amp;regions=WORLD&amp;sectors=total-including-lucf&amp;start_year=1990</t>
  </si>
  <si>
    <t>https://carbonaccountingfinancials.com/files/downloads/pcaf-standard-part-c-insurance-associated-emissions-nov-2022.pdf</t>
  </si>
  <si>
    <t>Mobilisation</t>
  </si>
  <si>
    <t>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t>
  </si>
  <si>
    <t>Currency (e.g. MYR)</t>
  </si>
  <si>
    <t>Financial Institutions</t>
  </si>
  <si>
    <t>Confidential</t>
  </si>
  <si>
    <t>BNM</t>
  </si>
  <si>
    <t>By Product</t>
  </si>
  <si>
    <t>By Classification of retail loans/financing (green/sustainable product)</t>
  </si>
  <si>
    <t>By Location of utilisation</t>
  </si>
  <si>
    <t>By Climate-supporting/transitioning/watchlist financing sector</t>
  </si>
  <si>
    <t xml:space="preserve">Climate-supporting (C1)/ transitioning (C2 &amp; C3)/ watchlist financing (C4 &amp; C5) loan data by sector being compiled by financial institutions based on CCPT classification is submitted to BNM. 
</t>
  </si>
  <si>
    <t xml:space="preserve">1. Sustainable and Responsible Investment (SRI) Sukuk Framework by SC
2. Climate Change and Principle based Taxonomy (CCPT) reporting
• Climate supporting: C1 
• Transitioning: C2 &amp; C3
• Watchlist: C4 &amp; C5
3. ASEAN Green, Social, Sustainability Bond Standards
4. International Capital Market Association (ICMA) Green/Sustainability Bond Principles
5. ASEAN Taxonomy: An activity can be classified in one of six ways: 
• Green FF: Green Foundation Framework 
• Amber FF: Amber Foundation Framework 
• Red FF: Red Foundation Framework 
• Green PS: Green Plus Standard 
• Amber PS Amber Plus Standard 
• Red PS: Red Plus Standard </t>
  </si>
  <si>
    <t>ASEAN Capital Markets Forum (ACMF)</t>
  </si>
  <si>
    <t>Regional</t>
  </si>
  <si>
    <t>https://www.theacmf.org/initiatives/sustainable-finance/list-of-asean-green-social-sustainability-bondssukuk</t>
  </si>
  <si>
    <t>Periodic</t>
  </si>
  <si>
    <t>2017-2023</t>
  </si>
  <si>
    <t>ACMF provides the list of issued bonds in ASEAN countries, along with the name of issuer, type of project, currency, size, type of bond (green/social/sustainable).</t>
  </si>
  <si>
    <t>Bond Pricing Agency Malaysia (BPAM)</t>
  </si>
  <si>
    <t>https://www.bpam.com.my/esg</t>
  </si>
  <si>
    <t>Daily</t>
  </si>
  <si>
    <t>2018-2023</t>
  </si>
  <si>
    <t>Bond+Sukuk Information Exchange (BIX)</t>
  </si>
  <si>
    <t>https://www.bixmalaysia.com/news-announcements/new-issuances</t>
  </si>
  <si>
    <t>Fully Automated System for Issuing/Tendering (FAST)</t>
  </si>
  <si>
    <t>https://fast.bnm.gov.my/fastweb/public/MainPage.do</t>
  </si>
  <si>
    <t>Climate Bonds Initiative (CBI)</t>
  </si>
  <si>
    <t>https://www.climatebonds.net/market/data/</t>
  </si>
  <si>
    <t>Semiannual</t>
  </si>
  <si>
    <t>2014-2022</t>
  </si>
  <si>
    <t>Climate Bond provides data on green bond issuance geographies, issuer type, use of proceeds (sector), currency, and deal size.</t>
  </si>
  <si>
    <t>BloombergNEF</t>
  </si>
  <si>
    <t>USD</t>
  </si>
  <si>
    <t>By Currency</t>
  </si>
  <si>
    <t>https://about.bnef.com/</t>
  </si>
  <si>
    <t>2012 - current</t>
  </si>
  <si>
    <t xml:space="preserve">Sustainable, green, and social bond and loan issuances by issuer, issuer type, issuer sector, country, and amount issued. </t>
  </si>
  <si>
    <t>SRI Funds (Securities Commission)</t>
  </si>
  <si>
    <t>List of Sustainable and Responsible Investment Funds (Number of Funds; total value can be calculated separately)</t>
  </si>
  <si>
    <t>Securities Commission Malaysia</t>
  </si>
  <si>
    <t>https://www.sc.com.my/api/documentms/download.ashx?id=32eb683b-c134-49fb-a9d8-64b6cc44d849</t>
  </si>
  <si>
    <t>Securities Commission Malaysia publishes a list of all funds registered under its SRI framework.</t>
  </si>
  <si>
    <t>1. BPAM ESG Bond Index 
2. FTSE4GOOD Bursa Malaysia Index
3. Dow Jones Sustainability Index
4. MSCI ESG Index</t>
  </si>
  <si>
    <t>Index value/point</t>
  </si>
  <si>
    <t>https://bpam.com.my/local-market</t>
  </si>
  <si>
    <t>BPAM has an ESG Bond Index which includes a 3-month index value chart. More ESG index data can be found in their proprietary platform BondStream.</t>
  </si>
  <si>
    <t>By Holder</t>
  </si>
  <si>
    <t>Bursa Malaysia</t>
  </si>
  <si>
    <t>https://www.bursamalaysia.com/trade/our_products_services/indices/ftse4good-bursa-malaysia-f4gbm-index</t>
  </si>
  <si>
    <t>2014-2023</t>
  </si>
  <si>
    <t>The FTSE4Good Bursa Malaysia Index allows identification of index constituents and constituents' market value.</t>
  </si>
  <si>
    <t>https://www.investing.com/indices/ftse4good-bursa-malaysia-historical-data</t>
  </si>
  <si>
    <t>Dow Jones Sustainability Index</t>
  </si>
  <si>
    <t>https://www.spglobal.com/spdji/en/index-family/esg/fixed-income-esg/green-bonds/#overview</t>
  </si>
  <si>
    <t>https://www.msci.com/our-solutions/indexes/bloomberg-msci-esg-fixed-income-indexes</t>
  </si>
  <si>
    <t>Not Applicable</t>
  </si>
  <si>
    <t xml:space="preserve">Currency (e.g. MYR) </t>
  </si>
  <si>
    <t>Malaysian Green Technology And Climate Change Corporation (MGTC)</t>
  </si>
  <si>
    <t>https://www.mgtc.gov.my/media/resources/</t>
  </si>
  <si>
    <t>2018-2021</t>
  </si>
  <si>
    <t>Green Technology Financing Scheme (GTFS)</t>
  </si>
  <si>
    <t>https://www.gtfs.my/</t>
  </si>
  <si>
    <t>2013-2017</t>
  </si>
  <si>
    <t>GTFS shows a list of GTFS-certified companies and their projects.</t>
  </si>
  <si>
    <t>By State</t>
  </si>
  <si>
    <t>DOSM</t>
  </si>
  <si>
    <t>https://newss.statistics.gov.my/newss-portalx/ep/epProductFreeDownloadSearch.seam</t>
  </si>
  <si>
    <t>Expenditure on R&amp;D for new technologies (transition risk)</t>
  </si>
  <si>
    <t>Malaysian Science and Technology Information Centre (MASTIC)</t>
  </si>
  <si>
    <t>https://mastic.mosti.gov.my/sti/sti-survey/national-survey-research-and-development</t>
  </si>
  <si>
    <t>1994-2019</t>
  </si>
  <si>
    <t>Physical vulnerability</t>
  </si>
  <si>
    <t>1. Forestry Department of Peninsular Malaysia
2. National Forestry Act 1984
3. Malaysian Criteria and Indicators for Sustainable Forest Management (MC&amp;I SFM)</t>
  </si>
  <si>
    <t>2015-2020</t>
  </si>
  <si>
    <t>By Location</t>
  </si>
  <si>
    <t>https://www.bursamalaysia.com/trade/trading_resources/listing_directory/indices-profile?stock_code=0842I</t>
  </si>
  <si>
    <t>2022-present</t>
  </si>
  <si>
    <t>Bursa Malaysia has time series data on two ESG Low Carbon indices, which is at the aggregate level and would require subscription to their Historical Data Package.</t>
  </si>
  <si>
    <t>https://www.bursamalaysia.com/trade/trading_resources/listing_directory/indices-profile?stock_code=0843I</t>
  </si>
  <si>
    <t>Bursa Malaysia has time series data on two ESG Low Carbon indices for Shariah, which is at the aggregate level and would require subscription to their Historical Data Package.</t>
  </si>
  <si>
    <t xml:space="preserve">TCFD or other relevant reporting frameworks </t>
  </si>
  <si>
    <t>Data is generally not available. Reporting of capital expenditure is voluntary. Data users have to rely on news article or publications by entities to obtain relevant data (e.g. TNB - https://www.theedgemarkets.com/article/tnb-commits-rm20-bil-capex-annually-hasten-transition-responsible-energy-until-2050)( e.g. PETRONAS -  https://www.petronas.com/sites/default/files/download/pdf/PETRONAS%20Pathway%20to%20NZCE%202050%20Third%20Edition%20Apr%202023.pdf )</t>
  </si>
  <si>
    <t>1. TNB pricing and tariff (example electricity bill)
2. Sabah pricing and tariff (example electricity bill)
3. Sarawak pricing and tariff (example electricity bill)</t>
  </si>
  <si>
    <t>kWh, ktoe</t>
  </si>
  <si>
    <t>https://meih.st.gov.my/statistics</t>
  </si>
  <si>
    <t>1978-2020</t>
  </si>
  <si>
    <t>The data published by EC is based on sectors (Industrial, Transport, Agriculture, Non-Energy, Residential and Commercial Sector) instead of industrial sector classification as per MSIC 2008.</t>
  </si>
  <si>
    <t>Grid System Operator (GSO)</t>
  </si>
  <si>
    <t>https://www.gso.org.my/SystemData/SystemDemand.aspx</t>
  </si>
  <si>
    <t>2022-2023</t>
  </si>
  <si>
    <t>The Grid System Operator (GSO) is primarily responsible for the day-to-day real-time operation and the management of the Peninsular grid system, together with the short and medium term planning of the transmission network and generation facilities. This includes the interconnections with Thailand and Singapore. GSO endeavours to maintain overall reliability of the grid system within the approved Transmission System Reliability Standards (TSRS) and in compliance with Grid Code for Peninsular Malaysia.</t>
  </si>
  <si>
    <t>Tenaga Nasional Berhad (TNB)</t>
  </si>
  <si>
    <t>Sabah Electricity Sdn. Bhd (SESB)</t>
  </si>
  <si>
    <t>Sarawak Energy Berhad (SEB)</t>
  </si>
  <si>
    <t>By Property</t>
  </si>
  <si>
    <t>GWh</t>
  </si>
  <si>
    <t>Energy Commission</t>
  </si>
  <si>
    <t>ktoe</t>
  </si>
  <si>
    <t>Energy Commission publishes data on electricity generation by sources: hydro, thermal stations and co-gen as well as total electricity generation from 1978 to 2020.</t>
  </si>
  <si>
    <t>1. physical unit/kWh
2. (Ktoe/kWh or gallon/kWh)
3. Heat rate (in British Thermal Units (Btu) per kWh) divided by Fuel heat content (in Btu per physical unit)</t>
  </si>
  <si>
    <t>1980-2020</t>
  </si>
  <si>
    <t>EC publishes the data via:
1. Malaysia Energy Statistics Handbook (Final Energy Consumption by Sector)
2. MEIH (Final Energy Demand by Sector)
The data published by EC is based on sectors (Industrial, Transport, Agriculture, Non-Energy, Residential and Commercial Sector) instead of industrial sector classification as per MSIC 2008.</t>
  </si>
  <si>
    <t xml:space="preserve">1. Renewable Energy Act 2011
2. Sustainable Energy Development Authority Act 2011 </t>
  </si>
  <si>
    <t>kWh</t>
  </si>
  <si>
    <t>2012-2020</t>
  </si>
  <si>
    <t>https://www.gso.org.my/SystemData/CurrentGen.aspx</t>
  </si>
  <si>
    <t>2022- latest update</t>
  </si>
  <si>
    <t>GSO data is available by types of renewable energy. Data by sector is not available.</t>
  </si>
  <si>
    <t>World Data</t>
  </si>
  <si>
    <t>https://www.worlddata.info/asia/malaysia/energy-consumption.php</t>
  </si>
  <si>
    <t>SEDA</t>
  </si>
  <si>
    <t>https://pvms.seda.gov.my/pvportal/</t>
  </si>
  <si>
    <t>Present</t>
  </si>
  <si>
    <t>Twh</t>
  </si>
  <si>
    <t>International Renewable Energy Agency (IRENA)</t>
  </si>
  <si>
    <t>https://www.irena.org/Data/View-data-by-topic/Energy-Transition/REmap-Energy-Generation-and-Capacity</t>
  </si>
  <si>
    <t>2017/18-2050</t>
  </si>
  <si>
    <t>IRENA publishes detailed statistics on electricity generation and capacity by region.</t>
  </si>
  <si>
    <t>Monthly</t>
  </si>
  <si>
    <t>PV Monitoring System (PVMS) provides real-time data on electricity produced using solar photovoltaic (PV). Renewable energy producers need to register with PVMS.</t>
  </si>
  <si>
    <t>Mtoe</t>
  </si>
  <si>
    <t>https://www.st.gov.my/en/web/download/listing/151</t>
  </si>
  <si>
    <t>EC publishes data on Total Primary Energy Supply by Fuel Type: Natural gas, Petroleum, Hydropower, Solar, etc.</t>
  </si>
  <si>
    <t>MWh per mn USD</t>
  </si>
  <si>
    <t>The data published by EC is based on sectors (Industrial, Transport, Agriculture, Non-Energy, Residential and Commercial Sector) instead of industrial sector classification as per MSIC 2008. The final energy consumption data is segregated to natural gas, crude oil &amp; petroleum production, coal &amp; coke, and electricity.</t>
  </si>
  <si>
    <t>By Sub-sector</t>
  </si>
  <si>
    <t>Official forecasts by NRECC/IRENA for Total Final Energy Consumption (EJ) by Source and Sector under various scenarios</t>
  </si>
  <si>
    <t>Exajoule (EJ) of energy</t>
  </si>
  <si>
    <t>By Scenario</t>
  </si>
  <si>
    <t>2023 - 2030(f); 2050(f)</t>
  </si>
  <si>
    <t>Official forecasts by NRECC/IRENA for Total Primary Energy Supply (EJ) by Source under various scenarios</t>
  </si>
  <si>
    <t>Total Primary Energy Supply (EJ) by Source under various scenarios</t>
  </si>
  <si>
    <t>1. Currency (e.g. MYR)
2. Volume</t>
  </si>
  <si>
    <t>Data is not available. Final consumption of crude oil and petroleum products at the aggregate level is published by MEIH: https://meih.st.gov.my/statistics (National Energy Balance)</t>
  </si>
  <si>
    <t>https://www.iea.org/data-and-statistics/data-product/oil-information</t>
  </si>
  <si>
    <t>1960-2022</t>
  </si>
  <si>
    <t>Annual time series of oil data including oil supply and consumption, trade and oil demand for 153 countries and 25 regions.</t>
  </si>
  <si>
    <t>Metric tonne</t>
  </si>
  <si>
    <t>https://www.iea.org/data-and-statistics/charts/global-coal-consumption-2020-2023</t>
  </si>
  <si>
    <t>2020-2023</t>
  </si>
  <si>
    <t>1990 -2019</t>
  </si>
  <si>
    <t xml:space="preserve">The data published by EC is based on specific sectors (Co-Generation, Transport, Residential, Power Stations, Industry, Non-Energy, Commercial) instead of industrial sector classification as per MSIC 2008. </t>
  </si>
  <si>
    <t>1971-2019</t>
  </si>
  <si>
    <t>Provides data on total final consumption of natural gas.</t>
  </si>
  <si>
    <t>National Energy Balance</t>
  </si>
  <si>
    <t>1. MYR/MMBtu
2. USD/MMBtu</t>
  </si>
  <si>
    <t>https://www.st.gov.my/en/web/download/listing/111</t>
  </si>
  <si>
    <t xml:space="preserve">MEIH statistics webpage provides energy prices for retail petroleum (latest available data for retail petroleum is 2015), petroleum products, liquefied petroleum gas and natural gas. Meanwhile EC's National Energy Balance 2019 provides energy prices for crude oil, coal &amp; coke. </t>
  </si>
  <si>
    <t>https://www.worldbank.org/en/research/commodity-markets</t>
  </si>
  <si>
    <t>1970-2023</t>
  </si>
  <si>
    <t xml:space="preserve">World Bank Commodities Price Forecast </t>
  </si>
  <si>
    <t>USD/MMBtu</t>
  </si>
  <si>
    <t>2020-2024</t>
  </si>
  <si>
    <t>Energy prices forecasts are available for Australia, Europe, US, Japan (but no specific reference for Malaysia).</t>
  </si>
  <si>
    <t>https://thedocs.worldbank.org/en/doc/cbc62a071ce33be3d2a503dfdd26af5c-0350012023/related/CMO-April-2023-Forecasts.pdf</t>
  </si>
  <si>
    <t xml:space="preserve">Provides data on World Bank Commodity Price Forecast </t>
  </si>
  <si>
    <t>Currency (e.g. MYR) or % (percentage)</t>
  </si>
  <si>
    <t xml:space="preserve">https://www.iea.org/data-and-statistics/data-product/energy-efficiency-indicators </t>
  </si>
  <si>
    <t>2000-2021</t>
  </si>
  <si>
    <t>Alignment</t>
  </si>
  <si>
    <t>Tonnes of CO2</t>
  </si>
  <si>
    <t>2010-2021</t>
  </si>
  <si>
    <t>https://climatedata.imf.org/datasets/72e94bc71f4441d29710a9bea4d35f1d_0/explore</t>
  </si>
  <si>
    <t>1970-2021</t>
  </si>
  <si>
    <t>https://meih.st.gov.my/documents/10620/4ccc47ea-012c-4e10-b1a3-5db97cb8b997</t>
  </si>
  <si>
    <t>https://meih.st.gov.my/publications</t>
  </si>
  <si>
    <t>Energy intensity level of primary energy ( MJ/$2017 PPP GDP)</t>
  </si>
  <si>
    <t>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t>
  </si>
  <si>
    <t>IRENA</t>
  </si>
  <si>
    <t>USD billion</t>
  </si>
  <si>
    <t>https://www.irena.org/Data/View-data-by-topic/Energy-Transition/REmap-Investment-Needs</t>
  </si>
  <si>
    <t>2017-2050</t>
  </si>
  <si>
    <t>The dashboard provides an overview on cumulative energy investment needs which includes CCUS, electrification of heat and transport, energy efficiency, power generation, power grids, adequacy and storage, renewables, and supply side by region i.e. Southeast Asia.</t>
  </si>
  <si>
    <t>Total clean and renewable energy investments required in Malaysia (RM)</t>
  </si>
  <si>
    <t>By Country/Sector</t>
  </si>
  <si>
    <t>2023 - 2030(f) and 2050(f)</t>
  </si>
  <si>
    <t>Malaysia Energy Transition Outlook 2023 provides estimates to amount of investments required in different energy/power sectors for Malaysia to reach its 2050 climate targets under different scenarios.</t>
  </si>
  <si>
    <t>Clean hydrogen demand (PJ)</t>
  </si>
  <si>
    <t>World Energy Transition Outlook (IRENA)</t>
  </si>
  <si>
    <t>https://www.irena.org/Publications/2023/Jun/World-Energy-Transitions-Outlook-2023</t>
  </si>
  <si>
    <t>Installed capacity (GW)</t>
  </si>
  <si>
    <t>TJ</t>
  </si>
  <si>
    <t>RM million</t>
  </si>
  <si>
    <t>https://newss.statistics.gov.my/newss-portalx/ep/epFreeDownloadContentSearch.seam?cid=10883</t>
  </si>
  <si>
    <t>2020-2022</t>
  </si>
  <si>
    <t>DOSM has data on exports, domestic exports, and imports of coal, coke and briquettes in row 22 of Jadual 3.</t>
  </si>
  <si>
    <t>DOSM has data on exports, domestic and imports of crude petroleum in row 33 of Jadual 7.</t>
  </si>
  <si>
    <t>DOSM has data on exports, domestic and imports of natural gas in row 36 of Jadual 7.</t>
  </si>
  <si>
    <t>1. Regional Hydro-Climate Model (Reg HCM)
2. INFORM 2019 Risk Index
3. Notre Dame Global Adaptation Initiative (ND-GAIN) Index
4. Representative Concentration Pathway (RCP) Emission pathway
5. Coastal Vulnerability Index</t>
  </si>
  <si>
    <t>MetMalaysia</t>
  </si>
  <si>
    <t>https://www.met.gov.my/penerbitan/laporan-tahunan/</t>
  </si>
  <si>
    <t>Weekly</t>
  </si>
  <si>
    <t>2016-2020</t>
  </si>
  <si>
    <t>MetMalaysia provides Malaysian meteorological data such as highest and lowest recorded temperatures along with temperature variations.</t>
  </si>
  <si>
    <t>2009-2022</t>
  </si>
  <si>
    <t>https://climateknowledgeportal.worldbank.org/country/malaysia</t>
  </si>
  <si>
    <t>1991-2020</t>
  </si>
  <si>
    <t xml:space="preserve">The website provides overview of annual mean temperature in Malaysia from 1991-2020. It also provides overview of the climate change of the specific country over the years. The website also provides 'Observed Annual Mean Temperature from 1901-2021' but downloading the CSV and Excel files might show entire list of Mean-Temperature as 150. </t>
  </si>
  <si>
    <t>https://www.met.gov.my/projection/temperature/</t>
  </si>
  <si>
    <t>Hourly</t>
  </si>
  <si>
    <t>This website shows forecasted temperature in major cities/areas in Malaysia on an hourly basis up to 24 hours in advance. MetMalaysia also provides weather forecasts up to 7 days ahead under the 'Forecast' tab.</t>
  </si>
  <si>
    <t>https://climateknowledgeportal.worldbank.org/country/malaysia/climate-data-projections</t>
  </si>
  <si>
    <t>2020 - 2099</t>
  </si>
  <si>
    <t>1. National database
2. World Bank's Climate Change Knowledge Portal (CCKP)
3. Coupled Model Intercomparison Project Phase 5 (CMIP5) models, which are utilized within the Fifth Assessment Report (AR5) of the Intergovernmental Panel on Climate Change (IPCC)</t>
  </si>
  <si>
    <t>NASA</t>
  </si>
  <si>
    <t>https://climate.nasa.gov/vital-signs/global-temperature/</t>
  </si>
  <si>
    <t>1880-2022</t>
  </si>
  <si>
    <t>NASA provides data of temperature. The data shows the change in global surface temperature compared to the long-term average from 1951 to 1980. The year 2020 statistically tied with 2016 for the hottest year on record since record keeping began in 1880.</t>
  </si>
  <si>
    <t>1. Reg HCM
2. INFORM 2019 Risk Index
3. ND-GAIN Index
4. RCP Emission pathway
5. Coastal Vulnerability Index
6. National Hydraulic Research Institute of Malaysia (NAHRIM)</t>
  </si>
  <si>
    <t>Metre</t>
  </si>
  <si>
    <t>https://climateknowledgeportal.worldbank.org/country/malaysia/impacts-sea-level-rise</t>
  </si>
  <si>
    <t>1993-2015</t>
  </si>
  <si>
    <t>The World Bank provides monthly historical data on sea level anomaly and sea surface temperature.</t>
  </si>
  <si>
    <t>2020-2100</t>
  </si>
  <si>
    <t>The World Bank provides projection of sea level rise up to 2100.</t>
  </si>
  <si>
    <t>NAHRIM</t>
  </si>
  <si>
    <t>https://mycoast.nahrim.gov.my/portal-main/publication-details?id=sea-level-rise-projections-for-malaysia</t>
  </si>
  <si>
    <t>https://www.earthdata.nasa.gov/learn/pathfinders/sea-level-change/find-data#gmsl</t>
  </si>
  <si>
    <t>2020-2050</t>
  </si>
  <si>
    <t>The Interagency Sea Level Rise Scenario Tool is a visualization resource that provides sea level scenarios for U.S. coastal areas only. It provides median projections for global, regional, and local sea level rise scenarios from 2020 to 2050, relative to a 2000 baseline.</t>
  </si>
  <si>
    <t>The World Bank provides projection of sea level rise up to 2100 for various countries.</t>
  </si>
  <si>
    <t>1. Regional Hydro-Climate Model (Reg HCM)
2. INFORM 2019 Risk Index
3. ND-GAIN Index
4. RCP Emission pathway
5. Coastal Vulnerability Index
6. MetMalaysia</t>
  </si>
  <si>
    <t>Millimetre</t>
  </si>
  <si>
    <t>MetMalaysia discloses their historical data through their Annual Reports. They use the tendency of low/high rainfall (historical), and also provides a 6-mth forward looking weather forecast (Tinjauan Cuaca Jangka Panjang).</t>
  </si>
  <si>
    <t>2004-2021</t>
  </si>
  <si>
    <t>DID</t>
  </si>
  <si>
    <t>https://publicinfobanjir.water.gov.my/hujan/data-hujan/?lang=en</t>
  </si>
  <si>
    <t>2009-2021</t>
  </si>
  <si>
    <t>1. National database, 
2. World Bank's CCKP, CMIP5 models, which are utilized within the AR5 of the IPCC</t>
  </si>
  <si>
    <t>1995-2100</t>
  </si>
  <si>
    <t>1. Reg HCM
2. INFORM 2019 Risk Index
3. ND-GAIN Index
4. RCP Emission pathway
5. Coastal Vulnerability Index
6. National Disaster Management Agency (NADMA)</t>
  </si>
  <si>
    <t>SPI Index</t>
  </si>
  <si>
    <t>http://infokemarau.water.gov.my/drought_report_page.cfm</t>
  </si>
  <si>
    <t>2005- present</t>
  </si>
  <si>
    <t>DID publishes a monthly drought report that includes stations that record rain deficits based on the long-term means from the past 3 months.</t>
  </si>
  <si>
    <t>https://www.met.gov.my/iklim/pemantauan-kemarau/</t>
  </si>
  <si>
    <t>1. National database
2. World Bank's CCKP, CMIP5 models, which are utilised within the AR5 of the IPCC</t>
  </si>
  <si>
    <t>World Bank provides data on the temperature projection and projected number of consecutive dry days.</t>
  </si>
  <si>
    <t>EM-DAT, The International Disaster Database, Centre for Research on the Epidemiology of Disasters</t>
  </si>
  <si>
    <t>Total Affected, Total Deaths, Total Damage for each disaster event</t>
  </si>
  <si>
    <t>Centre for Research on the Epidemiology of Disasters</t>
  </si>
  <si>
    <t>https://public.emdat.be/</t>
  </si>
  <si>
    <t>1900 - 2023</t>
  </si>
  <si>
    <t>EM-DAT contains data on the occurrence and impacts of over 26,000 mass disasters worldwide from 1900 to the present day. The database is compiled from various sources, including UN agencies, non-governmental organizations, reinsurance companies, research institutes, and press agencies. Accessibility requires registration. Dataset can also be accessed here: https://data.humdata.org/dataset/74163686-a029-4e27-8fbf-c5bfcd13f953/resource/c5ce40d6-07b1-4f36-955a-d6196436ff6b/download/emdat-country-profiles_2023_07_31.xlsx</t>
  </si>
  <si>
    <t>The Inter-Sectoral Impact Model Intercomparison Project (ISIMIP)</t>
  </si>
  <si>
    <t>Soil Moisture in %, relative change</t>
  </si>
  <si>
    <t>Climate Impact Explorer/ISIMP-Secondary</t>
  </si>
  <si>
    <t>https://climate-impact-explorer.climateanalytics.org/</t>
  </si>
  <si>
    <t>2015-2100(f)</t>
  </si>
  <si>
    <t>Data and map from ISIMIP shows how changes in soil moisture is expected to play out over time in Malaysia at different global warming levels compared to the reference period 1986-2006, based on different scenarios.</t>
  </si>
  <si>
    <t>UNCCD/Joint Research Centre of the European Commission</t>
  </si>
  <si>
    <t>Hazard, Exposure, Vulnerability, Risk (UNCCD Drought Risk Assessment Visualization Tool )</t>
  </si>
  <si>
    <t>https://www.unccd.int/land-and-life/drought/toolbox/drought-risk-assessment-visualization-tool</t>
  </si>
  <si>
    <t>2000-2018</t>
  </si>
  <si>
    <t xml:space="preserve">The drought risk assessment in this tool has been completed by the Joint Research Centre of the European Commission and is applicable for 2000-2018. It uses a global-scale top-down data driven approach that is consistent and applicable to all regions of the world. The maps are a first screening analysis and it is recommended that local assessments of risk are carried out to improve the outputs for targeting of drought preparedness and appropriate drought mitigation solutions. </t>
  </si>
  <si>
    <t>1. DOSM
2. DID
3. CoastalDEM
4. National database, 
5. World Bank's CCKP
6. CMIP5 models, which are utilized within the AR5 of the IPCC</t>
  </si>
  <si>
    <t>1. Number of flood incidents (also shows the 3 states with the highest flood incidents) - DOSM
2. Number of flood events and year of worst flood incident - DID
3. Number of days affected per year or Number of incidents per year</t>
  </si>
  <si>
    <t>https://www.water.gov.my/jps/resources/auto%20download%20images/5844e46d37d56.pdf</t>
  </si>
  <si>
    <t>Vicennial</t>
  </si>
  <si>
    <t>1980-2000</t>
  </si>
  <si>
    <t xml:space="preserve">DID has a publication which lists flood incidents from 1980 to 2000. </t>
  </si>
  <si>
    <t xml:space="preserve">DID has published data on flood incidents in their annual flood reporting. </t>
  </si>
  <si>
    <t>Climate Central</t>
  </si>
  <si>
    <t>https://go.climatecentral.org/coastaldem/</t>
  </si>
  <si>
    <t>CoastalDEM by Climate Central is a near-global DEM, of which their dataset is proprietary.</t>
  </si>
  <si>
    <t>NADMA</t>
  </si>
  <si>
    <t>Number of days affected per year or Number of incidents per year</t>
  </si>
  <si>
    <t>1. National database
2. World Bank's CCKP, CMIP5 models, which are utilized within the AR5 of the IPCC</t>
  </si>
  <si>
    <t>World Bank provides data on the projection of precipitation on an annual basis.</t>
  </si>
  <si>
    <t>Aqueduct, World Resources Institute</t>
  </si>
  <si>
    <t>https://www.wri.org/applications/aqueduct/floods/</t>
  </si>
  <si>
    <t>2030-2080</t>
  </si>
  <si>
    <t>Land fraction annually exposed to River Floods in pp, relative change</t>
  </si>
  <si>
    <t>Data and map from ISIMIP-Secondary shows how changes in land fraction exposed to river floods is expected to play out over time in Malaysia at different global warming levels compared to the reference period 1986-2006, based on different scenarios.</t>
  </si>
  <si>
    <t>Annual Maximum River Flood Depth in %, relative change</t>
  </si>
  <si>
    <t>Data and map from ISIMIP-Secondary shows how changes in Annual Maximum River Flood Depth is expected to play out over time in Malaysia at different global warming levels compared to the reference period 1986-2006, based on different scenarios.</t>
  </si>
  <si>
    <t>Surface Runoff in %, relative change</t>
  </si>
  <si>
    <t>Data and map from ISIMIP shows how changes in Surface Runoff is expected to play out over time in Malaysia at different global warming levels compared to the reference period 1986-2006, based on different scenarios.</t>
  </si>
  <si>
    <t>River Discharge in %, relative change</t>
  </si>
  <si>
    <t>Data and map from ISIMIP shows how changes in river discharge is expected to play out over time in Malaysia at different global warming levels compared to the reference period 1986-2006, based on different scenarios.</t>
  </si>
  <si>
    <t>https://publicinfobanjir.water.gov.my/aras-air/data-paras-air/?state=SEL&amp;lang=en</t>
  </si>
  <si>
    <t>Data on water levels are available and frequently updated, with accompanying analysis of the danger level.</t>
  </si>
  <si>
    <t>By Postcode</t>
  </si>
  <si>
    <t>Copernicus Global Land Service</t>
  </si>
  <si>
    <t>https://wbwaterdata.org/dataset/water-level-data-rivers-and-lakes-copernicus-global-land-service</t>
  </si>
  <si>
    <t>2002-Present</t>
  </si>
  <si>
    <t>Water Level products were generated by the Global Land Service of Copernicus. Users are able to search, download and custom order products from Catalogue and Ordering Services. The dispersion of the water level estimates over rivers was computed for each major basin with respect to the number of measurements and the seasonality, analysing high- and low-water separately. Statistics are averaged over the missions to characterize the product performances over the 248 operational virtual stations.</t>
  </si>
  <si>
    <t>1. Number of households impacted
2. Number of buildings damaged/impacted
3. Economics loss and insured loss
4. Past flood Footprint</t>
  </si>
  <si>
    <t>Water Resources Research</t>
  </si>
  <si>
    <t>https://agupubs.onlinelibrary.wiley.com/doi/10.1029/2019WR026092</t>
  </si>
  <si>
    <t>CLIMADA (open-source natural catastrophe damage model that implements the Economics of Climate Adaptation methodology)</t>
  </si>
  <si>
    <t>Annual Expected Damage from River Floods in %</t>
  </si>
  <si>
    <t>Climate Impact Explorer/CLIMADAA</t>
  </si>
  <si>
    <t>Climate Impact Explorer publishes projections on how  climate impact indicators will play out over time at current emissions reductions levels (according to the scenario used by the Network for Greening the Financial System) and in other policy relevant scenarios, and how they will affect Malaysia and different states, at different levels of warming.</t>
  </si>
  <si>
    <t>Ministry of Finance (MOF)</t>
  </si>
  <si>
    <t>https://www.nadma.gov.my/ms/awam/bantuan/bencana-banjir/bantuan-banjir</t>
  </si>
  <si>
    <t>% (percentage)</t>
  </si>
  <si>
    <t>https://reliefweb.int/updates?list=Flood%20Updates&amp;advanced-search=%28DT4611%29</t>
  </si>
  <si>
    <t>OCHA provides information on the flood emergency from other countries such as Somalia and Indonesia.</t>
  </si>
  <si>
    <t>1. MetMalaysia
2. DOSM
3. World Meteorological Organisation</t>
  </si>
  <si>
    <t>https://www.met.gov.my/en/iklim/maklumat-iklim/</t>
  </si>
  <si>
    <t>MetMalaysia publishes a general climate information on thunderstorm data in their summary report (Highest number of days with thunderstorm in a year).</t>
  </si>
  <si>
    <t>World Meteorological Organisation</t>
  </si>
  <si>
    <t>https://severeweather.wmo.int/thunder/b3/stations.html</t>
  </si>
  <si>
    <t>World Meteorological Organisation reports historical data for the past 24 hours.</t>
  </si>
  <si>
    <t>https://www.met.gov.my/data/ICN20032.html</t>
  </si>
  <si>
    <t>MET provided daily weather forecast nationwide such as thunderstorm and heavy rain and includes wind and sea conditions factor into it.</t>
  </si>
  <si>
    <t>https://worldweather.wmo.int/en/country.html?countryCode=20</t>
  </si>
  <si>
    <t>1. NAHRIM
2. PLANMalaysia, KPKT</t>
  </si>
  <si>
    <t>No. of areas, size of area, category of severity (1-5)</t>
  </si>
  <si>
    <t>PLANMalaysia, KPKT</t>
  </si>
  <si>
    <t>https://myplan.planmalaysia.gov.my/www/</t>
  </si>
  <si>
    <t>PLANMalaysia publishes data on the Coastal Vulnerability Index under the Second National Coastal Zone Physical Plan. The link contains two volumes of publications, with sufficient granularity data based on coastal areas of each state in Malaysia.</t>
  </si>
  <si>
    <t xml:space="preserve">Data is not available. The research article on the application of CVI to Calabria Coastline, Italy is available at https://www.nature.com/articles/s41598-022-26374-w#Tab4 </t>
  </si>
  <si>
    <t>World Bank's CCKP</t>
  </si>
  <si>
    <t>1. Longitude &amp; Latitude
2. Number of occurrence</t>
  </si>
  <si>
    <t>https://climateknowledgeportal.worldbank.org/country/malaysia/vulnerability</t>
  </si>
  <si>
    <t>1. National database, 
2. World Bank's CCKP, Coupled Model Intercomparison Project Phase 6 (CMIP 6) models, which are utilized within the AR5 of the IPCC</t>
  </si>
  <si>
    <t>2020-2099</t>
  </si>
  <si>
    <t>World Bank provides data on temperature projections and projected number of consecutive dry days as well as backward-looking data.</t>
  </si>
  <si>
    <t>1995-2014</t>
  </si>
  <si>
    <t>Heat Index35</t>
  </si>
  <si>
    <t>Land Surface Temperature (Celsius)</t>
  </si>
  <si>
    <t>Land fraction annually exposed to Heatwaves in pp, relative change</t>
  </si>
  <si>
    <t>Data and map shows how changes in fraction of population is exposed to heatwaves is expected to play out over time in Malaysia at different global warming levels compared to the reference period 1986-2006, based on different scenarios.</t>
  </si>
  <si>
    <t>Fraction of Population annually exposed to Heatwaves in , relative change</t>
  </si>
  <si>
    <t>Labour Productivity due to Heat Stress in pp, relative change</t>
  </si>
  <si>
    <t>Data and map shows how labour productivity is expected to change in Malaysia due to heat stress at different global warming levels compared to the reference period 1986-2006, based on different scenarios. Heat stress impact on labour productivity indicates the percentage decrease in efficiency during regular working hours under hot and humid climate conditions, due to the reduced capacity of the human body to perform physical labour.</t>
  </si>
  <si>
    <t>2016-2021</t>
  </si>
  <si>
    <t>United States Geological Survey (USGS)</t>
  </si>
  <si>
    <t>https://usgs.maps.arcgis.com/apps/webappviewer/index.html?id=ae120962f459434b8c904b456c82669d</t>
  </si>
  <si>
    <t xml:space="preserve">Jabatan Mineral dan Geosains (JMG) </t>
  </si>
  <si>
    <t>https://www.data.gov.my/data/dataset/0401dd3a-52fa-4f7d-a9ac-b79d2c54c886/resource/47049856-c436-45a4-a295-ef9e87f08122/download/m-20220829081412_202208290814120_2021-2022-maklumat-bencana-geologi-malaysia.csv</t>
  </si>
  <si>
    <t>2021-2022</t>
  </si>
  <si>
    <t>Jabatan Mineral &amp; Geosains published 2021-2022 Landslide by Address and Postcode data.</t>
  </si>
  <si>
    <t>https://www.natsis.jmg.gov.my/v1/</t>
  </si>
  <si>
    <t>National Geospatial Terrain and Slope Information System (NaTSIS) provide geospatial data of landslide and slope for five different locations.</t>
  </si>
  <si>
    <t>Jabatan Mineral dan Geosains</t>
  </si>
  <si>
    <t>Number of Critical Slopes</t>
  </si>
  <si>
    <t>https://www.jmg.gov.my/hub-informasi/laporan-jabatan/126-laporan-tahunan</t>
  </si>
  <si>
    <t>2012 - 2021</t>
  </si>
  <si>
    <t>Jabatan Mineral dan Geosains publishes critical slope monitoring statistics by state, as well as locations of critical slopes (in a map) in their Annual Report. Critical slope monitoring can be a forward-looking indicator for landslide risk.</t>
  </si>
  <si>
    <t>Number of Geological Disasters (Landslide, sinkhole, etc.)</t>
  </si>
  <si>
    <t>Jabatan Mineral dan Geosains publishes annual geological disaster statistics by state in their Annual Report.</t>
  </si>
  <si>
    <t>Land fraction annually exposed to Wildfires in pp, relative change</t>
  </si>
  <si>
    <t>Data and map shows how changes in land fraction exposed to wildfires is expected to play out over time in Malaysia at different global warming levels compared to the reference period 1986-2006, based on different scenarios.</t>
  </si>
  <si>
    <t>Fraction of Population annually exposed to Wildfires in pp, relative change</t>
  </si>
  <si>
    <t>Data and map shows how changes in fraction of population exposed to wildfires is expected to play out over time in Malaysia at different global warming levels compared to the reference period 1986-2006, based on different scenarios.</t>
  </si>
  <si>
    <t>Annual Expected Damage from Tropical Cyclones in %</t>
  </si>
  <si>
    <t>1. DOSM
2. MetMalaysia</t>
  </si>
  <si>
    <t>Grams/m3, %</t>
  </si>
  <si>
    <t>By District &amp; State</t>
  </si>
  <si>
    <t>2016-2022</t>
  </si>
  <si>
    <t>https://m.met.gov.my/projection/humidity/48623?lang=en</t>
  </si>
  <si>
    <t>https://www.ncei.noaa.gov/products/weather-balloon/integrated-global-radiosonde-archive</t>
  </si>
  <si>
    <t>1905-2023</t>
  </si>
  <si>
    <t>The Integrated Global Radiosonde Archive (IGRA) consists of radiosonde and pilot balloon observations from more than 2,800 globally distributed stations. The earliest data date back to 1905, and recent data become available in near real time from about 800 stations worldwide.</t>
  </si>
  <si>
    <t xml:space="preserve">1. National database
2. World Bank Climate Change Knowledge portal </t>
  </si>
  <si>
    <t>Data is not available. Insights and further information on real estate exposure can be referred to report by UNEPFI " https://www.unepfi.org/wordpress/wp-content/uploads/2023/03/Real-Estate-Sector-Risks-Briefing.pdf "</t>
  </si>
  <si>
    <t>Not applicable</t>
  </si>
  <si>
    <t>Sensitivity measure expressed as a percentage of business value e.g. X% of Revenue</t>
  </si>
  <si>
    <t>S&amp;P Global and public datasets, and S&amp;P Global modelling methodologies</t>
  </si>
  <si>
    <t>S&amp;P Global</t>
  </si>
  <si>
    <t>https://www.marketplace.spglobal.com/en/datasets/physical-risk-(148)#dataset-overview</t>
  </si>
  <si>
    <t>2019-current</t>
  </si>
  <si>
    <t>EOS Data Analytics</t>
  </si>
  <si>
    <t>https://eos.com/blog/natural-disasters-2022/</t>
  </si>
  <si>
    <t>Nature.com</t>
  </si>
  <si>
    <t>https://www.nature.com/articles/s41597-022-01150-7#Sec10</t>
  </si>
  <si>
    <t>2000-2100</t>
  </si>
  <si>
    <t>Land fraction annually exposed to Crop Failures in pp, relative change</t>
  </si>
  <si>
    <t>Data and map shows how changes in Land fraction exposed to Crop Failures is expected to play out over time in Malaysia at different global warming levels compared to the reference period 1986-2006, based on different scenarios.</t>
  </si>
  <si>
    <t>Fraction of Population annually exposed to Crop Failures in pp, relative change</t>
  </si>
  <si>
    <t>Data and map shows how changes in fraction of Population exposed to Crop Failures is expected to play out over time in Malaysia at different global warming levels compared to the reference period 1986-2006, based on different scenarios.</t>
  </si>
  <si>
    <t>Number of damaged critical infrastructure and disruptions to basic services attributed to disasters</t>
  </si>
  <si>
    <t>DOSM/NADMA</t>
  </si>
  <si>
    <t>https://tableau.dosm.gov.my/t/SDG/views/Goal11_15832034804310/Story11_a_1?%3Aembed=y&amp;%3AisGuestRedirectFromVizportal=y</t>
  </si>
  <si>
    <t>Climate VaR</t>
  </si>
  <si>
    <t>% of asset value</t>
  </si>
  <si>
    <t>By Area</t>
  </si>
  <si>
    <t>Easy XDI</t>
  </si>
  <si>
    <t>https://easyxdi.com/</t>
  </si>
  <si>
    <t>1990 - 2100</t>
  </si>
  <si>
    <t>https://easyxdi.com/pricing</t>
  </si>
  <si>
    <t>https://www.msci.com/www/research-report/value-at-risk-for-asset/019081046</t>
  </si>
  <si>
    <t>1. Climate Risk / ESG Score rating
2. GC Score: (0-100) on human rights, labour right, environment, anti-corruption
3. ESG Score: (0-100) on environmental, social, and governance
4. Temperature Score: 
• (tCO2/m$US) on emissions intensity ratio (EIR)
• range from (1.5°C, 2°C, 2.7°C, &gt;2.7°C, 3°C) on the temperature score and is reflected on scenario category</t>
  </si>
  <si>
    <t>Sustainalytics</t>
  </si>
  <si>
    <t>https://www.sustainalytics.com/esg-ratings</t>
  </si>
  <si>
    <t>FTSE4Good</t>
  </si>
  <si>
    <t>https://app.esgbook.com/</t>
  </si>
  <si>
    <t>https://www.msci.com/our-solutions/esg-investing/esg-ratings</t>
  </si>
  <si>
    <t>FTSE Russell</t>
  </si>
  <si>
    <t>https://www.ftserussell.com/data/sustainability-and-esg-data</t>
  </si>
  <si>
    <t>https://www.spglobal.com/ratings/en/research-insights/special-reports/esg-in-credit-ratings#sector-report-cards</t>
  </si>
  <si>
    <t>RAM Sustainability</t>
  </si>
  <si>
    <t>https://analytics.ram.com.my/ESGRatings</t>
  </si>
  <si>
    <t>https://www.wwf.sg/susba/</t>
  </si>
  <si>
    <t>By Fund</t>
  </si>
  <si>
    <t>By Securities</t>
  </si>
  <si>
    <t>https://esgdata.worldbank.org/data/framework?lang=en</t>
  </si>
  <si>
    <t>1961-2021</t>
  </si>
  <si>
    <t>Ministry of Local Government Development (KPKT)</t>
  </si>
  <si>
    <t>1. Number
2. tonnes</t>
  </si>
  <si>
    <t>Proportion of solid waste recycle out of total solid waste collected, %</t>
  </si>
  <si>
    <t>DOSM/MURNInets, PLANMalaysia</t>
  </si>
  <si>
    <t>2019-2021</t>
  </si>
  <si>
    <t>tonnes</t>
  </si>
  <si>
    <t>National Water Services Commission (SPAN)</t>
  </si>
  <si>
    <t>Million litres per day</t>
  </si>
  <si>
    <t>https://www.span.gov.my/category/view/119</t>
  </si>
  <si>
    <t>2017-2021</t>
  </si>
  <si>
    <t>SPAN publishes data on raw water extraction and production in the annual Water and Sewerage Fact Book. However, only Peninsular Malaysia states and W. P. Labuan are under the coverage of SPAN.</t>
  </si>
  <si>
    <t>Cubic metre</t>
  </si>
  <si>
    <t>DOSM publishes data on metered water consumption by sector (domestic and non-domestic) and state. Go to DOSM eStatistik &gt; click on 'Free Download' on the left pane on the page &gt; search 'Compendium of Environment Statistics' &gt; Table of Component 2 (2.49 in the PDF version of the Compendium 2021)
DOSM also publishes data on uses of abstracted water by sector. Go to DOSM eStatistik &gt; click on 'Free Download' on the left pane on the page &gt; search 'MySEEA PSUT Water 2015'
SPAN publishes total water consumption by states (Peninsular Malaysia states and W. P. Labuan): https://www.span.gov.my/document/upload/ExULH8APaxLhLE4vailErDx5v4KJXDCx.pdf</t>
  </si>
  <si>
    <t>SPAN publishes data on metered water consumption by sector (Domestic &amp; Non-domestic) in the annual Water and Sewerage Fact Book. However, only Peninsular Malaysia states and W. P. Labuan are under the coverage of SPAN.</t>
  </si>
  <si>
    <t>Water stress area. 
No. of areas, size of
area, category of
severity (1-5)</t>
  </si>
  <si>
    <t>https://www.wri.org/aqueduct</t>
  </si>
  <si>
    <t>2030-2040</t>
  </si>
  <si>
    <t>Decennial</t>
  </si>
  <si>
    <t>Water utility companies by state</t>
  </si>
  <si>
    <t>Percent of Available Freshwater Resources</t>
  </si>
  <si>
    <t>The website provides data on Annual Freshwater withdrawal by country. 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t>
  </si>
  <si>
    <t>2019-2022</t>
  </si>
  <si>
    <t>DOSM publishes data on wastewater flows by sector. Go to DOSM eStatistik &gt; click on 'Free Download' on the left pane on the page &gt; search 'MySEEA PSUT Water 2015'
SPAN publishes data on public sewage treatment plant by states (Peninsular Malaysia states and W. P. Labuan): https://www.span.gov.my/document/upload/ExULH8APaxLhLE4vailErDx5v4KJXDCx.pdf
Data by operator is compiled by SPAN however, the data is not available publicly.</t>
  </si>
  <si>
    <t>Proportion of domestic and industrial wastewater flows safely treated, %</t>
  </si>
  <si>
    <t>DOSM/DOE</t>
  </si>
  <si>
    <t>https://tableau.dosm.gov.my/t/SDG/views/Goal6_15832031095200/Goal6?%3Aembed=y&amp;%3AisGuestRedirectFromVizportal=y</t>
  </si>
  <si>
    <t>DOSM publishes data measuring progress of each of the UN Sustainable Development Goal Indicators. This data is for Indicator 6.3.1: Proportion of domestic and industrial wastewater flows safely treated.</t>
  </si>
  <si>
    <t>Water Quality at River Basins</t>
  </si>
  <si>
    <t>Proportion of bodies of water with good ambient water quality, %</t>
  </si>
  <si>
    <t>GEMS/Water Programme of the United Nations Environment Programme (UNEP)</t>
  </si>
  <si>
    <t>https://gemstat.org/data/statistic-reports/</t>
  </si>
  <si>
    <t>16976-current</t>
  </si>
  <si>
    <t xml:space="preserve">The Global Freshwater Quality Database GEMStat provides scientifically-sound data and information on the state and trend of global inland water quality. </t>
  </si>
  <si>
    <t>Marine Water Quality</t>
  </si>
  <si>
    <t>Malaysia Marine Water Quality Index Classification</t>
  </si>
  <si>
    <t>https://tableau.dosm.gov.my/t/SDG/views/Goal14_15934162681190/Goal14?%3Aembed=y&amp;%3AisGuestRedirectFromVizportal=y</t>
  </si>
  <si>
    <t>National Center for Ecological Analysis and Synthesis (NCEAS)</t>
  </si>
  <si>
    <t xml:space="preserve">Ocean Health Index </t>
  </si>
  <si>
    <t>https://resourcewatch.org/data/explore/bio041a-Ocean-Health-Index?section=Discover&amp;selectedCollection=&amp;zoom=3&amp;lat=0&amp;lng=0&amp;pitch=0&amp;bearing=0&amp;basemap=dark&amp;labels=light&amp;layers=%255B%257B%2522dataset%2522%253A%25227b52fb1a-a52d-44b9-bfef-45c3f2610c58%2522%252C%2522opacity%2522%253A1%252C%2522layer%2522%253A%25220875938d-be97-4e4d-95d5-d7276b0ec86a%2522%257D%255D&amp;aoi=&amp;page=1&amp;sort=most-viewed&amp;sortDirection=-1</t>
  </si>
  <si>
    <t>2012-2019</t>
  </si>
  <si>
    <t>The Ocean Health Index uses data from global databases to annually assess 221 regions, including all coastal countries, territories, and the Antarctic. The Index is comprised of ten overarching goals that represent the wide range of benefits a healthy ocean can provide: Food Provision, Artisanal Fishing Opportunities, Natural Products, Carbon Storage, Coastal Protection, Tourism &amp; Recreation, Coastal Livelihoods &amp; Economies, Sense of Place, Clean Waters, and Biodiversity.</t>
  </si>
  <si>
    <t>Index</t>
  </si>
  <si>
    <t>Copernicus Global Land Service/Metop ASCAT</t>
  </si>
  <si>
    <t>https://land.copernicus.eu/global/products/swi</t>
  </si>
  <si>
    <t>2007-current</t>
  </si>
  <si>
    <t>The Soil Water Index quantifies the moisture condition at various depths in the soil. The soil moisture, up to 5cm soil depth, is recognized as an Essential Climate Variable (ECV) by the Global Climate Observing System (GCOS).</t>
  </si>
  <si>
    <t>Department of Environment (DOE)</t>
  </si>
  <si>
    <t>DOE</t>
  </si>
  <si>
    <t>https://www.doe.gov.my/en/2021/10/26/groundwater-monitoring/</t>
  </si>
  <si>
    <t>2014-2018</t>
  </si>
  <si>
    <t>DOE provides data on quality of ground water by location. Some granularities are the distribution of groundwater monitoring wells throughout state in Malaysia by land use category and trends of ground water quality index for urban and sub-urban land use.</t>
  </si>
  <si>
    <t>https://mygems.jmg.gov.my/portal/apps/sites/#/mygems-awam</t>
  </si>
  <si>
    <t>Percentage (%)</t>
  </si>
  <si>
    <t>CWR</t>
  </si>
  <si>
    <t>2011-2015</t>
  </si>
  <si>
    <t>Convention on Biological Diversity (CBD)</t>
  </si>
  <si>
    <t>By Geographical area</t>
  </si>
  <si>
    <t>https://www.mybis.gov.my/one/pamaps.php</t>
  </si>
  <si>
    <t>MyBIS provides a list of protected areas in Malaysia (Protection Forest Reserve, Virgin Jungle Reserve etc).</t>
  </si>
  <si>
    <t>Protected Planet</t>
  </si>
  <si>
    <t>https://www.protectedplanet.net/country/MYS</t>
  </si>
  <si>
    <t>Protected Planet provides interactive maps of Terrestrial and Inland Waters Protected Areas, and Marine Protected Areas. Other effective area-based conservation measures in Malaysia are sourced by NRECC (formerly known as KeTSA) and other relevant agencies. Latest update was in 2023. Also provides information on the assessment of management effectiveness of selected areas and IUCN Green List of Protected and Conserved Areas.</t>
  </si>
  <si>
    <t>Global Biodiversity Information Facility</t>
  </si>
  <si>
    <t>https://www.gbif.org/country/MY/about</t>
  </si>
  <si>
    <t>1700 - 2023</t>
  </si>
  <si>
    <t>Natural Capital Finance Alliance</t>
  </si>
  <si>
    <t>https://encore.naturalcapital.finance/en/map</t>
  </si>
  <si>
    <t>ENCORE Tool: explores how economic activities impact ecosystem services and natural capital. Impact drivers from certain terrestrial ecosystem categories can be selected and the available data is heat map data of different types of land cover in 2021. Some categories also have external links that explain more heat map data (statistical data, line charts). The map is available as a snapshot.</t>
  </si>
  <si>
    <t>Integrated Biodiversity Assessment Tool (IBAT)</t>
  </si>
  <si>
    <t>https://www.ibat-alliance.org/</t>
  </si>
  <si>
    <t>PLANMalaysia</t>
  </si>
  <si>
    <t>Quinquennial</t>
  </si>
  <si>
    <t>2005-2020</t>
  </si>
  <si>
    <t xml:space="preserve">1. 3rd NPP (2016) page 26 -27 has maps on ESAs of Peninsular Malaysia (2014) and Sabah and Federal Territory of Labuan (2030-2033 plans)
2. 4th NPP (2021) is available only in Bahasa Melayu and short of information on Sabah &amp; Sarawak, as map in 'Pelan 5-10' on page 42 is on Peninsular Malaysia and Federal Territory of Labuan. </t>
  </si>
  <si>
    <t>Natural England (data.gov.uk)</t>
  </si>
  <si>
    <t>https://www.data.gov.uk/dataset/a5b0ccc4-a144-4027-91fa-49084ff07da2/environmentally-sensitive-areas-england</t>
  </si>
  <si>
    <t>1. Forestry Department of Peninsular Malaysia
2. Forest Department Sarawak 
3. Sabah Forestry Department
4. National Forestry Act 1984
5. Malaysian Criteria and Indicators for Sustainable Forest Management (MC&amp;I SFM)</t>
  </si>
  <si>
    <t>Unit for land area</t>
  </si>
  <si>
    <t>Forestry Department of Peninsular Malaysia</t>
  </si>
  <si>
    <t>https://www.forestry.gov.my/en/2016-06-07-02-53-46/2016-06-07-03-12-29</t>
  </si>
  <si>
    <t>2011 - 2021</t>
  </si>
  <si>
    <t>Forestry Department of Peninsular Malaysia provides forestry statistics (e.g. forested and non forested area) from 2011 to 2020.</t>
  </si>
  <si>
    <t>Forest Department Sarawak</t>
  </si>
  <si>
    <t>Forest Department Sarawak Facts and Figures page has data on forest covered area for 2020 only.</t>
  </si>
  <si>
    <t>Sabah Forestry Department</t>
  </si>
  <si>
    <t>https://forest.sabah.gov.my/</t>
  </si>
  <si>
    <t>Global Forest Watch</t>
  </si>
  <si>
    <t>https://www.globalforestwatch.org/</t>
  </si>
  <si>
    <t>2001-2022</t>
  </si>
  <si>
    <t>Global Forest Watch provides analysis of primary forest loss, tree cover loss etc in Malaysia. This can be done by clicking the map of Malaysia and 'Analyse'.</t>
  </si>
  <si>
    <t>http://wdi.worldbank.org/table/3.4#</t>
  </si>
  <si>
    <t>1990 &amp; 2020</t>
  </si>
  <si>
    <t>World Bank provides data on forest area (sq. km) in 1990 and in 2020, data on forest loss can be derived form the data.
Article by Friends' of the Earth Malaysia (https://foe-malaysia.org/articles/statistical-data-on-forested-and-conservation-areas-in-malaysia-2/) has information on size of forested areas in Peninsular Malaysia, Sabah and Sarawak from 1990/2005 to 2018 and links to various sources.</t>
  </si>
  <si>
    <t>Forest area as a proportion of total land area, %</t>
  </si>
  <si>
    <t>https://tableau.dosm.gov.my/t/SDG/views/Goal15_15934174401430/Goal15?%3Aembed=y&amp;%3AisGuestRedirectFromVizportal=y</t>
  </si>
  <si>
    <t>2015-2018</t>
  </si>
  <si>
    <t>DOSM publishes data measuring progress of each of the UN Sustainable Development Goal Indicators. This data is for Indicator 15.1.1: Forest area as a proportion of total land area.</t>
  </si>
  <si>
    <t>Proportion of important sites for terrestrial and freshwater biodiversity that are covered, %</t>
  </si>
  <si>
    <t>2016-2018</t>
  </si>
  <si>
    <t>Dashboard on Tree Cover Change and Map of tree cover losses</t>
  </si>
  <si>
    <t>https://www.globalforestwatch.org/dashboards/country/MYS/?category=summary&amp;dashboardPrompts=eyJzaG93UHJvbXB0cyI6dHJ1ZSwicHJvbXB0c1ZpZXdlZCI6WyJkYXNoYm9hcmRBbmFseXNlcyJdLCJzZXR0aW5ncyI6eyJzaG93UHJvbXB0cyI6dHJ1ZSwicHJvbXB0c1ZpZXdlZCI6W10sInNldHRpbmdzIjp7Im9wZW4iOmZhbHNlLCJzdGVwSW5kZXgiOjAsInN0ZXBzS2V5IjoiIn0sIm9wZW4iOnRydWUsInN0ZXBJbmRleCI6MCwic3RlcHNLZXkiOiJkYXNoYm9hcmRBbmFseXNlcyJ9LCJvcGVuIjp0cnVlLCJzdGVwc0tleSI6ImRvd25sb2FkRGFzaGJvYXJkU3RhdHMifQ%3D%3D&amp;location=WyJjb3VudHJ5IiwiTVlTIl0%3D&amp;map=eyJjYW5Cb3VuZCI6ZmFsc2UsImRhdGFzZXRzIjpbeyJvcGFjaXR5IjowLjcsInZpc2liaWxpdHkiOnRydWUsImRhdGFzZXQiOiJwcmltYXJ5LWZvcmVzdHMiLCJsYXllcnMiOlsicHJpbWFyeS1mb3Jlc3RzLTIwMDEiXX0seyJkYXRhc2V0IjoicG9saXRpY2FsLWJvdW5kYXJpZXMiLCJsYXllcnMiOlsiZGlzcHV0ZWQtcG9saXRpY2FsLWJvdW5kYXJpZXMiLCJwb2xpdGljYWwtYm91bmRhcmllcyJdLCJib3VuZGFyeSI6dHJ1ZSwib3BhY2l0eSI6MSwidmlzaWJpbGl0eSI6dHJ1ZX0seyJkYXRhc2V0IjoidHJlZS1jb3Zlci1sb3NzIiwibGF5ZXJzIjpbInRyZWUtY292ZXItbG9zcyJdLCJvcGFjaXR5IjoxLCJ2aXNpYmlsaXR5Ijp0cnVlLCJ0aW1lbGluZVBhcmFtcyI6eyJzdGFydERhdGUiOiIyMDAyLTAxLTAxIiwiZW5kRGF0ZSI6IjIwMjItMTItMzEiLCJ0cmltRW5kRGF0ZSI6IjIwMjItMTItMzEifSwicGFyYW1zIjp7InRocmVzaG9sZCI6MzAsInZpc2liaWxpdHkiOnRydWUsImFkbV9sZXZlbCI6ImFkbTAifX1dfQ%3D%3D&amp;showMap=true</t>
  </si>
  <si>
    <t>2010-2022</t>
  </si>
  <si>
    <t>Global Forest Watch provides a global map of forested and deforested areas. It also publishes a dashboard consisting of key deforestation indicators/statistics by country and state.</t>
  </si>
  <si>
    <t>% or ratio</t>
  </si>
  <si>
    <t>Deforestation exposure (ha)</t>
  </si>
  <si>
    <t>TRASE</t>
  </si>
  <si>
    <t>https://explore.trase.earth/?utm_source=supply-chains-banner</t>
  </si>
  <si>
    <t>2018-2020</t>
  </si>
  <si>
    <t>Accountability Framework Initiative’s (AFi)</t>
  </si>
  <si>
    <t>Forest 500</t>
  </si>
  <si>
    <t>https://forest500.org/rankings/companies</t>
  </si>
  <si>
    <t>2015-2022</t>
  </si>
  <si>
    <t>Percent of total territorial area</t>
  </si>
  <si>
    <t>Percent of Land Area</t>
  </si>
  <si>
    <t>Index (2014-2016 = 100)</t>
  </si>
  <si>
    <t>Change in share of landcover types (based on 12 landcover types)</t>
  </si>
  <si>
    <t>https://esgdata.worldbank.org/tools/landcover?iso3=MYS&amp;year=2020&amp;lang=en</t>
  </si>
  <si>
    <t>1993-2020</t>
  </si>
  <si>
    <t>Percent of GNI</t>
  </si>
  <si>
    <t>1. International Code of Conduct on the Distribution and Use of Pesticides
2. WHO’s Recommended Classification of Pesticides by Hazard</t>
  </si>
  <si>
    <t>Food and Agriculture Organization of the United Nations (FAO)</t>
  </si>
  <si>
    <t>https://www.fao.org/faostat/en/#data/RP</t>
  </si>
  <si>
    <t>1990-2021</t>
  </si>
  <si>
    <t xml:space="preserve">https://documents.worldbank.org/en/publication/documents-reports/documentdetail/689281521218090562/pesticides </t>
  </si>
  <si>
    <t>1990-2015</t>
  </si>
  <si>
    <t xml:space="preserve">Global Plastics Treaty </t>
  </si>
  <si>
    <t>Volume of plastic produced- %</t>
  </si>
  <si>
    <t>Kementerian Pembangunan Kerajaan Tempatan (KPKT)</t>
  </si>
  <si>
    <t>https://www.data.gov.my/data/ms_MY/dataset/ringkasan-keseluruhan-komposisi-sisa-pepejal-seperti-yang-dilupuskan-di-tapak-pelupusan/resource/dbf4a81e-73d9-448e-803d-60cb8b9767dd</t>
  </si>
  <si>
    <t>2017-2020</t>
  </si>
  <si>
    <t>This dataset explains the composition of waste including plastic (rigid, film &amp; foam type) by states.</t>
  </si>
  <si>
    <t>Upon update</t>
  </si>
  <si>
    <t>1950-2019</t>
  </si>
  <si>
    <t>Volume of plastic produced</t>
  </si>
  <si>
    <t xml:space="preserve">Ministry of Environment and Water (KASA) </t>
  </si>
  <si>
    <t>https://www.nrecc.gov.my/ms-my/teras/alamsekitar/Documents/MALAYSIA-PLASTICS-SUSTAINABILITY-ROADMAP-2021-2030.pdf#search=malaysia%20plastic%20sustainability%20roadmap</t>
  </si>
  <si>
    <t>2021-2050</t>
  </si>
  <si>
    <t>https://www.unep.org/interactives/beat-plastic-pollution/#:~:text=Around%20the%20world%2C%20one%20million,once%20and%20then%20thrown%20away</t>
  </si>
  <si>
    <t>1980-2050</t>
  </si>
  <si>
    <t>Data about Global and Malaysia Plastics Landscape such as Plastic end-use by sector in Malaysia and the trend for global production of key plastic resin can be obtained from Malaysia Plastics Sustainability Roadmap 2021-2030.</t>
  </si>
  <si>
    <t xml:space="preserve">University of Nottingham </t>
  </si>
  <si>
    <t>https://link.springer.com/article/10.1007/s42452-021-04234-y</t>
  </si>
  <si>
    <t>1975-2010</t>
  </si>
  <si>
    <t>This article provides data on percentage increase of the generation of plastic wastes in Malaysia from 1975 to 2010.</t>
  </si>
  <si>
    <t>1. United Nation Environmental Protection (UNEP)
2. United States Environmental Protection Agency (EPA)</t>
  </si>
  <si>
    <t xml:space="preserve">Coastal and freshwater eutrophication:  Weight of fertilisers (kg) 
</t>
  </si>
  <si>
    <t>https://data.worldbank.org/indicator/AG.CON.FERT.ZS?locations=MY</t>
  </si>
  <si>
    <t>1961-2020</t>
  </si>
  <si>
    <t>United States Environmental Protection Agency (EPA)</t>
  </si>
  <si>
    <t>https://www.epa.gov/nutrient-policy-data/estimated-total-nitrogen-and-total-phosphorus-loads-and-yields-generated</t>
  </si>
  <si>
    <t xml:space="preserve">Coastal and freshwater eutrophication:  Weight of nutrients from manure (kg)
</t>
  </si>
  <si>
    <t>https://www.epa.gov/nutrient-policy-data/estimated-animal-agriculture-nitrogen-and-phosphorus-manure</t>
  </si>
  <si>
    <t>2007 &amp; 2017</t>
  </si>
  <si>
    <t>Index of coastal eutrophication</t>
  </si>
  <si>
    <t>https://resourcewatch.org/data/explore/wat041-Eutrophication-and-Hypoxia?section=Discover&amp;selectedCollection=&amp;zoom=3&amp;lat=9.560512724099498&amp;lng=95.76939174107056&amp;pitch=0&amp;bearing=0&amp;basemap=dark&amp;labels=light&amp;layers=%255B%257B%2522dataset%2522%253A%2522a2f3ac57-e2ee-4512-8952-f00b417b6820%2522%252C%2522opacity%2522%253A1%252C%2522layer%2522%253A%2522b7529ae3-36cd-4404-b87c-811f5d0d8b44%2522%257D%255D&amp;aoi=&amp;page=1&amp;sort=most-viewed&amp;sortDirection=-1</t>
  </si>
  <si>
    <t>1700-2000</t>
  </si>
  <si>
    <t>Eutrophication data- number of hypoxic ecosystems</t>
  </si>
  <si>
    <t>https://www.epa.gov/nutrient-policy-data/documented-hypoxia-and-associated-risk-factors-estuaries-coastal-waters-and</t>
  </si>
  <si>
    <t>https://n-hydaa.nahrim.gov.my/NahrimPublic/snapshot/WsiOne3Public.php</t>
  </si>
  <si>
    <t>2015-2050</t>
  </si>
  <si>
    <t>Data is available with permission. The data is in the format of geospatial data with Water Stress Index (WSI) on different districts on every state monthly. The available data which does not require registration is the data of WSI of Selangor districts  in 2015 monthly.</t>
  </si>
  <si>
    <t>Climate Scenarios</t>
  </si>
  <si>
    <t>Network of Central Banks and Supervisors for Greening the Financial System (NGFS)</t>
  </si>
  <si>
    <t>NGFS</t>
  </si>
  <si>
    <t>https://data.ene.iiasa.ac.at/ngfs/</t>
  </si>
  <si>
    <t>2010-2100</t>
  </si>
  <si>
    <t>The NGFS scenarios explore a range of emission pathways and corresponding global warming trajectories (as compared to pre-industrial levels). Across all scenarios energy use is de-linked from its historical correlation with growth. Deep reductions in carbon intensity are further needed to reach net zero carbon emissions.</t>
  </si>
  <si>
    <t>https://www.iea.org/data-and-statistics/data-sets?filter=
scenarios</t>
  </si>
  <si>
    <t>2019-2050</t>
  </si>
  <si>
    <t>International Institute for Applied Systems Analysis</t>
  </si>
  <si>
    <t>https://data.ene.iiasa.ac.at/ar6/#/login?redirect=%2Fworkspaces</t>
  </si>
  <si>
    <t>The Scenario Explorer presents an ensemble of quantitative, model-based pathways underpinning the Sixth Assessment Report (AR6) of Working Group III by the Intergovernmental Panel on Climate Change (IPCC), entitled Climate Change 2022: Mitigation of Climate Change.</t>
  </si>
  <si>
    <t>Steel sector carbon emissions by scenario to net zero</t>
  </si>
  <si>
    <t>Mission Possible Partnership – Tech Moratorium scenario</t>
  </si>
  <si>
    <t>https://missionpossiblepartnership.org/wp-content/uplo
ads/2021/10/MPP-Steel-Transition-Strategy-2021.pdf</t>
  </si>
  <si>
    <t>1. International Air Transport Associations (IATA)
2. Air Transport Action Group (ATAG)</t>
  </si>
  <si>
    <t xml:space="preserve">1. Total electricity charged and used for aircraft propulsion9 – GWh 
2. Total emissions from the electricity charged and used for aircraft propulsion – CO2 
3. Total fuel consumption – mass (kg) </t>
  </si>
  <si>
    <t>2025-2050</t>
  </si>
  <si>
    <t>kWh/m2 and CO2/m2.</t>
  </si>
  <si>
    <t>GRESB</t>
  </si>
  <si>
    <t>https://www.gresb.com/nl-en/carbon-risk-real-estate-monitor-crrem/</t>
  </si>
  <si>
    <t>International Maritime Organization - Poseidon Principles</t>
  </si>
  <si>
    <t>https://www.poseidonprinciples.org/finance/about/</t>
  </si>
  <si>
    <t>2010-2050</t>
  </si>
  <si>
    <t xml:space="preserve">TCFD </t>
  </si>
  <si>
    <t>CO2e</t>
  </si>
  <si>
    <t>https://ghgprotocol.org/sites/default/files/ghgp/Global-Warming-Potential-Values%20%28Feb%2016%202016%29_1.pdf</t>
  </si>
  <si>
    <t>Annual Mean levels of fine particulate matter in cities</t>
  </si>
  <si>
    <t>DOSM publishes data measuring progress of each of the UN Sustainable Development Goal Indicators. This data is for Indicator 11.6.2: Annual mean levels of fine particulate matter (PM2.5 and PM10) in cities. It is a proxy for air quality.</t>
  </si>
  <si>
    <t>(PN2.5 air pollution) Micrograms per Cubic Meter</t>
  </si>
  <si>
    <t>Air Pollutant Index Management System, DOE</t>
  </si>
  <si>
    <t>http://apims.doe.gov.my/home.html</t>
  </si>
  <si>
    <t>API Table [Hourly] Tab shows the color-coded and symbol API reading to indicate the API Category and pollutant contributor.</t>
  </si>
  <si>
    <t>World Air Quality Index</t>
  </si>
  <si>
    <t>https://waqi.info/</t>
  </si>
  <si>
    <t>The WAQI map shows the real-time air quality for more than 10,000 stations in the world.</t>
  </si>
  <si>
    <t>Direct economic loss attributed to disasters in relation to GDP, USD/%</t>
  </si>
  <si>
    <t>Our World in data</t>
  </si>
  <si>
    <t>Direct economic loss attributed to disasters in relation to GDP (%)</t>
  </si>
  <si>
    <t>Our World in Data</t>
  </si>
  <si>
    <t>https://ourworldindata.org/natural-disasters</t>
  </si>
  <si>
    <t>1960-2020</t>
  </si>
  <si>
    <t>Plans submitted to the UNFCCC should be taken as key reference</t>
  </si>
  <si>
    <t>Scenarios, Tonnes CO2e</t>
  </si>
  <si>
    <t>https://www.epu.gov.my/en/sustainable-development-goals</t>
  </si>
  <si>
    <t>2018, 2019,2021</t>
  </si>
  <si>
    <t>EPU provides overall information on Malaysia SDGs, with links to SDGs for 2018 and 2019.</t>
  </si>
  <si>
    <t xml:space="preserve">Nationally Determined Contributions (NDC) Registry provides an overview of countries climate target accordance with article 4, paragraph 12 of the Paris Agreement.
</t>
  </si>
  <si>
    <t>https://unfccc.int/NDCREG</t>
  </si>
  <si>
    <t>2010 - 2022</t>
  </si>
  <si>
    <t>Market study</t>
  </si>
  <si>
    <t>Scenario, %</t>
  </si>
  <si>
    <t>By Customer segment</t>
  </si>
  <si>
    <t>1. OECD
2. IMF</t>
  </si>
  <si>
    <t>Sensitivity measure expressed as a percentage of business value e.g. percentage of Revenue</t>
  </si>
  <si>
    <t>Country-level data is published by IMF: https://climatedata.imf.org/pages/fi-indicators/#fr1</t>
  </si>
  <si>
    <t>https://climatedata.imf.org/datasets/db86a84b3aa44f638005f3bcad30b4ef_0/explore?appid=62c574de32334ade</t>
  </si>
  <si>
    <t>2021 - 2022</t>
  </si>
  <si>
    <t>IMF provides resilience and exposure index by country.</t>
  </si>
  <si>
    <t>Speed &amp; Scale</t>
  </si>
  <si>
    <t>https://speedandscale.com/tracker</t>
  </si>
  <si>
    <t>World Bank Carbon Pricing Dashboard</t>
  </si>
  <si>
    <t>https://carbonpricingdashboard.worldbank.org/map_data</t>
  </si>
  <si>
    <t>2007-2023</t>
  </si>
  <si>
    <t>OECD</t>
  </si>
  <si>
    <t>https://www.oecd.org/env/climate-finance-provided-and-mobilised-by-developed-countries-aggregate-trends-updated-with-2019-data-03590fb7-en.htm</t>
  </si>
  <si>
    <t>Official forecasts by Ministry of Economy</t>
  </si>
  <si>
    <t>RM</t>
  </si>
  <si>
    <t>Ministry of Economy</t>
  </si>
  <si>
    <t>https://www.st.gov.my/en/contents/files/download/188/NETR_S3.pdf</t>
  </si>
  <si>
    <t>2023; 2022(f)-2040(f)</t>
  </si>
  <si>
    <t>Ministry of Economy published its National Energy Transition Roadmap, Part 1: Flagship Catalyst Projects and Initiatives, outlining the Ministry's projections for cumulative investments required for Malaysia to achieve net-zero by 2050.</t>
  </si>
  <si>
    <t>Green Tech Malaysia</t>
  </si>
  <si>
    <t>https://www.gtfs.my/certified</t>
  </si>
  <si>
    <t>Insurance and takaful claims due to natural catastrophes</t>
  </si>
  <si>
    <t>1. Insurance Services Malaysia
2. Insurers and takaful operators</t>
  </si>
  <si>
    <t>1. Sustainability rating providers (e.g., RobecoSAM, International Capital Market Association (ICMA), MSCI, CBI, S&amp;P Global)
2. International organisations (i.e., UNEP FI, IFC) 
3. Research bodies (i.e., Institute for Energy Economics and Financial Analysis (IEEFA), Bursa Malaysia, Shariah, SRI Responsible Financing guidelines)</t>
  </si>
  <si>
    <t>Qualitative</t>
  </si>
  <si>
    <t>Amundi</t>
  </si>
  <si>
    <t>https://about.amundi.com/files/nuxeo/dl/c44a7bb2-813b-4346-96e0-e3d695241d9b</t>
  </si>
  <si>
    <t xml:space="preserve">Some financial institutions and asset managers publish list of sectors or categories deemed to be controversial. </t>
  </si>
  <si>
    <t xml:space="preserve">Robecco </t>
  </si>
  <si>
    <t>https://www.robeco.com/docm/docu-exclusion-list.pdf</t>
  </si>
  <si>
    <t>IFC</t>
  </si>
  <si>
    <t>https://www.ifc.org/wps/wcm/connect/28a1d656-dfec-4295-8bf9-a9be7e45549a/IFC%2BExclusion%2BList.pdf?MOD=AJPERES&amp;CVID=kpIOlYT</t>
  </si>
  <si>
    <t>The IFC provides a list of projects that IFC does not finance.</t>
  </si>
  <si>
    <t>IEEFA</t>
  </si>
  <si>
    <t>https://ieefa.org/coal-divestment</t>
  </si>
  <si>
    <t>IEEFA has data on coal divestment by banking institutions, asset managers and insurers/reinsurers.</t>
  </si>
  <si>
    <t>UNEP FI</t>
  </si>
  <si>
    <t>https://www.unepfi.org/publications/turning-the-tide-recommended-exclusions/</t>
  </si>
  <si>
    <t>UNEP FI data is accessible upon registration. The updated document provides an overview of the recommended activities to exclude from financing in the sustainable blue economy, based on market-first 'Turning the Tide' and 'Diving Deep' guidance for financial institutions.</t>
  </si>
  <si>
    <t>EPF</t>
  </si>
  <si>
    <t>By Fund Manager</t>
  </si>
  <si>
    <t>Employees Provident Fund (EPF)</t>
  </si>
  <si>
    <t>https://www.kwsp.gov.my/sustainable-investment</t>
  </si>
  <si>
    <t>The EPF publishes its Sustainable Investment Policy, explaining its overall approach to sustainable investing and integration of ESG factors into its investment process and stakeholder engagement. The EPF has also issued its Climate Change Issue Policy, which sets out climate targets for its portfolio.</t>
  </si>
  <si>
    <t xml:space="preserve">Based on index providers 
</t>
  </si>
  <si>
    <t>Status</t>
  </si>
  <si>
    <t>https://www.msci.com/our-solutions/indexes/esg-focus-indexes
https://www.msci.com/our-solutions/indexes/index-profiles/low-carbon-sri-leaders-indexes</t>
  </si>
  <si>
    <t>Data is accessible upon subscription. MSCI ESG Focus Indices target companies with positive ESG characteristics.</t>
  </si>
  <si>
    <t>https://www.ftserussell.com/index/spotlight/sustainable-investment-data-and-indexes</t>
  </si>
  <si>
    <t>Insurers, takaful operators</t>
  </si>
  <si>
    <t>Data on "Gross Earned Premium/Contribution" and "Net Earned Premium/Contribution" by climate change-related products, such as Flood under Motor class, Fire class and Other class are collected from insurers and takaful operators on a half-yearly basis by BNM via CCPT reporting. 
Aggregated data on premiums/contributions and claims by general business classes such as Fire, Motor, Medical and Health from insurance and Takaful industry are published on the BNM website via https://www.bnm.gov.my/publications/mhs since 2009 on a half-yearly basis. However, there is no specific information/category for natural disasters.
Insurance Services Malaysia (ISM) publishes the ISM Statistical Yearbook on an annual basis via https://www.ism.net.my/news-updates/ (requires free registration to access/download). The Yearbook provides key data on Malaysian insurance and takaful industry, such as premiums/contributions by line of business, net earned premiums/contributions, net claims incurred ratio etc. However, there is no specific information/category for natural disasters.</t>
  </si>
  <si>
    <t>https://www.doe.gov.my/portalv1/en/tentang-jas/pengenalan/dasar-alam-sekitar</t>
  </si>
  <si>
    <t>https://www.seda.gov.my/ms/polisi/akta-tenaga-boleh-baharu-2011/</t>
  </si>
  <si>
    <t>https://www.pmo.gov.my/2019/07/national-policy-on-climate-change/</t>
  </si>
  <si>
    <t>https://www.epu.gov.my/sites/default/files/2022-09/National_Energy_Policy_2022-2040.pdf</t>
  </si>
  <si>
    <t>2022-2040</t>
  </si>
  <si>
    <t>https://www.ekonomi.gov.my/en/resources/publications/national-energy-policy-2022-2040</t>
  </si>
  <si>
    <t>Climate Action Tracker</t>
  </si>
  <si>
    <t>https://climateactiontracker.org/</t>
  </si>
  <si>
    <t>2016-2030</t>
  </si>
  <si>
    <t>WWF</t>
  </si>
  <si>
    <t>https://www.wwf.sg/susreg/</t>
  </si>
  <si>
    <t>OMFIF</t>
  </si>
  <si>
    <t>https://www.omfif.org/sfptracker/</t>
  </si>
  <si>
    <t>Sustainable Fitch</t>
  </si>
  <si>
    <t>https://www.sustainablefitch.com/corporate-finance/esg-regulations-reporting-standards-tracker-30-05-2023</t>
  </si>
  <si>
    <t>Sustainable Fitch's ESG Regulation Tracker is a dynamic digest of significant regulatory developments in the ESG space, focused on sustainable taxonomies, ESG and climate disclosure regulations and ESG fund requirements</t>
  </si>
  <si>
    <t>Green Finance Platform</t>
  </si>
  <si>
    <t>https://www.greenfinanceplatform.org/financial-measures/browse</t>
  </si>
  <si>
    <t>Qualitative and Quantitative Targets</t>
  </si>
  <si>
    <t>https://www.kwsp.gov.my/documents/20126/1961249/EPF+Climate+Change+Issue+Policy.pdf</t>
  </si>
  <si>
    <t>PNB</t>
  </si>
  <si>
    <t>Permodalan Nasional Berhad (PNB)</t>
  </si>
  <si>
    <t>https://www.pnb.com.my/11_0Sustainability_EN.php</t>
  </si>
  <si>
    <t>PNB published its sustainability framework which consists 10 ESG commitments/targets.</t>
  </si>
  <si>
    <t>KWAP</t>
  </si>
  <si>
    <t>Kumpulan Wang Persaraan Diperbadankan (KWAP)</t>
  </si>
  <si>
    <t>https://www.kwap.gov.my/documents/publications/others/ESG_Framework_Final.pdf</t>
  </si>
  <si>
    <t>KWAP published its Corporate Level ESG Guidelines, outlining its investment policies and strategies in incorporating ESG considerations into investment decisions.</t>
  </si>
  <si>
    <t>Khazanah Nasional</t>
  </si>
  <si>
    <t>https://www.khazanah.com.my/sustainability/our-framework-and-targets/</t>
  </si>
  <si>
    <t>Khazanah Nasional has published its ESG/sustainability framework and targets.</t>
  </si>
  <si>
    <t>Capital requirement on catastrophe risk (including natural catastrophe) is currently not explicitly accounted for in the Risk Based Capital (RBC) Framework. As part of the ongoing holistic review of RBC framework, BNM is exploring to include catastrophe risk as a new risk category in insurance/takaful risk capital requirement.</t>
  </si>
  <si>
    <t>Rating provider's methodology</t>
  </si>
  <si>
    <t>Climate Risk / ESG Score rating</t>
  </si>
  <si>
    <t>Transition Pathway Initiative</t>
  </si>
  <si>
    <t>https://www.transitionpathwayinitiative.org/</t>
  </si>
  <si>
    <t>Varies by data providers</t>
  </si>
  <si>
    <t>https://www.cdp.net/en/companies/companies-scores#446647786929955804cc9a3a08ef1eb4</t>
  </si>
  <si>
    <t>Fitch</t>
  </si>
  <si>
    <t>https://www.fitchratings.com/products/subscribe</t>
  </si>
  <si>
    <t>https://esgdirect.msci.com/</t>
  </si>
  <si>
    <t>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t>
  </si>
  <si>
    <t xml:space="preserve">Provide ESG risk ratings to corporates, bank and lenders, and investors for broader analysis and comprehensive understanding on ESG risks at various level. 
</t>
  </si>
  <si>
    <t>Moody's</t>
  </si>
  <si>
    <t>https://esg.moodys.io/climate-solutions</t>
  </si>
  <si>
    <t>GHG Protocol Corporate Accounting and Reporting Standard for Accounting
Net Zero pathway by Entity tagged to Net Zero Banking Alliance</t>
  </si>
  <si>
    <t>CO2 mil MT per year</t>
  </si>
  <si>
    <t>PACTA</t>
  </si>
  <si>
    <t>Investment and production plan (not applicable)</t>
  </si>
  <si>
    <t>United Nations Develop Programme (UNDP)</t>
  </si>
  <si>
    <t>Financial institutions' transition plans (not applicable)</t>
  </si>
  <si>
    <t>https://www.ngfs.net/sites/default/files/stocktake_on_financial_institutions_transition_plans.pdf</t>
  </si>
  <si>
    <t>GFANZ</t>
  </si>
  <si>
    <t>https://www.gfanzero.com/our-work/financial-institution-net-zero-transition-plans/#real-economy</t>
  </si>
  <si>
    <t>Client engagements on climate-related risks and opportunities (not applicable)</t>
  </si>
  <si>
    <t>Qualitative data on FIs approach in assessing climate risk</t>
  </si>
  <si>
    <t>Data is not readily available, requires methodology to model climate risk and embed this into the PDs of customers or counterparties.</t>
  </si>
  <si>
    <t>By Loan purpose</t>
  </si>
  <si>
    <t>ISO 14000</t>
  </si>
  <si>
    <t>Number of companies</t>
  </si>
  <si>
    <t>Certification body</t>
  </si>
  <si>
    <t>There is currently no centralised database for Malaysia that stores the comprehensive list of companies with ISO 14000 certification. Each certification body keep their own copy of companies or products that are certified by themselves. They are not required to submit the list of the data/companies that they have certified to the standard setters e.g. Standard Malaysia (Dept of Standard Malaysia) or UKAS, however they are being audited (sampling basis) by the standard setters.</t>
  </si>
  <si>
    <t>1. Laws and policies (International and local)
2. DOE</t>
  </si>
  <si>
    <t>Number of claims/cases</t>
  </si>
  <si>
    <t>https://www.doe.gov.my/portalv1/en/awam/maklumat-umum/paparan-kes-mahkamah</t>
  </si>
  <si>
    <t>Department of Environment (DOE) publishes court cases on their website with the name of offender, type of offence, and penalty on monthly basis.</t>
  </si>
  <si>
    <t>Climate Case Chart</t>
  </si>
  <si>
    <t>http://climatecasechart.com/climate-change-litigation/non-us-climate-change-litigation/</t>
  </si>
  <si>
    <t>Varies</t>
  </si>
  <si>
    <t>The Global Climate Change Litigation Database includes all cases except those in the U.S.</t>
  </si>
  <si>
    <t>London School of Economics (LSE)</t>
  </si>
  <si>
    <t>https://www.lse.ac.uk/granthaminstitute/wp-content/uploads/2021/07/Global-trends-in-climate-change-litigation_2021-snapshot.pdf</t>
  </si>
  <si>
    <t>Simplified trend of total cases data for certain countries (including Malaysia) is available at https://www.lse.ac.uk/granthaminstitute/wp-content/uploads/2021/07/Global-trends-in-climate-change-litigation_2021-snapshot.pdf</t>
  </si>
  <si>
    <t>https://climate-laws.org/</t>
  </si>
  <si>
    <t>https://www.doe.gov.my/en/court-case-list/</t>
  </si>
  <si>
    <t>Department of Environment (DOE) publishes/announces information on court cases related to environmental offences. The information published/announced include name of company/individual, date, Act, offences, court &amp; date of decision and penalties.</t>
  </si>
  <si>
    <t>1. European Commission (EC)
2. Organisation for Economic Co-operation and Development (OECD)</t>
  </si>
  <si>
    <t>Data is not readily available and will require further relevant indicators for the calculation of percentage of circular economy to the GDP.</t>
  </si>
  <si>
    <t>Green Building Index (GBI) rating system</t>
  </si>
  <si>
    <t>Number</t>
  </si>
  <si>
    <t>https://www.greenbuildingindex.org/how-gbi-works/gbi-executive-summary/</t>
  </si>
  <si>
    <t>2013-2023</t>
  </si>
  <si>
    <t>GreenRE Tools and Design Reference Guide</t>
  </si>
  <si>
    <t>Green RE</t>
  </si>
  <si>
    <t>https://www.greenre.org/rating_tools</t>
  </si>
  <si>
    <t>https://www.msci.com/our-solutions/indexes/index-categories/esg-indexes/global-environment-indexes</t>
  </si>
  <si>
    <t>The MSCI Global Green Building Index includes developed and emerging market large, mid and small cap companies that derive 50% or more of their revenues from products and services in Green Building.</t>
  </si>
  <si>
    <t>Notre Dame - Gain Country Index</t>
  </si>
  <si>
    <t>Score</t>
  </si>
  <si>
    <t>University of Notre Dame</t>
  </si>
  <si>
    <t>https://gain.nd.edu/our-work/country-index/</t>
  </si>
  <si>
    <t>1995-2021</t>
  </si>
  <si>
    <t>The Notre Dame Index is derived from readiness &amp; vulnerability index data.</t>
  </si>
  <si>
    <t>UNGC</t>
  </si>
  <si>
    <t>% / Range</t>
  </si>
  <si>
    <t>Number of deaths per 1000 live births</t>
  </si>
  <si>
    <t>The general mortality rate is published by several organisations:
1. World Bank (https://data.worldbank.org/indicator/SP.DYN.IMRT.IN?locations=MY)
2. WHO (https://www.who.int/data/gho/data/countries/country-details/GHO/malaysia?countryProfileId=56662d20-4890-4511-a55b-77132f6dd227)
3. UN DESA Population Division (https://population.un.org/wpp/Download/Standard/Mortality/)
4. DOSM (https://www.dosm.gov.my/v1/index.php?r=column/cone&amp;menu_id=dC9JU2RhZk9HNmxQS3hTOStuMVVLdz09)</t>
  </si>
  <si>
    <t>Death due to disease arises from climate change (n= population)</t>
  </si>
  <si>
    <t>Ministry of Health (MOH)</t>
  </si>
  <si>
    <t>Number and rate of deaths, missing persons and directly affected persons attributed to disasters</t>
  </si>
  <si>
    <t>Number of people getting a disease over a population</t>
  </si>
  <si>
    <t>Only general data on specific years are available based on the National Health &amp; Morbidity Survey conducted by National Institute of Health, Ministry of Health Malaysia: https://iku.gov.my/nhms (On the NHMS Report, Infographics and Fact Sheet section)</t>
  </si>
  <si>
    <t>Forecasts by WWF-BCG</t>
  </si>
  <si>
    <t>WWF-BCG Net Zero Pathways</t>
  </si>
  <si>
    <t>https://web-assets.bcg.com/78/bc/0e381d8a4cdba6b318d544fca374/bcg-wwf-net-zero-pathway.pdf</t>
  </si>
  <si>
    <t>2023 - 2024(f)-2050(f)</t>
  </si>
  <si>
    <t>Number of jobs</t>
  </si>
  <si>
    <t>The WWF-BCG Report provides estimates of job losses from declining sectors and job creations from new green growth sectors from 2025 to 2050.</t>
  </si>
  <si>
    <t>Environmental Quality Act 1974 (EQA)</t>
  </si>
  <si>
    <t>https://www.doe.gov.my/en/category/eia-report/</t>
  </si>
  <si>
    <t>https://www.unep.org/resources/assessment/assessing-environmental-impacts-global-review-legislation</t>
  </si>
  <si>
    <t>INFORM (European Commission)</t>
  </si>
  <si>
    <t>Index quantifying impact of climate and socioeconomic trends on the risk of future humanitarian crises and disasters</t>
  </si>
  <si>
    <t>European Commission Climate RISK INFORM Index</t>
  </si>
  <si>
    <t>https://drmkc.jrc.ec.europa.eu/inform-index/INFORM-Climate-Change/Results-and-data</t>
  </si>
  <si>
    <t>Projections (2022-2050(f), 2080(f))</t>
  </si>
  <si>
    <t>INFORM Climate Change Risk Index is an upgrade of INFORM Risk Index as it includes climate and socio-economic projections. It provides quantified estimates of the impacts of climate change on the future risk of humanitarian crises and disasters. The results are intended to inform policy choices across climate mitigation, climate adaptation, disaster risk reduction, sustainable development and humanitarian assistance.</t>
  </si>
  <si>
    <t>National Oceanic and Atmospheric Administration Center for Satellite Applications and Research (NOAA STAR)</t>
  </si>
  <si>
    <t>https://resourcewatch.org/data/explore/foo_051_Vegetation-Condition-Index-NDVI-anomalies?section=Discover&amp;selectedCollection=&amp;zoom=3&amp;lat=0&amp;lng=0&amp;pitch=0&amp;bearing=0&amp;basemap=dark&amp;labels=light&amp;layers=%255B%257B%2522dataset%2522%253A%25222447d765-dc04-4e4a-aeaa-904760e94991%2522%252C%2522opacity%2522%253A1%252C%2522layer%2522%253A%252237a89e36-119b-451f-8d0f-321acfae6acd%2522%257D%255D&amp;aoi=&amp;page=1&amp;sort=most-viewed&amp;sortDirection=-1</t>
  </si>
  <si>
    <t>1981-2023</t>
  </si>
  <si>
    <t>The Vegetation Condition Index (VCI) is a proxy for moisture conditions. The STAR Vegetation Health Index is a product from NOAA's National Environmental Satellite, Data, and Information Service (NOAA-NESDIS) Global and Regional Vegetation Heath (VH) system estimating vegetation health, moisture condition, and thermal condition. VH products can be used as proxy data for monitoring vegetation health, drought, soil saturation, moisture and thermal conditions, fire risk, greenness of vegetation cover, vegetation fraction, leaf area index, start/end of the growing season, crop and pasture productivity, teleconnection with El Niño–Southern Oscillation (ENSO), desertification, mosquito-borne diseases, invasive species, ecological resources, land degradation, etc.</t>
  </si>
  <si>
    <t>https://resourcewatch.org/data/explore/foo024nrt-Vegetation-Health-Index_replacement_4?section=Discover&amp;selectedCollection=&amp;zoom=2.290577937314927&amp;lat=12.937353141658777&amp;lng=22.870458416481988&amp;pitch=0&amp;bearing=0&amp;basemap=dark&amp;labels=light&amp;layers=%255B%257B%2522dataset%2522%253A%2522c12446ce-174f-4ffb-b2f7-77ecb0116aba%2522%252C%2522opacity%2522%253A1%252C%2522layer%2522%253A%2522ee8addd7-f390-4bd7-8b11-471cc304159c%2522%257D%255D&amp;aoi=&amp;page=1&amp;sort=most-viewed&amp;sortDirection=-1</t>
  </si>
  <si>
    <t>The STAR Vegetation Health Index is a product from NOAA's National Environmental Satellite, Data, and Information Service (NOAA-NESDIS) Global and Regional Vegetation Heath (VH) system estimating vegetation health, moisture condition, and thermal condition. VH products can be used as proxy data for monitoring vegetation health, drought, soil saturation, moisture and thermal conditions, fire risk, greenness of vegetation cover, vegetation fraction, leaf area index, start/end of the growing season, crop and pasture productivity, teleconnection with El Niño–Southern Oscillation (ENSO), desertification, mosquito-borne diseases, invasive species, ecological resources, land degradation, etc. The Vegetation Health Index (VHI) is a proxy characterizing vegetation health or a combined estimation of moisture and thermal conditions.</t>
  </si>
  <si>
    <t>Copernicus Global Land Service/Sentinel-3 OLCI</t>
  </si>
  <si>
    <t>https://land.copernicus.eu/global/products/ndvi</t>
  </si>
  <si>
    <t>July 2020 - current</t>
  </si>
  <si>
    <t>Combined Metrics</t>
  </si>
  <si>
    <t>List of regulatory initiatives for sustainable finance</t>
  </si>
  <si>
    <t>By Regulator, By Country/Region</t>
  </si>
  <si>
    <t>UN PRI/regulatory institutions</t>
  </si>
  <si>
    <t>https://www.unpri.org/policy/regulation-database</t>
  </si>
  <si>
    <t>1970 - current</t>
  </si>
  <si>
    <t>Link ID</t>
  </si>
  <si>
    <t>Data Item#</t>
  </si>
  <si>
    <t>Data Item Sub#</t>
  </si>
  <si>
    <t>Data Item.SubItem</t>
  </si>
  <si>
    <t>Flexible Code</t>
  </si>
  <si>
    <t>Unique Flexible Code</t>
  </si>
  <si>
    <t>Data Source Type</t>
  </si>
  <si>
    <t>Data Source Jurisdiction</t>
  </si>
  <si>
    <t>Start Year</t>
  </si>
  <si>
    <t>End Year</t>
  </si>
  <si>
    <t>Frequency</t>
  </si>
  <si>
    <t>https://forestry.sarawak.gov.my/web/subpage/webpage_view/1170</t>
  </si>
  <si>
    <t>Grey cells: Adopted from Sheet "Data Catalogue 2023 Trans"</t>
  </si>
  <si>
    <t>Orange cells: No conversion of cells to a numerical "machine readable code"?</t>
  </si>
  <si>
    <t>Dark blue fonts: Number coded by cross referencing DC 2023 Trans to codebook on sheet "Code Machine Read"</t>
  </si>
  <si>
    <t>Light blue fonts: Number coded by cross referencing BNM's original "Data Catalogue 2023" to codebook on "Code Machine Read"</t>
  </si>
  <si>
    <t>Green fonts: Referenced to "Start End Dates"</t>
  </si>
  <si>
    <t>Use Cases: 1=Yes; 0=No</t>
  </si>
  <si>
    <t>Accessibility</t>
  </si>
  <si>
    <t>Project</t>
  </si>
  <si>
    <t>Data Catalogue (DC) on Malaysian Climate-related data for Financial Sector</t>
  </si>
  <si>
    <t>Bank Negara Malaysia (JC3)</t>
  </si>
  <si>
    <t>Joint Committee on Climate Change’s Bridging Data Gap</t>
  </si>
  <si>
    <t>Date</t>
  </si>
  <si>
    <t>Version</t>
  </si>
  <si>
    <t>Creators</t>
  </si>
  <si>
    <t>Rekha Reddy</t>
  </si>
  <si>
    <t>rreddy5@worldbank.org</t>
  </si>
  <si>
    <t>Nepomuk Dunz</t>
  </si>
  <si>
    <t>ndunz@worldbank.org</t>
  </si>
  <si>
    <t>Philbert Tiki Yong</t>
  </si>
  <si>
    <t>pyong@worldbank.org</t>
  </si>
  <si>
    <t>Aruhvi Krishnasammy</t>
  </si>
  <si>
    <t>akrishnasammy@worldbank.org</t>
  </si>
  <si>
    <t>Description</t>
  </si>
  <si>
    <t>This workbook presents the results of the harmonization and mapping exercise, based on the initial enhancements to the data catalogue (DC) that was shared with the World Bank (WB) team. The DC described here is conceptualized to be flexible for adaptation and expansion with regard to new variables and scopes. The main additions are (a) modular naming convention, (b) filtering categories, (c) structural and descriptive meta data. The DC is setup to leverage Excel's filter, sort and search functions. It also serves as a template for a potential relational database implementation</t>
  </si>
  <si>
    <t>Contents</t>
  </si>
  <si>
    <t>Original tabs</t>
  </si>
  <si>
    <t>Introduction, Methodology, Data Summary, Glossary of Use Cases, Metric Types, Acronyms and Version History have not been altered from their original version.</t>
  </si>
  <si>
    <t>Data Catalogue 2023</t>
  </si>
  <si>
    <t>The Master Sheet where data items and links are imputed, along with other information on data needs, data availability and use cases.</t>
  </si>
  <si>
    <t>DC 2023 Transc</t>
  </si>
  <si>
    <t>A "transcribed" version of the Master Sheet, for ease of reference. also provides a Coding System for each unique data link (“Link ID”). Currently, each data link in the Data Catalogue is tagged as a Data Sub-Item to a Data Item. Data Items are subsequently bucketed into 9 Data Groups. The DC 2023 Transc also establishes a coding convention for each unique Link ID. It is envisaged that this coding convention could eventually serve as the basis of establishing Uniform Resource Locator (URL) domains for each Link ID.</t>
  </si>
  <si>
    <t>DC 2023 Machine Readable</t>
  </si>
  <si>
    <t>A number-coded version of "DC 2023 Transc", with reference to numerical codes found in the sheet titled "Codebook Machine Read". It is envisaged that a number-coded version of the Data Catalogue would allow observations to be machine-readable and facilitate data analysis.</t>
  </si>
  <si>
    <t>Codebook Machine Read</t>
  </si>
  <si>
    <t>A numerical codebook to translate observations into numbers.</t>
  </si>
  <si>
    <t>Hierarchy-Abbv</t>
  </si>
  <si>
    <t>Provides a list of abbreviations and codes for Data Groups, Data Items/Sub-Items and Data Categories/Metrics. Abbreviations used here are used to support the modular naming convention for the Flexible Code.</t>
  </si>
  <si>
    <t>Data Sources</t>
  </si>
  <si>
    <t>Provides abbreviations and classifications of data source providers. Data source providers are classified by jurisdiction (international or local) as well as type (eg. Ministry/agency/regulator, private entity, international organization, etc.)</t>
  </si>
  <si>
    <t>Data Availability-Abbv</t>
  </si>
  <si>
    <t>Provides abbreviations for data frequency and availability/</t>
  </si>
  <si>
    <t>Use Case-Abbv</t>
  </si>
  <si>
    <t>A matrix of binary values for the various use cases for each data link</t>
  </si>
  <si>
    <t>Start End Dates</t>
  </si>
  <si>
    <t>Provides a breakdown of start dates and end-dates for each data link, based on Time Series data available in the Master Sheet</t>
  </si>
  <si>
    <t>Note: Codebook Machine Read facilitates data cleanup of the Master Data by streamlining similar categories into a single numerical code. Examples are highlighted below.</t>
  </si>
  <si>
    <t>Note for reconciliation: Ensure same Data Source Provider codes are used in the "No." column in sheet  "Data Sources"</t>
  </si>
  <si>
    <t>Code</t>
  </si>
  <si>
    <t xml:space="preserve">Accessibility </t>
  </si>
  <si>
    <t>NA</t>
  </si>
  <si>
    <t>ghg</t>
  </si>
  <si>
    <t>ACMF</t>
  </si>
  <si>
    <t>private/entity</t>
  </si>
  <si>
    <t>local</t>
  </si>
  <si>
    <t>financing</t>
  </si>
  <si>
    <t>association/thinktank</t>
  </si>
  <si>
    <t>international</t>
  </si>
  <si>
    <t>energy</t>
  </si>
  <si>
    <t>APIMSDOE</t>
  </si>
  <si>
    <t>intlorg</t>
  </si>
  <si>
    <t>expphy</t>
  </si>
  <si>
    <t>AqueductWRI</t>
  </si>
  <si>
    <t>ministry/agency/regulator</t>
  </si>
  <si>
    <t>university</t>
  </si>
  <si>
    <t>esgscore</t>
  </si>
  <si>
    <t>BIX</t>
  </si>
  <si>
    <t>glic</t>
  </si>
  <si>
    <t>water</t>
  </si>
  <si>
    <t>biodivforest</t>
  </si>
  <si>
    <t>BPAM</t>
  </si>
  <si>
    <t>Bursa</t>
  </si>
  <si>
    <t>Carbonfootprint</t>
  </si>
  <si>
    <t>CBI</t>
  </si>
  <si>
    <t>CDP</t>
  </si>
  <si>
    <t>Certbody</t>
  </si>
  <si>
    <t>ChinaWaterRisk</t>
  </si>
  <si>
    <t>CIECLIMADAA</t>
  </si>
  <si>
    <t>ClimateActionTracker</t>
  </si>
  <si>
    <t>ClimateCentral</t>
  </si>
  <si>
    <t>ClimCaseChart</t>
  </si>
  <si>
    <t>ClimTrace</t>
  </si>
  <si>
    <t>Copernicus</t>
  </si>
  <si>
    <t>CRED</t>
  </si>
  <si>
    <t>CustomerSurvey</t>
  </si>
  <si>
    <t>DEFRA</t>
  </si>
  <si>
    <t>DJSust</t>
  </si>
  <si>
    <t>DOSMMURNIPLAN</t>
  </si>
  <si>
    <t>DOSMNADMA</t>
  </si>
  <si>
    <t>Easyxdi</t>
  </si>
  <si>
    <t>EC</t>
  </si>
  <si>
    <t>ECCRiskINFORM</t>
  </si>
  <si>
    <t>EEA</t>
  </si>
  <si>
    <t>EOS</t>
  </si>
  <si>
    <t>EPA</t>
  </si>
  <si>
    <t>EPU</t>
  </si>
  <si>
    <t>ESGBOOK</t>
  </si>
  <si>
    <t>FAST-BNM</t>
  </si>
  <si>
    <t>FI</t>
  </si>
  <si>
    <t>FTSERussell</t>
  </si>
  <si>
    <t>GBI</t>
  </si>
  <si>
    <t>GBIF</t>
  </si>
  <si>
    <t>GDOEC</t>
  </si>
  <si>
    <t>GEMSUNEP</t>
  </si>
  <si>
    <t>GFinForum</t>
  </si>
  <si>
    <t>GHGProtocol</t>
  </si>
  <si>
    <t>GlobalForestWatch</t>
  </si>
  <si>
    <t>GreenRE</t>
  </si>
  <si>
    <t>GSO</t>
  </si>
  <si>
    <t>GTFSMGTC</t>
  </si>
  <si>
    <t>IATA</t>
  </si>
  <si>
    <t>IBAT</t>
  </si>
  <si>
    <t>IGES</t>
  </si>
  <si>
    <t>IMOPoseidon</t>
  </si>
  <si>
    <t>ITOs</t>
  </si>
  <si>
    <t>JMG</t>
  </si>
  <si>
    <t>KE</t>
  </si>
  <si>
    <t>Khazanah</t>
  </si>
  <si>
    <t>KPKT</t>
  </si>
  <si>
    <t>LSE</t>
  </si>
  <si>
    <t>MASTIC</t>
  </si>
  <si>
    <t>MGTC</t>
  </si>
  <si>
    <t>MissionPossiblePartnership</t>
  </si>
  <si>
    <t>MOF</t>
  </si>
  <si>
    <t>MOH</t>
  </si>
  <si>
    <t>Moodys</t>
  </si>
  <si>
    <t>MYBISNRECC</t>
  </si>
  <si>
    <t>NatEngland</t>
  </si>
  <si>
    <t>naturecom</t>
  </si>
  <si>
    <t>NCEAS</t>
  </si>
  <si>
    <t>NCEI</t>
  </si>
  <si>
    <t>NCFA</t>
  </si>
  <si>
    <t>NOAA</t>
  </si>
  <si>
    <t>NOAASTAR</t>
  </si>
  <si>
    <t>Notre Dame</t>
  </si>
  <si>
    <t>NRECC</t>
  </si>
  <si>
    <t>OurWorldinData</t>
  </si>
  <si>
    <t>Peninsularforestry</t>
  </si>
  <si>
    <t>ProtectedPlanet</t>
  </si>
  <si>
    <t>RAMSust</t>
  </si>
  <si>
    <t>Refinitiv</t>
  </si>
  <si>
    <t>Robecco</t>
  </si>
  <si>
    <t>S&amp;P</t>
  </si>
  <si>
    <t>Sabahforestry</t>
  </si>
  <si>
    <t>Sarawakforestry</t>
  </si>
  <si>
    <t>SBTi</t>
  </si>
  <si>
    <t>SC</t>
  </si>
  <si>
    <t>SESB</t>
  </si>
  <si>
    <t>SEB</t>
  </si>
  <si>
    <t>SGLTA</t>
  </si>
  <si>
    <t>SPAN</t>
  </si>
  <si>
    <t>Speed&amp;Scale</t>
  </si>
  <si>
    <t>SustFitch</t>
  </si>
  <si>
    <t>TNB</t>
  </si>
  <si>
    <t>TPI</t>
  </si>
  <si>
    <t>UKGOV</t>
  </si>
  <si>
    <t>UKVehCertAgency</t>
  </si>
  <si>
    <t>UNEP</t>
  </si>
  <si>
    <t>Long Name</t>
  </si>
  <si>
    <t>Abbreviation</t>
  </si>
  <si>
    <t>Tag</t>
  </si>
  <si>
    <t>align</t>
  </si>
  <si>
    <t>Number of Data Links</t>
  </si>
  <si>
    <t>Number of Data Items</t>
  </si>
  <si>
    <t>Row Labels</t>
  </si>
  <si>
    <t>Count of Data Item#</t>
  </si>
  <si>
    <t>engmix</t>
  </si>
  <si>
    <t>reneeds</t>
  </si>
  <si>
    <t>defexp</t>
  </si>
  <si>
    <t>climsc</t>
  </si>
  <si>
    <t>detplan</t>
  </si>
  <si>
    <t>circecon</t>
  </si>
  <si>
    <t>Total</t>
  </si>
  <si>
    <t>Grand Total</t>
  </si>
  <si>
    <t>combmet</t>
  </si>
  <si>
    <t>Note: There are 129 data items but data items have more than 1 category/metric</t>
  </si>
  <si>
    <t>gdpghg</t>
  </si>
  <si>
    <t>greqind</t>
  </si>
  <si>
    <t>wasterec</t>
  </si>
  <si>
    <t>rawimprev</t>
  </si>
  <si>
    <t>exptransrisk</t>
  </si>
  <si>
    <t>revmixenv</t>
  </si>
  <si>
    <t>climriskplc</t>
  </si>
  <si>
    <t>climpd</t>
  </si>
  <si>
    <t>iso14000</t>
  </si>
  <si>
    <t>ungcscore</t>
  </si>
  <si>
    <t>regpri</t>
  </si>
  <si>
    <t>ftprint</t>
  </si>
  <si>
    <t>ghginv</t>
  </si>
  <si>
    <t>ghgveh</t>
  </si>
  <si>
    <t>porttemp</t>
  </si>
  <si>
    <t>grbuildcomm</t>
  </si>
  <si>
    <t>emintbuild</t>
  </si>
  <si>
    <t>emfacs123</t>
  </si>
  <si>
    <t>emintrev</t>
  </si>
  <si>
    <t>insem</t>
  </si>
  <si>
    <t>capexdecarb</t>
  </si>
  <si>
    <t>finengcons</t>
  </si>
  <si>
    <t>fossilrev</t>
  </si>
  <si>
    <t>engconshh</t>
  </si>
  <si>
    <t>heatwave</t>
  </si>
  <si>
    <t>watqualriv</t>
  </si>
  <si>
    <t>watqualmar</t>
  </si>
  <si>
    <t>evapotrans</t>
  </si>
  <si>
    <t>luagrif</t>
  </si>
  <si>
    <t>gwprate</t>
  </si>
  <si>
    <t>airqual</t>
  </si>
  <si>
    <t>mobil</t>
  </si>
  <si>
    <t>gsfinloan</t>
  </si>
  <si>
    <t>gsfinbond</t>
  </si>
  <si>
    <t>gsfinmktind</t>
  </si>
  <si>
    <t>gpubinv</t>
  </si>
  <si>
    <t>gcoinvpct</t>
  </si>
  <si>
    <t>invneedgov</t>
  </si>
  <si>
    <t>invneedpriv</t>
  </si>
  <si>
    <t>phy</t>
  </si>
  <si>
    <t>finnat</t>
  </si>
  <si>
    <t>temp</t>
  </si>
  <si>
    <t>sealr</t>
  </si>
  <si>
    <t>rain</t>
  </si>
  <si>
    <t>droug</t>
  </si>
  <si>
    <t>flood</t>
  </si>
  <si>
    <t>rivlvl</t>
  </si>
  <si>
    <t>floodimp</t>
  </si>
  <si>
    <t>floodrlf</t>
  </si>
  <si>
    <t>storm</t>
  </si>
  <si>
    <t>coastalvi</t>
  </si>
  <si>
    <t>nathazstat</t>
  </si>
  <si>
    <t>landslide</t>
  </si>
  <si>
    <t>wfire</t>
  </si>
  <si>
    <t>equake</t>
  </si>
  <si>
    <t>cycl</t>
  </si>
  <si>
    <t>humd</t>
  </si>
  <si>
    <t>exprestweat</t>
  </si>
  <si>
    <t>expphypct</t>
  </si>
  <si>
    <t>agriclimimp</t>
  </si>
  <si>
    <t>infraimp</t>
  </si>
  <si>
    <t>assetvarnatcat</t>
  </si>
  <si>
    <t>watcons</t>
  </si>
  <si>
    <t>trewastpct</t>
  </si>
  <si>
    <t>indswi</t>
  </si>
  <si>
    <t>grwatqual</t>
  </si>
  <si>
    <t>mapbiodrisk</t>
  </si>
  <si>
    <t>mapesa</t>
  </si>
  <si>
    <t>forestchg</t>
  </si>
  <si>
    <t>natcatmgmt</t>
  </si>
  <si>
    <t>volpest</t>
  </si>
  <si>
    <t>cofweutrop</t>
  </si>
  <si>
    <t>watstres</t>
  </si>
  <si>
    <t>indairapi</t>
  </si>
  <si>
    <t>impdisgdp</t>
  </si>
  <si>
    <t>inslosnatcat</t>
  </si>
  <si>
    <t>inspremnatdis</t>
  </si>
  <si>
    <t>capreqinsweat</t>
  </si>
  <si>
    <t>litigcase</t>
  </si>
  <si>
    <t>mortrclimchg</t>
  </si>
  <si>
    <t>morbrclimchg</t>
  </si>
  <si>
    <t>indclimrisk</t>
  </si>
  <si>
    <t>indvegheal</t>
  </si>
  <si>
    <t>indndvi</t>
  </si>
  <si>
    <t>tsens</t>
  </si>
  <si>
    <t>intcarbprice</t>
  </si>
  <si>
    <t>elecpurccons</t>
  </si>
  <si>
    <t>fueluse</t>
  </si>
  <si>
    <t>repurchcons</t>
  </si>
  <si>
    <t>totengsup</t>
  </si>
  <si>
    <t>engconsoil</t>
  </si>
  <si>
    <t>engconscoal</t>
  </si>
  <si>
    <t>engconsgas</t>
  </si>
  <si>
    <t>engprice</t>
  </si>
  <si>
    <t>engeffind</t>
  </si>
  <si>
    <t>coalimpexp</t>
  </si>
  <si>
    <t>oilimpexp</t>
  </si>
  <si>
    <t>natgasimpexp</t>
  </si>
  <si>
    <t>wasmgmtind</t>
  </si>
  <si>
    <t>watmgmtind</t>
  </si>
  <si>
    <t>consprefsust</t>
  </si>
  <si>
    <t>techinvind</t>
  </si>
  <si>
    <t>exclconsect</t>
  </si>
  <si>
    <t>sustidx</t>
  </si>
  <si>
    <t>govplanclimchg</t>
  </si>
  <si>
    <t>remunclim</t>
  </si>
  <si>
    <t>gbi</t>
  </si>
  <si>
    <t>ndgain</t>
  </si>
  <si>
    <t>msiagdptransc</t>
  </si>
  <si>
    <t>msiajobtransc</t>
  </si>
  <si>
    <t>Notes:</t>
  </si>
  <si>
    <t>Ensure this "No." column is arranged by running (ascending) order. Numbers must reconcile with Codebook Machine Read</t>
  </si>
  <si>
    <t>Ensure Abbrev reconciles with Codebook Machine Read</t>
  </si>
  <si>
    <t>Enter classification of "Type"</t>
  </si>
  <si>
    <t>Enter classification of "International/Local"</t>
  </si>
  <si>
    <t>Cells in grey are automated but note that foruma for rows 3 and 4 may be different</t>
  </si>
  <si>
    <t>These Cells are Automated and link to the pie chart generated below</t>
  </si>
  <si>
    <t>Steps: 1) Copy and paste as text columns B-F 2) Remove columns "Name" and "Abbrev" 3) Use the "Remove Duplicates" function to remove duplicate "No." to ensure unique codebook numbers remain</t>
  </si>
  <si>
    <t>Pivot Table information from columns P to S after cleanup</t>
  </si>
  <si>
    <t>Copy and Paste as Text Pivot Table Generated in Columns U to Y for bar chart to be generated below</t>
  </si>
  <si>
    <t>No.</t>
  </si>
  <si>
    <t>Name</t>
  </si>
  <si>
    <t>Abbrev</t>
  </si>
  <si>
    <t>Type</t>
  </si>
  <si>
    <t>International/Local</t>
  </si>
  <si>
    <t>International - Cumulative Count</t>
  </si>
  <si>
    <t>Local - Cumulative Count</t>
  </si>
  <si>
    <t>Not Available - Cumulative Count</t>
  </si>
  <si>
    <t>Total - Cumulative Count</t>
  </si>
  <si>
    <t>Count</t>
  </si>
  <si>
    <t>Count of International/Local</t>
  </si>
  <si>
    <t>Column Labels</t>
  </si>
  <si>
    <t>Number of Data Source Providers</t>
  </si>
  <si>
    <t xml:space="preserve">International </t>
  </si>
  <si>
    <t xml:space="preserve">Local </t>
  </si>
  <si>
    <t>International</t>
  </si>
  <si>
    <t>Association / Think Tank</t>
  </si>
  <si>
    <t xml:space="preserve">GLIC </t>
  </si>
  <si>
    <t xml:space="preserve">International Organization </t>
  </si>
  <si>
    <t xml:space="preserve">Ministry/ Agency/ Regulator </t>
  </si>
  <si>
    <t>Private/ Entity</t>
  </si>
  <si>
    <t xml:space="preserve">University </t>
  </si>
  <si>
    <t>UNFAO</t>
  </si>
  <si>
    <t>UniNottingham</t>
  </si>
  <si>
    <t>UNPRI</t>
  </si>
  <si>
    <t>USDOE</t>
  </si>
  <si>
    <t>USGS</t>
  </si>
  <si>
    <t>WaterUtility</t>
  </si>
  <si>
    <t>WB</t>
  </si>
  <si>
    <t>WETOIRENA</t>
  </si>
  <si>
    <t>WGBC</t>
  </si>
  <si>
    <t>WMO</t>
  </si>
  <si>
    <t>WorldAirQualityIndex</t>
  </si>
  <si>
    <t>WorldBankESA</t>
  </si>
  <si>
    <t>WorldData</t>
  </si>
  <si>
    <t>WRI</t>
  </si>
  <si>
    <t>WRR</t>
  </si>
  <si>
    <t>WWF-BCG</t>
  </si>
  <si>
    <t>Accessibility (0=N/A, 1=Public, 2=Propreitary, 3=Confidential)</t>
  </si>
  <si>
    <t>Short Form</t>
  </si>
  <si>
    <t>1H</t>
  </si>
  <si>
    <t>1D</t>
  </si>
  <si>
    <t>1W</t>
  </si>
  <si>
    <t>1M</t>
  </si>
  <si>
    <t>2M</t>
  </si>
  <si>
    <t>6M</t>
  </si>
  <si>
    <t>1Y</t>
  </si>
  <si>
    <t>2Y</t>
  </si>
  <si>
    <t>5Y</t>
  </si>
  <si>
    <t>10Y</t>
  </si>
  <si>
    <t>20Y</t>
  </si>
  <si>
    <t>Latest</t>
  </si>
  <si>
    <t>Count:</t>
  </si>
  <si>
    <t>Number of Use Cases</t>
  </si>
  <si>
    <t>End Year (fixed)</t>
  </si>
  <si>
    <t>End Year (forcast)</t>
  </si>
  <si>
    <t>Duration (Years)</t>
  </si>
  <si>
    <t>latest</t>
  </si>
  <si>
    <t>periodic</t>
  </si>
  <si>
    <t>Establishment of Use Cases</t>
  </si>
  <si>
    <t>Table 1: Identified Use Cases Applicable for the Climate Data Catalogue</t>
  </si>
  <si>
    <t>Use Case</t>
  </si>
  <si>
    <t xml:space="preserve">Investment and lending decisions </t>
  </si>
  <si>
    <t xml:space="preserve">Macro-economic modelling </t>
  </si>
  <si>
    <t>References:</t>
  </si>
  <si>
    <t>Establishment of Metric Types</t>
  </si>
  <si>
    <t>Table 2: Metric Types Established</t>
  </si>
  <si>
    <t xml:space="preserve">Metric </t>
  </si>
  <si>
    <t>GHG emissions caused directly or enabled by an individual, event, organisation, service or product.</t>
  </si>
  <si>
    <t>The disruption caused by adjusting to a low-carbon economy, which may be the result of policy changes, technological innovation, or social adaptation.</t>
  </si>
  <si>
    <t xml:space="preserve">Physical vulnerability </t>
  </si>
  <si>
    <t>Tracks progress towards a 2°C world.</t>
  </si>
  <si>
    <t xml:space="preserve">Mobilisation </t>
  </si>
  <si>
    <t>Meaning</t>
  </si>
  <si>
    <t>ASEAN Capital Markets Forum</t>
  </si>
  <si>
    <t>AICB</t>
  </si>
  <si>
    <t>Asian Institute of Chartered Bankers</t>
  </si>
  <si>
    <t>API</t>
  </si>
  <si>
    <t>Application Programming Interface</t>
  </si>
  <si>
    <t>AR5</t>
  </si>
  <si>
    <t>Fifth Assessment Report</t>
  </si>
  <si>
    <t>ASB</t>
  </si>
  <si>
    <t>Amanah Saham Berhad</t>
  </si>
  <si>
    <t>ASEAN</t>
  </si>
  <si>
    <t>Association of Southeast Asian Nations</t>
  </si>
  <si>
    <t>Bank Negara Malaysia</t>
  </si>
  <si>
    <t>BoE</t>
  </si>
  <si>
    <t>Bank of England</t>
  </si>
  <si>
    <t>Bond Pricing Agency Malaysia</t>
  </si>
  <si>
    <t>Btu</t>
  </si>
  <si>
    <t>British Thermal Unit</t>
  </si>
  <si>
    <t>BUR</t>
  </si>
  <si>
    <t>Biennial Update Report</t>
  </si>
  <si>
    <t>CBD</t>
  </si>
  <si>
    <t>Convention on Biological Diversity</t>
  </si>
  <si>
    <t>Climate Bonds Initiative</t>
  </si>
  <si>
    <t>CCKP</t>
  </si>
  <si>
    <t>Climate Change Knowledge Portal</t>
  </si>
  <si>
    <t>CCPT</t>
  </si>
  <si>
    <t>Climate Change and Principal-based Taxonomy</t>
  </si>
  <si>
    <t xml:space="preserve">CDP </t>
  </si>
  <si>
    <t>Carbon Disclosure Project</t>
  </si>
  <si>
    <t>CMIP 5</t>
  </si>
  <si>
    <t>Coupled Model Intercomparison Project Phase 5</t>
  </si>
  <si>
    <t>CMIP 6</t>
  </si>
  <si>
    <t>Coupled Model Intercomparison Project Phase 6</t>
  </si>
  <si>
    <t>CO</t>
  </si>
  <si>
    <t>Carbon Monoxide</t>
  </si>
  <si>
    <r>
      <t>CO</t>
    </r>
    <r>
      <rPr>
        <vertAlign val="subscript"/>
        <sz val="10"/>
        <color rgb="FF000000"/>
        <rFont val="Arial"/>
        <family val="2"/>
      </rPr>
      <t>2</t>
    </r>
  </si>
  <si>
    <t>Carbon Dioxide</t>
  </si>
  <si>
    <t>CoastalDEM</t>
  </si>
  <si>
    <t>Coastal Digital Elevation Model</t>
  </si>
  <si>
    <t>Department of Irrigation and Drainage</t>
  </si>
  <si>
    <t>Department of Environment</t>
  </si>
  <si>
    <t>Department of Statistics Malaysia</t>
  </si>
  <si>
    <t>Easy eXtensible Data Interchange</t>
  </si>
  <si>
    <t>EIR</t>
  </si>
  <si>
    <t>Emissions Intensity Ratio</t>
  </si>
  <si>
    <t>ENCORE</t>
  </si>
  <si>
    <t>Exploring Natural Capital Opportunities, Risks and Exposure</t>
  </si>
  <si>
    <t>Economic Planning Unit</t>
  </si>
  <si>
    <t>ESA</t>
  </si>
  <si>
    <t>Environmentally Sensitive Area</t>
  </si>
  <si>
    <t>ESG</t>
  </si>
  <si>
    <t>Environmental, Social &amp; Governance</t>
  </si>
  <si>
    <t>EU</t>
  </si>
  <si>
    <t>European Union</t>
  </si>
  <si>
    <t>EUR</t>
  </si>
  <si>
    <t>Eurodollar</t>
  </si>
  <si>
    <t>FAO</t>
  </si>
  <si>
    <t>Food and Agriculture Organization</t>
  </si>
  <si>
    <t>FAST</t>
  </si>
  <si>
    <t>Fully Automated System for Issuance/Tendering</t>
  </si>
  <si>
    <t>FTSE</t>
  </si>
  <si>
    <t>Financial Times Stock Exchange</t>
  </si>
  <si>
    <t>GC</t>
  </si>
  <si>
    <t>Global Compact</t>
  </si>
  <si>
    <t>GDP</t>
  </si>
  <si>
    <t>Gross Domestic Product</t>
  </si>
  <si>
    <t>Glasgow Financial Alliance for Net Zero </t>
  </si>
  <si>
    <t>Gg</t>
  </si>
  <si>
    <t>(Giga) gram</t>
  </si>
  <si>
    <t>GHG</t>
  </si>
  <si>
    <t>Green Real Estate</t>
  </si>
  <si>
    <t>Global Real Estate Sustainability Benchmark</t>
  </si>
  <si>
    <t xml:space="preserve">Grid System Operator </t>
  </si>
  <si>
    <t>GTFS</t>
  </si>
  <si>
    <t>Green Technology Financing Scheme</t>
  </si>
  <si>
    <t>ICMA</t>
  </si>
  <si>
    <t>International Capital Market Association</t>
  </si>
  <si>
    <t>Institute for Energy Economics and Financial Analysis</t>
  </si>
  <si>
    <t>International Finance Corporation</t>
  </si>
  <si>
    <t>International Monetary Fund</t>
  </si>
  <si>
    <t>INFORM</t>
  </si>
  <si>
    <t>Index for Risk Management</t>
  </si>
  <si>
    <t>Intergovernmental Panel on Climate Change</t>
  </si>
  <si>
    <t>International Renewable Energy Agency</t>
  </si>
  <si>
    <t>ISO</t>
  </si>
  <si>
    <t>International Organization for Standardisation</t>
  </si>
  <si>
    <t>ISSB</t>
  </si>
  <si>
    <t>International Sustainability Standards Board</t>
  </si>
  <si>
    <t>IUCN Red List</t>
  </si>
  <si>
    <t>International Union for Conservation of Nature's Red List</t>
  </si>
  <si>
    <t>Ministry of Local Government Development</t>
  </si>
  <si>
    <t>(Kilo) Tonne of Oil Equivalent</t>
  </si>
  <si>
    <t>(Kilo) Watt Hour</t>
  </si>
  <si>
    <t>London School of Economics</t>
  </si>
  <si>
    <t>MC&amp;I SFM</t>
  </si>
  <si>
    <t>Malaysian Criteria and Indicators for Sustainable Forest Management</t>
  </si>
  <si>
    <t>MEIH</t>
  </si>
  <si>
    <t>Malaysia Energy Information Hub</t>
  </si>
  <si>
    <t>METAR</t>
  </si>
  <si>
    <t>METeorological Aerodrome Report</t>
  </si>
  <si>
    <t>Malaysian Meteorological Department</t>
  </si>
  <si>
    <t>Malaysian Green Technology and Climate Change Corporation</t>
  </si>
  <si>
    <t>MMBtu</t>
  </si>
  <si>
    <t>(Metric Million) British Thermal Unit</t>
  </si>
  <si>
    <t>MoF</t>
  </si>
  <si>
    <t>Ministry of Finance</t>
  </si>
  <si>
    <t>Ministry of Health</t>
  </si>
  <si>
    <t>Morgan Stanley Capital International</t>
  </si>
  <si>
    <t>MSIC</t>
  </si>
  <si>
    <t>Malaysia Standard Industrial Classification</t>
  </si>
  <si>
    <t>MWh</t>
  </si>
  <si>
    <t>(Mega) Watt Hour</t>
  </si>
  <si>
    <t>MyBIS</t>
  </si>
  <si>
    <t>Malaysia Biodiversity Information System</t>
  </si>
  <si>
    <t>MYR</t>
  </si>
  <si>
    <t>Malaysian Ringgit</t>
  </si>
  <si>
    <t>MySEEA</t>
  </si>
  <si>
    <t>Malaysia System of Environmental-Economic Accounting</t>
  </si>
  <si>
    <t>National Disaster Management Agency</t>
  </si>
  <si>
    <t>National Hydraulic Research Institute of Malaysia</t>
  </si>
  <si>
    <t>NASDAQ</t>
  </si>
  <si>
    <t>National Association of Securities Dealers Automated Quotations</t>
  </si>
  <si>
    <t>ND-GAIN Index</t>
  </si>
  <si>
    <t>Notre Dame Global Adaptation Initiative Index</t>
  </si>
  <si>
    <t>Network for Greening the Financial System</t>
  </si>
  <si>
    <t>NPP</t>
  </si>
  <si>
    <t>National Physical Plan</t>
  </si>
  <si>
    <t>Ministry of Natural Resources, Environment and Climate Change (formerly known as Ministry of Environment and Water (KASA) and Ministry of Energy and Natural Resources (KeTSA))</t>
  </si>
  <si>
    <t>Organisation for Economic Co-operation and Development</t>
  </si>
  <si>
    <t>Official Monetary and Financial Institutions Forum</t>
  </si>
  <si>
    <t>Partnership for Carbon Accounting Financials</t>
  </si>
  <si>
    <t>PD</t>
  </si>
  <si>
    <t>Probability of Default</t>
  </si>
  <si>
    <t>PDPA</t>
  </si>
  <si>
    <t>Personal Data Protection Act 2010</t>
  </si>
  <si>
    <t>Department of Town and Country Planning</t>
  </si>
  <si>
    <t>PLC</t>
  </si>
  <si>
    <t>Public Listed Companies</t>
  </si>
  <si>
    <t>PRECIS</t>
  </si>
  <si>
    <t>Providing Regional Climates for Impacts Studies</t>
  </si>
  <si>
    <t>PSUT</t>
  </si>
  <si>
    <t>Physical Supply &amp; Use Table</t>
  </si>
  <si>
    <t>PV</t>
  </si>
  <si>
    <t>Photovoltaic</t>
  </si>
  <si>
    <t>PVMS</t>
  </si>
  <si>
    <t>PV Monitoring System</t>
  </si>
  <si>
    <t>RBC</t>
  </si>
  <si>
    <t>Risk Based Capital</t>
  </si>
  <si>
    <t>RCP</t>
  </si>
  <si>
    <t>Representative Concentration Pathway</t>
  </si>
  <si>
    <t>Reg HCM</t>
  </si>
  <si>
    <t>Regional Hydro-Climate Model</t>
  </si>
  <si>
    <t>Science Based Targets initiative</t>
  </si>
  <si>
    <t>SDG</t>
  </si>
  <si>
    <t>Sustainable Development Goals</t>
  </si>
  <si>
    <t>Sarawak Energy Berhad</t>
  </si>
  <si>
    <t>Sustainable Energy Development Authority</t>
  </si>
  <si>
    <t>Sabah Electricity Sdn. Bhd</t>
  </si>
  <si>
    <t>SME</t>
  </si>
  <si>
    <t>Small and Medium-sized Enterprise</t>
  </si>
  <si>
    <t>National Water Services Commission</t>
  </si>
  <si>
    <t>SPI</t>
  </si>
  <si>
    <t>Standardized Precipitation Index</t>
  </si>
  <si>
    <t>SRI</t>
  </si>
  <si>
    <t>Sustainable and Responsible Investment</t>
  </si>
  <si>
    <t>TAF</t>
  </si>
  <si>
    <t>Terminal Area Forecast</t>
  </si>
  <si>
    <t>TCFD</t>
  </si>
  <si>
    <t>Task Force on Climate-Related Financial Disclosures</t>
  </si>
  <si>
    <t>Tenaga Nasional Berhad</t>
  </si>
  <si>
    <t>TNFD</t>
  </si>
  <si>
    <t>Taskforce on Nature-related Financial Disclosures</t>
  </si>
  <si>
    <t>UKAS</t>
  </si>
  <si>
    <t>United Kingdom Accreditation Service</t>
  </si>
  <si>
    <t>UN</t>
  </si>
  <si>
    <t>United Nations</t>
  </si>
  <si>
    <t>UN DESA</t>
  </si>
  <si>
    <t>United Nations Department of Economic and Social Affairs</t>
  </si>
  <si>
    <t>United Nations Environment Programme</t>
  </si>
  <si>
    <t>United Nations Environment Programme Finance Initative</t>
  </si>
  <si>
    <t>United Nations Framework Convention on Climate Change</t>
  </si>
  <si>
    <t>United Nations Global Compact</t>
  </si>
  <si>
    <t>US</t>
  </si>
  <si>
    <t>United States of America</t>
  </si>
  <si>
    <t>United States Dollar</t>
  </si>
  <si>
    <t>VaR</t>
  </si>
  <si>
    <t>Value at Risk</t>
  </si>
  <si>
    <t>WHO</t>
  </si>
  <si>
    <t>World Health Organisation</t>
  </si>
  <si>
    <t>World Wide Fund for Nature</t>
  </si>
  <si>
    <t xml:space="preserve">Date </t>
  </si>
  <si>
    <t>October 2023</t>
  </si>
  <si>
    <r>
      <rPr>
        <sz val="11"/>
        <color rgb="FF000000"/>
        <rFont val="Arial"/>
        <family val="2"/>
      </rPr>
      <t xml:space="preserve">1. The Data Catalogue is compiled by the Sub-Committee on Bridging Data Gaps (the Sub-Committee) of the Joint Committee on Climate Change (JC3), based on data needs of Malaysia's financial sector and data sources at the time of publication.
2. The Data Catalogue acts as a source of reference for climate and environmental data relevant to use cases by Malaysia's financial sector. It does not contain datasets but links to data sources.
3. The Data Catalogue mainly covers Malaysian climate and environmental data that include data that are readily available, partially available, and unavailable as well as observations on data gaps. For other global climate data, users may refer to the NGFS Directory (http://ngfs.dev.masdkp.io).
4. The Data Catalogue will be updated annually and published on JC3 website. 
5. The Data Catalogue consists of 128 unique data items (249 granular data items) which have been categorised into 14 data groups (ie. GHG emissions, Green/Sustainable financing, Energy, Exposure to physical risks, Climate-related index and scoring, Waste management, Water indicators, Biodiversity and forestry indicators, Pollution, Air indicators, Macroeconomic impact, Policy, regulation and standard, Insurance sector's exposure to climate risk, and Others)
6. Users should also refer to the accompanying "Report on Climate Data Catalogue: Key Findings &amp; Recommendations to Bridge Data Gaps" published in December 2022 at the following link: https://www.bnm.gov.my/documents/20124/3770663/JC3-Report-on-Climate-Data-2022.pdf
</t>
    </r>
    <r>
      <rPr>
        <b/>
        <u/>
        <sz val="11"/>
        <color rgb="FF000000"/>
        <rFont val="Arial"/>
        <family val="2"/>
      </rPr>
      <t xml:space="preserve">User Guidelines
</t>
    </r>
    <r>
      <rPr>
        <sz val="11"/>
        <color rgb="FF000000"/>
        <rFont val="Arial"/>
        <family val="2"/>
      </rPr>
      <t>1. Data items are classified into 14 data groups. Each data item within the Data Catalogue is applicable for the assigned use cases (refer to sheet "Glossary of Use Cases") to allow users to conduct climate-related risks assesment (refer to sheet "Methodology") . 
2. The data items should be assessed to ensure its fit-for-purpose and relevance in meeting users' business needs.
Click on the "</t>
    </r>
    <r>
      <rPr>
        <b/>
        <sz val="11"/>
        <color rgb="FF000000"/>
        <rFont val="Arial"/>
        <family val="2"/>
      </rPr>
      <t>Content Navigator</t>
    </r>
    <r>
      <rPr>
        <sz val="11"/>
        <color rgb="FF000000"/>
        <rFont val="Arial"/>
        <family val="2"/>
      </rPr>
      <t>" provided on the first column for quick navigation to each sheet.</t>
    </r>
    <r>
      <rPr>
        <b/>
        <u/>
        <sz val="11"/>
        <color rgb="FF000000"/>
        <rFont val="Arial"/>
        <family val="2"/>
      </rPr>
      <t xml:space="preserve"> 
</t>
    </r>
    <r>
      <rPr>
        <sz val="11"/>
        <color rgb="FF000000"/>
        <rFont val="Arial"/>
        <family val="2"/>
      </rPr>
      <t xml:space="preserve">
</t>
    </r>
    <r>
      <rPr>
        <b/>
        <sz val="11"/>
        <color rgb="FF000000"/>
        <rFont val="Arial"/>
        <family val="2"/>
      </rPr>
      <t xml:space="preserve">Disclaimer:
</t>
    </r>
    <r>
      <rPr>
        <sz val="11"/>
        <color rgb="FF000000"/>
        <rFont val="Arial"/>
        <family val="2"/>
      </rPr>
      <t xml:space="preserve">Inclusion of information in the Data Catalogue does not indicate use of or endorsement by the Sub-Committee, any member of the JC3 or any affiliated organisation and neither the Data Catalogue's scope nor the data sources are meant to be comprehensive. The Sub-Committee and the members of JC3 do not make any warranty as to the results that may be obtained from use of the Data Catalogue, or as to the accuracy, adequacy, validity, availability, completeness, reliability or content of any information provided through the Data Catalogue, and users are responsible to make their own assessment of the information that is suitable for their purpose.
For any missing data items/data sources on climate-/environmental-related matters, please channel your input to </t>
    </r>
    <r>
      <rPr>
        <sz val="11"/>
        <color rgb="FF3333FF"/>
        <rFont val="Arial"/>
        <family val="2"/>
      </rPr>
      <t xml:space="preserve">climatedc@bnm.gov.my 
</t>
    </r>
  </si>
  <si>
    <t>Guidance Note</t>
  </si>
  <si>
    <t>The Sub-Committee has adopted the NGFS’ user-centric data need identification approach, whereby stakeholders will identify the applicable use cases, followed by metric types and eventually data items (Diagram 1). The mapping exercise is captured in a standardised template or Data Catalogue. The Data Catalogue contains data items, characteristics, information on availability and sources as well as observations on data gaps. This exercise also involves prioritisation of the data needs, based on the criticality of the data item (i.e. assessed as a “must-have”) and number of times that the data item is profiled. This will help focus greater efforts toward bridging data gaps for the top priority data items.</t>
  </si>
  <si>
    <r>
      <rPr>
        <sz val="10"/>
        <rFont val="Arial"/>
        <family val="2"/>
      </rPr>
      <t>NGFS, “Progress report on bridging data gaps”, May 2021 on ‘A repository of data needs’, page 5</t>
    </r>
    <r>
      <rPr>
        <sz val="10"/>
        <color theme="10"/>
        <rFont val="Arial"/>
        <family val="2"/>
      </rPr>
      <t>. ( https://www.ngfs.net/sites/default/files/medias/documents/progress_report_on_bridging_data_gaps.pdf )</t>
    </r>
  </si>
  <si>
    <t>Guidance note on Using the Climate Data Catalogue</t>
  </si>
  <si>
    <t>Guidance Note on Using the Data Catalogue</t>
  </si>
  <si>
    <t>This guide will walk you through the steps to efficiently search and reference the data source available in the catalogue. The Data Catalogue's file structure and filtering capabilities allows you to efficiently search and access the data required for your assessments.</t>
  </si>
  <si>
    <t xml:space="preserve">Steps </t>
  </si>
  <si>
    <t>Step 1:
Understand Your Use Case</t>
  </si>
  <si>
    <r>
      <t xml:space="preserve">Before you begin your search, it's essential to have a clear understanding of your use case. Consider the following aspects:
1. </t>
    </r>
    <r>
      <rPr>
        <b/>
        <sz val="10"/>
        <color rgb="FF000000"/>
        <rFont val="Arial"/>
        <family val="2"/>
      </rPr>
      <t>Metrics Type</t>
    </r>
    <r>
      <rPr>
        <sz val="10"/>
        <color rgb="FF000000"/>
        <rFont val="Arial"/>
        <family val="2"/>
      </rPr>
      <t xml:space="preserve">: What specific data metrics or indicators are you looking for?
2. </t>
    </r>
    <r>
      <rPr>
        <b/>
        <sz val="10"/>
        <color rgb="FF000000"/>
        <rFont val="Arial"/>
        <family val="2"/>
      </rPr>
      <t>Methodologies/Standards</t>
    </r>
    <r>
      <rPr>
        <sz val="10"/>
        <color rgb="FF000000"/>
        <rFont val="Arial"/>
        <family val="2"/>
      </rPr>
      <t xml:space="preserve">: Are there specific methodologies, standards, or classifications relevant to your assessment?
3. </t>
    </r>
    <r>
      <rPr>
        <b/>
        <sz val="10"/>
        <color rgb="FF000000"/>
        <rFont val="Arial"/>
        <family val="2"/>
      </rPr>
      <t>Units and Dimensions</t>
    </r>
    <r>
      <rPr>
        <sz val="10"/>
        <color rgb="FF000000"/>
        <rFont val="Arial"/>
        <family val="2"/>
      </rPr>
      <t xml:space="preserve">: What units of measurement and dimensions are applicable to your assessment?
4. </t>
    </r>
    <r>
      <rPr>
        <b/>
        <sz val="10"/>
        <color rgb="FF000000"/>
        <rFont val="Arial"/>
        <family val="2"/>
      </rPr>
      <t>Time Horizon</t>
    </r>
    <r>
      <rPr>
        <sz val="10"/>
        <color rgb="FF000000"/>
        <rFont val="Arial"/>
        <family val="2"/>
      </rPr>
      <t>: What time period or time frame does your analysis cover i.e. forward-looking or backward-looking?</t>
    </r>
  </si>
  <si>
    <t>Step 2:
Accessing the Data Catalogue</t>
  </si>
  <si>
    <r>
      <t xml:space="preserve">To access the Data Catalogue, follow these steps, taking advantage of its file structure, for your convenience:
1. Go to the </t>
    </r>
    <r>
      <rPr>
        <b/>
        <sz val="10"/>
        <color rgb="FF000000"/>
        <rFont val="Arial"/>
        <family val="2"/>
      </rPr>
      <t>"Data Summary" tab</t>
    </r>
    <r>
      <rPr>
        <sz val="10"/>
        <color rgb="FF000000"/>
        <rFont val="Arial"/>
        <family val="2"/>
      </rPr>
      <t xml:space="preserve"> to identify high-level data items available in the Data Catalogue based on identified Data Groups.
2. Go to the </t>
    </r>
    <r>
      <rPr>
        <b/>
        <sz val="10"/>
        <color rgb="FF000000"/>
        <rFont val="Arial"/>
        <family val="2"/>
      </rPr>
      <t>"Data Catalogue" tab</t>
    </r>
    <r>
      <rPr>
        <sz val="10"/>
        <color rgb="FF000000"/>
        <rFont val="Arial"/>
        <family val="2"/>
      </rPr>
      <t xml:space="preserve"> to access the granular information on each data items which includes information on the data needs, applicable use cases, data availability, and observations on the data source.</t>
    </r>
  </si>
  <si>
    <t>Step 3:
Perform a Search with Filters</t>
  </si>
  <si>
    <r>
      <t>In the "</t>
    </r>
    <r>
      <rPr>
        <i/>
        <sz val="10"/>
        <color rgb="FF000000"/>
        <rFont val="Arial"/>
        <family val="2"/>
      </rPr>
      <t>Sort &amp; Filter</t>
    </r>
    <r>
      <rPr>
        <sz val="10"/>
        <color rgb="FF000000"/>
        <rFont val="Arial"/>
        <family val="2"/>
      </rPr>
      <t xml:space="preserve">" group, you can use the various filter options to sort and filter each column based on your needs such as by relevant use cases, sources, metric types, etc.
By utilising the filter options provided in the file structure, you can quickly narrow down your search and access the specific data you need more efficiently.
</t>
    </r>
    <r>
      <rPr>
        <b/>
        <sz val="10"/>
        <color rgb="FF000000"/>
        <rFont val="Arial"/>
        <family val="2"/>
      </rPr>
      <t xml:space="preserve">Note: </t>
    </r>
    <r>
      <rPr>
        <sz val="10"/>
        <color rgb="FF000000"/>
        <rFont val="Arial"/>
        <family val="2"/>
      </rPr>
      <t>Remember to clear filters when starting a new search or to see the entire catalogue again. You can do this by clicking the filter icon and selecting "Clear Filter."</t>
    </r>
  </si>
  <si>
    <t>The Data Catalogue encompasses 128 unique environmental and climate-related data items, which is further dissected into various dimensions, culminating in a total of 249 granular data items which are classified into 14 data groups.</t>
  </si>
  <si>
    <t>GHG emissions</t>
  </si>
  <si>
    <t>Greenhouse Gas (GHG) emissions Scope 1, Scope 2</t>
  </si>
  <si>
    <t>Climate-related disclosures
Exposure quantification
Financial stability monitoring
Investment and lending decisions
Scenario analysis
Stress testing</t>
  </si>
  <si>
    <t>GHG emissions Scope 3</t>
  </si>
  <si>
    <t>Climate-related disclosures
Financial stability monitoring
Investment and lending decisions
Scenario analysis
Stress testing</t>
  </si>
  <si>
    <t>GHG emissions intensity</t>
  </si>
  <si>
    <t>Economic sectors' contribution to GDP and GHG emissions</t>
  </si>
  <si>
    <t>Climate-related disclosures
Exposure quantification
Scenario analysis
Stress testing</t>
  </si>
  <si>
    <t>Exposure quantification
Financial stability monitoring
Investment and lending decisions
Scenario analysis</t>
  </si>
  <si>
    <t>Climate-related disclosures
Exposure quantification</t>
  </si>
  <si>
    <t>Exposure quantification
Product development</t>
  </si>
  <si>
    <t>Exposure quantification
Scenario analysis
Stress testing</t>
  </si>
  <si>
    <t>Green/Sustainable financing</t>
  </si>
  <si>
    <t>Green/Sustainable loan/financing, refinancing, outstanding, applied, approved, disbursed, repaid</t>
  </si>
  <si>
    <t>Climate-related disclosures
Exposure quantification
Financial stability monitoring
Investment and lending decisions
Product development
Scenario analysis
Stress testing</t>
  </si>
  <si>
    <t>Green public investment, fiscal expenditures (including Public Private Partnerships)</t>
  </si>
  <si>
    <t>Financing nature-based solutions/conservation programmes</t>
  </si>
  <si>
    <t>Exposure quantification
Investment and lending decisions
Product development</t>
  </si>
  <si>
    <t>Climate-related disclosures
Exposure quantification
Financial stability monitoring</t>
  </si>
  <si>
    <t>Financial stability monitoring
Investment and lending decisions
Macro-economic modelling
Scenario analysis
Stress testing</t>
  </si>
  <si>
    <t xml:space="preserve">Private sector's sustainability-related financing needs </t>
  </si>
  <si>
    <t>Financial stability monitoring
Investment and lending decisions</t>
  </si>
  <si>
    <t>Energy</t>
  </si>
  <si>
    <t>Climate-related disclosures
Investment and lending decisions
Macro-economic modelling</t>
  </si>
  <si>
    <t>Electricity generation</t>
  </si>
  <si>
    <t>Climate-related disclosures
Investment and lending decisions</t>
  </si>
  <si>
    <t>Exposure quantification
Financial stability monitoring
Scenario analysis
Stress testing</t>
  </si>
  <si>
    <t>Climate-related disclosures
Exposure quantification
Investment and lending decisions
Scenario analysis
Stress testing</t>
  </si>
  <si>
    <t>Climate-related disclosures
Macro-economic modelling</t>
  </si>
  <si>
    <t>Renewable energy generation</t>
  </si>
  <si>
    <t>Exposure quantification
Financial stability monitoring
Investment and lending decisions
Macro-economic modelling
Scenario analysis
Stress testing</t>
  </si>
  <si>
    <t>Hydrogen demand projection</t>
  </si>
  <si>
    <t>Exposure quantification
Product development
Scenario analysis
Stress testing</t>
  </si>
  <si>
    <t>Bioenergy demand projection</t>
  </si>
  <si>
    <t>Solar PV installed capacity projections</t>
  </si>
  <si>
    <t>Exposure quantification
Financial stability monitoring
Macro-economic modelling
Scenario analysis
Stress testing</t>
  </si>
  <si>
    <t>Climate-related disclosures
Exposure quantification
Financial stability monitoring
Investment and lending decisions
Macro-economic modelling
Product development
Scenario analysis
Stress testing</t>
  </si>
  <si>
    <t>Flood-related impacts (i.e. Households impacted, number of buildings damaged/impacted, estimated economics loss and insured loss and past flood footprint)</t>
  </si>
  <si>
    <t>Climate-related disclosures
Exposure quantification
Financial stability monitoring
Investment and lending decisions
Macro-economic modelling
Scenario analysis
Stress testing</t>
  </si>
  <si>
    <t>Climate-related disclosures
Scenario analysis
Stress testing</t>
  </si>
  <si>
    <t>Entity's exposure and businesses losses due to physical risks (e.g. natural catastrophe locally and abroad)</t>
  </si>
  <si>
    <t>Exposure quantification
Investment and lending decisions
Macro-economic modelling
Scenario analysis
Stress testing</t>
  </si>
  <si>
    <t xml:space="preserve">Exposure quantification
Financial stability monitoring
Investment and lending decisions
Product development </t>
  </si>
  <si>
    <t>Climate-related index and scoring</t>
  </si>
  <si>
    <t xml:space="preserve">Climate-related disclosures
Exposure quantification
Investment and lending decisions </t>
  </si>
  <si>
    <t>Macro-economic modelling
Product development
Scenario analysis
Stress testing</t>
  </si>
  <si>
    <t>Exposure quantification
Financial stability monitoring
Investment and lending decisions
Macro-economic modelling
Product development
Scenario analysis
Stress testing</t>
  </si>
  <si>
    <t>Exposure quantification
Financial stability monitoring
Product development
Scenario analysis
Stress testing</t>
  </si>
  <si>
    <t>Waste management</t>
  </si>
  <si>
    <t>Climate-related disclosures
Exposure quantification
Financial stability monitoring
Investment and lending decisions</t>
  </si>
  <si>
    <t>Climate-related disclosures
Exposure quantification
Financial stability monitoring
Investment and lending decisions
Product development
Scenario analysis</t>
  </si>
  <si>
    <t>Water indicators</t>
  </si>
  <si>
    <t>Climate-related disclosures
Exposure quantification
Product development
Scenario analysis</t>
  </si>
  <si>
    <t>Exposure quantification
Financial stability monitoring
Investment and lending decisions
Scenario analysis
Stress testing</t>
  </si>
  <si>
    <t>Estimation of environmental costs and benefits (especially environmentally sensitive areas (ESAs)/high priority biodiversity hotspots)</t>
  </si>
  <si>
    <t>Pollution</t>
  </si>
  <si>
    <t>Volume of plastics</t>
  </si>
  <si>
    <t>Air indicators</t>
  </si>
  <si>
    <t>Macroeconomic impact</t>
  </si>
  <si>
    <t>Malaysia GDP forecasts under various transition scenarios</t>
  </si>
  <si>
    <t>Policy, regulation and standard</t>
  </si>
  <si>
    <t>Climate-related disclosures and reporting guidelines for financial institutions</t>
  </si>
  <si>
    <t>Carbon pricing</t>
  </si>
  <si>
    <t>Investment and lending decisions
Scenario analysis
Stress testing</t>
  </si>
  <si>
    <t>Government legislation, masterplan, blueprint, announcement, strategy and policy on sustainability and climate change</t>
  </si>
  <si>
    <t>Climate-related disclosures
Investment and lending decisions
Scenario analysis
Stress testing</t>
  </si>
  <si>
    <t>Detailed plans published to achieve carbon neutral or net zero (e.g. Production, transition plan, investment, client engagement and etc.)</t>
  </si>
  <si>
    <t>Climate-related disclosures
Financial stability monitoring
Investment and lending decisions
Product development</t>
  </si>
  <si>
    <t>Climate-related disclosures
Financial stability monitoring
Investment and lending decisions
Product development
Scenario analysis
Stress testing</t>
  </si>
  <si>
    <t>Insurance sector's exposure to climate risk</t>
  </si>
  <si>
    <t>Others</t>
  </si>
  <si>
    <t>Climate-related disclosures
Financial stability monitoring</t>
  </si>
  <si>
    <t>Climate-related disclosures
Financial stability monitoring
Investment and lending decisions</t>
  </si>
  <si>
    <t>Environmental impact assessment (e.g. carbon footprint, pollution levels, and resource consumption)</t>
  </si>
  <si>
    <t>Metric</t>
  </si>
  <si>
    <t>Time horizon</t>
  </si>
  <si>
    <t>Observation on data availability/gaps</t>
  </si>
  <si>
    <t xml:space="preserve">Climate Trace is an independent accounting GHG emissions inventory and tracking which provides insights on comprehensive basis across all countries, major emitting industries and major individual sources of emissions through remote sensing, artificial intelligence and collective data science expertise for transparency. </t>
  </si>
  <si>
    <t>DOSM publishes data measuring progress of each UN Sustainable Development Goal Indicator. This data is for Indicator 13.2.2: Total greenhouse gas emissions (based on Malaysia's 3rd Biennial Update to UNFCC).</t>
  </si>
  <si>
    <t>Bloomberg provides the disclosure of GHG emission scope 1 and 2 for public-listed companies that disclose these information in the annual reports. Subscription is required.</t>
  </si>
  <si>
    <t>CDP open data portal provides free access to climate-related datasets based on self reported data from more than 1,200 cities, states and regions in 2021. The portal also includes additional insight for banks and investors for investment research, products, indices and ESG ratings which requires subscription.</t>
  </si>
  <si>
    <t>ESG Book provides disclosure of GHG emission scope 1 and 2 for public-listed companies that disclose this information in the annual report. There are a total of 1,569 Malaysian corporations in ESG Book. However, only 243 corporations disclose their Scope 1, Scope 2 and Scope 3 emission. Users can sign up with no cost to obtain this data as ESG Book is a freemium platform (with delayed scoring of 3 months). Real-time data and scoring require paid subscription.</t>
  </si>
  <si>
    <t>Refinitiv provides the disclosure of GHG emission scope 1 and 2 for public-listed companies that disclose these information in the annual reports. Subscription is required.</t>
  </si>
  <si>
    <t>International Monetary Fund (IMF)</t>
  </si>
  <si>
    <t>https://climatedata.imf.org/pages/re-indicators</t>
  </si>
  <si>
    <t>IMF provides an economic activity indicators which examine GHG emissions from economic activity and its impact on economic growth and financial stability as well as the mitigation targets determined by countries to reduce their national emissions based on specific sectors instead of scopes 1 and 2.</t>
  </si>
  <si>
    <t>Ministry of Energy and Natural Resources (NRECC)</t>
  </si>
  <si>
    <t>GHG emissions published by NRECC is based on sectors and sub sectors (IPCC Guidelines) instead of scopes 1 and 2. The sectors are Energy, Industrial Processes and Product Use, Land Use, Land-Use Change, and Forestry, Agriculture, and Waste instead of industrial sector classification as per MSIC 2008.</t>
  </si>
  <si>
    <t>Projections under 3 scenarios:
1. Business-as-usual (BAU)
2. Planning scenario incorporates existing policies and planned initiatives that would be implemented until 2030 (PLAN)
3. Ambitious scenario looks at potential emissions reduction when additional mitigation measures are implemented (AMB)
GHG emission published by NRECC is based on sector and sub sector (IPCC Guidelines) instead of scopes 1 and 2. The sectors are Energy, Industrial Processes and Product Use, Agriculture Forestry and Other Land Use, and Waste instead of industrial sector classification as per MSIC 2008.</t>
  </si>
  <si>
    <t>By Category</t>
  </si>
  <si>
    <t>Greenhouse Gas Protocol</t>
  </si>
  <si>
    <t>Data is not available. Link provides the methodology not data. GHG Protocol Corporate Accounting and Reporting Standard provided technical guidance for calculating and reporting emissions from Scope 3.</t>
  </si>
  <si>
    <t>Bloomberg provide the disclosure of GHG emission scope 3 for public-listed companies that disclose this information in the annual reports. Subscription is required.</t>
  </si>
  <si>
    <t>ESG Book provides disclosure of GHG emission scope 3 for public-listed companies that disclose this information in the annual report. There are a total of 1,569 Malaysian corporations in ESG Book. However, only 243 corporations disclose their Scope 1, Scope 2 and Scope 3 emission. Users can sign up with no cost to obtain this data as ESG Book is a freemium platform (with delayed scoring of 3 months). Real-time data and scoring require paid subscription.</t>
  </si>
  <si>
    <t>Refinitiv provide the disclosure of GHG emission scope 3 for public-listed companies that disclose this information in the annual reports. Subscription is required.</t>
  </si>
  <si>
    <t>GHG emissions published by NRECC is based on sector and sub sector (IPCC Guidelines) instead of Scope 3. The sectors are Energy, Industrial Processes and Product Use, Land Use, Land-Use Change, and Forestry, Agriculture, and Waste instead of industrial sector classification as per MSIC 2008.</t>
  </si>
  <si>
    <t>Projections under 3 scenarios:
1. Business-as-usual (BAU)
2. Planning scenario incorporates existing policies and planned initiatives that would be implemented until 2030 (PLAN)
3. Ambitious scenario looks at potential emissions reduction when additional mitigation measures are implemented (AMB)
Report to UNFCCC contains GHG emissions improvement plan, but no specific quantitative projections.
GHG emissions published by NRECC is based on sector and sub sector (IPCC Guidelines) instead of Scope 3. The sectors are Energy, Industrial Processes and Product Use, Agriculture Forestry and Other Land Use, and Waste instead of industrial sector classification as per MSIC 2008.</t>
  </si>
  <si>
    <t>United Nations Framework Convention on Climate Change (UNFCCC)</t>
  </si>
  <si>
    <t>This page is an entry to the UNFCCC GHG data interface which provides access to the most recent GHG data reported by countries that are Parties to the Climate Change Convention.</t>
  </si>
  <si>
    <t>Website provides CO2 emissions as well as Methane and Nitrous oxide emissions of CO2 equivalent. 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t>
  </si>
  <si>
    <t>Table 2.5 - 2.10 show the summary of total GHG emissions by respective sectors based on gas type in 2019. GHG emissions published by NRECC is based on sector and sub sector (IPCC Guidelines) instead of Scope 3. The sectors are Energy, Industrial Processes and Product Use, Land Use, Land-Use Change, and Forestry, Agriculture, and Waste instead of industrial sector classification as per MSIC 2008.</t>
  </si>
  <si>
    <t>Intercontinental Exchange (ICE)</t>
  </si>
  <si>
    <t>ICE covers 2,500+ global companies with their Reported Targets ( Absolute and Intensity based targets) extending to the year 2100, including directly collected targets as well as SBTi datasets.</t>
  </si>
  <si>
    <t>Partnership for Carbon Accounting Financials (PCAF)</t>
  </si>
  <si>
    <t>PCAF listed finance institutions across the globe that have committed to measure and disclose their financed emissions.</t>
  </si>
  <si>
    <t>GHG emission target details are in aggregated format, with no target based on sector.</t>
  </si>
  <si>
    <t xml:space="preserve">Data is not available. </t>
  </si>
  <si>
    <t>Malaysia data is not available. Data from EEA is at the macro level, which is based on European countries.</t>
  </si>
  <si>
    <t>Data is not available. IEA website contains data on CO2 emission intensity of electricity generation for its members.</t>
  </si>
  <si>
    <t>The data published by NRECC is based on sectors (Energy, Industrial Processes and Product Use, Agriculture, Forestry and Other Land Use, and Water) instead of industrial sector classification as per MSIC 2008.</t>
  </si>
  <si>
    <t>Malaysia Energy Transition Outlook 2023 has outlined CO2 emissions forecasts (2018-2050) for the power sector and carbon intensity of power generation under 5 scenarios.</t>
  </si>
  <si>
    <t>IEA publishes key energy data by country. Charts showing data for Malaysia is available publicly on their country page. However, full data download requires subscription.</t>
  </si>
  <si>
    <t>EPU provides data on economics sector's contribution to GDP on different set of sector classification.</t>
  </si>
  <si>
    <t>Data for Malaysian car types is not available. Alternatively, user can have a read on improvised vehicle kilometre travelled (VKT) for measuring financed emission Scope 3 (PCAF) - https://www.researchgate.net/publication/281020242_Car_Annual_Vehicle_Kilometer_Travelled_Estimated_from_Car_Manufacturer_Data_-_An_Improved_Method</t>
  </si>
  <si>
    <t>EPA gas mileage, safety, air pollution, and greenhouse gas estimates for new and used cars and trucks in the US.</t>
  </si>
  <si>
    <t>Morgan Stanley Capital International (MSCI)</t>
  </si>
  <si>
    <t>CDP’s data on internal carbon pricing offers insights that can inform policies to integrate the economic cost of carbon emissions into long-term planning.</t>
  </si>
  <si>
    <t>The Net Zero Carbon Buildings Commitment is developed to recognise and promote advanced climate leadership action from businesses, organisations, cities and subnational governments in decarbonising the built environment, to inspire others to take similar action and remove barriers to implementation.</t>
  </si>
  <si>
    <t>Carbon Footprint Limited provides various software and tools to measure carbon footprint as well as list of emission factor of different regions.</t>
  </si>
  <si>
    <t>Data is not available. Carbon Footprint Limited provides various software and tools to measure carbon footprint as well as list of emission factor of different regions.</t>
  </si>
  <si>
    <t>IGES List of Grid Emission Factors provides information to be utilized for research and analysis on emissions calculation. Grid Emission Factor refers to CO2 emission factor (tCO2/MWh) which will be associated with each unit of electricity provided by an electricity system. It is a parameter to determine the baseline emissions for CDM projects in the renewable energy sector (hydro, wind, solar PV, and geothermal power, etc.) and waste heat/gas recovery sector.</t>
  </si>
  <si>
    <t>The List of Grid Emission Factors aims to provide information to be utilized for research and analysis regarding emissions from electricity generation. 
The database provides two types of grid: (1) CDM-based grid emission factors, those calculated and utilized by each registered CDM project and (2) Official grid emission factors published by host country governments or published as CDM standardized baseline approved by the CDM Executive Board</t>
  </si>
  <si>
    <t>Emissions Factors for 2022 by IEA provides global GHG emission factors from electricity and heat generation.</t>
  </si>
  <si>
    <t>By Pollutant</t>
  </si>
  <si>
    <t>Department for Environment Food &amp; Rural Affairs (DEFRA), UK</t>
  </si>
  <si>
    <t>The Emissions Factors Toolkit (EFT) is published by DEFRA and the Devolved Administrations to assist local authorities in carrying out Review and Assessment of local air quality as part of their duties under the Environmental Act 1995 as amended by the Environment Act 2021. The EFT allows users to calculate road vehicle pollutant emission rates for NOx, PM10, PM2.5 and CO2 for a specified year, road type, vehicle speed and vehicle fleet composition.</t>
  </si>
  <si>
    <t>Intergovernmental Panel on Climate Change (IPCC)</t>
  </si>
  <si>
    <t>Carbon emission factor for Malaysia is not available. Alternatively, user can use emission factor from other countries (e.g. UK, New Zealand) for calculation purposes.</t>
  </si>
  <si>
    <t>Sector coverage is based on IPCC. Climate Watch, which is managed by World Resources Institute, is an online platform designed to empower policymakers, researchers, media and other stakeholders with the open climate data, visualizations and resources they need to gather insights on national and global progress on climate change.</t>
  </si>
  <si>
    <t>Data is not available. Link provides guidance on measuring insurance-related emission issued by PCAF.</t>
  </si>
  <si>
    <t>Global Real Estate Sustainability Benchmark (GRESB)</t>
  </si>
  <si>
    <t>The Carbon Risk Real Estate Monitor (CRREM) provides the real estate industry with transparent, science-based decarbonization pathways aligned with the Paris Climate Goals of limiting global temperature rise to 2°C, with ambition towards 1.5°C. The Global Pathways also covers Malaysia. The CRREM tool is an EU-based tool which helps to identify which properties will be at risk of stranding due to the expected increase in the stringent building codes, regulation, and carbon prices. In principle, the tool can also be used outside the EU and also applicable for other building types. The excel-based solution is flexible and not limited to the EU or commercial real estate.</t>
  </si>
  <si>
    <t>https://www.ipcc.ch/report/ar6/syr/downloads/report/IPCC_AR6_SYR_SPM.pdf</t>
  </si>
  <si>
    <t>IPCC provides five future scenarios in their Climate Report Sixth Assessment Report (AR6) IPCC 2021. The Representative Concentration Pathways (RCPs) were used by WGI and WGII to assess regional climate changes, impacts and risks.</t>
  </si>
  <si>
    <t>International Air Transport Associations (IATA) Fly Net Zero</t>
  </si>
  <si>
    <t>https://www.iata.org/en/programs/environment/flynetzero/</t>
  </si>
  <si>
    <t>Fly Net Zero is the commitment of airlines to achieve net zero carbon by 2050.  IATA provides guidelines and methodologies on the airline GHG emissions reporting.</t>
  </si>
  <si>
    <t>https://www.iea.org/reports/world-energy-outlook-2021/scenario-trajectories-and-temperature-outcomes</t>
  </si>
  <si>
    <t>2000-2050</t>
  </si>
  <si>
    <t>The World Energy Outlook provides a detailed stocktake of how far nations have come in their energy transitions, and a sobering picture of how far there still is to go under 4 different scenarios i.e. Stated Policies Scenario, Announced Pledges Scenario, Sustainable Development Scenario and Net Zero Scenario.</t>
  </si>
  <si>
    <t>Network for Greening the Financial System (NGFS)</t>
  </si>
  <si>
    <t>https://www.ngfs.net/sites/default/files/medias/documents/ngfs_climate_scenarios_for_central_banks_and_supervisors_.pdf.pdf</t>
  </si>
  <si>
    <t>The NGFS scenario explores a different set of assumptions for how climate policy, emissions, and temperatures evolve i.e. Net Zero 2050, Below 2°C, Divergent Net Zero, Delayed transitions, Nationally Determined Contributions (NDCs), Current Policies.</t>
  </si>
  <si>
    <t>The report collates data reported by 30 Signatories for their activities throughout 2021. Shipping transports over 80% of global trade while producing around 3% of global greenhouse gas (GHG) emissions.</t>
  </si>
  <si>
    <t>Useful for investigating potential impacts of climate change to FI’s portfolio through climate scenario analysis/climate stress test.</t>
  </si>
  <si>
    <t>Data brings together high-ambition steel producers—alongside energy and feedstock suppliers, equipment suppliers, and buyers, and in close collaboration with financial institutions and policymakers—to pursue a unique end-to-end supply chain approach to decarbonisation.</t>
  </si>
  <si>
    <t>GHG provided Global warming potential (GWP) values relative to CO2 for reporting usage. The table is adapted from the IPCC Fifth Assessment Report, 2014 (AR5).</t>
  </si>
  <si>
    <t>By CCPT Classification</t>
  </si>
  <si>
    <t>Data is compiled by financial institutions. Certain data being compiled by financial institutions containing aggregated level exposure based on CCPT classification is submitted to BNM.</t>
  </si>
  <si>
    <t>Bank Negara Malaysia (BNM)</t>
  </si>
  <si>
    <t>BIX is a non-profit information platform established to provide free public access to information on bonds and sukuk issued in Malaysia.</t>
  </si>
  <si>
    <t>FAST is a system designed to facilitate the primary issue of all debt securities and money market instruments approved by BNM and relevant authorities. The debt securities and money market instruments are either issued via tender or on a private placement basis.</t>
  </si>
  <si>
    <t>BPAM's webpage provides the latest and upcoming issuances of ESG bond/sukuk in Malaysia, with more ESG data in their proprietary platform BondStream. 
For CCPT reporting, BPAM provides the bond classifications by request and subscription basis.</t>
  </si>
  <si>
    <t>Green bond by S&amp;P Global indices designed to track bonds whose proceeds are used to finance environmentally friendly projects.</t>
  </si>
  <si>
    <t>Bloomberg MSCI ESG Index</t>
  </si>
  <si>
    <t>A collaboration between Bloomberg and MSCI in the development of the fixed income index family to incorporate measures of ESG risk and exposures, globally and locally.</t>
  </si>
  <si>
    <t>Data is not available. Information about Research &amp; Development Expenditure on Environment and Climate Change, Plantation Crops and Commodities and Sustainable Economic Development can be obtained from National Survey of Research and Development (R&amp;D) in Malaysia. However, no further information on specific sectors.</t>
  </si>
  <si>
    <t>Department of Statistics Malaysia (DOSM)</t>
  </si>
  <si>
    <t>DOSM provides data on the environmental protection expenditure on sectoral level. Go to DOSM eStatistik &gt; click on 'Free Download' on the left pane on the page &gt; search 'Compendium of Environment Statistics' &gt; Table of Component 6 (6.1-6.3).</t>
  </si>
  <si>
    <t>Data on budget allocation for green technology and projects approved can be found in MGTC's annual report.</t>
  </si>
  <si>
    <t>DOSM provides data on the environmental protection expenditure on sectoral level. Go to DOSM eStatistik &gt; click on 'Free Download' on the left pane on the page &gt; search 'Compendium of Environment Statistics' &gt; Table of Component 6 (6.4).</t>
  </si>
  <si>
    <t>DOSM provides data on the environmental protection expenditure on sectoral level. Go to DOSM eStatistik &gt; click on 'Free Download' on the left pane on the page &gt; search 'Compendium of Environment Statistics' &gt; Table of Component 6 (6.1 and 6.2).</t>
  </si>
  <si>
    <t>Organisation for Economic Co-operation and Development (OECD)</t>
  </si>
  <si>
    <t>The Climate Finance provided and mobilised by Developed Countries Report by OECD provides regional split of climate finance provided and mobilised (2016-19, annual average).</t>
  </si>
  <si>
    <t>Data is not available. Source only provides the list of certified companies and projects by Green Technology Financing Scheme (GTFS) without the financing amount needed.</t>
  </si>
  <si>
    <t xml:space="preserve">Energy Statistics Database can be purchased through United Nations Shop from USD$600 (https://unstats.un.org/unsd/energystats/data). All utility companies are subjected to Personal Data Protection Act (PDPA). </t>
  </si>
  <si>
    <t>By Source</t>
  </si>
  <si>
    <t>Sustainable Energy Development Authority (SEDA)</t>
  </si>
  <si>
    <t>EC publishes data on unit generated by types of prime movers (e.g., hydro, solar, biogas, biomass). Amount of renewable energy purchased/produced by sector is not available. However, electricity generation data is available but not immediately obvious what type is deemed as renewable energy. Electricity Generation (ktoe) by prime mover (e.g. Hydro, Thermal Stations, Co-Gen) available since 1978 to 2020. Installed Generation Capacity (MW) available as well (from 1990 to 2020) according to Utility (TNB, SESB, SEB, IPP) and then by fuel types (Hydro and non-renewable etc.).</t>
  </si>
  <si>
    <t>Measurement for solar irradiance (kWh/m2) by location which indicates the potential for generation of solar power and thinning of the clouds.</t>
  </si>
  <si>
    <t>World Data provides the percentage of renewable energy usage. Relevant calculations are needed to calculate the amount of renewable energy usage. Data by sector is not available. Worlddata.info receives this data from the US Office of Public Affairs (CIA) and will not make any presumptuous changes to it. No source cited for second indicator.</t>
  </si>
  <si>
    <t>By Fuel type</t>
  </si>
  <si>
    <t>Malaysia Energy Transition Outlook 2023 has provided total energy forecasts for Malaysia by source and sector for various scenarios in 2030 and 2050.</t>
  </si>
  <si>
    <t>The latest available Malaysia Energy Statistic Handbook is for 2021, which contains data up until 2019.</t>
  </si>
  <si>
    <t>Provides data on Global coal consumption from 2020-2023 only for 5 major regions (China, India, United States, EU and Rest of World).</t>
  </si>
  <si>
    <t>Energy prices available across the globe. The data is quarterly updated but the past data history may be incomplete due to significant gaps in providing data across time period.</t>
  </si>
  <si>
    <t>Types of indicators were generally mentioned in page 47 of the National Energy Efficiency Action Plan, without any supporting data. (https://www.pmo.gov.my/wp-content/uploads/2019/07/National-Energy-Efficiency-Action-Plan.pdf). IEA website contains energy efficiency indicators for its members, with limited energy-related indicators on Malaysia country page (Malaysia is not a member country). Thus, data for Malaysia is not included/available.</t>
  </si>
  <si>
    <t>The website provided global energy efficiency indicator on (i.e. manufacturing, passenger transport, services, residential). However, the energy efficiency indicator is yet to be available in Malaysia.</t>
  </si>
  <si>
    <t>The Malaysia Energy Statistics Handbook is a pocket sized guide that displays the national key energy data, which comprises of data on the energy supply, transformation, consumption, prices, indicators and electricity and piped gas performance.</t>
  </si>
  <si>
    <t>IMF provides data about Reported GHG Emissions against Nationally Determined Contributions (NDCs) Targets.</t>
  </si>
  <si>
    <t>IMF provides data about National Greenhouse Gas Emissions Inventories by the sector of origin and National Mitigation Targets as determined by the countries.</t>
  </si>
  <si>
    <t>Table 29 in EC's National Energy Balance 2019 provides power generation using renewable energy (RE) by Sources (Solar, Biomass, Biogas, Biodiesel, Hydropower).</t>
  </si>
  <si>
    <t>Malaysia Energy Transition Outlook 2023 has provided projections for hydrogen demand in Malaysia and at the sector-level under various scenarios.</t>
  </si>
  <si>
    <t>World Energy Transition Outlook 2023 has provided projections for hydrogen demand globally.</t>
  </si>
  <si>
    <t>Bioenergy demand (PJ)</t>
  </si>
  <si>
    <t>Malaysia Energy Transition Outlook 2023 has provided projections for bioenergy demand in Malaysia and at the sector-level under various scenarios.</t>
  </si>
  <si>
    <t>World Energy Transition Outlook 2023 has provided projections for bioenergy demand globally.</t>
  </si>
  <si>
    <t>Malaysia Energy Transition Outlook 2023 has provided projections for total Malaysian solar PV installed capacity under the 1.5-S scenario for 2030 and 2050.</t>
  </si>
  <si>
    <t>World Energy Transition Outlook 2023 has provided projections for global solar PV installed capacity under the 1.5-S scenario for 2030 and 2050.</t>
  </si>
  <si>
    <t>By Commodity</t>
  </si>
  <si>
    <t>National Aeronautics and Space Administration (NASA)</t>
  </si>
  <si>
    <t xml:space="preserve">The page presents Malaysia's projected climate. The Mean Projections page offers Climate Change Knowledge Portal (CCKP)'s complete suite of indicators for in-depth analysis into future climate scenarios and potential risks due to changing climates. Data can be investigated as either the projected mean or anomaly (change) and is presented spatially, as a seasonal cycle, time series, or heat plot, which shows seasonal change over long-term time horizons. Data can be analysed as annual or seasonal; monthly data is available in the Data Download page. You can further tailor your analysis by selecting different projected climatology and emission scenarios, or Shared Socioeconomic Pathways (SSPs). SSPs are meant to provide insight into future climates based on defined emissions, mitigation efforts, and development paths. </t>
  </si>
  <si>
    <t>DOSM provides historical data on annual mean temperature, rainfall volume, and mean relative humidity in Malaysia, broken down to registered measures across selected meteorological stations in various states. Go to DOSM eStatistik &gt; click on 'Free Download' on the left pane on the page &gt; search 'Compendium of Environment Statistics' &gt; Table of Component 1.</t>
  </si>
  <si>
    <t>National Water Research Institute of Malaysia (NAHRIM)</t>
  </si>
  <si>
    <t>For sea-level rise projections, NAHRIM issued a report in 2017 with projections up to 2100 for different Representative Concentration Pathways (RCPs).</t>
  </si>
  <si>
    <t>Department of Irrigation &amp; Drainage (DID)</t>
  </si>
  <si>
    <t xml:space="preserve">DID publishes daily rainfall data available from the past 6 days until present date and time at state, district and station levels. Daily rainfall updated every 30 minutes. </t>
  </si>
  <si>
    <t>DOSM provides data on mean temperature, rainfall volume and mean relative humidity (in %). Go to DOSM eStatistik &gt; click on 'Free Download' on the left pane on the page &gt; search 'Compendium of Environment Statistics' &gt; Table of Component 1. The data available at 24 selected meteorological stations.</t>
  </si>
  <si>
    <t>DOSM provides data on mean temperature, rainfall volume and mean relative humidity (in %). Go to DOSM eStatistik &gt; click on 'Free Download' on the left pane on the page &gt; search 'Compendium of Environment Statistics' &gt; Table of Component 1 (1.1 Mean temperature, rainfall volume and mean relative humidity, Malaysia).</t>
  </si>
  <si>
    <t>By Country (map)</t>
  </si>
  <si>
    <t>By Event</t>
  </si>
  <si>
    <t>MetMalaysia provides a 6-month forward-looking projection for Standardized Precipitation Index (SPI) by station (latest available report - Dec 2022, under "Drought Monitoring" tab).</t>
  </si>
  <si>
    <t>By Location (map)</t>
  </si>
  <si>
    <t>Global Drought Observatory (GDO). European Commission, Joint Research Centre.</t>
  </si>
  <si>
    <t xml:space="preserve">Aqueduct’s tools use open-source, peer reviewed data to map water risks such as floods, droughts and stress in the format of geospatial data (map with different colours to indicate severity). </t>
  </si>
  <si>
    <t>https://www.water.gov.my/index.php/pages/view/2113?mid=691</t>
  </si>
  <si>
    <t>DOSM provides data on Extreme Events and Disasters. Go to DOSM eStatistik &gt; click on 'Free Download' on the left pane on the page &gt; search 'Compendium of Environment Statistics' &gt; Table of Component 4 (4.1 Number of flood incident reported by state).</t>
  </si>
  <si>
    <t>Climate Impact Explorer publishes projections on how  climate impact indicators will play out over time at current emissions reductions levels (according to the scenario used by the Network for Greening the Financial System) and in other policy relevant scenarios, and how they will affect Malaysia and different states, at different levels of warming. The annual expected damage from river floods is given in 2005 US$, and is defined as the level of damage from such events that is expected to occur every year on average. Projections were calculated assuming that both the size and the repartition of GDP would stay constant as of 2005.</t>
  </si>
  <si>
    <t>DOSM publishes a one-off report on flood impacts which does not contain historical events. Go to DOSM eStatistik &gt; click on 'Free Download' on the left pane on the page &gt; search 'Special Report on Impact of Floods in Malaysia 2021'. DOSM provides data on Extreme Events and Disasters. Go to DOSM eStatistik &gt; click on 'Free Download' on the left pane on the page &gt; search 'Compendium of Environment Statistics' &gt; Table of Component 4.</t>
  </si>
  <si>
    <t>Data is generally not available/limited. However, Thailand has applied a global modelling framework to estimate the direct and indirect economic losses associated with floods using a computable general equilibrium model and a global river and inundation model, which can simulate the flood extent, depth, and period.</t>
  </si>
  <si>
    <t>United Nations Office for the Coordination of Humanitarian Affairs (OCHA)</t>
  </si>
  <si>
    <t xml:space="preserve">Reliefs and assistance provided including cash and rebates at the individual and communal level from government and NGO sources. </t>
  </si>
  <si>
    <t>The WMO project on world city forecasts is to explore the wider exchange and availability of official weather information on the Internet. World Meteorological Organisation reports historical data for the past 24 hours.</t>
  </si>
  <si>
    <t>DOSM provides data on Extreme Events and Disasters. Go to DOSM eStatistik &gt; click on 'Free Download' on the left pane on the page &gt; search 'Compendium of Environment Statistics' &gt; Table of Component 4 . https://newss.statistics.gov.my/newss-portalx/ep/epProductFreeDownloadSearch.seam
Number of disaster incidents reported by states:
1. Flood
2. Earthquake
3. Landslide
4. Coastal erosion areas
Natural hazard location by longitude &amp; latitude is currently not available.</t>
  </si>
  <si>
    <t>World bank provides summary of key natural hazards and their associated socioeconomic impacts in Malaysia.</t>
  </si>
  <si>
    <t>Annual (total deviations of daily mean temperature above 18 Celsius/65 Fahrenheit); Note: Cooling degree day (CDD) is the degrees that a day's average temperature is above 65 Fahrenheit (18 Celsius), used to quantify the demand for energy for cooling.</t>
  </si>
  <si>
    <t>Annual (total deviations of daily mean temperature below 18 Celsius/65 Fahrenheit); Note: Cooling degree day (CDD) is the degrees that a day's average temperature is below 65 Fahrenheit (18 Celsius), used to quantify the demand for energy for heating.</t>
  </si>
  <si>
    <t>Data and map shows how changes in land fraction annual exposed to heatwaves is expected to play out over time in Malaysia at different global warming levels compared to the reference period 1986-2006, based on different scenarios.</t>
  </si>
  <si>
    <t>National Disaster Management Agency (NADMA)</t>
  </si>
  <si>
    <t>Data is not available. However, a snapshot of the current heatwave status is available in the following link: https://www.met.gov.my/en/iklim/status-cuaca-panas/</t>
  </si>
  <si>
    <t>DOSM provides data on Extreme Events and Disasters. Go to DOSM eStatistik &gt; click on 'Free Download' on the left pane on the page &gt; search 'Compendium of Environment Statistics' &gt; Table of Component 4 (4.1 Disaster events in Malaysia by year).</t>
  </si>
  <si>
    <t>A web-based interactive map with a consistent set of landslide data. The searchable map includes contributions from many US local, state, and federal agencies and provides links to the original digital inventory files for further information. Information is only available on United States.</t>
  </si>
  <si>
    <t>National Centers for Environmental Information</t>
  </si>
  <si>
    <t>DOSM publishes data on environmental condition and quality. Go to DOSM eStatistik &gt; click on 'Free Download' on the left pane on the page &gt;  advanced search 'Compendium of Environment Statistics' &gt; Table of Component 1 (1.1 Mean temperature, rainfall volume and mean relative humidity, Malaysia) (%).</t>
  </si>
  <si>
    <t>Snapshot data is available, but not historical.</t>
  </si>
  <si>
    <t>The disclosure among Malaysian companies is limited as most have yet to perform/disclose their scenario analysis/stress testing. The data available is mainly from Europe (https://www.spglobal.com/_division_assets/images/special-editorial/understanding-climate-risk-at-the-asset-level/sp-trucost-interplay-of-transition-and-physical-risk-report-05a.pdf).</t>
  </si>
  <si>
    <t>Data is not available. Link provides some information on some of the most severe natural disasters in 2022.</t>
  </si>
  <si>
    <t>The Physical Risk dataset provides asset and company-level physical risk exposure scores and financial impact metrics to help financial and non-financial organizations assess the impact of climate change on their portfolios, operational assets and supply chains. Datasets are accessible upon subscriptions.</t>
  </si>
  <si>
    <t>Hectare (ha)</t>
  </si>
  <si>
    <t>Data sets including crop model simulations produced by AgMIP were subjected to statistical analysis and the results were used to quantify the impacts of climate change on major crops.</t>
  </si>
  <si>
    <t>Data is not available. Users can have a read on an article from naturefood on Climate impacts on global agriculture emerge earlier in new generation of climate and crop models though this link: https://www.nature.com/articles/s43016-021-00400-y</t>
  </si>
  <si>
    <t>DOSM publishes data measuring progress of each of the UN Sustainable Development Goal Indicators. This data is for Indicator 11.5.3: Damage to critical infrastructure and number of disruptions attributed to disasters.</t>
  </si>
  <si>
    <t>Easy XDI helps to ascertain value at risk for building replacement cost. It covers different perils at individual asset level and location. The site provides both surface level (free)  and in depth level (requires subscription) of analysis.</t>
  </si>
  <si>
    <t>1. Rating provider's methodology
2. ESGBook: Arabesque S-Ray Methodology (Global Compact (GC) Score, ESG Score, Temperature Score)
3. R1ESGo</t>
  </si>
  <si>
    <t>The World Bank curates and maintains a wide range of ESG data by region for policy makers, financial market participants and academic researchers in analysing sovereign bonds issuance.</t>
  </si>
  <si>
    <t>Different methodologies and scales would require internal evaluation, as it is not transparent on how the ESG scoring is derived. The coverage of companies also varies across these platforms. Bloomberg provides a variety of proprietary scores that investors can use to assess company or government disclosure and performance on a wide range of ESG and thematic issues. Bloomberg’s ESG and thematic scores can integrate into company research and portfolio construction.</t>
  </si>
  <si>
    <t>Different methodologies and scales would require internal evaluation, as it is not transparent on how the ESG scoring is derived. The coverage of companies also varies across these platforms. ESG Book connects investors with companies, providing transparent, comparable ESG data for over 50,000+ corporates in real-time. ESG Book covers a total of 85 Malaysian corporations with ESG scores.</t>
  </si>
  <si>
    <t>Different methodologies and scales would require internal evaluation, as it is not transparent on how the ESG scoring is derived. The coverage of companies also varies across these platforms. FTSE Russell ESG Scores can be accessed through the online data model and includes 7,200 securities in 47 Developed and Emerging markets, comprising the constituents of the FTSE All-World Index, FTSE All-Share Index and Russell 1000 Index.</t>
  </si>
  <si>
    <t>Different methodologies and scales would require internal evaluation, as it is not transparent on how the ESG scoring is derived. The coverage of companies also varies across these platforms. The FTSE4Good Bursa Malaysia Index constituents are selected from the constituents of the FTSE Bursa Malaysia EMAS Index, screened in accordance with the transparent and defined Environmental, Social and Governance (ESG) criteria. The index has been designed to identify Malaysian companies with recognised corporate responsibility practices, expanding the range of the benchmarks of the FTSE Bursa Malaysia Index Series for the Malaysian Markets.</t>
  </si>
  <si>
    <t>Different methodologies and scales would require internal evaluation, as it is not transparent on how the ESG scoring is derived. The coverage of companies also varies across these platforms. MSCI ESG Ratings rate over 8,500 companies (14,000 issuers including subsidiaries) and more than 680,000 equity and fixed income securities globally (as of October 2020), collecting thousands of data points for each company.</t>
  </si>
  <si>
    <t>Different methodologies and scales would require internal evaluation, as it is not transparent on how the ESG scoring is derived. The coverage of companies also varies across these platforms. RAM Sustainability offers complimentary R1ESGo industry ratings covering 43 sectors (Level 2) upon registration. R1ESGo industry ratings of up to 94 sub-sectors (Level 3) are available upon subscription.</t>
  </si>
  <si>
    <t>Different methodologies and scales would require internal evaluation, as it is not transparent on how the ESG scoring is derived. The coverage of companies also varies across these platforms. S&amp;P Global ESG Scores are uniquely informed by in-depth company engagement via the S&amp;P Global Corporate Sustainability Assessment (CSA).</t>
  </si>
  <si>
    <t>Different methodologies and scales would require internal evaluation, as it is not transparent on how the ESG scoring is derived. The coverage of companies also varies across these platforms. Morningstar Sustainalytics provides high-quality, analytical environmental, social and governance (ESG) research, ratings and data to institutional investors and companies. Covering more than 16,000 companies, Morningstar Sustainalytics has the widest coverage of analyst-based ESG Risk Ratings in the market.</t>
  </si>
  <si>
    <t>World Wide Fund for Nature (WWF)</t>
  </si>
  <si>
    <t>Different methodologies and scales would require internal evaluation, as it is not transparent on how the ESG scoring is derived. The coverage of companies also varies across these platforms. The Sustainable Banking Assessment (SUSBA) tool shows year-on-year changes and highlights progression or regression in banks’ performance on the integration of environmental and social (E&amp;S) considerations in their corporate strategy and decision-making processes.</t>
  </si>
  <si>
    <t>Data is accessible upon subscription. FTSE Russell integrates Environmental, Social and Governance (ESG) considerations into index benchmarks.</t>
  </si>
  <si>
    <t>FTSE4Good Bursa Malaysia Shariah (F4GBMS) Index to cater to investor demand for ESG and Shariah-compliant index solutions which provides ESG scores of Malaysian public listed companies.</t>
  </si>
  <si>
    <t xml:space="preserve">CDP provides list of companies' scoring (A-D) on disclosure and management of environmental risks as well as best practices associated with environmental leaderships (e.g. Setting ambitious and meaningful targets). Full scoring detail requires subscription. </t>
  </si>
  <si>
    <t>FitchRatings provide detail current and historical data on most credit-focused fixed income ESG data in the market, which requires subscription.</t>
  </si>
  <si>
    <t>Moody's provides data and analysis on climate-related risks, both physical and transition risk, for various entities; including banks, investors, insurance,  corporates and government. Detail analysis of each related risks requires subscription.</t>
  </si>
  <si>
    <t>MSCI has a range of climate indexes to help clients address financial risks and opportunities, incentivize companies to change their business models, and steer capital toward green-technology companies.</t>
  </si>
  <si>
    <t>S&amp;P Global evaluate the impact of climate-related scenarios on public and private portfolios to better understand the possible risks and opportunities that may arise on the journey to a low-carbon economy. The detail information requires subscriptions.</t>
  </si>
  <si>
    <t xml:space="preserve">Sustainalytics provides ESG risk ratings to corporates, bank and lenders, and investors for broader analysis and comprehensive understanding on ESG risks at various level. 
</t>
  </si>
  <si>
    <t>TPI provides data on climate-related assessment on publicly listed equities, corporate bond issuers, banks and sovereign bond issuers. The methodologies, assumption and models vary across different data providers.</t>
  </si>
  <si>
    <t>Moody's uncovers and manages climate-related risks, both physical and transition risk, for various entities; including banks, investors, insurance,  corporates and government. Detail analysis of each related risks requires subscription.</t>
  </si>
  <si>
    <t xml:space="preserve">Sustainalytics provides ESG risk ratings to corporates, bank and lenders, and investors for broader analysis and comprehensive understanding on ESG risks at various level. </t>
  </si>
  <si>
    <t xml:space="preserve">TPI provides data on climate-related assessment on publicly listed equities, corporate bond issuers, banks and sovereign bond issuers. The methodologies, assumption and models vary across different data providers
</t>
  </si>
  <si>
    <t>Provides an executive summary of green building index by project and region.</t>
  </si>
  <si>
    <t>A reference guides to real estate and housing developers to assess and rate green building.</t>
  </si>
  <si>
    <t>The UNGC scores are accessible by the public with minimal registration through ESG Book. ESG Book covers a total of 444 Malaysian corporations with UNGC scores. The coverage of companies, methodologies and scales vary across these platforms and would require internal evaluation, as it is not transparent on how the GC scoring is derived.</t>
  </si>
  <si>
    <t>DOSM publishes data measuring progress of each of the UN Sustainable Development Goal Indicators. This data is for Indicator 11.5.1: Number of deaths, missing persons and directly affected persons attributed to disasters per 100,000 population.</t>
  </si>
  <si>
    <t>DOSM publishes data on the general mortality rate by states: https://newss.statistics.gov.my/newss-portalx/ep/epProductFreeDownloadSearch.seam. Go to DOSM eStatistik &gt; click 'Free Download' on the left pane on the page &gt; search 'Abridged Life Tables'.</t>
  </si>
  <si>
    <t xml:space="preserve">The VH indices range from 0 to 100 characterizing changes in vegetation conditions from extremely poor (0) to excellent (100). Fair conditions are coded by green colour (50), which changes to brown and red when conditions deteriorate and to blue when they improve. The VH reflects indirectly a combination of chlorophyll and moisture content in the vegetation health and also changes in thermal conditions at the surface. </t>
  </si>
  <si>
    <t>More information on the products can be found at each product page. Click on the requested product and check the product characteristics at the bottom of the page. A brief description is provided in the different characteristic tabs, more details can be found in the documents as references in the Documents tab. Normalized Difference Vegetation Index (NDVI) is an indicator of the greenness of the biomes. It is a widely used indicator for ecosystems monitoring. Its formula is NDVI = (REF_nir - REF_red)/(REF_nir + REF_red) where REF_nir and REF_red are the spectral reflectances measured in the near infrared and red wavebands respectively.</t>
  </si>
  <si>
    <t>DOSM publishes data on municipal waste treated by types of treatment and disposal by state, and quantity of scheduled wastes generated by industry. Go to DOSM eStatistik &gt; click on 'Free Download' on the left pane on the page &gt; search 'Compendium of Environment Statistics' &gt; Table of Component 3. Data on solid waste disposed by facility and by category is published on a quarterly basis by KPKT.</t>
  </si>
  <si>
    <t>DOSM publishes data measuring progress of each UN Sustainable Development Goal Indicators. This data is for Indicator 11.6.1: Proportion of municipal solid waste collected and managed in controlled facilities out of total municipal waste generated by cities.</t>
  </si>
  <si>
    <t xml:space="preserve">DOSM publishes data on recycling rates (in percentage form). Go to DOSM eStatistik &gt; click on 'Free Download' on the left pane on the page &gt; search 'Compendium of Environment Statistics' &gt; Table of Component 3. KPKT published data on recyclable waste collection on its statistical report: https://www.kpkt.gov.my/index.php/pages/view/700?mid=586
</t>
  </si>
  <si>
    <t xml:space="preserve">Data is not available. SPAN publishes data on public sewage treatment plant by states (Peninsular Malaysia states and W. P. Labuan): https://www.span.gov.my/document/upload/ExULH8APaxLhLE4vailErDx5v4KJXDCx.pdf
DOSM publishes data on wastewater flows by sector. Go to DOSM eStatistik &gt; click on 'Free Download' on the left pane on the page &gt; search 'MySEEA PSUT Water 2015'
</t>
  </si>
  <si>
    <t xml:space="preserve">Monthly data is in the format of geospatial data with Water Stress Index (WSI) on different districts on every state. Only the monthly data of WSI of Selangor districts in 2015 does not require registration. </t>
  </si>
  <si>
    <t>Sarawak's Open Data Portal</t>
  </si>
  <si>
    <t>https://data.sarawak.gov.my/home/data/resource/f060375b-6ddf-4799-ae2b-0526a1f97ea6</t>
  </si>
  <si>
    <t>2017 - Sep 2018</t>
  </si>
  <si>
    <t>Sarawak Government publishes water consumption data by division based on type of usage (e.g. domestic, commercial, industrial, etc. ).</t>
  </si>
  <si>
    <t>DOSM publishes data measuring progress of each UN Sustainable Development Goal Indicator. This data is for Indicator 6.3.2: Proportion of bodies of water with good ambient water quality, as a proportion of total river basins. Malaysia classify water quality status by three (3) category that is Clean, Slightly Polluted and polluted. For the purpose of reporting, Slightly Polluted is reported as Good Water Quality in consideration of the big range in index. A difference in one (1) point will give a great impact in water quality classification and this situation is unjustified.</t>
  </si>
  <si>
    <t>DOSM publishes data measuring progress of each of the UN Sustainable Development Goal Indicators. This data is a proxy for Indicator 14.3.1: Average marine acidity (pH) at sampling stations.</t>
  </si>
  <si>
    <t>China Water Risk (CWR)</t>
  </si>
  <si>
    <t>https://chinawaterrisk.org/resources/analysis-reviews/2015-state-of-environment-report-review/</t>
  </si>
  <si>
    <t>Data is not available. However, the link provides the 2015 State of Environment Report Review by China Water Risk for reference.</t>
  </si>
  <si>
    <t>Data is not available. Sistem Maklumat Geospatial Mineral &amp; GeoSains (MyGEMS) provides location of underground water for public use. However, no information on the groundwater quality.</t>
  </si>
  <si>
    <t>DOSM compiles various biodiversity data such as number of fauna species by category, endemic fauna species by class, number of flora and fauna species in gazetted and totally protected areas. Go to DOSM eStatistik &gt; click on 'Free Download' on the left pane on the page &gt; search 'Compendium of Environment Statistics' &gt; Table of Component 1.</t>
  </si>
  <si>
    <t>GBIF provides data on biodiversity locations in Malaysia, through polygons which consists of data of 'occurrences' of species.</t>
  </si>
  <si>
    <t>One of IBAT’s most popular functionalities is our biodiversity data report delivered as a package that includes a pdf document, raw data in CSV format, and map files. Subscription requires for downloading multiple reports.</t>
  </si>
  <si>
    <t>Malaysia Biodiversity Information System (MyBIS) of NRECC</t>
  </si>
  <si>
    <t>Data is not available. The data provided is only for UK.</t>
  </si>
  <si>
    <t>DOSM publishes data measuring progress of each UN Sustainable Development Goal Indicator. This data is for Indicator 15.1.2: Proportion of important sites for terrestrial and freshwater biodiversity that are covered by protected areas.</t>
  </si>
  <si>
    <t>Sabah Forestry Department provides forest resource management information (e.g. forest cover) in their Annual report from year 2018.</t>
  </si>
  <si>
    <t>Global Canopy’s Forest 500 tracked policies and performance of the 350 most influential companies and 150 financial institutions linked to deforestation in their supply chains and investments.</t>
  </si>
  <si>
    <t>Trase</t>
  </si>
  <si>
    <t>Data is not available/limited. The data comprises of deforestation exposure of countries and companies based on commodities. Data on Malaysia is not available. Global Data is limited to only few countries.</t>
  </si>
  <si>
    <t xml:space="preserve">Number of mammal species threatened </t>
  </si>
  <si>
    <t>World Bank/European Space Agency's Climate Change Initiative Land Cover Project</t>
  </si>
  <si>
    <t>Landcover transitions provide a dynamic view on how land use in each country has changed over time. Instead of focusing solely on forest losses, transitions between land cover types can illustrate potential drivers and causes of deforestation. The Landcover Transition data shows how land cover types changed from year to year, based on 12 land cover types. The data is derived from a time series of consistent global land cover maps at 300m spacial resolution annual from the European Space Agency's Climate Change Initiative Land Cover (v2.0.7) project.</t>
  </si>
  <si>
    <t>The Pesticides Use database includes data on the use of major pesticide groups (Insecticides, Herbicides, Fungicides, Plant growth regulators and Rodenticides) and of relevant chemical families. Data report the quantities (in tonnes of active ingredients).</t>
  </si>
  <si>
    <t>Data is not available. Document provides some information on Agricultural Pollution Pesticides.</t>
  </si>
  <si>
    <t>Volume of plastic emissions (tonnes)</t>
  </si>
  <si>
    <t>United Nations Environment Programme (UNEP)</t>
  </si>
  <si>
    <t>Provides interactive web based on plastic production and accumulation.</t>
  </si>
  <si>
    <t>Data is not available/limited. Malaysia Plastics Sustainability Roadmap 2021-2030 provides the projection for global plastic production but no projection for Malaysia specifically.</t>
  </si>
  <si>
    <t>Eutrophication data- ug/l (micrograms per litre) or ppb (parts per billion)</t>
  </si>
  <si>
    <t>The data represents 762 coastal areas impacted by eutrophication and/or hypoxia. There are 479 sites identified as experiencing hypoxia, 55 sites that once experienced hypoxia but are now improving, and 228 sites that experience other symptoms of eutrophication, including algal blooms, species loss, and impacts to coral reef assemblages.</t>
  </si>
  <si>
    <t>Data is not available. Data on index of coastal eutrophication is not available in DOSM's SDG dashboard.</t>
  </si>
  <si>
    <t xml:space="preserve">Coastal and freshwater eutrophication:  Weight of nutrients loaded to water stream (kg) 
</t>
  </si>
  <si>
    <t xml:space="preserve">Data is not available. The link provided is only data for individual states in the United States. Eutrophication-related data in Malaysia is limited. However, some of them can be found in the research article on Eutrophication of Sunway Lagoon lake 2017 at https://iopscience.iop.org/article/10.1088/1755-1315/380/1/012006 </t>
  </si>
  <si>
    <t>Data is not available. The link provided is only data for individual states in the United States. United States Environmental Protection Agency (EPA) provides data of the number of state estuarine, coastal, and Great Lakes ecosystems with documented hypoxia or concern for hypoxia (i.e., presence of elevated nutrient concentrations, chlorophyll a levels, or harmful algal blooms).</t>
  </si>
  <si>
    <t xml:space="preserve">Data on fertiliser consumption eutrophication-related data in Malaysia is limited. However, some of them can be found in the research article on Eutrophication of Sunway Lagoon lake 2017 at 
https://iopscience.iop.org/article/10.1088/1755-1315/380/1/012006 </t>
  </si>
  <si>
    <t>DOSM publishes data measuring progress of each of the UN Sustainable Development Goal Indicators. This data is for Indicator 11.5.2: Direct economic loss attributed to disasters in relation to GDP.</t>
  </si>
  <si>
    <t>Total economic damages from disasters as a share of GDP- Disasters include all geophysical, meteorological and climate events including earthquakes, volcanic activity, landslides, drought, wildfires, storms, and flooding.</t>
  </si>
  <si>
    <t>The WWF-BCG Report provides estimates to GDP pathways for Malaysia under 3 scenarios - current forward trajectory, low carbon pathway and Net Zero 2050 pathway.</t>
  </si>
  <si>
    <t>1. Recommendations of the Task Force on Climate-related Financial Disclosures (TCFD)
2. 2006 Intergovernmental Panel on Climate Change (IPCC) Guidelines for National GHG Inventories
3. Policy Documents/Guidelines issued by regulators e.g. BNM (CCPT and CRMSA), Bursa Malaysia, SC</t>
  </si>
  <si>
    <t>By Regulator</t>
  </si>
  <si>
    <t>ASEAN taxonomy</t>
  </si>
  <si>
    <t>https://asean.org/wp-content/uploads/2023/03/ASEAN-Taxonomy-Version-2.pdf</t>
  </si>
  <si>
    <t xml:space="preserve">The ASEAN Taxonomy is a guide designed to enable a just transition towards sustainable finance adoption by ASEAN Member States (AMS). It provides alignment on underlying principles and helps harmonise the classification of sustainable activities and assets across ASEAN. </t>
  </si>
  <si>
    <t>https://www.bnm.gov.my/-/pd-crmsa-2022</t>
  </si>
  <si>
    <t>Policy Document on Climate Risk Management and Scenario Analysis sets out principles and requirements on climate risk management and scenario analysis for financial institutions to enhance the financial sector's resilience against climate-related risks and to facilitate a just and orderly transition to a low-carbon economy.</t>
  </si>
  <si>
    <t>https://www.bnm.gov.my/documents/20124/938039/Climate+Change+and+Principle-based+Taxonomy.pdf</t>
  </si>
  <si>
    <t xml:space="preserve">The Climate Change and Principle-Based Taxonomy (CCPT) aims to guide financial institutions in identifying and classifying economic activities that could contribute to climate change mitigation and adaptation. </t>
  </si>
  <si>
    <t>https://www.bnm.gov.my/documents/20124/3770663/DP_2024_CRST.pdf</t>
  </si>
  <si>
    <t>The 2024 Climate Risk Stress Testing Exercise (CRST) discussion paper sets out Bank Negara Malaysia’s proposed framework and elements of the industry-wide climate risk stress testing exercise in 2024.</t>
  </si>
  <si>
    <t>https://bursasustain.bursamalaysia.com/droplet-details/resources/sustainability-reporting-guide-3rd-edition</t>
  </si>
  <si>
    <t>The Sustainability Reporting Guide and Toolkits detail the business case for embedding sustainability and provides guidance on how this can be achieved. It also provides specific guidance on the information that should be disclosed when producing a Sustainability Statement in the Annual Report in accordance with Bursa Malaysia’s Listing Requirements.</t>
  </si>
  <si>
    <t>https://carbonaccountingfinancials.com/standard</t>
  </si>
  <si>
    <t>The Global GHG Accounting and Reporting Standard, developed by the PCAF Global Core Team, is comprised of three parts.
Part A - Financed Emissions provides detailed methodological guidance to measure and disclose GHG emissions associated with seven asset classes as well as guidance on emission removals;
Part B – Facilitated Emissions provides methodological guidance for measuring and reporting the GHG emissions associated with the capital markets transactions (to be launched); and
Part C – Insurance-Associated Emissions provides methodological guidance for measuring and reporting the GHG emissions associated to re/insurance underwriting.</t>
  </si>
  <si>
    <t>https://ghgprotocol.org/corporate-standard</t>
  </si>
  <si>
    <t>The GHG Protocol Corporate Accounting and Reporting Standard provides requirements and guidance for companies and other organizations preparing a corporate-level GHG emissions inventory.</t>
  </si>
  <si>
    <t>https://www.ipcc.ch/report/2006-ipcc-guidelines-for-national-greenhouse-gas-inventories/</t>
  </si>
  <si>
    <t>The 2006 IPCC Guidelines for National Greenhouse Gas Inventories (2006 IPCC Guidelines) provide methodologies for estimating national inventories of anthropogenic emissions by sources and removals by sinks 
of greenhouse gases.</t>
  </si>
  <si>
    <t>International Sustainability Standards Board (ISSB)</t>
  </si>
  <si>
    <t>https://www.ifrs.org/issued-standards/ifrs-sustainability-standards-navigator/</t>
  </si>
  <si>
    <t>IFRS S1 provides a set of disclosure requirements designed to enable companies to communicate to investors about the sustainability-related risks and opportunities they face over the short, medium and long term. IFRS S2 sets out specific climate-related disclosures and is designed to be used with IFRS S1. Both fully incorporate the recommendations of the Task Force on Climate-related Financial Disclosures (TCFD).</t>
  </si>
  <si>
    <t>https://www.sc.com.my/development/sri</t>
  </si>
  <si>
    <t>Guidelines on Sustainable and Responsible Investment Funds is a manual for market funds seeking to qualify as a sustainable and responsible investment (SRI) fund.</t>
  </si>
  <si>
    <t>Task Force on Climate-Related Financial Disclosures (TCFD)</t>
  </si>
  <si>
    <t>https://www.fsb-tcfd.org/publications/</t>
  </si>
  <si>
    <t>The TCFD has developed a framework to help public companies and other organizations more effectively disclose climate-related risks and opportunities through their existing reporting processes.</t>
  </si>
  <si>
    <t>Data is not available. Data is only available for the EU region, starting from 2005.</t>
  </si>
  <si>
    <t>Data is not available. Another mechanism for carbon pricing is the Voluntary Carbon Market (VCM) which currently is an initiative under the purview of the Ministry of Finance (MoF) and Ministry of Natural Resources, Environment and Climate Change (NRECC, formerly known as KASA), and Bursa Malaysia Berhad (Bursa). Bursa has launched the Bursa Carbon Exchange (BCX) on 9 Dec 2022, which is a voluntary carbon market (VCM) and the world’s first shariah-compliant carbon exchange. 
https://www.bursamalaysia.com/sites/5bb54be15f36ca0af339077a/content_entry617bfd2839fba20f54a06574/632bbd555b711a1976102da6/files/Bursa_Malaysia_VCM_Exchange.pdf?1664349271
https://www.theedgemarkets.com/article/bursa-malaysia-launches-first-shariahcompliant-carbon-exchange</t>
  </si>
  <si>
    <t>Institute for Energy Economics and Financial Analysis (IEEFA)</t>
  </si>
  <si>
    <t>International Finance Corporation (IFC)</t>
  </si>
  <si>
    <t>United Nations Environment Programme Finance Initiative (UNEP FI)</t>
  </si>
  <si>
    <t>Provide selected targets on Low Carbon Nation Aspiration 2040 compared to 2018.</t>
  </si>
  <si>
    <t>The Green Finance Measures Database includes policy and regulatory measures issued by public authorities.</t>
  </si>
  <si>
    <t>The National Policy on Climate Change provides the framework to mobilise and guide government agencies, industry, community as well as other stakeholders and major groups in addressing the challenges of climate change in a holistic manner. The National Policy will enable all of us to take concerted actions and identify opportunities that can help navigate the nation towards sustainability.</t>
  </si>
  <si>
    <t>Official Monetary and Financial Institutions Forum (OMFIF)</t>
  </si>
  <si>
    <t>Data is limited and Malaysia data is not available. The Sustainable Finance Policy Tracker provides a comprehensive overview of different countries’ approaches to mitigating climate risks in the financial sector.</t>
  </si>
  <si>
    <t>An Act to provide for the establishment and implementation of a special tariff system to catalyse the generation of renewable energy and to provide for related matters.</t>
  </si>
  <si>
    <t>Provides tool that regularly assess financial regulators, supervisors and central banks integrate climate and broader environmental &amp; social considerations in their practices and evaluates progress on sustainable financial regulations and central bank activities in different jurisdictions.</t>
  </si>
  <si>
    <t>Measures government climate action against the Paris Agreement aim of limiting global temperature increase to well below 2°C, and pursuing efforts to limit increase to 1.5°C.</t>
  </si>
  <si>
    <t>The National Policy on the Environment aims at continued economic, social, and cultural progress of Malaysia and enhancement of the quality of life of its people, through environmentally sound and sustainable development.</t>
  </si>
  <si>
    <t xml:space="preserve">The policy framework seeks to reduce emissions from the transportation sector, which currently ranks as the second-largest CO2 emitter in the nation after the energy sector, contributing 25% to 30% of the nation’s GHG emissions with predominantly internal combustion engines (ICE) vehicles on the road. The blueprint deploys a policy framework to mainstream the shift towards electrification in the transportation industry as a key strategy to diminish our emissions and contribute towards the achievement of our national Paris Agreement GHG target. </t>
  </si>
  <si>
    <t>The indicators present the greenhouse gas emissions inventories and corresponds to national mitigation emission targets – the reduction in national greenhouse gas emissions required to mitigate the impact of climate change.</t>
  </si>
  <si>
    <t>NRECC &amp; UNFCCC provides information on Nationally Determined Contribution targets.</t>
  </si>
  <si>
    <t>By Government-linked Investment Company (GLIC)</t>
  </si>
  <si>
    <t>Glasgow Financial Alliance for Net Zero (GFANZ)</t>
  </si>
  <si>
    <t>Glasgow Financial Alliance for Net Zero (GFANZ) provides guidelines and framework for financial institutions to align their businesses and portfolios to net zero.</t>
  </si>
  <si>
    <t>The report is a technical document that summarises stocktake on financial institutions' transition plans and their relevance to micro-prudential authorities.</t>
  </si>
  <si>
    <t>List of regulatory initiatives by institution/jurisdiction, date issued/updated</t>
  </si>
  <si>
    <t>PRI’s regulation database documents existing and in progress sustainable finance policies around the world. It covers 868 policy tools and guidance and more than 300 policy revisions which support, encourage or require investors to consider all long-term value drivers, including environmental, social and governance (ESG) factors.</t>
  </si>
  <si>
    <t>Data by entity can be requested on ad-hoc basis from Insurance Services Malaysia. ISM collects data on insured related natural catastrophes, but only applicable to flood under fire class. Munich RE, Swiss RE and BoE have reported this information but on a global basis and aggregated level.
Global for Munich RE only: 1.https://www.munichre.com/content/dam/munichre/mrwebsiteslaunches/natcat-2022/2021_Figures-of-the-year.pdf/_jcr_content/renditions/original./2021_Figures-of-the-year.pdf
2. https://www.swissre.com/institute/research/sigma-research/sigma-2021-01.html
3. https://www.bankofengland.co.uk/-/media/boe/files/quarterly-bulletin/2017/the-banks-response-to-climate-change.pdf?la=en&amp;hash=7DF676C781E5FAEE994C2A210A6B9EEE44879387
Data on "Number of Policies/Certificates", "Number of Claims", "Gross Claims Incurred" and "Net Claims Incurred" by climate change-related products, such as Flood under Motor class, Fire class and Other class are collected from insurers and takaful operators on a half-yearly basis by BNM via CCPT reporting.</t>
  </si>
  <si>
    <t>Customer survey/study</t>
  </si>
  <si>
    <t>Country-level data is published by IMF: https://climatedata.imf.org/pages/fi-indicators/#fr1
The objective of the Climate Change Indicators Dashboard is to provide a platform for disseminating climate change data for macroeconomic and financial stability analysis. Users of the Dashboard will be able to assess the linkage between economic and financial activities and government policies on the one hand, and climate change (and environment more broadly) on the other—either on a country-level or cross country basis—by analysing a standardized set of comparable data.</t>
  </si>
  <si>
    <t>Data is not available. Website captures 10 critical objectives and key results, supported by various databases and analyses globally and not country-specific.</t>
  </si>
  <si>
    <t>Companies which are incorporating ESG/climate considerations into executive remuneration did not provide much details on how these are linked to remuneration. For ESG-linked remuneration practices in ASEAN, refer to https://www.sfinstitute.asia/wp-content/uploads/2022/05/integrating-esg-remuneration-final-version.pdf
Data is generally not available. Data users have to rely on news article or publications by entities to obtain relevant data.</t>
  </si>
  <si>
    <t>A website of climate litigation cases by countries and its enforcement law within climate change.</t>
  </si>
  <si>
    <t>Data is not available. UNEP's report provides an overview of the current status of national legislation and institutional arrangements of relevance to EIAs and SEAs across the globe, as well as emerging issues and trends. Latest update in year 2018.</t>
  </si>
  <si>
    <t>Data is readily available. Does not provide historical EIA report by companies.</t>
  </si>
  <si>
    <t>The Sub-Committee has identified eight use cases, listed in Table 1. This is derived from the use cases established by the NGFS as well as engagements with five main stakeholder groups within the financial sector i.e. regulators such as BNM, SC and Bursa Malaysia; banking institutions, insurers and takaful operators, asset managers, and pension and provident funds. When compared to the NGFS’ use cases, product development is an additional use case, considering the pivotal role of financial institutions in financing transitions through the expansion and upscaling of green financial solution.</t>
  </si>
  <si>
    <t>Climate-related disclosures refer to reports provided by corporations in addressing climate-related factors. Such disclosures provide raw data for analysis, modelling, and monitoring by the stakeholders. Globally, climate-related reporting frameworks such as TCFD were established to facilitate more consistent and comparable climate-related disclosure amongst corporations. In Malaysia, Bursa Malaysia enhanced its Sustainability Reporting Framework in September 2022 with the aim of elevating the sustainability practices and disclosures by the listed issuers. Amongst others, Main Market listed issuers will be required to provide TCFD-aligned disclosures by 2025 while ACE Market listed corporations will be required to provide a basic plan to transition towards a low carbon economy by 2026.</t>
  </si>
  <si>
    <t>Exposure quantification refers to the measurement on potential loss on financial instruments. For example, financial institutions evaluate the probability of physical risk such as flood events and forecast future losses on their existing financial portfolio. While for transition risk, they assess the impact of portfolio adjustment towards a low-carbon economy, e.g. by reducing exposure in high emitting sectors like coal.</t>
  </si>
  <si>
    <t>Financial stability monitoring refers to the assessment of financial systems vulnerabilities, defined as the collection of factors that contribute to the potential for widespread externalities. It is essential to recognise the systemic risks and multiple transmission channels (direct and indirect) of climate change-related risks and its impact to the economy and financial system. BNM and SC as regulators of Malaysia’s financial sector, assess the potential impact of climate-related risks to financial system and capital market.</t>
  </si>
  <si>
    <t>The decision made by both demand-side (investing) and supply-side (lending) on the amount of funds to be deployed for investment opportunities or to provide a loan. Factors such as footprint (carbon emissions), physical and transition vulnerabilities (exposure of investments to natural catastrophes and transition risk), mobilisation (prioritising financing needs to transition to low carbon activities) and alignment (measure the portfolios that would contribute towards internal/national target and goals) are embedded in the decision-making process.</t>
  </si>
  <si>
    <t>Macroeconomic modelling is used to analyse the impacts of climate-related issues on macroeconomic indicators like Gross Domestic Product (GDP), employment, and inflation. In the case of Malaysia, the study is on macroeconomic and sectoral impact associated with transition risk (decarbonisation) and physical risk/vulnerability (extreme/volatile weather conditions).</t>
  </si>
  <si>
    <t>The development of new financial products or solutions to support green growth or industry’s alignment to the climate agenda, exploration of intermediation structures that embed consideration for climate risks, and increase in supply of financing and protection solutions that support climate risks mitigation and adaptation.</t>
  </si>
  <si>
    <t>The assessment on the impact of different possible climate change pathways/scenarios to risk profile. The NGFS has designed 6 scenarios (Net Zero 2050, Below 2°C, Divergent Net Zero, Delayed Transition, Nationally Determined Contributions (NDCs) and Current Policies) to assess physical and transition risks. In Dec 2022, BNM has issued the Policy Document on Climate Risk Management and Scenario Analysis (CRMSA) that sets out principles and requirements on climate risk management and scenario analysis for financial institutions to enhance the financial sector’s resilience against climate-related risks and to facilitate a just and orderly transition to a low-carbon economy.</t>
  </si>
  <si>
    <t>The risk framework method that focuses on the impact of climate change (the likelihood and sensitivity of the materialisation of climate-related risks) has on exposures’ actual risk. In June 2022, BNM has issued a discussion paper on the proposed framework and elements of the industry-wide Climate Risk Stress Testing (CRST) exercise to be implemented in 2024.</t>
  </si>
  <si>
    <r>
      <rPr>
        <sz val="10"/>
        <rFont val="Arial"/>
        <family val="2"/>
      </rPr>
      <t xml:space="preserve">NGFS, “Glossary of use cases”. </t>
    </r>
    <r>
      <rPr>
        <sz val="10"/>
        <color theme="10"/>
        <rFont val="Arial"/>
        <family val="2"/>
      </rPr>
      <t>( http://ngfs.dev.masdkp.io/glossary )</t>
    </r>
  </si>
  <si>
    <r>
      <rPr>
        <sz val="10"/>
        <rFont val="Arial"/>
        <family val="2"/>
      </rPr>
      <t>NGFS, “NGFS Scenarios Portal”</t>
    </r>
    <r>
      <rPr>
        <sz val="10"/>
        <color theme="10"/>
        <rFont val="Arial"/>
        <family val="2"/>
      </rPr>
      <t>. (https://www.ngfs.net/ngfs-scenarios-portal/)</t>
    </r>
  </si>
  <si>
    <t>Drawing on the approach adopted by the NGFS, six metric types consisting of footprint, transition sensitivity, physical vulnerability, alignment, mobilisation, and combined metrics are established (Table 2). Subsequently, the data items were identified and tagged to specific metric type.</t>
  </si>
  <si>
    <t>The direct damage to assets or property that may come about owing to a changing climate (for example rise in sea levels) or extreme weather events.</t>
  </si>
  <si>
    <t>Capturing growth in green financing (i.e. scaling up green finance).</t>
  </si>
  <si>
    <t>Metrics aggregating a combination of the above metrics to provide insight on the extent to which a firm manages environmental, social and governance issues.</t>
  </si>
  <si>
    <t>Bond+Sukuk Information Exchange</t>
  </si>
  <si>
    <t>China Water Risk</t>
  </si>
  <si>
    <t>Department for Environment Food &amp; Rural Affairs UK</t>
  </si>
  <si>
    <t>United States Environmental Protection Agency</t>
  </si>
  <si>
    <t>GDO</t>
  </si>
  <si>
    <t>Global Drought Observatory</t>
  </si>
  <si>
    <t>Greenhouse Gas</t>
  </si>
  <si>
    <t>Integrated Biodiversity Assessment Tool</t>
  </si>
  <si>
    <t>Intercontinental Exchange</t>
  </si>
  <si>
    <t>Malaysian Science and Technology Information Centre</t>
  </si>
  <si>
    <t>National Aeronautics and Space Administration</t>
  </si>
  <si>
    <t>National Center for Ecological Analysis and Synthesis</t>
  </si>
  <si>
    <t>National Oceanic and Atmospheric Administration</t>
  </si>
  <si>
    <t>OCHA</t>
  </si>
  <si>
    <t>United Nations Office for the Coordination of Humanitarian Affairs</t>
  </si>
  <si>
    <t>PRI</t>
  </si>
  <si>
    <t>Principles for Responsible Investment</t>
  </si>
  <si>
    <t>World Resources Institute</t>
  </si>
  <si>
    <t>ghgems12</t>
  </si>
  <si>
    <t>gmgems3</t>
  </si>
  <si>
    <t>ghgemstgt</t>
  </si>
  <si>
    <t>ghgemsint</t>
  </si>
  <si>
    <t>regen</t>
  </si>
  <si>
    <t>elecgen</t>
  </si>
  <si>
    <t>hydrogdem</t>
  </si>
  <si>
    <t>bioedem</t>
  </si>
  <si>
    <t>solarpvfcast</t>
  </si>
  <si>
    <t>expphyrisklos</t>
  </si>
  <si>
    <t>envcba</t>
  </si>
  <si>
    <t>volplast</t>
  </si>
  <si>
    <t>carbonprice</t>
  </si>
  <si>
    <t>climdiscrepglfi</t>
  </si>
  <si>
    <t>eia</t>
  </si>
  <si>
    <t>Forest500</t>
  </si>
  <si>
    <t>Bloomberg/MSCIESG</t>
  </si>
  <si>
    <t>NRECC/IRENA</t>
  </si>
  <si>
    <t>CIEISIMP</t>
  </si>
  <si>
    <t>SarawakData</t>
  </si>
  <si>
    <t>ASEANTaxonomy</t>
  </si>
  <si>
    <t>not available</t>
  </si>
  <si>
    <t>climindex</t>
  </si>
  <si>
    <t>waste</t>
  </si>
  <si>
    <t>pollution</t>
  </si>
  <si>
    <t>air</t>
  </si>
  <si>
    <t>macro</t>
  </si>
  <si>
    <t>policyregstd</t>
  </si>
  <si>
    <t>others</t>
  </si>
  <si>
    <t>insuranceexp</t>
  </si>
  <si>
    <t>Granular Data Item</t>
  </si>
  <si>
    <t>Granular Data Item #</t>
  </si>
  <si>
    <t>Granular Data</t>
  </si>
  <si>
    <t>Granular Data Number</t>
  </si>
  <si>
    <t>PLANMalaysia/KPKT</t>
  </si>
  <si>
    <t>PlanMalaysia/KPKT</t>
  </si>
  <si>
    <t>USE CASES (0=No, 1=Yes)</t>
  </si>
  <si>
    <t>Data Catalogue (Excel)</t>
  </si>
  <si>
    <t>Data Catalogue (RSS)</t>
  </si>
  <si>
    <t>Insurers and takaful operators</t>
  </si>
  <si>
    <t>1.1</t>
  </si>
  <si>
    <t>assetclass</t>
  </si>
  <si>
    <t>ghg.ftprint.ghgems12.assetclass.climtrace</t>
  </si>
  <si>
    <t>ghg.ftprint.ghgems12.assetclass.climtrace.1.1</t>
  </si>
  <si>
    <t>1.2</t>
  </si>
  <si>
    <t>country</t>
  </si>
  <si>
    <t>ghg.ftprint.ghgems12.country.dosmnrecc</t>
  </si>
  <si>
    <t>ghg.ftprint.ghgems12.country.dosmnrecc.1.2</t>
  </si>
  <si>
    <t>1.3</t>
  </si>
  <si>
    <t>ghg.ftprint.ghgems12.country.dosmnrecc.1.3</t>
  </si>
  <si>
    <t>1.4</t>
  </si>
  <si>
    <t>ghg.ftprint.ghgems12.country.dosmnrecc.1.4</t>
  </si>
  <si>
    <t>1.5</t>
  </si>
  <si>
    <t>entity</t>
  </si>
  <si>
    <t>ghg.ftprint.ghgems12.entity.bloomberg</t>
  </si>
  <si>
    <t>ghg.ftprint.ghgems12.entity.bloomberg.1.5</t>
  </si>
  <si>
    <t>1.6</t>
  </si>
  <si>
    <t>ghg.ftprint.ghgems12.entity.cdp</t>
  </si>
  <si>
    <t>ghg.ftprint.ghgems12.entity.cdp.1.6</t>
  </si>
  <si>
    <t>1.7</t>
  </si>
  <si>
    <t>ghg.ftprint.ghgems12.entity.cdp.1.7</t>
  </si>
  <si>
    <t>1.8</t>
  </si>
  <si>
    <t>ghg.ftprint.ghgems12.entity.esgbook</t>
  </si>
  <si>
    <t>ghg.ftprint.ghgems12.entity.esgbook.1.8</t>
  </si>
  <si>
    <t>1.9</t>
  </si>
  <si>
    <t>ghg.ftprint.ghgems12.entity.noaa</t>
  </si>
  <si>
    <t>ghg.ftprint.ghgems12.entity.noaa.1.9</t>
  </si>
  <si>
    <t>1.10</t>
  </si>
  <si>
    <t>ghg.ftprint.ghgems12.entity.refinitiv</t>
  </si>
  <si>
    <t>ghg.ftprint.ghgems12.entity.refinitiv.1.10</t>
  </si>
  <si>
    <t>1.11</t>
  </si>
  <si>
    <t>ghg.ftprint.ghgems12.entity.assetimpac</t>
  </si>
  <si>
    <t>ghg.ftprint.ghgems12.entity.assetimpac.1.11</t>
  </si>
  <si>
    <t>1.12</t>
  </si>
  <si>
    <t>sector</t>
  </si>
  <si>
    <t>ghg.ftprint.ghgems12.sector.imf</t>
  </si>
  <si>
    <t>ghg.ftprint.ghgems12.sector.imf.1.12</t>
  </si>
  <si>
    <t>1.13</t>
  </si>
  <si>
    <t>ghg.ftprint.ghgems12.sector.nrecc</t>
  </si>
  <si>
    <t>ghg.ftprint.ghgems12.sector.nrecc.1.13</t>
  </si>
  <si>
    <t>1.14</t>
  </si>
  <si>
    <t>ghg.ftprint.ghgems12.sector.nrecc.1.14</t>
  </si>
  <si>
    <t>2.1</t>
  </si>
  <si>
    <t>ghg.ftprint.gmgems3.assetclass.entity</t>
  </si>
  <si>
    <t>ghg.ftprint.gmgems3.assetclass.entity.2.1</t>
  </si>
  <si>
    <t>2.2</t>
  </si>
  <si>
    <t>ghg.ftprint.gmgems3.assetclass.entity.2.2</t>
  </si>
  <si>
    <t>2.3</t>
  </si>
  <si>
    <t>category</t>
  </si>
  <si>
    <t>ghg.ftprint.gmgems3.category.ghgprotoco</t>
  </si>
  <si>
    <t>ghg.ftprint.gmgems3.category.ghgprotoco.2.3</t>
  </si>
  <si>
    <t>2.4</t>
  </si>
  <si>
    <t>ghg.ftprint.gmgems3.entity.bloomberg</t>
  </si>
  <si>
    <t>ghg.ftprint.gmgems3.entity.bloomberg.2.4</t>
  </si>
  <si>
    <t>2.5</t>
  </si>
  <si>
    <t>ghg.ftprint.gmgems3.entity.cdp</t>
  </si>
  <si>
    <t>ghg.ftprint.gmgems3.entity.cdp.2.5</t>
  </si>
  <si>
    <t>2.6</t>
  </si>
  <si>
    <t>ghg.ftprint.gmgems3.entity.cdp.2.6</t>
  </si>
  <si>
    <t>2.7</t>
  </si>
  <si>
    <t>ghg.ftprint.gmgems3.entity.esgbook</t>
  </si>
  <si>
    <t>ghg.ftprint.gmgems3.entity.esgbook.2.7</t>
  </si>
  <si>
    <t>2.8</t>
  </si>
  <si>
    <t>ghg.ftprint.gmgems3.entity.refinitiv</t>
  </si>
  <si>
    <t>ghg.ftprint.gmgems3.entity.refinitiv.2.8</t>
  </si>
  <si>
    <t>2.9</t>
  </si>
  <si>
    <t>ghg.ftprint.gmgems3.sector.nrecc</t>
  </si>
  <si>
    <t>ghg.ftprint.gmgems3.sector.nrecc.2.9</t>
  </si>
  <si>
    <t>2.10</t>
  </si>
  <si>
    <t>ghg.ftprint.gmgems3.sector.nrecc.2.10</t>
  </si>
  <si>
    <t>3.1</t>
  </si>
  <si>
    <t>ghg.ftprint.ghginv.country.unfccc</t>
  </si>
  <si>
    <t>ghg.ftprint.ghginv.country.unfccc.3.1</t>
  </si>
  <si>
    <t>3.2</t>
  </si>
  <si>
    <t>ghg.ftprint.ghginv.country.wb</t>
  </si>
  <si>
    <t>ghg.ftprint.ghginv.country.wb.3.2</t>
  </si>
  <si>
    <t>3.3</t>
  </si>
  <si>
    <t>ghg.ftprint.ghginv.sector.nrecc</t>
  </si>
  <si>
    <t>ghg.ftprint.ghginv.sector.nrecc.3.3</t>
  </si>
  <si>
    <t>3.4</t>
  </si>
  <si>
    <t>typeofgas</t>
  </si>
  <si>
    <t>ghg.ftprint.ghginv.typeofgas.nrecc</t>
  </si>
  <si>
    <t>ghg.ftprint.ghginv.typeofgas.nrecc.3.4</t>
  </si>
  <si>
    <t>3.5</t>
  </si>
  <si>
    <t>ghg.ftprint.ghginv.typeofgas.wb</t>
  </si>
  <si>
    <t>ghg.ftprint.ghginv.typeofgas.wb.3.5</t>
  </si>
  <si>
    <t>4.1</t>
  </si>
  <si>
    <t>ghg.ftprint.ghgemstgt.entity.ice</t>
  </si>
  <si>
    <t>ghg.ftprint.ghgemstgt.entity.ice.4.1</t>
  </si>
  <si>
    <t>4.2</t>
  </si>
  <si>
    <t>ghg.ftprint.ghgemstgt.entity.pcaf</t>
  </si>
  <si>
    <t>ghg.ftprint.ghgemstgt.entity.pcaf.4.2</t>
  </si>
  <si>
    <t>4.3</t>
  </si>
  <si>
    <t>ghg.ftprint.ghgemstgt.entity.sbti</t>
  </si>
  <si>
    <t>ghg.ftprint.ghgemstgt.entity.sbti.4.3</t>
  </si>
  <si>
    <t>4.4</t>
  </si>
  <si>
    <t>ghg.ftprint.ghgemstgt.sector.nrecc</t>
  </si>
  <si>
    <t>ghg.ftprint.ghgemstgt.sector.nrecc.4.4</t>
  </si>
  <si>
    <t>4.5</t>
  </si>
  <si>
    <t>ghg.ftprint.ghgemstgt.sector.unfccc</t>
  </si>
  <si>
    <t>ghg.ftprint.ghgemstgt.sector.unfccc.4.5</t>
  </si>
  <si>
    <t>5.1</t>
  </si>
  <si>
    <t>ghg.combmet.ghgemsint.entity.entity</t>
  </si>
  <si>
    <t>ghg.combmet.ghgemsint.entity.entity.5.1</t>
  </si>
  <si>
    <t>5.2</t>
  </si>
  <si>
    <t>ghg.combmet.ghgemsint.sector.eea</t>
  </si>
  <si>
    <t>ghg.combmet.ghgemsint.sector.eea.5.2</t>
  </si>
  <si>
    <t>5.3</t>
  </si>
  <si>
    <t>ghg.combmet.ghgemsint.sector.iea</t>
  </si>
  <si>
    <t>ghg.combmet.ghgemsint.sector.iea.5.3</t>
  </si>
  <si>
    <t>5.4</t>
  </si>
  <si>
    <t>ghg.combmet.ghgemsint.sector.nrecc</t>
  </si>
  <si>
    <t>ghg.combmet.ghgemsint.sector.nrecc.5.4</t>
  </si>
  <si>
    <t>5.5</t>
  </si>
  <si>
    <t>ghg.combmet.ghgemsint.country.nreccirena</t>
  </si>
  <si>
    <t>ghg.combmet.ghgemsint.country.nreccirena.5.5</t>
  </si>
  <si>
    <t>5.6</t>
  </si>
  <si>
    <t>ghg.combmet.ghgemsint.country.iea</t>
  </si>
  <si>
    <t>ghg.combmet.ghgemsint.country.iea.5.6</t>
  </si>
  <si>
    <t>6.1</t>
  </si>
  <si>
    <t>ghg.combmet.gdpghg.sector.epu</t>
  </si>
  <si>
    <t>ghg.combmet.gdpghg.sector.epu.6.1</t>
  </si>
  <si>
    <t>6.2</t>
  </si>
  <si>
    <t>ghg.combmet.gdpghg.sector.nrecc</t>
  </si>
  <si>
    <t>ghg.combmet.gdpghg.sector.nrecc.6.2</t>
  </si>
  <si>
    <t>7.1</t>
  </si>
  <si>
    <t>type</t>
  </si>
  <si>
    <t>ghg.ftprint.ghgveh.type.entity</t>
  </si>
  <si>
    <t>ghg.ftprint.ghgveh.type.entity.7.1</t>
  </si>
  <si>
    <t>7.2</t>
  </si>
  <si>
    <t>ghg.ftprint.ghgveh.type.sglta</t>
  </si>
  <si>
    <t>ghg.ftprint.ghgveh.type.sglta.7.2</t>
  </si>
  <si>
    <t>7.3</t>
  </si>
  <si>
    <t>ghg.ftprint.ghgveh.type.ukvehcerta</t>
  </si>
  <si>
    <t>ghg.ftprint.ghgveh.type.ukvehcerta.7.3</t>
  </si>
  <si>
    <t>7.4</t>
  </si>
  <si>
    <t>ghg.ftprint.ghgveh.type.usdoe</t>
  </si>
  <si>
    <t>ghg.ftprint.ghgveh.type.usdoe.7.4</t>
  </si>
  <si>
    <t>8.1</t>
  </si>
  <si>
    <t>ghg.ftprint.porttemp.entity.entity</t>
  </si>
  <si>
    <t>ghg.ftprint.porttemp.entity.entity.8.1</t>
  </si>
  <si>
    <t>8.2</t>
  </si>
  <si>
    <t>ghg.ftprint.porttemp.sector.cdp</t>
  </si>
  <si>
    <t>ghg.ftprint.porttemp.sector.cdp.8.2</t>
  </si>
  <si>
    <t>8.3</t>
  </si>
  <si>
    <t>ghg.ftprint.porttemp.sector.msci</t>
  </si>
  <si>
    <t>ghg.ftprint.porttemp.sector.msci.8.3</t>
  </si>
  <si>
    <t>9.1</t>
  </si>
  <si>
    <t>ghg.tsens.intcarbprice.entity.cdp</t>
  </si>
  <si>
    <t>ghg.tsens.intcarbprice.entity.cdp.9.1</t>
  </si>
  <si>
    <t>9.2</t>
  </si>
  <si>
    <t>ghg.tsens.intcarbprice.entity.entity</t>
  </si>
  <si>
    <t>ghg.tsens.intcarbprice.entity.entity.9.2</t>
  </si>
  <si>
    <t>10.1</t>
  </si>
  <si>
    <t>ghg.ftprint.grbuildcomm.sector.gbi</t>
  </si>
  <si>
    <t>ghg.ftprint.grbuildcomm.sector.gbi.10.1</t>
  </si>
  <si>
    <t>10.2</t>
  </si>
  <si>
    <t>ghg.ftprint.grbuildcomm.sector.wgbc</t>
  </si>
  <si>
    <t>ghg.ftprint.grbuildcomm.sector.wgbc.10.2</t>
  </si>
  <si>
    <t>11.1</t>
  </si>
  <si>
    <t>building</t>
  </si>
  <si>
    <t>ghg.ftprint.emintbuild.building.ec</t>
  </si>
  <si>
    <t>ghg.ftprint.emintbuild.building.ec.11.1</t>
  </si>
  <si>
    <t>11.2</t>
  </si>
  <si>
    <t>ghg.ftprint.emintbuild.building.iea</t>
  </si>
  <si>
    <t>ghg.ftprint.emintbuild.building.iea.11.2</t>
  </si>
  <si>
    <t>12.1</t>
  </si>
  <si>
    <t>ghg.ftprint.emfacs123.building.pcaf</t>
  </si>
  <si>
    <t>ghg.ftprint.emfacs123.building.pcaf.12.1</t>
  </si>
  <si>
    <t>12.2</t>
  </si>
  <si>
    <t>ghg.ftprint.emfacs123.country.carbonfoot</t>
  </si>
  <si>
    <t>ghg.ftprint.emfacs123.country.carbonfoot.12.2</t>
  </si>
  <si>
    <t>12.3</t>
  </si>
  <si>
    <t>ghg.ftprint.emfacs123.country.carbonfoot.12.3</t>
  </si>
  <si>
    <t>12.4</t>
  </si>
  <si>
    <t>ghg.ftprint.emfacs123.country.iges</t>
  </si>
  <si>
    <t>ghg.ftprint.emfacs123.country.iges.12.4</t>
  </si>
  <si>
    <t>12.5</t>
  </si>
  <si>
    <t>ghg.ftprint.emfacs123.country.iges.12.5</t>
  </si>
  <si>
    <t>12.6</t>
  </si>
  <si>
    <t>ghg.ftprint.emfacs123.country.iea</t>
  </si>
  <si>
    <t>ghg.ftprint.emfacs123.country.iea.12.6</t>
  </si>
  <si>
    <t>12.7</t>
  </si>
  <si>
    <t>pollutant</t>
  </si>
  <si>
    <t>ghg.ftprint.emfacs123.pollutant.defra</t>
  </si>
  <si>
    <t>ghg.ftprint.emfacs123.pollutant.defra.12.7</t>
  </si>
  <si>
    <t>12.8</t>
  </si>
  <si>
    <t>ghg.ftprint.emfacs123.pollutant.ipcc</t>
  </si>
  <si>
    <t>ghg.ftprint.emfacs123.pollutant.ipcc.12.8</t>
  </si>
  <si>
    <t>12.9</t>
  </si>
  <si>
    <t>region</t>
  </si>
  <si>
    <t>ghg.ftprint.emfacs123.region.ec</t>
  </si>
  <si>
    <t>ghg.ftprint.emfacs123.region.ec.12.9</t>
  </si>
  <si>
    <t>12.10</t>
  </si>
  <si>
    <t>scope</t>
  </si>
  <si>
    <t>ghg.ftprint.emfacs123.scope.ukgov</t>
  </si>
  <si>
    <t>ghg.ftprint.emfacs123.scope.ukgov.12.10</t>
  </si>
  <si>
    <t>13.1</t>
  </si>
  <si>
    <t>ghg.ftprint.emintrev.sector.wri</t>
  </si>
  <si>
    <t>ghg.ftprint.emintrev.sector.wri.13.1</t>
  </si>
  <si>
    <t>14.1</t>
  </si>
  <si>
    <t>ghg.ftprint.insem.sector.pcaf</t>
  </si>
  <si>
    <t>ghg.ftprint.insem.sector.pcaf.14.1</t>
  </si>
  <si>
    <t>15.1</t>
  </si>
  <si>
    <t>scenario</t>
  </si>
  <si>
    <t>ghg.align.climsc.scenario.gresb</t>
  </si>
  <si>
    <t>ghg.align.climsc.scenario.gresb.15.1</t>
  </si>
  <si>
    <t>15.2</t>
  </si>
  <si>
    <t>ghg.align.climsc.scenario.ipcc</t>
  </si>
  <si>
    <t>ghg.align.climsc.scenario.ipcc.15.2</t>
  </si>
  <si>
    <t>15.3</t>
  </si>
  <si>
    <t>ghg.align.climsc.scenario.iata</t>
  </si>
  <si>
    <t>ghg.align.climsc.scenario.iata.15.3</t>
  </si>
  <si>
    <t>15.4</t>
  </si>
  <si>
    <t>ghg.align.climsc.scenario.iea</t>
  </si>
  <si>
    <t>ghg.align.climsc.scenario.iea.15.4</t>
  </si>
  <si>
    <t>15.5</t>
  </si>
  <si>
    <t>ghg.align.climsc.scenario.ngfs</t>
  </si>
  <si>
    <t>ghg.align.climsc.scenario.ngfs.15.5</t>
  </si>
  <si>
    <t>15.6</t>
  </si>
  <si>
    <t>ghg.align.climsc.scenario.ngfs.15.6</t>
  </si>
  <si>
    <t>15.7</t>
  </si>
  <si>
    <t>ghg.align.climsc.sector.ipcc</t>
  </si>
  <si>
    <t>ghg.align.climsc.sector.ipcc.15.7</t>
  </si>
  <si>
    <t>15.8</t>
  </si>
  <si>
    <t>ghg.align.climsc.sector.imoposeido</t>
  </si>
  <si>
    <t>ghg.align.climsc.sector.imoposeido.15.8</t>
  </si>
  <si>
    <t>15.9</t>
  </si>
  <si>
    <t>ghg.align.climsc.type.iea</t>
  </si>
  <si>
    <t>ghg.align.climsc.type.iea.15.9</t>
  </si>
  <si>
    <t>15.10</t>
  </si>
  <si>
    <t>ghg.align.climsc.type.missionpos</t>
  </si>
  <si>
    <t>ghg.align.climsc.type.missionpos.15.10</t>
  </si>
  <si>
    <t>16.1</t>
  </si>
  <si>
    <t>ghg.ftprint.gwprate.typeofgas.ghgprotoco</t>
  </si>
  <si>
    <t>ghg.ftprint.gwprate.typeofgas.ghgprotoco.16.1</t>
  </si>
  <si>
    <t>17.1</t>
  </si>
  <si>
    <t>ccptclassific</t>
  </si>
  <si>
    <t>financing.mobil.gsfinloan.ccptclassific.fi</t>
  </si>
  <si>
    <t>financing.mobil.gsfinloan.ccptclassific.fi.17.1</t>
  </si>
  <si>
    <t>17.2</t>
  </si>
  <si>
    <t>classificatio</t>
  </si>
  <si>
    <t>financing.mobil.gsfinloan.classificatio.fi</t>
  </si>
  <si>
    <t>financing.mobil.gsfinloan.classificatio.fi.17.2</t>
  </si>
  <si>
    <t>17.3</t>
  </si>
  <si>
    <t>climatesuppor</t>
  </si>
  <si>
    <t>financing.mobil.gsfinloan.climatesuppor.fi</t>
  </si>
  <si>
    <t>financing.mobil.gsfinloan.climatesuppor.fi.17.3</t>
  </si>
  <si>
    <t>17.4</t>
  </si>
  <si>
    <t>customersegme</t>
  </si>
  <si>
    <t>financing.mobil.gsfinloan.customersegme.fi</t>
  </si>
  <si>
    <t>financing.mobil.gsfinloan.customersegme.fi.17.4</t>
  </si>
  <si>
    <t>17.5</t>
  </si>
  <si>
    <t>financing.mobil.gsfinloan.entity.fi</t>
  </si>
  <si>
    <t>financing.mobil.gsfinloan.entity.fi.17.5</t>
  </si>
  <si>
    <t>17.6</t>
  </si>
  <si>
    <t>locationofuti</t>
  </si>
  <si>
    <t>financing.mobil.gsfinloan.locationofuti.fi</t>
  </si>
  <si>
    <t>financing.mobil.gsfinloan.locationofuti.fi.17.6</t>
  </si>
  <si>
    <t>17.7</t>
  </si>
  <si>
    <t>product</t>
  </si>
  <si>
    <t>financing.mobil.gsfinloan.product.fi</t>
  </si>
  <si>
    <t>financing.mobil.gsfinloan.product.fi.17.7</t>
  </si>
  <si>
    <t>17.8</t>
  </si>
  <si>
    <t>financing.mobil.gsfinloan.sector.fi</t>
  </si>
  <si>
    <t>financing.mobil.gsfinloan.sector.fi.17.8</t>
  </si>
  <si>
    <t>17.9</t>
  </si>
  <si>
    <t>financing.mobil.gsfinloan.type.bnm</t>
  </si>
  <si>
    <t>financing.mobil.gsfinloan.type.bnm.17.9</t>
  </si>
  <si>
    <t>18.1</t>
  </si>
  <si>
    <t>currency</t>
  </si>
  <si>
    <t>financing.mobil.gsfinbond.currency.bloomberg</t>
  </si>
  <si>
    <t>financing.mobil.gsfinbond.currency.bloomberg.18.1</t>
  </si>
  <si>
    <t>18.2</t>
  </si>
  <si>
    <t>financing.mobil.gsfinbond.entity.bix</t>
  </si>
  <si>
    <t>financing.mobil.gsfinbond.entity.bix.18.2</t>
  </si>
  <si>
    <t>18.3</t>
  </si>
  <si>
    <t>financing.mobil.gsfinbond.entity.fastbnm</t>
  </si>
  <si>
    <t>financing.mobil.gsfinbond.entity.fastbnm.18.3</t>
  </si>
  <si>
    <t>18.4</t>
  </si>
  <si>
    <t>financing.mobil.gsfinbond.entity.sc</t>
  </si>
  <si>
    <t>financing.mobil.gsfinbond.entity.sc.18.4</t>
  </si>
  <si>
    <t>18.5</t>
  </si>
  <si>
    <t>financing.mobil.gsfinbond.locationofuti.cbi</t>
  </si>
  <si>
    <t>financing.mobil.gsfinbond.locationofuti.cbi.18.5</t>
  </si>
  <si>
    <t>18.6</t>
  </si>
  <si>
    <t>financing.mobil.gsfinbond.sector.acmf</t>
  </si>
  <si>
    <t>financing.mobil.gsfinbond.sector.acmf.18.6</t>
  </si>
  <si>
    <t>18.7</t>
  </si>
  <si>
    <t>financing.mobil.gsfinbond.sector.bpam</t>
  </si>
  <si>
    <t>financing.mobil.gsfinbond.sector.bpam.18.7</t>
  </si>
  <si>
    <t>18.8</t>
  </si>
  <si>
    <t>financing.mobil.gsfinbond.type.acmf</t>
  </si>
  <si>
    <t>financing.mobil.gsfinbond.type.acmf.18.8</t>
  </si>
  <si>
    <t>18.9</t>
  </si>
  <si>
    <t>financing.mobil.gsfinbond.type.bpam</t>
  </si>
  <si>
    <t>financing.mobil.gsfinbond.type.bpam.18.9</t>
  </si>
  <si>
    <t>19.1</t>
  </si>
  <si>
    <t>holder</t>
  </si>
  <si>
    <t>financing.mobil.gsfinmktind.holder.bursa</t>
  </si>
  <si>
    <t>financing.mobil.gsfinmktind.holder.bursa.19.1</t>
  </si>
  <si>
    <t>19.2</t>
  </si>
  <si>
    <t>financing.mobil.gsfinmktind.holder.bursa.19.2</t>
  </si>
  <si>
    <t>19.3</t>
  </si>
  <si>
    <t>financing.mobil.gsfinmktind.sector.bpam</t>
  </si>
  <si>
    <t>financing.mobil.gsfinmktind.sector.bpam.19.3</t>
  </si>
  <si>
    <t>19.4</t>
  </si>
  <si>
    <t>financing.mobil.gsfinmktind.type.djsust</t>
  </si>
  <si>
    <t>financing.mobil.gsfinmktind.type.djsust.19.4</t>
  </si>
  <si>
    <t>19.5</t>
  </si>
  <si>
    <t>financing.mobil.gsfinmktind.type.bloombergm</t>
  </si>
  <si>
    <t>financing.mobil.gsfinmktind.type.bloombergm.19.5</t>
  </si>
  <si>
    <t>20.1</t>
  </si>
  <si>
    <t>financing.mobil.gpubinv.sector.gtfsmgtc</t>
  </si>
  <si>
    <t>financing.mobil.gpubinv.sector.gtfsmgtc.20.1</t>
  </si>
  <si>
    <t>20.2</t>
  </si>
  <si>
    <t>financing.mobil.gpubinv.sector.mastic</t>
  </si>
  <si>
    <t>financing.mobil.gpubinv.sector.mastic.20.2</t>
  </si>
  <si>
    <t>20.3</t>
  </si>
  <si>
    <t>state</t>
  </si>
  <si>
    <t>financing.mobil.gpubinv.state.dosm</t>
  </si>
  <si>
    <t>financing.mobil.gpubinv.state.dosm.20.3</t>
  </si>
  <si>
    <t>20.4</t>
  </si>
  <si>
    <t>financing.mobil.gpubinv.type.mgtc</t>
  </si>
  <si>
    <t>financing.mobil.gpubinv.type.mgtc.20.4</t>
  </si>
  <si>
    <t>21.1</t>
  </si>
  <si>
    <t>financing.mobil.gcoinvpct.sector.entity</t>
  </si>
  <si>
    <t>financing.mobil.gcoinvpct.sector.entity.21.1</t>
  </si>
  <si>
    <t>22.1</t>
  </si>
  <si>
    <t>location</t>
  </si>
  <si>
    <t>financing.phy.finnat.location.dosm</t>
  </si>
  <si>
    <t>financing.phy.finnat.location.dosm.22.1</t>
  </si>
  <si>
    <t>22.2</t>
  </si>
  <si>
    <t>financing.phy.finnat.type.dosm</t>
  </si>
  <si>
    <t>financing.phy.finnat.type.dosm.22.2</t>
  </si>
  <si>
    <t>23.1</t>
  </si>
  <si>
    <t>financing.combmet.greqind.sector.bursa</t>
  </si>
  <si>
    <t>financing.combmet.greqind.sector.bursa.23.1</t>
  </si>
  <si>
    <t>23.2</t>
  </si>
  <si>
    <t>financing.combmet.greqind.sector.bursa.23.2</t>
  </si>
  <si>
    <t>24.1</t>
  </si>
  <si>
    <t>financing.ftprint.capexdecarb.entity.entity</t>
  </si>
  <si>
    <t>financing.ftprint.capexdecarb.entity.entity.24.1</t>
  </si>
  <si>
    <t>25.1</t>
  </si>
  <si>
    <t>financing.mobil.invneedgov.country.oecd</t>
  </si>
  <si>
    <t>financing.mobil.invneedgov.country.oecd.25.1</t>
  </si>
  <si>
    <t>25.2</t>
  </si>
  <si>
    <t>financing.mobil.invneedgov.sector.ke</t>
  </si>
  <si>
    <t>financing.mobil.invneedgov.sector.ke.25.2</t>
  </si>
  <si>
    <t>26.1</t>
  </si>
  <si>
    <t>financing.mobil.invneedpriv.entity.mgtc</t>
  </si>
  <si>
    <t>financing.mobil.invneedpriv.entity.mgtc.26.1</t>
  </si>
  <si>
    <t>27.1</t>
  </si>
  <si>
    <t>energy.tsens.elecpurccons.entity.sesb</t>
  </si>
  <si>
    <t>energy.tsens.elecpurccons.entity.sesb.27.1</t>
  </si>
  <si>
    <t>27.2</t>
  </si>
  <si>
    <t>energy.tsens.elecpurccons.entity.seb</t>
  </si>
  <si>
    <t>energy.tsens.elecpurccons.entity.seb.27.2</t>
  </si>
  <si>
    <t>27.3</t>
  </si>
  <si>
    <t>energy.tsens.elecpurccons.entity.tnb</t>
  </si>
  <si>
    <t>energy.tsens.elecpurccons.entity.tnb.27.3</t>
  </si>
  <si>
    <t>27.4</t>
  </si>
  <si>
    <t>property</t>
  </si>
  <si>
    <t>energy.tsens.elecpurccons.property.tnb</t>
  </si>
  <si>
    <t>energy.tsens.elecpurccons.property.tnb.27.4</t>
  </si>
  <si>
    <t>27.5</t>
  </si>
  <si>
    <t>energy.tsens.elecpurccons.sector.ec</t>
  </si>
  <si>
    <t>energy.tsens.elecpurccons.sector.ec.27.5</t>
  </si>
  <si>
    <t>27.6</t>
  </si>
  <si>
    <t>energy.tsens.elecpurccons.sector.gso</t>
  </si>
  <si>
    <t>energy.tsens.elecpurccons.sector.gso.27.6</t>
  </si>
  <si>
    <t>28.1</t>
  </si>
  <si>
    <t>energy.tsens.elecgen.country.iea</t>
  </si>
  <si>
    <t>energy.tsens.elecgen.country.iea.28.1</t>
  </si>
  <si>
    <t>28.2</t>
  </si>
  <si>
    <t>source</t>
  </si>
  <si>
    <t>energy.tsens.elecgen.source.ec</t>
  </si>
  <si>
    <t>energy.tsens.elecgen.source.ec.28.2</t>
  </si>
  <si>
    <t>29.1</t>
  </si>
  <si>
    <t>energy.tsens.fueluse.sector.ec</t>
  </si>
  <si>
    <t>energy.tsens.fueluse.sector.ec.29.1</t>
  </si>
  <si>
    <t>30.1</t>
  </si>
  <si>
    <t>energy.tsens.repurchcons.country.entity</t>
  </si>
  <si>
    <t>energy.tsens.repurchcons.country.entity.30.1</t>
  </si>
  <si>
    <t>30.2</t>
  </si>
  <si>
    <t>energy.tsens.repurchcons.entity.seda</t>
  </si>
  <si>
    <t>energy.tsens.repurchcons.entity.seda.30.2</t>
  </si>
  <si>
    <t>30.3</t>
  </si>
  <si>
    <t>energy.tsens.repurchcons.sector.ec</t>
  </si>
  <si>
    <t>energy.tsens.repurchcons.sector.ec.30.3</t>
  </si>
  <si>
    <t>30.4</t>
  </si>
  <si>
    <t>energy.tsens.repurchcons.sector.gso</t>
  </si>
  <si>
    <t>energy.tsens.repurchcons.sector.gso.30.4</t>
  </si>
  <si>
    <t>30.5</t>
  </si>
  <si>
    <t>energy.tsens.repurchcons.sector.seda</t>
  </si>
  <si>
    <t>energy.tsens.repurchcons.sector.seda.30.5</t>
  </si>
  <si>
    <t>30.6</t>
  </si>
  <si>
    <t>energy.tsens.repurchcons.sector.worlddata</t>
  </si>
  <si>
    <t>energy.tsens.repurchcons.sector.worlddata.30.6</t>
  </si>
  <si>
    <t>30.7</t>
  </si>
  <si>
    <t>energy.tsens.repurchcons.sector.irena</t>
  </si>
  <si>
    <t>energy.tsens.repurchcons.sector.irena.30.7</t>
  </si>
  <si>
    <t>31.1</t>
  </si>
  <si>
    <t>energy.tsens.totengsup.country.iea</t>
  </si>
  <si>
    <t>energy.tsens.totengsup.country.iea.31.1</t>
  </si>
  <si>
    <t>31.2</t>
  </si>
  <si>
    <t>fueltype</t>
  </si>
  <si>
    <t>energy.tsens.totengsup.fueltype.ec</t>
  </si>
  <si>
    <t>energy.tsens.totengsup.fueltype.ec.31.2</t>
  </si>
  <si>
    <t>32.1</t>
  </si>
  <si>
    <t>energy.ftprint.finengcons.scenario.nreccirena</t>
  </si>
  <si>
    <t>energy.ftprint.finengcons.scenario.nreccirena.32.1</t>
  </si>
  <si>
    <t>32.2</t>
  </si>
  <si>
    <t>energy.ftprint.finengcons.scenario.nreccirena.32.2</t>
  </si>
  <si>
    <t>32.3</t>
  </si>
  <si>
    <t>energy.tsens.finengcons.entity.entity</t>
  </si>
  <si>
    <t>energy.tsens.finengcons.entity.entity.32.3</t>
  </si>
  <si>
    <t>32.4</t>
  </si>
  <si>
    <t>energy.tsens.finengcons.sector.ec</t>
  </si>
  <si>
    <t>energy.tsens.finengcons.sector.ec.32.4</t>
  </si>
  <si>
    <t>32.5</t>
  </si>
  <si>
    <t>energy.tsens.finengcons.sector.ec.32.5</t>
  </si>
  <si>
    <t>32.6</t>
  </si>
  <si>
    <t>subsector</t>
  </si>
  <si>
    <t>energy.tsens.finengcons.subsector.entity</t>
  </si>
  <si>
    <t>energy.tsens.finengcons.subsector.entity.32.6</t>
  </si>
  <si>
    <t>33.1</t>
  </si>
  <si>
    <t>energy.tsens.engconsoil.entity.ec</t>
  </si>
  <si>
    <t>energy.tsens.engconsoil.entity.ec.33.1</t>
  </si>
  <si>
    <t>33.2</t>
  </si>
  <si>
    <t>energy.tsens.engconsoil.entity.iea</t>
  </si>
  <si>
    <t>energy.tsens.engconsoil.entity.iea.33.2</t>
  </si>
  <si>
    <t>34.1</t>
  </si>
  <si>
    <t>energy.tsens.engconscoal.country.iea</t>
  </si>
  <si>
    <t>energy.tsens.engconscoal.country.iea.34.1</t>
  </si>
  <si>
    <t>34.2</t>
  </si>
  <si>
    <t>energy.tsens.engconscoal.entity.ec</t>
  </si>
  <si>
    <t>energy.tsens.engconscoal.entity.ec.34.2</t>
  </si>
  <si>
    <t>35.1</t>
  </si>
  <si>
    <t>energy.tsens.engconsgas.entity.ec</t>
  </si>
  <si>
    <t>energy.tsens.engconsgas.entity.ec.35.1</t>
  </si>
  <si>
    <t>35.2</t>
  </si>
  <si>
    <t>energy.tsens.engconsgas.sector.ec</t>
  </si>
  <si>
    <t>energy.tsens.engconsgas.sector.ec.35.2</t>
  </si>
  <si>
    <t>35.3</t>
  </si>
  <si>
    <t>energy.tsens.engconsgas.sector.iea</t>
  </si>
  <si>
    <t>energy.tsens.engconsgas.sector.iea.35.3</t>
  </si>
  <si>
    <t>36.1</t>
  </si>
  <si>
    <t>energy.tsens.engprice.type.ec</t>
  </si>
  <si>
    <t>energy.tsens.engprice.type.ec.36.1</t>
  </si>
  <si>
    <t>36.2</t>
  </si>
  <si>
    <t>energy.tsens.engprice.type.ec.36.2</t>
  </si>
  <si>
    <t>36.3</t>
  </si>
  <si>
    <t>energy.tsens.engprice.type.wb</t>
  </si>
  <si>
    <t>energy.tsens.engprice.type.wb.36.3</t>
  </si>
  <si>
    <t>36.4</t>
  </si>
  <si>
    <t>energy.tsens.engprice.type.wb.36.4</t>
  </si>
  <si>
    <t>36.5</t>
  </si>
  <si>
    <t>energy.tsens.engprice.type.wb.36.5</t>
  </si>
  <si>
    <t>37.1</t>
  </si>
  <si>
    <t>energy.ftprint.fossilrev.entity.entity</t>
  </si>
  <si>
    <t>energy.ftprint.fossilrev.entity.entity.37.1</t>
  </si>
  <si>
    <t>37.2</t>
  </si>
  <si>
    <t>energy.ftprint.fossilrev.sector.entity</t>
  </si>
  <si>
    <t>energy.ftprint.fossilrev.sector.entity.37.2</t>
  </si>
  <si>
    <t>38.1</t>
  </si>
  <si>
    <t>energy.tsens.engeffind.sector.iea</t>
  </si>
  <si>
    <t>energy.tsens.engeffind.sector.iea.38.1</t>
  </si>
  <si>
    <t>38.2</t>
  </si>
  <si>
    <t>energy.tsens.engeffind.sector.iea.38.2</t>
  </si>
  <si>
    <t>39.1</t>
  </si>
  <si>
    <t>energy.tsens.engmix.country.ec</t>
  </si>
  <si>
    <t>energy.tsens.engmix.country.ec.39.1</t>
  </si>
  <si>
    <t>39.2</t>
  </si>
  <si>
    <t>energy.tsens.engmix.country.ec.39.2</t>
  </si>
  <si>
    <t>39.3</t>
  </si>
  <si>
    <t>energy.tsens.engmix.country.imf</t>
  </si>
  <si>
    <t>energy.tsens.engmix.country.imf.39.3</t>
  </si>
  <si>
    <t>39.4</t>
  </si>
  <si>
    <t>energy.tsens.engmix.country.imf.39.4</t>
  </si>
  <si>
    <t>39.5</t>
  </si>
  <si>
    <t>energy.tsens.engmix.country.wb</t>
  </si>
  <si>
    <t>energy.tsens.engmix.country.wb.39.5</t>
  </si>
  <si>
    <t>40.1</t>
  </si>
  <si>
    <t>energy.tsens.regen.country.iea</t>
  </si>
  <si>
    <t>energy.tsens.regen.country.iea.40.1</t>
  </si>
  <si>
    <t>40.2</t>
  </si>
  <si>
    <t>energy.tsens.regen.source.ec</t>
  </si>
  <si>
    <t>energy.tsens.regen.source.ec.40.2</t>
  </si>
  <si>
    <t>41.1</t>
  </si>
  <si>
    <t>energy.mobil.reneeds.country.irena</t>
  </si>
  <si>
    <t>energy.mobil.reneeds.country.irena.41.1</t>
  </si>
  <si>
    <t>41.2</t>
  </si>
  <si>
    <t>countrysector</t>
  </si>
  <si>
    <t>energy.mobil.reneeds.countrysector.nreccirena</t>
  </si>
  <si>
    <t>energy.mobil.reneeds.countrysector.nreccirena.41.2</t>
  </si>
  <si>
    <t>42.1</t>
  </si>
  <si>
    <t>energy.mobil.hydrogdem.countrysector.nreccirena</t>
  </si>
  <si>
    <t>energy.mobil.hydrogdem.countrysector.nreccirena.42.1</t>
  </si>
  <si>
    <t>42.2</t>
  </si>
  <si>
    <t>energy.mobil.hydrogdem.countrysector.wetoirena</t>
  </si>
  <si>
    <t>energy.mobil.hydrogdem.countrysector.wetoirena.42.2</t>
  </si>
  <si>
    <t>43.1</t>
  </si>
  <si>
    <t>energy.mobil.bioedem.countrysector.nreccirena</t>
  </si>
  <si>
    <t>energy.mobil.bioedem.countrysector.nreccirena.43.1</t>
  </si>
  <si>
    <t>43.2</t>
  </si>
  <si>
    <t>energy.mobil.bioedem.countrysector.wetoirena</t>
  </si>
  <si>
    <t>energy.mobil.bioedem.countrysector.wetoirena.43.2</t>
  </si>
  <si>
    <t>44.1</t>
  </si>
  <si>
    <t>energy.mobil.solarpvfcast.country.nreccirena</t>
  </si>
  <si>
    <t>energy.mobil.solarpvfcast.country.nreccirena.44.1</t>
  </si>
  <si>
    <t>44.2</t>
  </si>
  <si>
    <t>energy.mobil.solarpvfcast.country.wetoirena</t>
  </si>
  <si>
    <t>energy.mobil.solarpvfcast.country.wetoirena.44.2</t>
  </si>
  <si>
    <t>45.1</t>
  </si>
  <si>
    <t>energy.ftprint.engconshh.entity.tnb</t>
  </si>
  <si>
    <t>energy.ftprint.engconshh.entity.tnb.45.1</t>
  </si>
  <si>
    <t>46.1</t>
  </si>
  <si>
    <t>commodity</t>
  </si>
  <si>
    <t>energy.tsens.coalimpexp.commodity.dosm</t>
  </si>
  <si>
    <t>energy.tsens.coalimpexp.commodity.dosm.46.1</t>
  </si>
  <si>
    <t>46.2</t>
  </si>
  <si>
    <t>energy.tsens.coalimpexp.country.iea</t>
  </si>
  <si>
    <t>energy.tsens.coalimpexp.country.iea.46.2</t>
  </si>
  <si>
    <t>47.1</t>
  </si>
  <si>
    <t>energy.tsens.oilimpexp.commodity.dosm</t>
  </si>
  <si>
    <t>energy.tsens.oilimpexp.commodity.dosm.47.1</t>
  </si>
  <si>
    <t>47.2</t>
  </si>
  <si>
    <t>energy.tsens.oilimpexp.country.iea</t>
  </si>
  <si>
    <t>energy.tsens.oilimpexp.country.iea.47.2</t>
  </si>
  <si>
    <t>48.1</t>
  </si>
  <si>
    <t>energy.tsens.natgasimpexp.commodity.dosm</t>
  </si>
  <si>
    <t>energy.tsens.natgasimpexp.commodity.dosm.48.1</t>
  </si>
  <si>
    <t>48.2</t>
  </si>
  <si>
    <t>energy.tsens.natgasimpexp.country.iea</t>
  </si>
  <si>
    <t>energy.tsens.natgasimpexp.country.iea.48.2</t>
  </si>
  <si>
    <t>49.1</t>
  </si>
  <si>
    <t>energy.combmet.revmixenv.sector.na</t>
  </si>
  <si>
    <t>energy.combmet.revmixenv.sector.na.49.1</t>
  </si>
  <si>
    <t>50.1</t>
  </si>
  <si>
    <t>expphy.phy.temp.country.nasa</t>
  </si>
  <si>
    <t>expphy.phy.temp.country.nasa.50.1</t>
  </si>
  <si>
    <t>50.2</t>
  </si>
  <si>
    <t>expphy.phy.temp.country.wb</t>
  </si>
  <si>
    <t>expphy.phy.temp.country.wb.50.2</t>
  </si>
  <si>
    <t>50.3</t>
  </si>
  <si>
    <t>expphy.phy.temp.state.dosm</t>
  </si>
  <si>
    <t>expphy.phy.temp.state.dosm.50.3</t>
  </si>
  <si>
    <t>50.4</t>
  </si>
  <si>
    <t>expphy.phy.temp.state.metmalaysi</t>
  </si>
  <si>
    <t>expphy.phy.temp.state.metmalaysi.50.4</t>
  </si>
  <si>
    <t>50.5</t>
  </si>
  <si>
    <t>expphy.phy.temp.state.wb</t>
  </si>
  <si>
    <t>expphy.phy.temp.state.wb.50.5</t>
  </si>
  <si>
    <t>50.6</t>
  </si>
  <si>
    <t>expphy.phy.temp.state.metmalaysi.50.6</t>
  </si>
  <si>
    <t>50.7</t>
  </si>
  <si>
    <t>expphy.phy.temp.state.wb.50.7</t>
  </si>
  <si>
    <t>51.1</t>
  </si>
  <si>
    <t>expphy.phy.sealr.country.nasa</t>
  </si>
  <si>
    <t>expphy.phy.sealr.country.nasa.51.1</t>
  </si>
  <si>
    <t>51.2</t>
  </si>
  <si>
    <t>expphy.phy.sealr.country.wb</t>
  </si>
  <si>
    <t>expphy.phy.sealr.country.wb.51.2</t>
  </si>
  <si>
    <t>51.3</t>
  </si>
  <si>
    <t>expphy.phy.sealr.location.wb</t>
  </si>
  <si>
    <t>expphy.phy.sealr.location.wb.51.3</t>
  </si>
  <si>
    <t>51.4</t>
  </si>
  <si>
    <t>expphy.phy.sealr.location.nahrim</t>
  </si>
  <si>
    <t>expphy.phy.sealr.location.nahrim.51.4</t>
  </si>
  <si>
    <t>51.5</t>
  </si>
  <si>
    <t>expphy.phy.sealr.location.wb.51.5</t>
  </si>
  <si>
    <t>52.1</t>
  </si>
  <si>
    <t>expphy.phy.rain.country.wb</t>
  </si>
  <si>
    <t>expphy.phy.rain.country.wb.52.1</t>
  </si>
  <si>
    <t>52.2</t>
  </si>
  <si>
    <t>expphy.phy.rain.location.did</t>
  </si>
  <si>
    <t>expphy.phy.rain.location.did.52.2</t>
  </si>
  <si>
    <t>52.3</t>
  </si>
  <si>
    <t>expphy.phy.rain.location.dosm</t>
  </si>
  <si>
    <t>expphy.phy.rain.location.dosm.52.3</t>
  </si>
  <si>
    <t>52.4</t>
  </si>
  <si>
    <t>expphy.phy.rain.location.metmalaysi</t>
  </si>
  <si>
    <t>expphy.phy.rain.location.metmalaysi.52.4</t>
  </si>
  <si>
    <t>52.5</t>
  </si>
  <si>
    <t>expphy.phy.rain.region.dosm</t>
  </si>
  <si>
    <t>expphy.phy.rain.region.dosm.52.5</t>
  </si>
  <si>
    <t>53.1</t>
  </si>
  <si>
    <t>expphy.phy.droug.country.wb</t>
  </si>
  <si>
    <t>expphy.phy.droug.country.wb.53.1</t>
  </si>
  <si>
    <t>53.2</t>
  </si>
  <si>
    <t>bycountrymap</t>
  </si>
  <si>
    <t>expphy.phy.droug.bycountrymap.cieisimp</t>
  </si>
  <si>
    <t>expphy.phy.droug.bycountrymap.cieisimp.53.2</t>
  </si>
  <si>
    <t>53.3</t>
  </si>
  <si>
    <t>event</t>
  </si>
  <si>
    <t>expphy.phy.droug.event.cred</t>
  </si>
  <si>
    <t>expphy.phy.droug.event.cred.53.3</t>
  </si>
  <si>
    <t>53.4</t>
  </si>
  <si>
    <t>expphy.phy.droug.location.did</t>
  </si>
  <si>
    <t>expphy.phy.droug.location.did.53.4</t>
  </si>
  <si>
    <t>53.5</t>
  </si>
  <si>
    <t>expphy.phy.droug.location.metmalaysi</t>
  </si>
  <si>
    <t>expphy.phy.droug.location.metmalaysi.53.5</t>
  </si>
  <si>
    <t>53.6</t>
  </si>
  <si>
    <t>bylocationmap</t>
  </si>
  <si>
    <t>expphy.phy.droug.bylocationmap.gdoec</t>
  </si>
  <si>
    <t>expphy.phy.droug.bylocationmap.gdoec.53.6</t>
  </si>
  <si>
    <t>54.1</t>
  </si>
  <si>
    <t>expphy.phy.flood.country.wb</t>
  </si>
  <si>
    <t>expphy.phy.flood.country.wb.54.1</t>
  </si>
  <si>
    <t>54.2</t>
  </si>
  <si>
    <t>expphy.phy.flood.country.aqueductwr</t>
  </si>
  <si>
    <t>expphy.phy.flood.country.aqueductwr.54.2</t>
  </si>
  <si>
    <t>54.3</t>
  </si>
  <si>
    <t>expphy.phy.flood.bycountrymap.cieisimp</t>
  </si>
  <si>
    <t>expphy.phy.flood.bycountrymap.cieisimp.54.3</t>
  </si>
  <si>
    <t>54.4</t>
  </si>
  <si>
    <t>expphy.phy.flood.bycountrymap.cieisimp.54.4</t>
  </si>
  <si>
    <t>54.5</t>
  </si>
  <si>
    <t>expphy.phy.flood.bycountrymap.cieisimp.54.5</t>
  </si>
  <si>
    <t>54.6</t>
  </si>
  <si>
    <t>expphy.phy.flood.bycountrymap.cieisimp.54.6</t>
  </si>
  <si>
    <t>54.7</t>
  </si>
  <si>
    <t>expphy.phy.flood.event.cred</t>
  </si>
  <si>
    <t>expphy.phy.flood.event.cred.54.7</t>
  </si>
  <si>
    <t>54.8</t>
  </si>
  <si>
    <t>expphy.phy.flood.region.climatecen</t>
  </si>
  <si>
    <t>expphy.phy.flood.region.climatecen.54.8</t>
  </si>
  <si>
    <t>54.9</t>
  </si>
  <si>
    <t>expphy.phy.flood.region.did</t>
  </si>
  <si>
    <t>expphy.phy.flood.region.did.54.9</t>
  </si>
  <si>
    <t>54.10</t>
  </si>
  <si>
    <t>expphy.phy.flood.region.did.54.10</t>
  </si>
  <si>
    <t>54.11</t>
  </si>
  <si>
    <t>expphy.phy.flood.region.did.54.11</t>
  </si>
  <si>
    <t>54.12</t>
  </si>
  <si>
    <t>expphy.phy.flood.region.dosm</t>
  </si>
  <si>
    <t>expphy.phy.flood.region.dosm.54.12</t>
  </si>
  <si>
    <t>54.13</t>
  </si>
  <si>
    <t>expphy.phy.flood.region.dosm.54.13</t>
  </si>
  <si>
    <t>55.1</t>
  </si>
  <si>
    <t>expphy.phy.rivlvl.country.copernicus</t>
  </si>
  <si>
    <t>expphy.phy.rivlvl.country.copernicus.55.1</t>
  </si>
  <si>
    <t>55.2</t>
  </si>
  <si>
    <t>expphy.phy.rivlvl.location.did</t>
  </si>
  <si>
    <t>expphy.phy.rivlvl.location.did.55.2</t>
  </si>
  <si>
    <t>55.3</t>
  </si>
  <si>
    <t>postcode</t>
  </si>
  <si>
    <t>expphy.phy.rivlvl.postcode.did</t>
  </si>
  <si>
    <t>expphy.phy.rivlvl.postcode.did.55.3</t>
  </si>
  <si>
    <t>56.1</t>
  </si>
  <si>
    <t>expphy.phy.floodimp.country.cieclimada</t>
  </si>
  <si>
    <t>expphy.phy.floodimp.country.cieclimada.56.1</t>
  </si>
  <si>
    <t>56.2</t>
  </si>
  <si>
    <t>expphy.phy.floodimp.location.dosm</t>
  </si>
  <si>
    <t>expphy.phy.floodimp.location.dosm.56.2</t>
  </si>
  <si>
    <t>56.3</t>
  </si>
  <si>
    <t>expphy.phy.floodimp.location.wrr</t>
  </si>
  <si>
    <t>expphy.phy.floodimp.location.wrr.56.3</t>
  </si>
  <si>
    <t>57.1</t>
  </si>
  <si>
    <t>expphy.phy.floodrlf.country.ocha</t>
  </si>
  <si>
    <t>expphy.phy.floodrlf.country.ocha.57.1</t>
  </si>
  <si>
    <t>57.2</t>
  </si>
  <si>
    <t>expphy.phy.floodrlf.type.mof</t>
  </si>
  <si>
    <t>expphy.phy.floodrlf.type.mof.57.2</t>
  </si>
  <si>
    <t>58.1</t>
  </si>
  <si>
    <t>expphy.phy.storm.country.metmalaysi</t>
  </si>
  <si>
    <t>expphy.phy.storm.country.metmalaysi.58.1</t>
  </si>
  <si>
    <t>58.2</t>
  </si>
  <si>
    <t>expphy.phy.storm.country.wmo</t>
  </si>
  <si>
    <t>expphy.phy.storm.country.wmo.58.2</t>
  </si>
  <si>
    <t>58.3</t>
  </si>
  <si>
    <t>expphy.phy.storm.country.metmalaysi.58.3</t>
  </si>
  <si>
    <t>58.4</t>
  </si>
  <si>
    <t>expphy.phy.storm.country.wmo.58.4</t>
  </si>
  <si>
    <t>58.5</t>
  </si>
  <si>
    <t>expphy.phy.storm.event.cred</t>
  </si>
  <si>
    <t>expphy.phy.storm.event.cred.58.5</t>
  </si>
  <si>
    <t>59.1</t>
  </si>
  <si>
    <t>expphy.phy.coastalvi.country.entity</t>
  </si>
  <si>
    <t>expphy.phy.coastalvi.country.entity.59.1</t>
  </si>
  <si>
    <t>59.2</t>
  </si>
  <si>
    <t>expphy.phy.coastalvi.state.planmalays</t>
  </si>
  <si>
    <t>expphy.phy.coastalvi.state.planmalays.59.2</t>
  </si>
  <si>
    <t>60.1</t>
  </si>
  <si>
    <t>expphy.phy.nathazstat.location.entity</t>
  </si>
  <si>
    <t>expphy.phy.nathazstat.location.entity.60.1</t>
  </si>
  <si>
    <t>60.2</t>
  </si>
  <si>
    <t>expphy.phy.nathazstat.location.wb</t>
  </si>
  <si>
    <t>expphy.phy.nathazstat.location.wb.60.2</t>
  </si>
  <si>
    <t>61.1</t>
  </si>
  <si>
    <t>expphy.phy.heatwave.country.wb</t>
  </si>
  <si>
    <t>expphy.phy.heatwave.country.wb.61.1</t>
  </si>
  <si>
    <t>61.2</t>
  </si>
  <si>
    <t>expphy.phy.heatwave.country.wb.61.2</t>
  </si>
  <si>
    <t>61.3</t>
  </si>
  <si>
    <t>expphy.phy.heatwave.country.wb.61.3</t>
  </si>
  <si>
    <t>61.4</t>
  </si>
  <si>
    <t>expphy.phy.heatwave.country.wb.61.4</t>
  </si>
  <si>
    <t>61.5</t>
  </si>
  <si>
    <t>expphy.phy.heatwave.country.wb.61.5</t>
  </si>
  <si>
    <t>61.6</t>
  </si>
  <si>
    <t>expphy.phy.heatwave.country.wb.61.6</t>
  </si>
  <si>
    <t>61.7</t>
  </si>
  <si>
    <t>expphy.phy.heatwave.bycountrymap.cieisimp</t>
  </si>
  <si>
    <t>expphy.phy.heatwave.bycountrymap.cieisimp.61.7</t>
  </si>
  <si>
    <t>61.8</t>
  </si>
  <si>
    <t>expphy.phy.heatwave.bycountrymap.cieisimp.61.8</t>
  </si>
  <si>
    <t>61.9</t>
  </si>
  <si>
    <t>expphy.phy.heatwave.bycountrymap.cieisimp.61.9</t>
  </si>
  <si>
    <t>61.10</t>
  </si>
  <si>
    <t>expphy.phy.heatwave.region.nadma</t>
  </si>
  <si>
    <t>expphy.phy.heatwave.region.nadma.61.10</t>
  </si>
  <si>
    <t>62.1</t>
  </si>
  <si>
    <t>expphy.phy.landslide.event.cred</t>
  </si>
  <si>
    <t>expphy.phy.landslide.event.cred.62.1</t>
  </si>
  <si>
    <t>62.2</t>
  </si>
  <si>
    <t>expphy.phy.landslide.state.dosm</t>
  </si>
  <si>
    <t>expphy.phy.landslide.state.dosm.62.2</t>
  </si>
  <si>
    <t>62.3</t>
  </si>
  <si>
    <t>expphy.phy.landslide.state.jmg</t>
  </si>
  <si>
    <t>expphy.phy.landslide.state.jmg.62.3</t>
  </si>
  <si>
    <t>62.4</t>
  </si>
  <si>
    <t>expphy.phy.landslide.state.jmg.62.4</t>
  </si>
  <si>
    <t>62.5</t>
  </si>
  <si>
    <t>expphy.phy.landslide.state.jmg.62.5</t>
  </si>
  <si>
    <t>62.6</t>
  </si>
  <si>
    <t>expphy.phy.landslide.state.jmg.62.6</t>
  </si>
  <si>
    <t>62.7</t>
  </si>
  <si>
    <t>expphy.phy.landslide.state.usgs</t>
  </si>
  <si>
    <t>expphy.phy.landslide.state.usgs.62.7</t>
  </si>
  <si>
    <t>63.1</t>
  </si>
  <si>
    <t>expphy.phy.wfire.bycountrymap.cieisimp</t>
  </si>
  <si>
    <t>expphy.phy.wfire.bycountrymap.cieisimp.63.1</t>
  </si>
  <si>
    <t>63.2</t>
  </si>
  <si>
    <t>expphy.phy.wfire.bycountrymap.cieisimp.63.2</t>
  </si>
  <si>
    <t>63.3</t>
  </si>
  <si>
    <t>expphy.phy.wfire.event.cred</t>
  </si>
  <si>
    <t>expphy.phy.wfire.event.cred.63.3</t>
  </si>
  <si>
    <t>64.1</t>
  </si>
  <si>
    <t>expphy.phy.equake.event.cred</t>
  </si>
  <si>
    <t>expphy.phy.equake.event.cred.64.1</t>
  </si>
  <si>
    <t>65.1</t>
  </si>
  <si>
    <t>expphy.phy.cycl.country.cieclimada</t>
  </si>
  <si>
    <t>expphy.phy.cycl.country.cieclimada.65.1</t>
  </si>
  <si>
    <t>66.1</t>
  </si>
  <si>
    <t>expphy.phy.humd.country.ncei</t>
  </si>
  <si>
    <t>expphy.phy.humd.country.ncei.66.1</t>
  </si>
  <si>
    <t>66.2</t>
  </si>
  <si>
    <t>district&amp;stat</t>
  </si>
  <si>
    <t>expphy.phy.humd.district&amp;stat.dosm</t>
  </si>
  <si>
    <t>expphy.phy.humd.district&amp;stat.dosm.66.2</t>
  </si>
  <si>
    <t>66.3</t>
  </si>
  <si>
    <t>expphy.phy.humd.district&amp;stat.metmalaysi</t>
  </si>
  <si>
    <t>expphy.phy.humd.district&amp;stat.metmalaysi.66.3</t>
  </si>
  <si>
    <t>67.1</t>
  </si>
  <si>
    <t>expphy.phy.exprestweat.sector.na</t>
  </si>
  <si>
    <t>expphy.phy.exprestweat.sector.na.67.1</t>
  </si>
  <si>
    <t>68.1</t>
  </si>
  <si>
    <t>expphy.phy.expphypct.entity.na</t>
  </si>
  <si>
    <t>expphy.phy.expphypct.entity.na.68.1</t>
  </si>
  <si>
    <t>69.1</t>
  </si>
  <si>
    <t>expphy.phy.expphyrisklos.country.eos</t>
  </si>
  <si>
    <t>expphy.phy.expphyrisklos.country.eos.69.1</t>
  </si>
  <si>
    <t>69.2</t>
  </si>
  <si>
    <t>expphy.phy.expphyrisklos.entity.s&amp;p</t>
  </si>
  <si>
    <t>expphy.phy.expphyrisklos.entity.s&amp;p.69.2</t>
  </si>
  <si>
    <t>69.3</t>
  </si>
  <si>
    <t>expphy.phy.expphyrisklos.sector.s&amp;p</t>
  </si>
  <si>
    <t>expphy.phy.expphyrisklos.sector.s&amp;p.69.3</t>
  </si>
  <si>
    <t>70.1</t>
  </si>
  <si>
    <t>expphy.phy.agriclimimp.bycountrymap.cieisimp</t>
  </si>
  <si>
    <t>expphy.phy.agriclimimp.bycountrymap.cieisimp.70.1</t>
  </si>
  <si>
    <t>70.2</t>
  </si>
  <si>
    <t>expphy.phy.agriclimimp.bycountrymap.cieisimp.70.2</t>
  </si>
  <si>
    <t>70.3</t>
  </si>
  <si>
    <t>expphy.phy.agriclimimp.region.naturecom</t>
  </si>
  <si>
    <t>expphy.phy.agriclimimp.region.naturecom.70.3</t>
  </si>
  <si>
    <t>70.4</t>
  </si>
  <si>
    <t>expphy.phy.agriclimimp.region.na</t>
  </si>
  <si>
    <t>expphy.phy.agriclimimp.region.na.70.4</t>
  </si>
  <si>
    <t>71.1</t>
  </si>
  <si>
    <t>expphy.phy.infraimp.sector.dosmnadma</t>
  </si>
  <si>
    <t>expphy.phy.infraimp.sector.dosmnadma.71.1</t>
  </si>
  <si>
    <t>72.1</t>
  </si>
  <si>
    <t>area</t>
  </si>
  <si>
    <t>expphy.phy.assetvarnatcat.area.easyxdi</t>
  </si>
  <si>
    <t>expphy.phy.assetvarnatcat.area.easyxdi.72.1</t>
  </si>
  <si>
    <t>72.2</t>
  </si>
  <si>
    <t>expphy.phy.assetvarnatcat.area.easyxdi.72.2</t>
  </si>
  <si>
    <t>72.3</t>
  </si>
  <si>
    <t>expphy.phy.assetvarnatcat.entity.msci</t>
  </si>
  <si>
    <t>expphy.phy.assetvarnatcat.entity.msci.72.3</t>
  </si>
  <si>
    <t>72.4</t>
  </si>
  <si>
    <t>expphy.phy.assetvarnatcat.entity.msci.72.4</t>
  </si>
  <si>
    <t>73.1</t>
  </si>
  <si>
    <t>climindex.combmet.esgscore.country.wb</t>
  </si>
  <si>
    <t>climindex.combmet.esgscore.country.wb.73.1</t>
  </si>
  <si>
    <t>73.2</t>
  </si>
  <si>
    <t>climindex.combmet.esgscore.entity.bloomberg</t>
  </si>
  <si>
    <t>climindex.combmet.esgscore.entity.bloomberg.73.2</t>
  </si>
  <si>
    <t>73.3</t>
  </si>
  <si>
    <t>climindex.combmet.esgscore.entity.esgbook</t>
  </si>
  <si>
    <t>climindex.combmet.esgscore.entity.esgbook.73.3</t>
  </si>
  <si>
    <t>73.4</t>
  </si>
  <si>
    <t>climindex.combmet.esgscore.entity.ftserussel</t>
  </si>
  <si>
    <t>climindex.combmet.esgscore.entity.ftserussel.73.4</t>
  </si>
  <si>
    <t>73.5</t>
  </si>
  <si>
    <t>climindex.combmet.esgscore.entity.ftse4good</t>
  </si>
  <si>
    <t>climindex.combmet.esgscore.entity.ftse4good.73.5</t>
  </si>
  <si>
    <t>73.6</t>
  </si>
  <si>
    <t>climindex.combmet.esgscore.entity.msci</t>
  </si>
  <si>
    <t>climindex.combmet.esgscore.entity.msci.73.6</t>
  </si>
  <si>
    <t>73.7</t>
  </si>
  <si>
    <t>climindex.combmet.esgscore.entity.ramsust</t>
  </si>
  <si>
    <t>climindex.combmet.esgscore.entity.ramsust.73.7</t>
  </si>
  <si>
    <t>73.8</t>
  </si>
  <si>
    <t>climindex.combmet.esgscore.entity.s&amp;p</t>
  </si>
  <si>
    <t>climindex.combmet.esgscore.entity.s&amp;p.73.8</t>
  </si>
  <si>
    <t>73.9</t>
  </si>
  <si>
    <t>climindex.combmet.esgscore.entity.sustainaly</t>
  </si>
  <si>
    <t>climindex.combmet.esgscore.entity.sustainaly.73.9</t>
  </si>
  <si>
    <t>73.10</t>
  </si>
  <si>
    <t>climindex.combmet.esgscore.entity.wwf</t>
  </si>
  <si>
    <t>climindex.combmet.esgscore.entity.wwf.73.10</t>
  </si>
  <si>
    <t>73.11</t>
  </si>
  <si>
    <t>fund</t>
  </si>
  <si>
    <t>climindex.combmet.esgscore.fund.bloomberg</t>
  </si>
  <si>
    <t>climindex.combmet.esgscore.fund.bloomberg.73.11</t>
  </si>
  <si>
    <t>73.12</t>
  </si>
  <si>
    <t>climindex.combmet.esgscore.fund.esgbook</t>
  </si>
  <si>
    <t>climindex.combmet.esgscore.fund.esgbook.73.12</t>
  </si>
  <si>
    <t>73.13</t>
  </si>
  <si>
    <t>climindex.combmet.esgscore.fund.ftserussel</t>
  </si>
  <si>
    <t>climindex.combmet.esgscore.fund.ftserussel.73.13</t>
  </si>
  <si>
    <t>73.14</t>
  </si>
  <si>
    <t>climindex.combmet.esgscore.fund.ftse4good</t>
  </si>
  <si>
    <t>climindex.combmet.esgscore.fund.ftse4good.73.14</t>
  </si>
  <si>
    <t>73.15</t>
  </si>
  <si>
    <t>climindex.combmet.esgscore.fund.msci</t>
  </si>
  <si>
    <t>climindex.combmet.esgscore.fund.msci.73.15</t>
  </si>
  <si>
    <t>73.16</t>
  </si>
  <si>
    <t>climindex.combmet.esgscore.fund.s&amp;p</t>
  </si>
  <si>
    <t>climindex.combmet.esgscore.fund.s&amp;p.73.16</t>
  </si>
  <si>
    <t>73.17</t>
  </si>
  <si>
    <t>climindex.combmet.esgscore.fund.sustainaly</t>
  </si>
  <si>
    <t>climindex.combmet.esgscore.fund.sustainaly.73.17</t>
  </si>
  <si>
    <t>73.18</t>
  </si>
  <si>
    <t>climindex.combmet.esgscore.location.bloomberg</t>
  </si>
  <si>
    <t>climindex.combmet.esgscore.location.bloomberg.73.18</t>
  </si>
  <si>
    <t>73.19</t>
  </si>
  <si>
    <t>climindex.combmet.esgscore.location.esgbook</t>
  </si>
  <si>
    <t>climindex.combmet.esgscore.location.esgbook.73.19</t>
  </si>
  <si>
    <t>73.20</t>
  </si>
  <si>
    <t>climindex.combmet.esgscore.location.ftserussel</t>
  </si>
  <si>
    <t>climindex.combmet.esgscore.location.ftserussel.73.20</t>
  </si>
  <si>
    <t>73.21</t>
  </si>
  <si>
    <t>climindex.combmet.esgscore.location.ftse4good</t>
  </si>
  <si>
    <t>climindex.combmet.esgscore.location.ftse4good.73.21</t>
  </si>
  <si>
    <t>73.22</t>
  </si>
  <si>
    <t>climindex.combmet.esgscore.location.msci</t>
  </si>
  <si>
    <t>climindex.combmet.esgscore.location.msci.73.22</t>
  </si>
  <si>
    <t>73.23</t>
  </si>
  <si>
    <t>climindex.combmet.esgscore.location.s&amp;p</t>
  </si>
  <si>
    <t>climindex.combmet.esgscore.location.s&amp;p.73.23</t>
  </si>
  <si>
    <t>73.24</t>
  </si>
  <si>
    <t>climindex.combmet.esgscore.location.sustainaly</t>
  </si>
  <si>
    <t>climindex.combmet.esgscore.location.sustainaly.73.24</t>
  </si>
  <si>
    <t>73.25</t>
  </si>
  <si>
    <t>climindex.combmet.esgscore.sector.bloomberg</t>
  </si>
  <si>
    <t>climindex.combmet.esgscore.sector.bloomberg.73.25</t>
  </si>
  <si>
    <t>73.26</t>
  </si>
  <si>
    <t>climindex.combmet.esgscore.sector.esgbook</t>
  </si>
  <si>
    <t>climindex.combmet.esgscore.sector.esgbook.73.26</t>
  </si>
  <si>
    <t>73.27</t>
  </si>
  <si>
    <t>climindex.combmet.esgscore.sector.ftserussel</t>
  </si>
  <si>
    <t>climindex.combmet.esgscore.sector.ftserussel.73.27</t>
  </si>
  <si>
    <t>73.28</t>
  </si>
  <si>
    <t>climindex.combmet.esgscore.sector.ftse4good</t>
  </si>
  <si>
    <t>climindex.combmet.esgscore.sector.ftse4good.73.28</t>
  </si>
  <si>
    <t>73.29</t>
  </si>
  <si>
    <t>climindex.combmet.esgscore.sector.msci</t>
  </si>
  <si>
    <t>climindex.combmet.esgscore.sector.msci.73.29</t>
  </si>
  <si>
    <t>73.30</t>
  </si>
  <si>
    <t>climindex.combmet.esgscore.sector.ramsust</t>
  </si>
  <si>
    <t>climindex.combmet.esgscore.sector.ramsust.73.30</t>
  </si>
  <si>
    <t>73.31</t>
  </si>
  <si>
    <t>climindex.combmet.esgscore.sector.s&amp;p</t>
  </si>
  <si>
    <t>climindex.combmet.esgscore.sector.s&amp;p.73.31</t>
  </si>
  <si>
    <t>73.32</t>
  </si>
  <si>
    <t>climindex.combmet.esgscore.sector.sustainaly</t>
  </si>
  <si>
    <t>climindex.combmet.esgscore.sector.sustainaly.73.32</t>
  </si>
  <si>
    <t>73.33</t>
  </si>
  <si>
    <t>securities</t>
  </si>
  <si>
    <t>climindex.combmet.esgscore.securities.bloomberg</t>
  </si>
  <si>
    <t>climindex.combmet.esgscore.securities.bloomberg.73.33</t>
  </si>
  <si>
    <t>73.34</t>
  </si>
  <si>
    <t>climindex.combmet.esgscore.securities.esgbook</t>
  </si>
  <si>
    <t>climindex.combmet.esgscore.securities.esgbook.73.34</t>
  </si>
  <si>
    <t>73.35</t>
  </si>
  <si>
    <t>climindex.combmet.esgscore.securities.ftserussel</t>
  </si>
  <si>
    <t>climindex.combmet.esgscore.securities.ftserussel.73.35</t>
  </si>
  <si>
    <t>73.36</t>
  </si>
  <si>
    <t>climindex.combmet.esgscore.securities.ftse4good</t>
  </si>
  <si>
    <t>climindex.combmet.esgscore.securities.ftse4good.73.36</t>
  </si>
  <si>
    <t>73.37</t>
  </si>
  <si>
    <t>climindex.combmet.esgscore.securities.msci</t>
  </si>
  <si>
    <t>climindex.combmet.esgscore.securities.msci.73.37</t>
  </si>
  <si>
    <t>73.38</t>
  </si>
  <si>
    <t>climindex.combmet.esgscore.securities.s&amp;p</t>
  </si>
  <si>
    <t>climindex.combmet.esgscore.securities.s&amp;p.73.38</t>
  </si>
  <si>
    <t>73.39</t>
  </si>
  <si>
    <t>climindex.combmet.esgscore.securities.sustainaly</t>
  </si>
  <si>
    <t>climindex.combmet.esgscore.securities.sustainaly.73.39</t>
  </si>
  <si>
    <t>74.1</t>
  </si>
  <si>
    <t>climindex.tsens.sustidx.entity.ftserussel</t>
  </si>
  <si>
    <t>climindex.tsens.sustidx.entity.ftserussel.74.1</t>
  </si>
  <si>
    <t>74.2</t>
  </si>
  <si>
    <t>climindex.tsens.sustidx.entity.msci</t>
  </si>
  <si>
    <t>climindex.tsens.sustidx.entity.msci.74.2</t>
  </si>
  <si>
    <t>75.1</t>
  </si>
  <si>
    <t>climindex.combmet.climriskplc.entity.bursa</t>
  </si>
  <si>
    <t>climindex.combmet.climriskplc.entity.bursa.75.1</t>
  </si>
  <si>
    <t>75.2</t>
  </si>
  <si>
    <t>climindex.combmet.climriskplc.entity.cdp</t>
  </si>
  <si>
    <t>climindex.combmet.climriskplc.entity.cdp.75.2</t>
  </si>
  <si>
    <t>75.3</t>
  </si>
  <si>
    <t>climindex.combmet.climriskplc.entity.fitch</t>
  </si>
  <si>
    <t>climindex.combmet.climriskplc.entity.fitch.75.3</t>
  </si>
  <si>
    <t>75.4</t>
  </si>
  <si>
    <t>climindex.combmet.climriskplc.entity.moodys</t>
  </si>
  <si>
    <t>climindex.combmet.climriskplc.entity.moodys.75.4</t>
  </si>
  <si>
    <t>75.5</t>
  </si>
  <si>
    <t>climindex.combmet.climriskplc.entity.msci</t>
  </si>
  <si>
    <t>climindex.combmet.climriskplc.entity.msci.75.5</t>
  </si>
  <si>
    <t>75.6</t>
  </si>
  <si>
    <t>climindex.combmet.climriskplc.entity.s&amp;p</t>
  </si>
  <si>
    <t>climindex.combmet.climriskplc.entity.s&amp;p.75.6</t>
  </si>
  <si>
    <t>75.7</t>
  </si>
  <si>
    <t>climindex.combmet.climriskplc.entity.sustainaly</t>
  </si>
  <si>
    <t>climindex.combmet.climriskplc.entity.sustainaly.75.7</t>
  </si>
  <si>
    <t>75.8</t>
  </si>
  <si>
    <t>climindex.combmet.climriskplc.entity.tpi</t>
  </si>
  <si>
    <t>climindex.combmet.climriskplc.entity.tpi.75.8</t>
  </si>
  <si>
    <t>75.9</t>
  </si>
  <si>
    <t>climindex.combmet.climriskplc.location.bursa</t>
  </si>
  <si>
    <t>climindex.combmet.climriskplc.location.bursa.75.9</t>
  </si>
  <si>
    <t>75.10</t>
  </si>
  <si>
    <t>climindex.combmet.climriskplc.location.cdp</t>
  </si>
  <si>
    <t>climindex.combmet.climriskplc.location.cdp.75.10</t>
  </si>
  <si>
    <t>75.11</t>
  </si>
  <si>
    <t>climindex.combmet.climriskplc.location.fitch</t>
  </si>
  <si>
    <t>climindex.combmet.climriskplc.location.fitch.75.11</t>
  </si>
  <si>
    <t>75.12</t>
  </si>
  <si>
    <t>climindex.combmet.climriskplc.location.moodys</t>
  </si>
  <si>
    <t>climindex.combmet.climriskplc.location.moodys.75.12</t>
  </si>
  <si>
    <t>75.13</t>
  </si>
  <si>
    <t>climindex.combmet.climriskplc.location.msci</t>
  </si>
  <si>
    <t>climindex.combmet.climriskplc.location.msci.75.13</t>
  </si>
  <si>
    <t>75.14</t>
  </si>
  <si>
    <t>climindex.combmet.climriskplc.location.s&amp;p</t>
  </si>
  <si>
    <t>climindex.combmet.climriskplc.location.s&amp;p.75.14</t>
  </si>
  <si>
    <t>75.15</t>
  </si>
  <si>
    <t>climindex.combmet.climriskplc.location.sustainaly</t>
  </si>
  <si>
    <t>climindex.combmet.climriskplc.location.sustainaly.75.15</t>
  </si>
  <si>
    <t>75.16</t>
  </si>
  <si>
    <t>climindex.combmet.climriskplc.location.tpi</t>
  </si>
  <si>
    <t>climindex.combmet.climriskplc.location.tpi.75.16</t>
  </si>
  <si>
    <t>75.17</t>
  </si>
  <si>
    <t>climindex.combmet.climriskplc.sector.bursa</t>
  </si>
  <si>
    <t>climindex.combmet.climriskplc.sector.bursa.75.17</t>
  </si>
  <si>
    <t>75.18</t>
  </si>
  <si>
    <t>climindex.combmet.climriskplc.sector.cdp</t>
  </si>
  <si>
    <t>climindex.combmet.climriskplc.sector.cdp.75.18</t>
  </si>
  <si>
    <t>75.19</t>
  </si>
  <si>
    <t>climindex.combmet.climriskplc.sector.fitch</t>
  </si>
  <si>
    <t>climindex.combmet.climriskplc.sector.fitch.75.19</t>
  </si>
  <si>
    <t>75.20</t>
  </si>
  <si>
    <t>climindex.combmet.climriskplc.sector.msci</t>
  </si>
  <si>
    <t>climindex.combmet.climriskplc.sector.msci.75.20</t>
  </si>
  <si>
    <t>75.21</t>
  </si>
  <si>
    <t>climindex.combmet.climriskplc.sector.s&amp;p</t>
  </si>
  <si>
    <t>climindex.combmet.climriskplc.sector.s&amp;p.75.21</t>
  </si>
  <si>
    <t>75.22</t>
  </si>
  <si>
    <t>climindex.combmet.climriskplc.sector.sustainaly</t>
  </si>
  <si>
    <t>climindex.combmet.climriskplc.sector.sustainaly.75.22</t>
  </si>
  <si>
    <t>75.23</t>
  </si>
  <si>
    <t>climindex.combmet.climriskplc.sector.tpi</t>
  </si>
  <si>
    <t>climindex.combmet.climriskplc.sector.tpi.75.23</t>
  </si>
  <si>
    <t>76.1</t>
  </si>
  <si>
    <t>climindex.tsens.gbi.building.gbi</t>
  </si>
  <si>
    <t>climindex.tsens.gbi.building.gbi.76.1</t>
  </si>
  <si>
    <t>76.2</t>
  </si>
  <si>
    <t>climindex.tsens.gbi.building.greenre</t>
  </si>
  <si>
    <t>climindex.tsens.gbi.building.greenre.76.2</t>
  </si>
  <si>
    <t>76.3</t>
  </si>
  <si>
    <t>climindex.tsens.gbi.building.msci</t>
  </si>
  <si>
    <t>climindex.tsens.gbi.building.msci.76.3</t>
  </si>
  <si>
    <t>77.1</t>
  </si>
  <si>
    <t>climindex.combmet.ungcscore.entity.esgbook</t>
  </si>
  <si>
    <t>climindex.combmet.ungcscore.entity.esgbook.77.1</t>
  </si>
  <si>
    <t>78.1</t>
  </si>
  <si>
    <t>climindex.phy.ndgain.country.notredame</t>
  </si>
  <si>
    <t>climindex.phy.ndgain.country.notredame.78.1</t>
  </si>
  <si>
    <t>79.1</t>
  </si>
  <si>
    <t>climindex.phy.mortrclimchg.country.entity</t>
  </si>
  <si>
    <t>climindex.phy.mortrclimchg.country.entity.79.1</t>
  </si>
  <si>
    <t>79.2</t>
  </si>
  <si>
    <t>climindex.phy.mortrclimchg.state.dosmnadma</t>
  </si>
  <si>
    <t>climindex.phy.mortrclimchg.state.dosmnadma.79.2</t>
  </si>
  <si>
    <t>79.3</t>
  </si>
  <si>
    <t>climindex.phy.mortrclimchg.state.moh</t>
  </si>
  <si>
    <t>climindex.phy.mortrclimchg.state.moh.79.3</t>
  </si>
  <si>
    <t>79.4</t>
  </si>
  <si>
    <t>climindex.phy.mortrclimchg.district&amp;stat.entity</t>
  </si>
  <si>
    <t>climindex.phy.mortrclimchg.district&amp;stat.entity.79.4</t>
  </si>
  <si>
    <t>80.1</t>
  </si>
  <si>
    <t>climindex.phy.morbrclimchg.event.cred</t>
  </si>
  <si>
    <t>climindex.phy.morbrclimchg.event.cred.80.1</t>
  </si>
  <si>
    <t>80.2</t>
  </si>
  <si>
    <t>climindex.phy.morbrclimchg.state.entity</t>
  </si>
  <si>
    <t>climindex.phy.morbrclimchg.state.entity.80.2</t>
  </si>
  <si>
    <t>81.1</t>
  </si>
  <si>
    <t>climindex.phy.indclimrisk.country.eccriskinf</t>
  </si>
  <si>
    <t>climindex.phy.indclimrisk.country.eccriskinf.81.1</t>
  </si>
  <si>
    <t>82.1</t>
  </si>
  <si>
    <t>climindex.phy.indvegheal.location.noaastar</t>
  </si>
  <si>
    <t>climindex.phy.indvegheal.location.noaastar.82.1</t>
  </si>
  <si>
    <t>82.2</t>
  </si>
  <si>
    <t>climindex.phy.indvegheal.location.noaastar.82.2</t>
  </si>
  <si>
    <t>83.1</t>
  </si>
  <si>
    <t>climindex.phy.indndvi.bylocationmap.copernicus</t>
  </si>
  <si>
    <t>climindex.phy.indndvi.bylocationmap.copernicus.83.1</t>
  </si>
  <si>
    <t>84.1</t>
  </si>
  <si>
    <t>waste.tsens.wasmgmtind.entity.na</t>
  </si>
  <si>
    <t>waste.tsens.wasmgmtind.entity.na.84.1</t>
  </si>
  <si>
    <t>84.2</t>
  </si>
  <si>
    <t>waste.tsens.wasmgmtind.sector.na</t>
  </si>
  <si>
    <t>waste.tsens.wasmgmtind.sector.na.84.2</t>
  </si>
  <si>
    <t>84.3</t>
  </si>
  <si>
    <t>waste.tsens.wasmgmtind.state.dosmmurnip</t>
  </si>
  <si>
    <t>waste.tsens.wasmgmtind.state.dosmmurnip.84.3</t>
  </si>
  <si>
    <t>85.1</t>
  </si>
  <si>
    <t>waste.combmet.wasterec.entity.na</t>
  </si>
  <si>
    <t>waste.combmet.wasterec.entity.na.85.1</t>
  </si>
  <si>
    <t>85.2</t>
  </si>
  <si>
    <t>waste.combmet.wasterec.sector.na</t>
  </si>
  <si>
    <t>waste.combmet.wasterec.sector.na.85.2</t>
  </si>
  <si>
    <t>86.1</t>
  </si>
  <si>
    <t>waste.tsens.trewastpct.state.dosmdoe</t>
  </si>
  <si>
    <t>waste.tsens.trewastpct.state.dosmdoe.86.1</t>
  </si>
  <si>
    <t>86.2</t>
  </si>
  <si>
    <t>waste.tsens.trewastpct.entity.span</t>
  </si>
  <si>
    <t>waste.tsens.trewastpct.entity.span.86.2</t>
  </si>
  <si>
    <t>86.3</t>
  </si>
  <si>
    <t>waste.tsens.trewastpct.sector.span</t>
  </si>
  <si>
    <t>waste.tsens.trewastpct.sector.span.86.3</t>
  </si>
  <si>
    <t>87.1</t>
  </si>
  <si>
    <t>water.tsens.watcons.country.wb</t>
  </si>
  <si>
    <t>water.tsens.watcons.country.wb.87.1</t>
  </si>
  <si>
    <t>87.2</t>
  </si>
  <si>
    <t>water.tsens.watcons.entity.waterutili</t>
  </si>
  <si>
    <t>water.tsens.watcons.entity.waterutili.87.2</t>
  </si>
  <si>
    <t>87.3</t>
  </si>
  <si>
    <t>water.tsens.watcons.sector.dosm</t>
  </si>
  <si>
    <t>water.tsens.watcons.sector.dosm.87.3</t>
  </si>
  <si>
    <t>87.4</t>
  </si>
  <si>
    <t>water.tsens.watcons.sector.span</t>
  </si>
  <si>
    <t>water.tsens.watcons.sector.span.87.4</t>
  </si>
  <si>
    <t>87.5</t>
  </si>
  <si>
    <t>water.tsens.watcons.state.nahrim</t>
  </si>
  <si>
    <t>water.tsens.watcons.state.nahrim.87.5</t>
  </si>
  <si>
    <t>87.6</t>
  </si>
  <si>
    <t>water.tsens.watcons.state.sarawakdat</t>
  </si>
  <si>
    <t>water.tsens.watcons.state.sarawakdat.87.6</t>
  </si>
  <si>
    <t>87.7</t>
  </si>
  <si>
    <t>water.tsens.watcons.state.aqueductwr</t>
  </si>
  <si>
    <t>water.tsens.watcons.state.aqueductwr.87.7</t>
  </si>
  <si>
    <t>87.8</t>
  </si>
  <si>
    <t>water.tsens.watcons.state.nahrim.87.8</t>
  </si>
  <si>
    <t>88.1</t>
  </si>
  <si>
    <t>water.tsens.watmgmtind.country.span</t>
  </si>
  <si>
    <t>water.tsens.watmgmtind.country.span.88.1</t>
  </si>
  <si>
    <t>89.1</t>
  </si>
  <si>
    <t>water.ftprint.watqualriv.country.dosmdoe</t>
  </si>
  <si>
    <t>water.ftprint.watqualriv.country.dosmdoe.89.1</t>
  </si>
  <si>
    <t>89.2</t>
  </si>
  <si>
    <t>water.ftprint.watqualriv.country.gemsunep</t>
  </si>
  <si>
    <t>water.ftprint.watqualriv.country.gemsunep.89.2</t>
  </si>
  <si>
    <t>90.1</t>
  </si>
  <si>
    <t>water.ftprint.watqualmar.country.nceas</t>
  </si>
  <si>
    <t>water.ftprint.watqualmar.country.nceas.90.1</t>
  </si>
  <si>
    <t>90.2</t>
  </si>
  <si>
    <t>water.ftprint.watqualmar.state.dosmdoe</t>
  </si>
  <si>
    <t>water.ftprint.watqualmar.state.dosmdoe.90.2</t>
  </si>
  <si>
    <t>91.1</t>
  </si>
  <si>
    <t>water.ftprint.evapotrans.country.wb</t>
  </si>
  <si>
    <t>water.ftprint.evapotrans.country.wb.91.1</t>
  </si>
  <si>
    <t>92.1</t>
  </si>
  <si>
    <t>water.phy.indswi.bylocationmap.copernicus</t>
  </si>
  <si>
    <t>water.phy.indswi.bylocationmap.copernicus.92.1</t>
  </si>
  <si>
    <t>93.1</t>
  </si>
  <si>
    <t>water.phy.grwatqual.country.chinawater</t>
  </si>
  <si>
    <t>water.phy.grwatqual.country.chinawater.93.1</t>
  </si>
  <si>
    <t>93.2</t>
  </si>
  <si>
    <t>water.phy.grwatqual.location.doe</t>
  </si>
  <si>
    <t>water.phy.grwatqual.location.doe.93.2</t>
  </si>
  <si>
    <t>93.3</t>
  </si>
  <si>
    <t>water.phy.grwatqual.location.jmg</t>
  </si>
  <si>
    <t>water.phy.grwatqual.location.jmg.93.3</t>
  </si>
  <si>
    <t>94.1</t>
  </si>
  <si>
    <t>water.phy.watstres.country.wb</t>
  </si>
  <si>
    <t>water.phy.watstres.country.wb.94.1</t>
  </si>
  <si>
    <t>94.2</t>
  </si>
  <si>
    <t>water.phy.watstres.state.aqueductwr</t>
  </si>
  <si>
    <t>water.phy.watstres.state.aqueductwr.94.2</t>
  </si>
  <si>
    <t>94.3</t>
  </si>
  <si>
    <t>water.phy.watstres.state.nahrim</t>
  </si>
  <si>
    <t>water.phy.watstres.state.nahrim.94.3</t>
  </si>
  <si>
    <t>95.1</t>
  </si>
  <si>
    <t>geographicala</t>
  </si>
  <si>
    <t>biodivforest.phy.mapbiodrisk.geographicala.dosm</t>
  </si>
  <si>
    <t>biodivforest.phy.mapbiodrisk.geographicala.dosm.95.1</t>
  </si>
  <si>
    <t>95.2</t>
  </si>
  <si>
    <t>biodivforest.phy.mapbiodrisk.geographicala.gbif</t>
  </si>
  <si>
    <t>biodivforest.phy.mapbiodrisk.geographicala.gbif.95.2</t>
  </si>
  <si>
    <t>95.3</t>
  </si>
  <si>
    <t>biodivforest.phy.mapbiodrisk.geographicala.ibat</t>
  </si>
  <si>
    <t>biodivforest.phy.mapbiodrisk.geographicala.ibat.95.3</t>
  </si>
  <si>
    <t>95.4</t>
  </si>
  <si>
    <t>biodivforest.phy.mapbiodrisk.geographicala.mybisnrecc</t>
  </si>
  <si>
    <t>biodivforest.phy.mapbiodrisk.geographicala.mybisnrecc.95.4</t>
  </si>
  <si>
    <t>95.5</t>
  </si>
  <si>
    <t>biodivforest.phy.mapbiodrisk.geographicala.ncfa</t>
  </si>
  <si>
    <t>biodivforest.phy.mapbiodrisk.geographicala.ncfa.95.5</t>
  </si>
  <si>
    <t>95.6</t>
  </si>
  <si>
    <t>biodivforest.phy.mapbiodrisk.geographicala.protectedp</t>
  </si>
  <si>
    <t>biodivforest.phy.mapbiodrisk.geographicala.protectedp.95.6</t>
  </si>
  <si>
    <t>96.1</t>
  </si>
  <si>
    <t>biodivforest.phy.envcba.geographicala.na</t>
  </si>
  <si>
    <t>biodivforest.phy.envcba.geographicala.na.96.1</t>
  </si>
  <si>
    <t>97.1</t>
  </si>
  <si>
    <t>biodivforest.phy.mapesa.geographicala.natengland</t>
  </si>
  <si>
    <t>biodivforest.phy.mapesa.geographicala.natengland.97.1</t>
  </si>
  <si>
    <t>97.2</t>
  </si>
  <si>
    <t>biodivforest.phy.mapesa.geographicala.planmalays</t>
  </si>
  <si>
    <t>biodivforest.phy.mapesa.geographicala.planmalays.97.2</t>
  </si>
  <si>
    <t>98.1</t>
  </si>
  <si>
    <t>biodivforest.phy.forestchg.country.dosmnrecc</t>
  </si>
  <si>
    <t>biodivforest.phy.forestchg.country.dosmnrecc.98.1</t>
  </si>
  <si>
    <t>98.2</t>
  </si>
  <si>
    <t>biodivforest.phy.forestchg.country.wb</t>
  </si>
  <si>
    <t>biodivforest.phy.forestchg.country.wb.98.2</t>
  </si>
  <si>
    <t>98.3</t>
  </si>
  <si>
    <t>biodivforest.phy.forestchg.bycountrymap.globalfore</t>
  </si>
  <si>
    <t>biodivforest.phy.forestchg.bycountrymap.globalfore.98.3</t>
  </si>
  <si>
    <t>98.4</t>
  </si>
  <si>
    <t>biodivforest.phy.forestchg.geographicala.sarawakfor</t>
  </si>
  <si>
    <t>biodivforest.phy.forestchg.geographicala.sarawakfor.98.4</t>
  </si>
  <si>
    <t>98.5</t>
  </si>
  <si>
    <t>biodivforest.phy.forestchg.geographicala.peninsular</t>
  </si>
  <si>
    <t>biodivforest.phy.forestchg.geographicala.peninsular.98.5</t>
  </si>
  <si>
    <t>98.6</t>
  </si>
  <si>
    <t>biodivforest.phy.forestchg.geographicala.globalfore</t>
  </si>
  <si>
    <t>biodivforest.phy.forestchg.geographicala.globalfore.98.6</t>
  </si>
  <si>
    <t>98.7</t>
  </si>
  <si>
    <t>biodivforest.phy.forestchg.geographicala.sabahfores</t>
  </si>
  <si>
    <t>biodivforest.phy.forestchg.geographicala.sabahfores.98.7</t>
  </si>
  <si>
    <t>98.8</t>
  </si>
  <si>
    <t>biodivforest.phy.forestchg.geographicala.wb</t>
  </si>
  <si>
    <t>biodivforest.phy.forestchg.geographicala.wb.98.8</t>
  </si>
  <si>
    <t>98.9</t>
  </si>
  <si>
    <t>biodivforest.phy.forestchg.state.dosmnrecc</t>
  </si>
  <si>
    <t>biodivforest.phy.forestchg.state.dosmnrecc.98.9</t>
  </si>
  <si>
    <t>99.1</t>
  </si>
  <si>
    <t>biodivforest.combmet.rawimprev.entity.na</t>
  </si>
  <si>
    <t>biodivforest.combmet.rawimprev.entity.na.99.1</t>
  </si>
  <si>
    <t>100.1</t>
  </si>
  <si>
    <t>biodivforest.phy.defexp.region.forest500</t>
  </si>
  <si>
    <t>biodivforest.phy.defexp.region.forest500.100.1</t>
  </si>
  <si>
    <t>100.2</t>
  </si>
  <si>
    <t>biodivforest.phy.defexp.region.trase</t>
  </si>
  <si>
    <t>biodivforest.phy.defexp.region.trase.100.2</t>
  </si>
  <si>
    <t>100.3</t>
  </si>
  <si>
    <t>biodivforest.phy.defexp.country.wb</t>
  </si>
  <si>
    <t>biodivforest.phy.defexp.country.wb.100.3</t>
  </si>
  <si>
    <t>100.4</t>
  </si>
  <si>
    <t>biodivforest.phy.defexp.country.wb.100.4</t>
  </si>
  <si>
    <t>101.1</t>
  </si>
  <si>
    <t>biodivforest.phy.luagrif.country.wb</t>
  </si>
  <si>
    <t>biodivforest.phy.luagrif.country.wb.101.1</t>
  </si>
  <si>
    <t>101.2</t>
  </si>
  <si>
    <t>biodivforest.phy.luagrif.country.wb.101.2</t>
  </si>
  <si>
    <t>101.3</t>
  </si>
  <si>
    <t>biodivforest.phy.luagrif.country.worldbanke</t>
  </si>
  <si>
    <t>biodivforest.phy.luagrif.country.worldbanke.101.3</t>
  </si>
  <si>
    <t>102.1</t>
  </si>
  <si>
    <t>biodivforest.phy.natcatmgmt.country.wb</t>
  </si>
  <si>
    <t>biodivforest.phy.natcatmgmt.country.wb.102.1</t>
  </si>
  <si>
    <t>102.2</t>
  </si>
  <si>
    <t>biodivforest.phy.natcatmgmt.country.wb.102.2</t>
  </si>
  <si>
    <t>103.1</t>
  </si>
  <si>
    <t>pollution.phy.volpest.type.unfao</t>
  </si>
  <si>
    <t>pollution.phy.volpest.type.unfao.103.1</t>
  </si>
  <si>
    <t>103.2</t>
  </si>
  <si>
    <t>pollution.phy.volpest.type.wb</t>
  </si>
  <si>
    <t>pollution.phy.volpest.type.wb.103.2</t>
  </si>
  <si>
    <t>104.1</t>
  </si>
  <si>
    <t>pollution.phy.volplast.region.unep</t>
  </si>
  <si>
    <t>pollution.phy.volplast.region.unep.104.1</t>
  </si>
  <si>
    <t>104.2</t>
  </si>
  <si>
    <t>pollution.phy.volplast.type.kpkt</t>
  </si>
  <si>
    <t>pollution.phy.volplast.type.kpkt.104.2</t>
  </si>
  <si>
    <t>104.3</t>
  </si>
  <si>
    <t>pollution.phy.volplast.type.nrecc</t>
  </si>
  <si>
    <t>pollution.phy.volplast.type.nrecc.104.3</t>
  </si>
  <si>
    <t>104.4</t>
  </si>
  <si>
    <t>pollution.phy.volplast.type.unep</t>
  </si>
  <si>
    <t>pollution.phy.volplast.type.unep.104.4</t>
  </si>
  <si>
    <t>104.5</t>
  </si>
  <si>
    <t>pollution.phy.volplast.type.uninotting</t>
  </si>
  <si>
    <t>pollution.phy.volplast.type.uninotting.104.5</t>
  </si>
  <si>
    <t>105.1</t>
  </si>
  <si>
    <t>pollution.phy.cofweutrop.country.wri</t>
  </si>
  <si>
    <t>pollution.phy.cofweutrop.country.wri.105.1</t>
  </si>
  <si>
    <t>105.2</t>
  </si>
  <si>
    <t>pollution.phy.cofweutrop.state.dosm</t>
  </si>
  <si>
    <t>pollution.phy.cofweutrop.state.dosm.105.2</t>
  </si>
  <si>
    <t>105.3</t>
  </si>
  <si>
    <t>pollution.phy.cofweutrop.state.epa</t>
  </si>
  <si>
    <t>pollution.phy.cofweutrop.state.epa.105.3</t>
  </si>
  <si>
    <t>105.4</t>
  </si>
  <si>
    <t>pollution.phy.cofweutrop.state.epa.105.4</t>
  </si>
  <si>
    <t>105.5</t>
  </si>
  <si>
    <t>pollution.phy.cofweutrop.state.epa.105.5</t>
  </si>
  <si>
    <t>105.6</t>
  </si>
  <si>
    <t>pollution.phy.cofweutrop.type.wb</t>
  </si>
  <si>
    <t>pollution.phy.cofweutrop.type.wb.105.6</t>
  </si>
  <si>
    <t>106.1</t>
  </si>
  <si>
    <t>air.phy.airqual.country.dosmdoe</t>
  </si>
  <si>
    <t>air.phy.airqual.country.dosmdoe.106.1</t>
  </si>
  <si>
    <t>106.2</t>
  </si>
  <si>
    <t>air.phy.airqual.country.wb</t>
  </si>
  <si>
    <t>air.phy.airqual.country.wb.106.2</t>
  </si>
  <si>
    <t>107.1</t>
  </si>
  <si>
    <t>air.phy.indairapi.country.worldairqu</t>
  </si>
  <si>
    <t>air.phy.indairapi.country.worldairqu.107.1</t>
  </si>
  <si>
    <t>107.2</t>
  </si>
  <si>
    <t>air.phy.indairapi.location.apimsdoe</t>
  </si>
  <si>
    <t>air.phy.indairapi.location.apimsdoe.107.2</t>
  </si>
  <si>
    <t>108.1</t>
  </si>
  <si>
    <t>macro.phy.impdisgdp.country.dosmnadma</t>
  </si>
  <si>
    <t>macro.phy.impdisgdp.country.dosmnadma.108.1</t>
  </si>
  <si>
    <t>108.2</t>
  </si>
  <si>
    <t>macro.phy.impdisgdp.country.ourworldin</t>
  </si>
  <si>
    <t>macro.phy.impdisgdp.country.ourworldin.108.2</t>
  </si>
  <si>
    <t>109.1</t>
  </si>
  <si>
    <t>macro.align.circecon.sector.entity</t>
  </si>
  <si>
    <t>macro.align.circecon.sector.entity.109.1</t>
  </si>
  <si>
    <t>110.1</t>
  </si>
  <si>
    <t>macro.tsens.msiagdptransc.country.wwfbcg</t>
  </si>
  <si>
    <t>macro.tsens.msiagdptransc.country.wwfbcg.110.1</t>
  </si>
  <si>
    <t>111.1</t>
  </si>
  <si>
    <t>macro.tsens.msiajobtransc.countrysector.wwfbcg</t>
  </si>
  <si>
    <t>macro.tsens.msiajobtransc.countrysector.wwfbcg.111.1</t>
  </si>
  <si>
    <t>112.1</t>
  </si>
  <si>
    <t>regulator</t>
  </si>
  <si>
    <t>policyregstd.align.climdiscrepglfi.regulator.aseantaxon</t>
  </si>
  <si>
    <t>policyregstd.align.climdiscrepglfi.regulator.aseantaxon.112.1</t>
  </si>
  <si>
    <t>112.2</t>
  </si>
  <si>
    <t>policyregstd.align.climdiscrepglfi.regulator.bnm</t>
  </si>
  <si>
    <t>policyregstd.align.climdiscrepglfi.regulator.bnm.112.2</t>
  </si>
  <si>
    <t>112.3</t>
  </si>
  <si>
    <t>policyregstd.align.climdiscrepglfi.regulator.bnm.112.3</t>
  </si>
  <si>
    <t>112.4</t>
  </si>
  <si>
    <t>policyregstd.align.climdiscrepglfi.regulator.bnm.112.4</t>
  </si>
  <si>
    <t>112.5</t>
  </si>
  <si>
    <t>policyregstd.align.climdiscrepglfi.regulator.bursa</t>
  </si>
  <si>
    <t>policyregstd.align.climdiscrepglfi.regulator.bursa.112.5</t>
  </si>
  <si>
    <t>112.6</t>
  </si>
  <si>
    <t>policyregstd.align.climdiscrepglfi.regulator.pcaf</t>
  </si>
  <si>
    <t>policyregstd.align.climdiscrepglfi.regulator.pcaf.112.6</t>
  </si>
  <si>
    <t>112.7</t>
  </si>
  <si>
    <t>policyregstd.align.climdiscrepglfi.regulator.ghgprotoco</t>
  </si>
  <si>
    <t>policyregstd.align.climdiscrepglfi.regulator.ghgprotoco.112.7</t>
  </si>
  <si>
    <t>112.8</t>
  </si>
  <si>
    <t>policyregstd.align.climdiscrepglfi.regulator.ipcc</t>
  </si>
  <si>
    <t>policyregstd.align.climdiscrepglfi.regulator.ipcc.112.8</t>
  </si>
  <si>
    <t>112.9</t>
  </si>
  <si>
    <t>policyregstd.align.climdiscrepglfi.regulator.issb</t>
  </si>
  <si>
    <t>policyregstd.align.climdiscrepglfi.regulator.issb.112.9</t>
  </si>
  <si>
    <t>112.10</t>
  </si>
  <si>
    <t>policyregstd.align.climdiscrepglfi.regulator.sc</t>
  </si>
  <si>
    <t>policyregstd.align.climdiscrepglfi.regulator.sc.112.10</t>
  </si>
  <si>
    <t>112.11</t>
  </si>
  <si>
    <t>policyregstd.align.climdiscrepglfi.regulator.tcfd</t>
  </si>
  <si>
    <t>policyregstd.align.climdiscrepglfi.regulator.tcfd.112.11</t>
  </si>
  <si>
    <t>113.1</t>
  </si>
  <si>
    <t>policyregstd.ftprint.carbonprice.region.wb</t>
  </si>
  <si>
    <t>policyregstd.ftprint.carbonprice.region.wb.113.1</t>
  </si>
  <si>
    <t>113.2</t>
  </si>
  <si>
    <t>policyregstd.ftprint.carbonprice.region.na</t>
  </si>
  <si>
    <t>policyregstd.ftprint.carbonprice.region.na.113.2</t>
  </si>
  <si>
    <t>114.1</t>
  </si>
  <si>
    <t>fundmanager</t>
  </si>
  <si>
    <t>policyregstd.tsens.exclconsect.fundmanager.epf</t>
  </si>
  <si>
    <t>policyregstd.tsens.exclconsect.fundmanager.epf.114.1</t>
  </si>
  <si>
    <t>114.2</t>
  </si>
  <si>
    <t>policyregstd.tsens.exclconsect.sector.amundi</t>
  </si>
  <si>
    <t>policyregstd.tsens.exclconsect.sector.amundi.114.2</t>
  </si>
  <si>
    <t>114.3</t>
  </si>
  <si>
    <t>policyregstd.tsens.exclconsect.sector.ieefa</t>
  </si>
  <si>
    <t>policyregstd.tsens.exclconsect.sector.ieefa.114.3</t>
  </si>
  <si>
    <t>114.4</t>
  </si>
  <si>
    <t>policyregstd.tsens.exclconsect.sector.ifc</t>
  </si>
  <si>
    <t>policyregstd.tsens.exclconsect.sector.ifc.114.4</t>
  </si>
  <si>
    <t>114.5</t>
  </si>
  <si>
    <t>policyregstd.tsens.exclconsect.sector.robecco</t>
  </si>
  <si>
    <t>policyregstd.tsens.exclconsect.sector.robecco.114.5</t>
  </si>
  <si>
    <t>114.6</t>
  </si>
  <si>
    <t>policyregstd.tsens.exclconsect.sector.unepfi</t>
  </si>
  <si>
    <t>policyregstd.tsens.exclconsect.sector.unepfi.114.6</t>
  </si>
  <si>
    <t>115.1</t>
  </si>
  <si>
    <t>policyregstd.align.govplanclimchg.country.epu</t>
  </si>
  <si>
    <t>policyregstd.align.govplanclimchg.country.epu.115.1</t>
  </si>
  <si>
    <t>115.2</t>
  </si>
  <si>
    <t>policyregstd.align.govplanclimchg.country.gfinforum</t>
  </si>
  <si>
    <t>policyregstd.align.govplanclimchg.country.gfinforum.115.2</t>
  </si>
  <si>
    <t>115.3</t>
  </si>
  <si>
    <t>policyregstd.align.govplanclimchg.country.nrecc</t>
  </si>
  <si>
    <t>policyregstd.align.govplanclimchg.country.nrecc.115.3</t>
  </si>
  <si>
    <t>115.4</t>
  </si>
  <si>
    <t>policyregstd.align.govplanclimchg.country.omfif</t>
  </si>
  <si>
    <t>policyregstd.align.govplanclimchg.country.omfif.115.4</t>
  </si>
  <si>
    <t>115.5</t>
  </si>
  <si>
    <t>policyregstd.align.govplanclimchg.country.seda</t>
  </si>
  <si>
    <t>policyregstd.align.govplanclimchg.country.seda.115.5</t>
  </si>
  <si>
    <t>115.6</t>
  </si>
  <si>
    <t>policyregstd.align.govplanclimchg.country.sustfitch</t>
  </si>
  <si>
    <t>policyregstd.align.govplanclimchg.country.sustfitch.115.6</t>
  </si>
  <si>
    <t>115.7</t>
  </si>
  <si>
    <t>policyregstd.align.govplanclimchg.country.wwf</t>
  </si>
  <si>
    <t>policyregstd.align.govplanclimchg.country.wwf.115.7</t>
  </si>
  <si>
    <t>115.8</t>
  </si>
  <si>
    <t>policyregstd.align.govplanclimchg.country.climateact</t>
  </si>
  <si>
    <t>policyregstd.align.govplanclimchg.country.climateact.115.8</t>
  </si>
  <si>
    <t>115.9</t>
  </si>
  <si>
    <t>policyregstd.align.govplanclimchg.country.doe</t>
  </si>
  <si>
    <t>policyregstd.align.govplanclimchg.country.doe.115.9</t>
  </si>
  <si>
    <t>115.10</t>
  </si>
  <si>
    <t>policyregstd.align.govplanclimchg.country.epu.115.10</t>
  </si>
  <si>
    <t>115.11</t>
  </si>
  <si>
    <t>policyregstd.align.govplanclimchg.country.nrecc.115.11</t>
  </si>
  <si>
    <t>115.12</t>
  </si>
  <si>
    <t>policyregstd.tsens.govplanclimchg.country.epu</t>
  </si>
  <si>
    <t>policyregstd.tsens.govplanclimchg.country.epu.115.12</t>
  </si>
  <si>
    <t>115.13</t>
  </si>
  <si>
    <t>policyregstd.tsens.govplanclimchg.country.imf</t>
  </si>
  <si>
    <t>policyregstd.tsens.govplanclimchg.country.imf.115.13</t>
  </si>
  <si>
    <t>115.14</t>
  </si>
  <si>
    <t>policyregstd.tsens.govplanclimchg.country.nrecc</t>
  </si>
  <si>
    <t>policyregstd.tsens.govplanclimchg.country.nrecc.115.14</t>
  </si>
  <si>
    <t>115.15</t>
  </si>
  <si>
    <t>policyregstd.tsens.govplanclimchg.country.unfccc</t>
  </si>
  <si>
    <t>policyregstd.tsens.govplanclimchg.country.unfccc.115.15</t>
  </si>
  <si>
    <t>115.16</t>
  </si>
  <si>
    <t>policyregstd.tsens.govplanclimchg.country.unfccc.115.16</t>
  </si>
  <si>
    <t>115.17</t>
  </si>
  <si>
    <t>governmentlin</t>
  </si>
  <si>
    <t>policyregstd.tsens.govplanclimchg.governmentlin.epf</t>
  </si>
  <si>
    <t>policyregstd.tsens.govplanclimchg.governmentlin.epf.115.17</t>
  </si>
  <si>
    <t>115.18</t>
  </si>
  <si>
    <t>policyregstd.tsens.govplanclimchg.governmentlin.khazanah</t>
  </si>
  <si>
    <t>policyregstd.tsens.govplanclimchg.governmentlin.khazanah.115.18</t>
  </si>
  <si>
    <t>115.19</t>
  </si>
  <si>
    <t>policyregstd.tsens.govplanclimchg.governmentlin.kwap</t>
  </si>
  <si>
    <t>policyregstd.tsens.govplanclimchg.governmentlin.kwap.115.19</t>
  </si>
  <si>
    <t>115.20</t>
  </si>
  <si>
    <t>policyregstd.tsens.govplanclimchg.governmentlin.pnb</t>
  </si>
  <si>
    <t>policyregstd.tsens.govplanclimchg.governmentlin.pnb.115.20</t>
  </si>
  <si>
    <t>116.1</t>
  </si>
  <si>
    <t>policyregstd.align.detplan.entity.entity</t>
  </si>
  <si>
    <t>policyregstd.align.detplan.entity.entity.116.1</t>
  </si>
  <si>
    <t>116.2</t>
  </si>
  <si>
    <t>policyregstd.align.detplan.entity.entity.116.2</t>
  </si>
  <si>
    <t>116.3</t>
  </si>
  <si>
    <t>policyregstd.align.detplan.entity.entity.116.3</t>
  </si>
  <si>
    <t>116.4</t>
  </si>
  <si>
    <t>policyregstd.align.detplan.entity.gfanz</t>
  </si>
  <si>
    <t>policyregstd.align.detplan.entity.gfanz.116.4</t>
  </si>
  <si>
    <t>116.5</t>
  </si>
  <si>
    <t>policyregstd.align.detplan.entity.ngfs</t>
  </si>
  <si>
    <t>policyregstd.align.detplan.entity.ngfs.116.5</t>
  </si>
  <si>
    <t>116.6</t>
  </si>
  <si>
    <t>policyregstd.align.detplan.entity.entity.116.6</t>
  </si>
  <si>
    <t>117.1</t>
  </si>
  <si>
    <t>policyregstd.combmet.iso14000.entity.certbody</t>
  </si>
  <si>
    <t>policyregstd.combmet.iso14000.entity.certbody.117.1</t>
  </si>
  <si>
    <t>118.1</t>
  </si>
  <si>
    <t>regulator,byc</t>
  </si>
  <si>
    <t>policyregstd.combmet.regpri.regulator,byc.unpri</t>
  </si>
  <si>
    <t>policyregstd.combmet.regpri.regulator,byc.unpri.118.1</t>
  </si>
  <si>
    <t>119.1</t>
  </si>
  <si>
    <t>insuranceexp.phy.inslosnatcat.entity.itos</t>
  </si>
  <si>
    <t>insuranceexp.phy.inslosnatcat.entity.itos.119.1</t>
  </si>
  <si>
    <t>120.1</t>
  </si>
  <si>
    <t>insuranceexp.phy.inspremnatdis.sector.itos</t>
  </si>
  <si>
    <t>insuranceexp.phy.inspremnatdis.sector.itos.120.1</t>
  </si>
  <si>
    <t>121.1</t>
  </si>
  <si>
    <t>insuranceexp.phy.capreqinsweat.entity.na</t>
  </si>
  <si>
    <t>insuranceexp.phy.capreqinsweat.entity.na.121.1</t>
  </si>
  <si>
    <t>121.2</t>
  </si>
  <si>
    <t>insuranceexp.phy.capreqinsweat.sector.na</t>
  </si>
  <si>
    <t>insuranceexp.phy.capreqinsweat.sector.na.121.2</t>
  </si>
  <si>
    <t>122.1</t>
  </si>
  <si>
    <t>others.tsens.consprefsust.customersegme.customersu</t>
  </si>
  <si>
    <t>others.tsens.consprefsust.customersegme.customersu.122.1</t>
  </si>
  <si>
    <t>122.2</t>
  </si>
  <si>
    <t>others.tsens.consprefsust.customersegme.customersu.122.2</t>
  </si>
  <si>
    <t>122.3</t>
  </si>
  <si>
    <t>others.tsens.consprefsust.sector.customersu</t>
  </si>
  <si>
    <t>others.tsens.consprefsust.sector.customersu.122.3</t>
  </si>
  <si>
    <t>122.4</t>
  </si>
  <si>
    <t>others.tsens.consprefsust.sector.customersu.122.4</t>
  </si>
  <si>
    <t>123.1</t>
  </si>
  <si>
    <t>others.combmet.exptransrisk.country.imf</t>
  </si>
  <si>
    <t>others.combmet.exptransrisk.country.imf.123.1</t>
  </si>
  <si>
    <t>123.2</t>
  </si>
  <si>
    <t>others.combmet.exptransrisk.country.na</t>
  </si>
  <si>
    <t>others.combmet.exptransrisk.country.na.123.2</t>
  </si>
  <si>
    <t>123.3</t>
  </si>
  <si>
    <t>others.combmet.exptransrisk.entity.na</t>
  </si>
  <si>
    <t>others.combmet.exptransrisk.entity.na.123.3</t>
  </si>
  <si>
    <t>123.4</t>
  </si>
  <si>
    <t>others.combmet.exptransrisk.entity.na.123.4</t>
  </si>
  <si>
    <t>123.5</t>
  </si>
  <si>
    <t>others.combmet.exptransrisk.sector.na</t>
  </si>
  <si>
    <t>others.combmet.exptransrisk.sector.na.123.5</t>
  </si>
  <si>
    <t>123.6</t>
  </si>
  <si>
    <t>others.combmet.exptransrisk.sector.na.123.6</t>
  </si>
  <si>
    <t>124.1</t>
  </si>
  <si>
    <t>others.tsens.techinvind.country.speed&amp;scal</t>
  </si>
  <si>
    <t>others.tsens.techinvind.country.speed&amp;scal.124.1</t>
  </si>
  <si>
    <t>124.2</t>
  </si>
  <si>
    <t>others.tsens.techinvind.entity.na</t>
  </si>
  <si>
    <t>others.tsens.techinvind.entity.na.124.2</t>
  </si>
  <si>
    <t>124.3</t>
  </si>
  <si>
    <t>others.tsens.techinvind.sector.na</t>
  </si>
  <si>
    <t>others.tsens.techinvind.sector.na.124.3</t>
  </si>
  <si>
    <t>125.1</t>
  </si>
  <si>
    <t>others.tsens.remunclim.entity.entity</t>
  </si>
  <si>
    <t>others.tsens.remunclim.entity.entity.125.1</t>
  </si>
  <si>
    <t>126.1</t>
  </si>
  <si>
    <t>others.combmet.climpd.entity.entity</t>
  </si>
  <si>
    <t>others.combmet.climpd.entity.entity.126.1</t>
  </si>
  <si>
    <t>126.2</t>
  </si>
  <si>
    <t>loanpurpose</t>
  </si>
  <si>
    <t>others.combmet.climpd.loanpurpose.entity</t>
  </si>
  <si>
    <t>others.combmet.climpd.loanpurpose.entity.126.2</t>
  </si>
  <si>
    <t>126.3</t>
  </si>
  <si>
    <t>others.combmet.climpd.locationofuti.entity</t>
  </si>
  <si>
    <t>others.combmet.climpd.locationofuti.entity.126.3</t>
  </si>
  <si>
    <t>126.4</t>
  </si>
  <si>
    <t>others.combmet.climpd.sector.entity</t>
  </si>
  <si>
    <t>others.combmet.climpd.sector.entity.126.4</t>
  </si>
  <si>
    <t>127.1</t>
  </si>
  <si>
    <t>others.phy.litigcase.entity.doe</t>
  </si>
  <si>
    <t>others.phy.litigcase.entity.doe.127.1</t>
  </si>
  <si>
    <t>127.2</t>
  </si>
  <si>
    <t>others.phy.litigcase.sector.climcasech</t>
  </si>
  <si>
    <t>others.phy.litigcase.sector.climcasech.127.2</t>
  </si>
  <si>
    <t>127.3</t>
  </si>
  <si>
    <t>others.phy.litigcase.sector.doe</t>
  </si>
  <si>
    <t>others.phy.litigcase.sector.doe.127.3</t>
  </si>
  <si>
    <t>127.4</t>
  </si>
  <si>
    <t>others.phy.litigcase.sector.lse</t>
  </si>
  <si>
    <t>others.phy.litigcase.sector.lse.127.4</t>
  </si>
  <si>
    <t>127.5</t>
  </si>
  <si>
    <t>others.phy.litigcase.sector.lse.127.5</t>
  </si>
  <si>
    <t>128.1</t>
  </si>
  <si>
    <t>others.combmet.eia.country.unep</t>
  </si>
  <si>
    <t>others.combmet.eia.country.unep.128.1</t>
  </si>
  <si>
    <t>128.2</t>
  </si>
  <si>
    <t>others.combmet.eia.entity.doe</t>
  </si>
  <si>
    <t>others.combmet.eia.entity.doe.128.2</t>
  </si>
  <si>
    <t>Issuance of Climate Data Catalogue (DC) and an accompanying report that summarises its key findings and outlines recommendations to bridge the data gaps.</t>
  </si>
  <si>
    <t>Revision of DC based on feedback from JC3 members and observers. The changes include:
 (1) Content :
             i - Inclusion of 48 new data items (e.g., water stress area, landslide, coastal and freshwater eutrophication, etc.) as per standards 
                 required (i.e., TNFD, ISSB, etc.).
             ii- Revision of 44 existing data items (i.e., inclusion of new/update data sources and new methodology/standards).
 (2) Interface:
             i - Incorporated general guidelines and methodology used into DC for better guidance and clarification.
             ii- Introduced summary worksheet 'Data Summary' for quick overview on data items and content in DC.</t>
  </si>
  <si>
    <t>Issuance of DC in Relational Spreadsheet Structure (RSS) version. The World Bank has enhanced the DC that incorporates key features to enhance overall functionalities and user experience. The main additions are (a) modular naming convention, and (b) structural and descriptive metadata. It also serves as a template for potential implementation of a relational database.</t>
  </si>
  <si>
    <t>Applicable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</si>
</sst>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1" x14ac:knownFonts="1">
    <font>
      <sz val="11"/>
      <color theme="1"/>
      <name val="Calibri"/>
      <family val="2"/>
      <scheme val="minor"/>
    </font>
    <font>
      <b/>
      <sz val="22"/>
      <color rgb="FF006633"/>
      <name val="Arial"/>
      <family val="2"/>
    </font>
    <font>
      <sz val="10"/>
      <color rgb="FF006633"/>
      <name val="Arial"/>
      <family val="2"/>
    </font>
    <font>
      <sz val="10"/>
      <color theme="1"/>
      <name val="Arial"/>
      <family val="2"/>
    </font>
    <font>
      <b/>
      <sz val="18"/>
      <color rgb="FF006633"/>
      <name val="Arial"/>
      <family val="2"/>
    </font>
    <font>
      <b/>
      <sz val="16"/>
      <color theme="1"/>
      <name val="Arial"/>
      <family val="2"/>
    </font>
    <font>
      <sz val="11"/>
      <color theme="1"/>
      <name val="Arial"/>
      <family val="2"/>
    </font>
    <font>
      <sz val="1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1"/>
      <color theme="1"/>
      <name val="Arial"/>
      <family val="2"/>
    </font>
    <font>
      <b/>
      <sz val="11"/>
      <color theme="10"/>
      <name val="Calibri"/>
      <family val="2"/>
      <scheme val="minor"/>
    </font>
    <font>
      <b/>
      <u/>
      <sz val="10"/>
      <color rgb="FF006633"/>
      <name val="Arial"/>
      <family val="2"/>
    </font>
    <font>
      <b/>
      <sz val="11"/>
      <color theme="5" tint="-0.499984740745262"/>
      <name val="Calibri"/>
      <family val="2"/>
      <scheme val="minor"/>
    </font>
    <font>
      <b/>
      <sz val="10"/>
      <color theme="1"/>
      <name val="Arial"/>
      <family val="2"/>
    </font>
    <font>
      <sz val="10"/>
      <color rgb="FF3333FF"/>
      <name val="Arial"/>
      <family val="2"/>
    </font>
    <font>
      <sz val="10"/>
      <name val="Arial"/>
      <family val="2"/>
    </font>
    <font>
      <sz val="11"/>
      <color theme="1"/>
      <name val="Calibri"/>
      <family val="2"/>
      <scheme val="minor"/>
    </font>
    <font>
      <sz val="10"/>
      <color rgb="FF000000"/>
      <name val="Arial"/>
      <family val="2"/>
    </font>
    <font>
      <vertAlign val="subscript"/>
      <sz val="10"/>
      <color rgb="FF000000"/>
      <name val="Arial"/>
      <family val="2"/>
    </font>
    <font>
      <sz val="10"/>
      <color rgb="FF252423"/>
      <name val="Arial"/>
      <family val="2"/>
    </font>
    <font>
      <b/>
      <sz val="10"/>
      <name val="Arial"/>
      <family val="2"/>
    </font>
    <font>
      <sz val="11"/>
      <name val="Arial"/>
      <family val="2"/>
    </font>
    <font>
      <sz val="12"/>
      <color theme="1"/>
      <name val="Arial"/>
      <family val="2"/>
    </font>
    <font>
      <b/>
      <sz val="12"/>
      <color rgb="FF3970B8"/>
      <name val="Calibri"/>
      <family val="2"/>
      <scheme val="minor"/>
    </font>
    <font>
      <sz val="12"/>
      <color rgb="FF000000"/>
      <name val="Calibri"/>
      <family val="2"/>
      <scheme val="minor"/>
    </font>
    <font>
      <u/>
      <sz val="10"/>
      <color theme="10"/>
      <name val="Arial"/>
      <family val="2"/>
    </font>
    <font>
      <b/>
      <sz val="12"/>
      <color theme="1"/>
      <name val="Arial"/>
      <family val="2"/>
    </font>
    <font>
      <i/>
      <sz val="9"/>
      <color theme="1"/>
      <name val="Arial"/>
      <family val="2"/>
    </font>
    <font>
      <sz val="9"/>
      <color theme="1"/>
      <name val="Arial"/>
      <family val="2"/>
    </font>
    <font>
      <i/>
      <sz val="9"/>
      <color rgb="FF3333FF"/>
      <name val="Arial"/>
      <family val="2"/>
    </font>
    <font>
      <sz val="9"/>
      <color rgb="FF3333FF"/>
      <name val="Arial"/>
      <family val="2"/>
    </font>
    <font>
      <i/>
      <sz val="9"/>
      <color theme="8"/>
      <name val="Arial"/>
      <family val="2"/>
    </font>
    <font>
      <sz val="9"/>
      <color theme="8"/>
      <name val="Arial"/>
      <family val="2"/>
    </font>
    <font>
      <i/>
      <sz val="9"/>
      <color theme="9" tint="-0.249977111117893"/>
      <name val="Arial"/>
      <family val="2"/>
    </font>
    <font>
      <sz val="9"/>
      <color theme="9" tint="-0.249977111117893"/>
      <name val="Arial"/>
      <family val="2"/>
    </font>
    <font>
      <b/>
      <sz val="9"/>
      <color theme="1"/>
      <name val="Arial"/>
      <family val="2"/>
    </font>
    <font>
      <b/>
      <sz val="9"/>
      <color rgb="FF3333FF"/>
      <name val="Arial"/>
      <family val="2"/>
    </font>
    <font>
      <b/>
      <sz val="9"/>
      <color theme="8"/>
      <name val="Arial"/>
      <family val="2"/>
    </font>
    <font>
      <b/>
      <sz val="9"/>
      <color theme="9" tint="-0.249977111117893"/>
      <name val="Arial"/>
      <family val="2"/>
    </font>
    <font>
      <i/>
      <sz val="11"/>
      <color theme="1"/>
      <name val="Arial"/>
      <family val="2"/>
    </font>
    <font>
      <sz val="11"/>
      <color rgb="FF000000"/>
      <name val="Arial"/>
      <family val="2"/>
    </font>
    <font>
      <b/>
      <sz val="11"/>
      <color theme="0"/>
      <name val="Arial"/>
      <family val="2"/>
    </font>
    <font>
      <sz val="11"/>
      <color rgb="FFFF0000"/>
      <name val="Calibri"/>
      <family val="2"/>
      <scheme val="minor"/>
    </font>
    <font>
      <b/>
      <sz val="11"/>
      <name val="Calibri"/>
      <family val="2"/>
      <scheme val="minor"/>
    </font>
    <font>
      <sz val="11"/>
      <color rgb="FF3333FF"/>
      <name val="Calibri"/>
      <family val="2"/>
      <scheme val="minor"/>
    </font>
    <font>
      <u/>
      <sz val="11"/>
      <name val="Calibri"/>
      <family val="2"/>
      <scheme val="minor"/>
    </font>
    <font>
      <b/>
      <u/>
      <sz val="11"/>
      <color rgb="FF000000"/>
      <name val="Arial"/>
      <family val="2"/>
    </font>
    <font>
      <b/>
      <sz val="11"/>
      <color rgb="FF000000"/>
      <name val="Arial"/>
      <family val="2"/>
    </font>
    <font>
      <sz val="11"/>
      <color rgb="FF3333FF"/>
      <name val="Arial"/>
      <family val="2"/>
    </font>
    <font>
      <b/>
      <u/>
      <sz val="12"/>
      <color rgb="FF006633"/>
      <name val="Arial"/>
      <family val="2"/>
    </font>
    <font>
      <sz val="10"/>
      <color theme="10"/>
      <name val="Arial"/>
      <family val="2"/>
    </font>
    <font>
      <b/>
      <sz val="11"/>
      <color theme="10"/>
      <name val="Arial"/>
      <family val="2"/>
    </font>
    <font>
      <b/>
      <sz val="14"/>
      <color theme="1"/>
      <name val="Arial"/>
      <family val="2"/>
    </font>
    <font>
      <b/>
      <sz val="10"/>
      <color rgb="FF000000"/>
      <name val="Arial"/>
      <family val="2"/>
    </font>
    <font>
      <i/>
      <sz val="10"/>
      <color rgb="FF000000"/>
      <name val="Arial"/>
      <family val="2"/>
    </font>
    <font>
      <sz val="11"/>
      <color rgb="FFFF0000"/>
      <name val="Arial"/>
      <family val="2"/>
    </font>
    <font>
      <b/>
      <sz val="9"/>
      <color indexed="81"/>
      <name val="Tahoma"/>
      <family val="2"/>
    </font>
    <font>
      <b/>
      <sz val="9"/>
      <name val="Arial"/>
      <family val="2"/>
    </font>
  </fonts>
  <fills count="24">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8"/>
        <bgColor indexed="64"/>
      </patternFill>
    </fill>
    <fill>
      <patternFill patternType="solid">
        <fgColor theme="6" tint="0.79998168889431442"/>
        <bgColor indexed="64"/>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3"/>
      </left>
      <right style="medium">
        <color theme="3"/>
      </right>
      <top style="medium">
        <color theme="3"/>
      </top>
      <bottom style="medium">
        <color theme="3"/>
      </bottom>
      <diagonal/>
    </border>
    <border>
      <left style="thin">
        <color theme="3"/>
      </left>
      <right style="thin">
        <color theme="3"/>
      </right>
      <top style="thin">
        <color theme="3"/>
      </top>
      <bottom style="thin">
        <color theme="3"/>
      </bottom>
      <diagonal/>
    </border>
    <border>
      <left style="medium">
        <color theme="3"/>
      </left>
      <right/>
      <top/>
      <bottom/>
      <diagonal/>
    </border>
    <border>
      <left style="medium">
        <color indexed="64"/>
      </left>
      <right style="medium">
        <color indexed="64"/>
      </right>
      <top style="medium">
        <color indexed="64"/>
      </top>
      <bottom/>
      <diagonal/>
    </border>
    <border>
      <left style="medium">
        <color theme="5" tint="-0.499984740745262"/>
      </left>
      <right/>
      <top style="medium">
        <color theme="5" tint="-0.499984740745262"/>
      </top>
      <bottom style="medium">
        <color theme="5" tint="-0.499984740745262"/>
      </bottom>
      <diagonal/>
    </border>
    <border>
      <left style="thin">
        <color theme="3"/>
      </left>
      <right/>
      <top style="thin">
        <color theme="3"/>
      </top>
      <bottom/>
      <diagonal/>
    </border>
    <border>
      <left/>
      <right/>
      <top style="thin">
        <color theme="3"/>
      </top>
      <bottom/>
      <diagonal/>
    </border>
    <border>
      <left style="thin">
        <color theme="3"/>
      </left>
      <right/>
      <top/>
      <bottom style="thin">
        <color theme="3"/>
      </bottom>
      <diagonal/>
    </border>
    <border>
      <left/>
      <right/>
      <top/>
      <bottom style="thin">
        <color theme="3"/>
      </bottom>
      <diagonal/>
    </border>
    <border>
      <left style="thin">
        <color indexed="64"/>
      </left>
      <right style="thin">
        <color theme="3"/>
      </right>
      <top style="thin">
        <color indexed="64"/>
      </top>
      <bottom style="thin">
        <color theme="3"/>
      </bottom>
      <diagonal/>
    </border>
    <border>
      <left style="thin">
        <color theme="3"/>
      </left>
      <right/>
      <top style="thin">
        <color indexed="64"/>
      </top>
      <bottom style="thin">
        <color theme="3"/>
      </bottom>
      <diagonal/>
    </border>
    <border>
      <left/>
      <right/>
      <top style="thin">
        <color indexed="64"/>
      </top>
      <bottom style="thin">
        <color theme="3"/>
      </bottom>
      <diagonal/>
    </border>
    <border>
      <left/>
      <right style="thin">
        <color indexed="64"/>
      </right>
      <top style="thin">
        <color indexed="64"/>
      </top>
      <bottom style="thin">
        <color theme="3"/>
      </bottom>
      <diagonal/>
    </border>
    <border>
      <left style="thin">
        <color indexed="64"/>
      </left>
      <right style="thin">
        <color theme="3"/>
      </right>
      <top style="thin">
        <color theme="3"/>
      </top>
      <bottom/>
      <diagonal/>
    </border>
    <border>
      <left/>
      <right style="thin">
        <color indexed="64"/>
      </right>
      <top style="thin">
        <color theme="3"/>
      </top>
      <bottom/>
      <diagonal/>
    </border>
    <border>
      <left style="thin">
        <color indexed="64"/>
      </left>
      <right style="thin">
        <color theme="3"/>
      </right>
      <top/>
      <bottom style="thin">
        <color theme="3"/>
      </bottom>
      <diagonal/>
    </border>
    <border>
      <left/>
      <right style="thin">
        <color indexed="64"/>
      </right>
      <top/>
      <bottom style="thin">
        <color theme="3"/>
      </bottom>
      <diagonal/>
    </border>
    <border>
      <left style="thin">
        <color indexed="64"/>
      </left>
      <right style="thin">
        <color theme="3"/>
      </right>
      <top/>
      <bottom style="thin">
        <color indexed="64"/>
      </bottom>
      <diagonal/>
    </border>
    <border>
      <left style="thin">
        <color theme="3"/>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theme="7" tint="-0.249977111117893"/>
      </left>
      <right/>
      <top style="medium">
        <color theme="5" tint="-0.499984740745262"/>
      </top>
      <bottom/>
      <diagonal/>
    </border>
    <border>
      <left/>
      <right/>
      <top style="medium">
        <color theme="5" tint="-0.499984740745262"/>
      </top>
      <bottom style="medium">
        <color theme="7" tint="-0.499984740745262"/>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3"/>
      </left>
      <right style="thin">
        <color theme="3"/>
      </right>
      <top style="thin">
        <color theme="3"/>
      </top>
      <bottom/>
      <diagonal/>
    </border>
    <border>
      <left style="thin">
        <color theme="3"/>
      </left>
      <right style="thin">
        <color theme="3"/>
      </right>
      <top/>
      <bottom/>
      <diagonal/>
    </border>
    <border>
      <left style="thin">
        <color theme="3"/>
      </left>
      <right/>
      <top/>
      <bottom/>
      <diagonal/>
    </border>
    <border>
      <left style="thin">
        <color theme="3"/>
      </left>
      <right style="thin">
        <color theme="3"/>
      </right>
      <top/>
      <bottom style="thin">
        <color indexed="64"/>
      </bottom>
      <diagonal/>
    </border>
    <border>
      <left style="medium">
        <color theme="3"/>
      </left>
      <right style="medium">
        <color indexed="64"/>
      </right>
      <top style="medium">
        <color indexed="64"/>
      </top>
      <bottom style="medium">
        <color theme="5" tint="-0.499984740745262"/>
      </bottom>
      <diagonal/>
    </border>
    <border>
      <left style="thin">
        <color indexed="64"/>
      </left>
      <right/>
      <top style="thin">
        <color indexed="64"/>
      </top>
      <bottom style="thin">
        <color theme="3"/>
      </bottom>
      <diagonal/>
    </border>
    <border>
      <left/>
      <right/>
      <top/>
      <bottom style="double">
        <color indexed="64"/>
      </bottom>
      <diagonal/>
    </border>
  </borders>
  <cellStyleXfs count="5">
    <xf numFmtId="0" fontId="0" fillId="0" borderId="0"/>
    <xf numFmtId="0" fontId="8" fillId="0" borderId="0" applyNumberFormat="0" applyFill="0" applyBorder="0" applyAlignment="0" applyProtection="0"/>
    <xf numFmtId="0" fontId="9" fillId="0" borderId="0"/>
    <xf numFmtId="0" fontId="19" fillId="0" borderId="0"/>
    <xf numFmtId="9" fontId="19" fillId="0" borderId="0" applyFont="0" applyFill="0" applyBorder="0" applyAlignment="0" applyProtection="0"/>
  </cellStyleXfs>
  <cellXfs count="303">
    <xf numFmtId="0" fontId="0" fillId="0" borderId="0" xfId="0"/>
    <xf numFmtId="0" fontId="1" fillId="2" borderId="0" xfId="0" applyFont="1" applyFill="1" applyAlignment="1">
      <alignment horizontal="left" vertical="top"/>
    </xf>
    <xf numFmtId="0" fontId="3" fillId="2" borderId="0" xfId="0" applyFont="1" applyFill="1" applyAlignment="1">
      <alignment vertical="top"/>
    </xf>
    <xf numFmtId="0" fontId="0" fillId="2" borderId="0" xfId="0" applyFill="1"/>
    <xf numFmtId="0" fontId="4" fillId="2" borderId="0" xfId="0" quotePrefix="1" applyFont="1" applyFill="1" applyAlignment="1">
      <alignment horizontal="left" vertical="top"/>
    </xf>
    <xf numFmtId="0" fontId="10" fillId="2" borderId="0" xfId="0" applyFont="1" applyFill="1"/>
    <xf numFmtId="0" fontId="0" fillId="12" borderId="0" xfId="0" applyFill="1"/>
    <xf numFmtId="0" fontId="13" fillId="13" borderId="9" xfId="1" applyFont="1" applyFill="1" applyBorder="1" applyAlignment="1">
      <alignment horizontal="center" vertical="center"/>
    </xf>
    <xf numFmtId="0" fontId="14" fillId="2" borderId="0" xfId="0" applyFont="1" applyFill="1" applyAlignment="1">
      <alignment vertical="center"/>
    </xf>
    <xf numFmtId="0" fontId="20" fillId="0" borderId="31" xfId="3" applyFont="1" applyBorder="1" applyAlignment="1">
      <alignment horizontal="left" vertical="center" wrapText="1"/>
    </xf>
    <xf numFmtId="0" fontId="23" fillId="15" borderId="34" xfId="3" applyFont="1" applyFill="1" applyBorder="1" applyAlignment="1">
      <alignment horizontal="left"/>
    </xf>
    <xf numFmtId="0" fontId="23" fillId="15" borderId="34" xfId="3" applyFont="1" applyFill="1" applyBorder="1" applyAlignment="1">
      <alignment horizontal="left" wrapText="1"/>
    </xf>
    <xf numFmtId="0" fontId="20" fillId="0" borderId="30" xfId="3" applyFont="1" applyBorder="1" applyAlignment="1">
      <alignment horizontal="left" vertical="center" wrapText="1"/>
    </xf>
    <xf numFmtId="0" fontId="2" fillId="2" borderId="0" xfId="0" applyFont="1" applyFill="1" applyAlignment="1">
      <alignment vertical="top"/>
    </xf>
    <xf numFmtId="14" fontId="20" fillId="0" borderId="31" xfId="3" applyNumberFormat="1" applyFont="1" applyBorder="1" applyAlignment="1">
      <alignment horizontal="left" vertical="center" wrapText="1"/>
    </xf>
    <xf numFmtId="0" fontId="26" fillId="16" borderId="0" xfId="0" applyFont="1" applyFill="1" applyAlignment="1">
      <alignment horizontal="right"/>
    </xf>
    <xf numFmtId="164" fontId="0" fillId="2" borderId="0" xfId="0" applyNumberFormat="1" applyFill="1" applyAlignment="1">
      <alignment horizontal="left"/>
    </xf>
    <xf numFmtId="0" fontId="8" fillId="2" borderId="0" xfId="1" applyFill="1" applyBorder="1"/>
    <xf numFmtId="0" fontId="8" fillId="0" borderId="0" xfId="1"/>
    <xf numFmtId="0" fontId="26" fillId="16" borderId="0" xfId="0" applyFont="1" applyFill="1" applyAlignment="1">
      <alignment horizontal="right" vertical="top"/>
    </xf>
    <xf numFmtId="0" fontId="0" fillId="2" borderId="0" xfId="0" applyFill="1" applyAlignment="1">
      <alignment vertical="top" wrapText="1"/>
    </xf>
    <xf numFmtId="0" fontId="0" fillId="2" borderId="28" xfId="0" applyFill="1" applyBorder="1" applyAlignment="1">
      <alignment wrapText="1"/>
    </xf>
    <xf numFmtId="0" fontId="0" fillId="2" borderId="44" xfId="0" applyFill="1" applyBorder="1" applyAlignment="1">
      <alignment wrapText="1"/>
    </xf>
    <xf numFmtId="0" fontId="0" fillId="2" borderId="37" xfId="0" applyFill="1" applyBorder="1" applyAlignment="1">
      <alignment wrapText="1"/>
    </xf>
    <xf numFmtId="0" fontId="8" fillId="2" borderId="0" xfId="1" applyFill="1"/>
    <xf numFmtId="0" fontId="3" fillId="0" borderId="0" xfId="0" applyFont="1"/>
    <xf numFmtId="0" fontId="18" fillId="0" borderId="0" xfId="0" applyFont="1" applyAlignment="1">
      <alignment vertical="center"/>
    </xf>
    <xf numFmtId="0" fontId="3" fillId="17" borderId="0" xfId="0" applyFont="1" applyFill="1"/>
    <xf numFmtId="0" fontId="28" fillId="0" borderId="0" xfId="1" applyFont="1" applyFill="1" applyAlignment="1">
      <alignment vertical="center"/>
    </xf>
    <xf numFmtId="0" fontId="9" fillId="0" borderId="0" xfId="0" applyFont="1"/>
    <xf numFmtId="0" fontId="31" fillId="17" borderId="0" xfId="0" applyFont="1" applyFill="1"/>
    <xf numFmtId="0" fontId="31" fillId="11" borderId="0" xfId="0" applyFont="1" applyFill="1"/>
    <xf numFmtId="0" fontId="33" fillId="0" borderId="0" xfId="0" applyFont="1"/>
    <xf numFmtId="0" fontId="33" fillId="17" borderId="0" xfId="0" applyFont="1" applyFill="1"/>
    <xf numFmtId="0" fontId="35" fillId="17" borderId="0" xfId="0" applyFont="1" applyFill="1"/>
    <xf numFmtId="0" fontId="31" fillId="0" borderId="0" xfId="0" applyFont="1"/>
    <xf numFmtId="0" fontId="37" fillId="17" borderId="0" xfId="0" applyFont="1" applyFill="1"/>
    <xf numFmtId="0" fontId="38" fillId="17" borderId="28" xfId="0" applyFont="1" applyFill="1" applyBorder="1" applyAlignment="1">
      <alignment vertical="center"/>
    </xf>
    <xf numFmtId="0" fontId="38" fillId="11" borderId="28" xfId="0" applyFont="1" applyFill="1" applyBorder="1"/>
    <xf numFmtId="0" fontId="39" fillId="0" borderId="28" xfId="0" applyFont="1" applyBorder="1"/>
    <xf numFmtId="0" fontId="38" fillId="17" borderId="28" xfId="0" applyFont="1" applyFill="1" applyBorder="1"/>
    <xf numFmtId="0" fontId="39" fillId="17" borderId="28" xfId="0" applyFont="1" applyFill="1" applyBorder="1"/>
    <xf numFmtId="0" fontId="40" fillId="17" borderId="28" xfId="0" applyFont="1" applyFill="1" applyBorder="1"/>
    <xf numFmtId="0" fontId="41" fillId="17" borderId="28" xfId="0" applyFont="1" applyFill="1" applyBorder="1"/>
    <xf numFmtId="0" fontId="38" fillId="11" borderId="28" xfId="0" applyFont="1" applyFill="1" applyBorder="1" applyAlignment="1">
      <alignment vertical="center"/>
    </xf>
    <xf numFmtId="0" fontId="38" fillId="0" borderId="28" xfId="0" applyFont="1" applyBorder="1"/>
    <xf numFmtId="0" fontId="30" fillId="17" borderId="28" xfId="0" applyFont="1" applyFill="1" applyBorder="1"/>
    <xf numFmtId="0" fontId="31" fillId="17" borderId="28" xfId="0" applyFont="1" applyFill="1" applyBorder="1"/>
    <xf numFmtId="0" fontId="30" fillId="11" borderId="28" xfId="0" applyFont="1" applyFill="1" applyBorder="1"/>
    <xf numFmtId="0" fontId="32" fillId="0" borderId="28" xfId="0" applyFont="1" applyBorder="1"/>
    <xf numFmtId="0" fontId="31" fillId="11" borderId="28" xfId="0" applyFont="1" applyFill="1" applyBorder="1"/>
    <xf numFmtId="0" fontId="33" fillId="0" borderId="28" xfId="0" applyFont="1" applyBorder="1"/>
    <xf numFmtId="0" fontId="33" fillId="17" borderId="28" xfId="0" applyFont="1" applyFill="1" applyBorder="1"/>
    <xf numFmtId="0" fontId="34" fillId="17" borderId="28" xfId="0" applyFont="1" applyFill="1" applyBorder="1"/>
    <xf numFmtId="0" fontId="36" fillId="17" borderId="28" xfId="0" applyFont="1" applyFill="1" applyBorder="1"/>
    <xf numFmtId="0" fontId="35" fillId="17" borderId="28" xfId="0" applyFont="1" applyFill="1" applyBorder="1"/>
    <xf numFmtId="0" fontId="31" fillId="0" borderId="28" xfId="0" applyFont="1" applyBorder="1"/>
    <xf numFmtId="0" fontId="11" fillId="2" borderId="44" xfId="0" applyFont="1" applyFill="1" applyBorder="1"/>
    <xf numFmtId="0" fontId="11" fillId="2" borderId="0" xfId="0" applyFont="1" applyFill="1"/>
    <xf numFmtId="0" fontId="0" fillId="2" borderId="0" xfId="0" applyFill="1" applyAlignment="1">
      <alignment wrapText="1"/>
    </xf>
    <xf numFmtId="0" fontId="11" fillId="2" borderId="37" xfId="0" applyFont="1" applyFill="1" applyBorder="1"/>
    <xf numFmtId="0" fontId="0" fillId="2" borderId="37" xfId="0" applyFill="1" applyBorder="1"/>
    <xf numFmtId="0" fontId="20" fillId="0" borderId="0" xfId="0" applyFont="1"/>
    <xf numFmtId="0" fontId="6" fillId="0" borderId="0" xfId="0" applyFont="1"/>
    <xf numFmtId="0" fontId="12" fillId="18" borderId="0" xfId="0" applyFont="1" applyFill="1"/>
    <xf numFmtId="0" fontId="25" fillId="0" borderId="0" xfId="0" applyFont="1"/>
    <xf numFmtId="0" fontId="42" fillId="0" borderId="0" xfId="0" applyFont="1"/>
    <xf numFmtId="0" fontId="6" fillId="6" borderId="0" xfId="0" applyFont="1" applyFill="1"/>
    <xf numFmtId="0" fontId="24" fillId="0" borderId="0" xfId="0" applyFont="1" applyAlignment="1">
      <alignment vertical="center"/>
    </xf>
    <xf numFmtId="0" fontId="24" fillId="0" borderId="0" xfId="0" applyFont="1"/>
    <xf numFmtId="0" fontId="24" fillId="0" borderId="0" xfId="0" applyFont="1" applyAlignment="1">
      <alignment vertical="top"/>
    </xf>
    <xf numFmtId="0" fontId="24" fillId="0" borderId="0" xfId="0" applyFont="1" applyAlignment="1">
      <alignment wrapText="1"/>
    </xf>
    <xf numFmtId="0" fontId="6" fillId="11" borderId="0" xfId="0" applyFont="1" applyFill="1"/>
    <xf numFmtId="0" fontId="12" fillId="0" borderId="0" xfId="0" applyFont="1"/>
    <xf numFmtId="0" fontId="12" fillId="5" borderId="0" xfId="0" applyFont="1" applyFill="1"/>
    <xf numFmtId="0" fontId="6" fillId="17" borderId="0" xfId="0" applyFont="1" applyFill="1"/>
    <xf numFmtId="0" fontId="12" fillId="17" borderId="0" xfId="0" applyFont="1" applyFill="1"/>
    <xf numFmtId="0" fontId="12" fillId="19" borderId="0" xfId="0" applyFont="1" applyFill="1"/>
    <xf numFmtId="0" fontId="6" fillId="0" borderId="0" xfId="0" pivotButton="1" applyFont="1"/>
    <xf numFmtId="0" fontId="6" fillId="0" borderId="0" xfId="0" applyFont="1" applyAlignment="1">
      <alignment horizontal="left"/>
    </xf>
    <xf numFmtId="15" fontId="27" fillId="2" borderId="0" xfId="0" applyNumberFormat="1" applyFont="1" applyFill="1" applyAlignment="1">
      <alignment horizontal="left"/>
    </xf>
    <xf numFmtId="0" fontId="11" fillId="2" borderId="28" xfId="0" applyFont="1" applyFill="1" applyBorder="1"/>
    <xf numFmtId="0" fontId="8" fillId="0" borderId="0" xfId="1" applyBorder="1"/>
    <xf numFmtId="0" fontId="44" fillId="22" borderId="0" xfId="0" applyFont="1" applyFill="1"/>
    <xf numFmtId="0" fontId="29" fillId="19" borderId="0" xfId="0" applyFont="1" applyFill="1"/>
    <xf numFmtId="0" fontId="7" fillId="0" borderId="0" xfId="0" applyFont="1"/>
    <xf numFmtId="0" fontId="7" fillId="0" borderId="0" xfId="0" applyFont="1" applyAlignment="1">
      <alignment vertical="center"/>
    </xf>
    <xf numFmtId="0" fontId="46" fillId="11" borderId="0" xfId="0" applyFont="1" applyFill="1" applyAlignment="1">
      <alignment vertical="center"/>
    </xf>
    <xf numFmtId="0" fontId="3" fillId="2" borderId="0" xfId="0" applyFont="1" applyFill="1" applyAlignment="1">
      <alignment vertical="top" wrapText="1"/>
    </xf>
    <xf numFmtId="17" fontId="5" fillId="2" borderId="0" xfId="0" applyNumberFormat="1" applyFont="1" applyFill="1" applyAlignment="1">
      <alignment horizontal="left" vertical="top"/>
    </xf>
    <xf numFmtId="0" fontId="6" fillId="2" borderId="0" xfId="0" applyFont="1" applyFill="1" applyAlignment="1">
      <alignment vertical="center"/>
    </xf>
    <xf numFmtId="0" fontId="6" fillId="2" borderId="0" xfId="0" applyFont="1" applyFill="1" applyAlignment="1">
      <alignment vertical="center" wrapText="1"/>
    </xf>
    <xf numFmtId="0" fontId="1" fillId="0" borderId="0" xfId="0" applyFont="1" applyAlignment="1">
      <alignment horizontal="left" vertical="top"/>
    </xf>
    <xf numFmtId="0" fontId="2" fillId="0" borderId="0" xfId="0" applyFont="1" applyAlignment="1">
      <alignment vertical="top"/>
    </xf>
    <xf numFmtId="0" fontId="3" fillId="0" borderId="0" xfId="0" applyFont="1" applyAlignment="1">
      <alignment vertical="top"/>
    </xf>
    <xf numFmtId="0" fontId="15" fillId="5" borderId="11" xfId="1" applyFont="1" applyFill="1" applyBorder="1" applyAlignment="1">
      <alignment horizontal="center" vertical="center" wrapText="1"/>
    </xf>
    <xf numFmtId="0" fontId="46" fillId="2" borderId="0" xfId="0" applyFont="1" applyFill="1" applyAlignment="1">
      <alignment vertical="center"/>
    </xf>
    <xf numFmtId="0" fontId="7" fillId="0" borderId="0" xfId="0" applyFont="1" applyAlignment="1">
      <alignment wrapText="1"/>
    </xf>
    <xf numFmtId="0" fontId="7" fillId="0" borderId="0" xfId="0" applyFont="1" applyAlignment="1">
      <alignment horizontal="left" vertical="top"/>
    </xf>
    <xf numFmtId="0" fontId="47" fillId="0" borderId="0" xfId="0" applyFont="1" applyAlignment="1">
      <alignment vertical="center"/>
    </xf>
    <xf numFmtId="49" fontId="7" fillId="0" borderId="0" xfId="0" applyNumberFormat="1" applyFont="1" applyAlignment="1">
      <alignment vertical="center"/>
    </xf>
    <xf numFmtId="0" fontId="7" fillId="2" borderId="0" xfId="0" applyFont="1" applyFill="1" applyAlignment="1">
      <alignment vertical="center"/>
    </xf>
    <xf numFmtId="0" fontId="47" fillId="0" borderId="0" xfId="0" applyFont="1"/>
    <xf numFmtId="0" fontId="20" fillId="0" borderId="33" xfId="3" applyFont="1" applyBorder="1" applyAlignment="1">
      <alignment horizontal="left" vertical="center" wrapText="1"/>
    </xf>
    <xf numFmtId="0" fontId="7" fillId="0" borderId="0" xfId="0" applyFont="1" applyAlignment="1">
      <alignment horizontal="left" vertical="center"/>
    </xf>
    <xf numFmtId="0" fontId="20" fillId="0" borderId="31" xfId="3" applyFont="1" applyBorder="1" applyAlignment="1">
      <alignment horizontal="left" wrapText="1"/>
    </xf>
    <xf numFmtId="0" fontId="18" fillId="0" borderId="31" xfId="0" applyFont="1" applyBorder="1"/>
    <xf numFmtId="0" fontId="20" fillId="0" borderId="31" xfId="3" applyFont="1" applyBorder="1" applyAlignment="1">
      <alignment vertical="center"/>
    </xf>
    <xf numFmtId="0" fontId="20" fillId="0" borderId="31" xfId="0" applyFont="1" applyBorder="1" applyAlignment="1">
      <alignment vertical="center"/>
    </xf>
    <xf numFmtId="0" fontId="20" fillId="0" borderId="31" xfId="3" applyFont="1" applyBorder="1" applyAlignment="1">
      <alignment horizontal="left" vertical="center"/>
    </xf>
    <xf numFmtId="0" fontId="46" fillId="7" borderId="0" xfId="0" applyFont="1" applyFill="1" applyAlignment="1">
      <alignment horizontal="center" vertical="center"/>
    </xf>
    <xf numFmtId="0" fontId="46" fillId="8" borderId="0" xfId="0" applyFont="1" applyFill="1" applyAlignment="1">
      <alignment horizontal="center" vertical="center"/>
    </xf>
    <xf numFmtId="0" fontId="46" fillId="9" borderId="0" xfId="0" applyFont="1" applyFill="1" applyAlignment="1">
      <alignment horizontal="center" vertical="center"/>
    </xf>
    <xf numFmtId="0" fontId="46" fillId="10" borderId="0" xfId="0" applyFont="1" applyFill="1" applyAlignment="1">
      <alignment horizontal="center" vertical="center"/>
    </xf>
    <xf numFmtId="0" fontId="0" fillId="2" borderId="0" xfId="0" applyFill="1" applyAlignment="1">
      <alignment vertical="center"/>
    </xf>
    <xf numFmtId="0" fontId="0" fillId="12" borderId="0" xfId="0" applyFill="1" applyAlignment="1">
      <alignment vertical="center"/>
    </xf>
    <xf numFmtId="0" fontId="15" fillId="14" borderId="13" xfId="1" applyFont="1" applyFill="1" applyBorder="1" applyAlignment="1">
      <alignment horizontal="center" vertical="center" wrapText="1"/>
    </xf>
    <xf numFmtId="0" fontId="3" fillId="2" borderId="0" xfId="0" applyFont="1" applyFill="1"/>
    <xf numFmtId="0" fontId="3" fillId="12" borderId="0" xfId="0" applyFont="1" applyFill="1"/>
    <xf numFmtId="0" fontId="15" fillId="11" borderId="42" xfId="1" applyFont="1" applyFill="1" applyBorder="1" applyAlignment="1">
      <alignment horizontal="center" vertical="center" wrapText="1"/>
    </xf>
    <xf numFmtId="0" fontId="15" fillId="11" borderId="43" xfId="1" applyFont="1" applyFill="1" applyBorder="1" applyAlignment="1">
      <alignment horizontal="center" vertical="center" wrapText="1"/>
    </xf>
    <xf numFmtId="0" fontId="18" fillId="0" borderId="0" xfId="0" applyFont="1" applyAlignment="1">
      <alignment horizontal="left" vertical="center" wrapText="1"/>
    </xf>
    <xf numFmtId="0" fontId="3" fillId="2" borderId="0" xfId="0" applyFont="1" applyFill="1" applyAlignment="1">
      <alignment horizontal="left" vertical="center"/>
    </xf>
    <xf numFmtId="0" fontId="17" fillId="2" borderId="0" xfId="0" applyFont="1" applyFill="1" applyAlignment="1">
      <alignment horizontal="left" vertical="center"/>
    </xf>
    <xf numFmtId="0" fontId="3" fillId="2" borderId="0" xfId="0" applyFont="1" applyFill="1" applyAlignment="1">
      <alignment horizontal="center" vertical="center"/>
    </xf>
    <xf numFmtId="0" fontId="7" fillId="0" borderId="0" xfId="0" applyFont="1" applyAlignment="1">
      <alignment vertical="top"/>
    </xf>
    <xf numFmtId="0" fontId="19" fillId="6" borderId="0" xfId="0" applyFont="1" applyFill="1" applyAlignment="1">
      <alignment vertical="center" wrapText="1"/>
    </xf>
    <xf numFmtId="0" fontId="19" fillId="0" borderId="0" xfId="0" applyFont="1" applyAlignment="1">
      <alignment vertical="center"/>
    </xf>
    <xf numFmtId="0" fontId="7" fillId="0" borderId="0" xfId="0" applyFont="1" applyAlignment="1">
      <alignment horizontal="left" vertical="top" wrapText="1"/>
    </xf>
    <xf numFmtId="0" fontId="46" fillId="11" borderId="0" xfId="0" applyFont="1" applyFill="1" applyAlignment="1">
      <alignment vertical="top"/>
    </xf>
    <xf numFmtId="0" fontId="46" fillId="2" borderId="0" xfId="0" applyFont="1" applyFill="1" applyAlignment="1">
      <alignment vertical="top"/>
    </xf>
    <xf numFmtId="0" fontId="3" fillId="2" borderId="0" xfId="0" applyFont="1" applyFill="1" applyAlignment="1">
      <alignment wrapText="1"/>
    </xf>
    <xf numFmtId="0" fontId="15" fillId="5" borderId="52" xfId="1" applyFont="1" applyFill="1" applyBorder="1" applyAlignment="1">
      <alignment horizontal="center" vertical="center" wrapText="1"/>
    </xf>
    <xf numFmtId="0" fontId="45" fillId="2" borderId="0" xfId="0" applyFont="1" applyFill="1"/>
    <xf numFmtId="0" fontId="3" fillId="3" borderId="36" xfId="0" applyFont="1" applyFill="1" applyBorder="1"/>
    <xf numFmtId="0" fontId="3" fillId="3" borderId="37" xfId="0" applyFont="1" applyFill="1" applyBorder="1"/>
    <xf numFmtId="0" fontId="4" fillId="2" borderId="0" xfId="0" applyFont="1" applyFill="1" applyAlignment="1">
      <alignment horizontal="left" vertical="top"/>
    </xf>
    <xf numFmtId="0" fontId="3" fillId="2" borderId="0" xfId="0" applyFont="1" applyFill="1" applyAlignment="1">
      <alignment vertical="center" wrapText="1"/>
    </xf>
    <xf numFmtId="0" fontId="3" fillId="3" borderId="38" xfId="0" applyFont="1" applyFill="1" applyBorder="1"/>
    <xf numFmtId="0" fontId="3" fillId="2" borderId="0" xfId="0" applyFont="1" applyFill="1" applyAlignment="1">
      <alignment horizontal="left"/>
    </xf>
    <xf numFmtId="0" fontId="16" fillId="3" borderId="36" xfId="0" applyFont="1" applyFill="1" applyBorder="1"/>
    <xf numFmtId="0" fontId="16" fillId="3" borderId="53" xfId="0" applyFont="1" applyFill="1" applyBorder="1"/>
    <xf numFmtId="0" fontId="16" fillId="3" borderId="20" xfId="0" applyFont="1" applyFill="1" applyBorder="1"/>
    <xf numFmtId="0" fontId="16" fillId="3" borderId="21" xfId="0" applyFont="1" applyFill="1" applyBorder="1"/>
    <xf numFmtId="0" fontId="18" fillId="0" borderId="40" xfId="0" applyFont="1" applyBorder="1" applyAlignment="1">
      <alignment horizontal="center" vertical="center" wrapText="1"/>
    </xf>
    <xf numFmtId="0" fontId="48" fillId="0" borderId="0" xfId="1" applyFont="1" applyFill="1" applyAlignment="1">
      <alignment vertical="center"/>
    </xf>
    <xf numFmtId="0" fontId="48" fillId="0" borderId="0" xfId="1" applyFont="1" applyFill="1"/>
    <xf numFmtId="0" fontId="48" fillId="0" borderId="0" xfId="1" applyFont="1" applyFill="1" applyAlignment="1">
      <alignment horizontal="left" vertical="center" indent="1"/>
    </xf>
    <xf numFmtId="0" fontId="7" fillId="0" borderId="0" xfId="3" applyFont="1" applyAlignment="1">
      <alignment horizontal="left" vertical="center"/>
    </xf>
    <xf numFmtId="0" fontId="48" fillId="0" borderId="0" xfId="1" applyFont="1" applyAlignment="1">
      <alignment vertical="center"/>
    </xf>
    <xf numFmtId="0" fontId="48" fillId="0" borderId="0" xfId="1" applyFont="1" applyFill="1" applyAlignment="1"/>
    <xf numFmtId="0" fontId="20" fillId="0" borderId="30" xfId="3" applyFont="1" applyBorder="1" applyAlignment="1">
      <alignment vertical="center"/>
    </xf>
    <xf numFmtId="0" fontId="22" fillId="0" borderId="30" xfId="3" applyFont="1" applyBorder="1" applyAlignment="1">
      <alignment vertical="center"/>
    </xf>
    <xf numFmtId="0" fontId="18" fillId="0" borderId="30" xfId="0" applyFont="1" applyBorder="1"/>
    <xf numFmtId="165" fontId="3" fillId="2" borderId="0" xfId="4" applyNumberFormat="1" applyFont="1" applyFill="1"/>
    <xf numFmtId="0" fontId="18" fillId="0" borderId="28" xfId="0" applyFont="1" applyBorder="1" applyAlignment="1">
      <alignment horizontal="left" vertical="center" wrapText="1"/>
    </xf>
    <xf numFmtId="0" fontId="11" fillId="15" borderId="12" xfId="0" applyFont="1" applyFill="1" applyBorder="1" applyAlignment="1">
      <alignment horizontal="center" vertical="center" wrapText="1"/>
    </xf>
    <xf numFmtId="0" fontId="52" fillId="2" borderId="0" xfId="0" applyFont="1" applyFill="1" applyAlignment="1">
      <alignment vertical="center"/>
    </xf>
    <xf numFmtId="0" fontId="6" fillId="2" borderId="0" xfId="0" applyFont="1" applyFill="1"/>
    <xf numFmtId="0" fontId="54" fillId="13" borderId="9" xfId="1" applyFont="1" applyFill="1" applyBorder="1" applyAlignment="1">
      <alignment horizontal="center" vertical="center"/>
    </xf>
    <xf numFmtId="0" fontId="6" fillId="12" borderId="0" xfId="0" applyFont="1" applyFill="1"/>
    <xf numFmtId="0" fontId="5" fillId="2" borderId="0" xfId="0" applyFont="1" applyFill="1"/>
    <xf numFmtId="0" fontId="29" fillId="2" borderId="0" xfId="0" applyFont="1" applyFill="1"/>
    <xf numFmtId="0" fontId="55" fillId="2" borderId="0" xfId="0" applyFont="1" applyFill="1"/>
    <xf numFmtId="0" fontId="16" fillId="2" borderId="10" xfId="0" applyFont="1" applyFill="1" applyBorder="1"/>
    <xf numFmtId="0" fontId="53" fillId="2" borderId="0" xfId="1" applyFont="1" applyFill="1"/>
    <xf numFmtId="0" fontId="16" fillId="2" borderId="18" xfId="0" applyFont="1" applyFill="1" applyBorder="1"/>
    <xf numFmtId="0" fontId="52" fillId="0" borderId="0" xfId="0" applyFont="1" applyAlignment="1">
      <alignment vertical="center"/>
    </xf>
    <xf numFmtId="0" fontId="3" fillId="0" borderId="0" xfId="0" applyFont="1" applyAlignment="1">
      <alignment horizontal="left" vertical="center" wrapText="1"/>
    </xf>
    <xf numFmtId="0" fontId="3" fillId="0" borderId="40" xfId="0" applyFont="1" applyBorder="1" applyAlignment="1">
      <alignment horizontal="center" vertical="center" wrapText="1"/>
    </xf>
    <xf numFmtId="0" fontId="3" fillId="0" borderId="40" xfId="0" applyFont="1" applyBorder="1" applyAlignment="1">
      <alignment horizontal="center" vertical="center"/>
    </xf>
    <xf numFmtId="0" fontId="3" fillId="0" borderId="0" xfId="0" applyFont="1" applyAlignment="1">
      <alignment horizontal="left" vertical="center"/>
    </xf>
    <xf numFmtId="0" fontId="3" fillId="0" borderId="28" xfId="0" applyFont="1" applyBorder="1" applyAlignment="1">
      <alignment horizontal="left" vertical="center" wrapText="1"/>
    </xf>
    <xf numFmtId="0" fontId="3" fillId="0" borderId="29" xfId="0" applyFont="1" applyBorder="1" applyAlignment="1">
      <alignment horizontal="center" vertical="center" wrapText="1"/>
    </xf>
    <xf numFmtId="0" fontId="7" fillId="6" borderId="0" xfId="0" applyFont="1" applyFill="1" applyAlignment="1">
      <alignment vertical="center"/>
    </xf>
    <xf numFmtId="0" fontId="7" fillId="6" borderId="0" xfId="0" applyFont="1" applyFill="1" applyAlignment="1">
      <alignment vertical="center" wrapText="1"/>
    </xf>
    <xf numFmtId="0" fontId="7" fillId="3" borderId="0" xfId="0" applyFont="1" applyFill="1" applyAlignment="1">
      <alignment vertical="center" wrapText="1"/>
    </xf>
    <xf numFmtId="0" fontId="7" fillId="5" borderId="0" xfId="0" applyFont="1" applyFill="1" applyAlignment="1">
      <alignment vertical="center" wrapText="1"/>
    </xf>
    <xf numFmtId="0" fontId="7" fillId="5" borderId="0" xfId="0" applyFont="1" applyFill="1" applyAlignment="1">
      <alignment vertical="center"/>
    </xf>
    <xf numFmtId="0" fontId="7" fillId="4" borderId="0" xfId="0" applyFont="1" applyFill="1" applyAlignment="1">
      <alignment vertical="center"/>
    </xf>
    <xf numFmtId="0" fontId="24" fillId="6" borderId="0" xfId="0" applyFont="1" applyFill="1" applyAlignment="1">
      <alignment vertical="center"/>
    </xf>
    <xf numFmtId="0" fontId="24" fillId="0" borderId="0" xfId="0" applyFont="1" applyAlignment="1">
      <alignment horizontal="left" vertical="top" wrapText="1"/>
    </xf>
    <xf numFmtId="0" fontId="58" fillId="0" borderId="0" xfId="0" applyFont="1"/>
    <xf numFmtId="0" fontId="6" fillId="13" borderId="0" xfId="0" applyFont="1" applyFill="1"/>
    <xf numFmtId="0" fontId="24" fillId="18" borderId="0" xfId="0" applyFont="1" applyFill="1"/>
    <xf numFmtId="0" fontId="6" fillId="18" borderId="0" xfId="0" applyFont="1" applyFill="1"/>
    <xf numFmtId="0" fontId="43" fillId="0" borderId="0" xfId="0" applyFont="1"/>
    <xf numFmtId="0" fontId="10" fillId="0" borderId="54" xfId="0" applyFont="1" applyBorder="1"/>
    <xf numFmtId="0" fontId="24" fillId="6" borderId="0" xfId="0" applyFont="1" applyFill="1"/>
    <xf numFmtId="0" fontId="12" fillId="23" borderId="0" xfId="0" applyFont="1" applyFill="1"/>
    <xf numFmtId="0" fontId="6" fillId="23" borderId="0" xfId="0" applyFont="1" applyFill="1"/>
    <xf numFmtId="0" fontId="16" fillId="23" borderId="0" xfId="0" applyFont="1" applyFill="1"/>
    <xf numFmtId="0" fontId="3" fillId="23" borderId="0" xfId="0" applyFont="1" applyFill="1"/>
    <xf numFmtId="0" fontId="8" fillId="0" borderId="0" xfId="1" applyFill="1"/>
    <xf numFmtId="0" fontId="60" fillId="0" borderId="28" xfId="0" applyFont="1" applyBorder="1"/>
    <xf numFmtId="14" fontId="20" fillId="0" borderId="30" xfId="3" applyNumberFormat="1" applyFont="1" applyBorder="1" applyAlignment="1">
      <alignment horizontal="left" vertical="center" wrapText="1"/>
    </xf>
    <xf numFmtId="0" fontId="18" fillId="0" borderId="31" xfId="0" applyFont="1" applyBorder="1" applyAlignment="1">
      <alignment vertical="center" wrapText="1"/>
    </xf>
    <xf numFmtId="0" fontId="3" fillId="17" borderId="0" xfId="0" applyFont="1" applyFill="1" applyAlignment="1">
      <alignment vertical="top" wrapText="1"/>
    </xf>
    <xf numFmtId="0" fontId="16" fillId="13" borderId="28" xfId="0" applyFont="1" applyFill="1" applyBorder="1" applyAlignment="1">
      <alignment horizontal="left" vertical="center"/>
    </xf>
    <xf numFmtId="0" fontId="16" fillId="21" borderId="28" xfId="0" applyFont="1" applyFill="1" applyBorder="1" applyAlignment="1">
      <alignment horizontal="left" vertical="center"/>
    </xf>
    <xf numFmtId="0" fontId="16" fillId="0" borderId="28" xfId="0" applyFont="1" applyBorder="1" applyAlignment="1">
      <alignment horizontal="left" vertical="center"/>
    </xf>
    <xf numFmtId="0" fontId="23" fillId="13" borderId="28" xfId="0" applyFont="1" applyFill="1" applyBorder="1" applyAlignment="1">
      <alignment horizontal="left" vertical="center"/>
    </xf>
    <xf numFmtId="0" fontId="16" fillId="5" borderId="28" xfId="0" applyFont="1" applyFill="1" applyBorder="1" applyAlignment="1">
      <alignment horizontal="left" vertical="center"/>
    </xf>
    <xf numFmtId="0" fontId="16" fillId="5" borderId="28" xfId="0" applyFont="1" applyFill="1" applyBorder="1" applyAlignment="1">
      <alignment horizontal="left" vertical="center" wrapText="1"/>
    </xf>
    <xf numFmtId="0" fontId="16" fillId="11" borderId="28" xfId="0" applyFont="1" applyFill="1" applyBorder="1" applyAlignment="1">
      <alignment horizontal="left" vertical="center" wrapText="1"/>
    </xf>
    <xf numFmtId="0" fontId="3" fillId="0" borderId="28" xfId="0" applyFont="1" applyBorder="1" applyAlignment="1">
      <alignment vertical="center"/>
    </xf>
    <xf numFmtId="0" fontId="18" fillId="0" borderId="0" xfId="0" applyFont="1" applyAlignment="1">
      <alignment horizontal="center" vertical="center"/>
    </xf>
    <xf numFmtId="0" fontId="3" fillId="17" borderId="0" xfId="0" applyFont="1" applyFill="1" applyAlignment="1">
      <alignment horizontal="center"/>
    </xf>
    <xf numFmtId="0" fontId="18" fillId="17" borderId="0" xfId="0" applyFont="1" applyFill="1" applyAlignment="1">
      <alignment horizontal="center"/>
    </xf>
    <xf numFmtId="0" fontId="18" fillId="17" borderId="0" xfId="0" applyFont="1" applyFill="1" applyAlignment="1">
      <alignment horizontal="center" vertical="center"/>
    </xf>
    <xf numFmtId="0" fontId="18" fillId="0" borderId="0" xfId="0" applyFont="1" applyAlignment="1">
      <alignment horizontal="center"/>
    </xf>
    <xf numFmtId="0" fontId="3" fillId="0" borderId="0" xfId="0" applyFont="1" applyAlignment="1">
      <alignment horizontal="center"/>
    </xf>
    <xf numFmtId="0" fontId="16" fillId="14" borderId="28" xfId="0" applyFont="1" applyFill="1" applyBorder="1" applyAlignment="1">
      <alignment horizontal="centerContinuous" vertical="center"/>
    </xf>
    <xf numFmtId="0" fontId="16" fillId="9" borderId="28" xfId="0" applyFont="1" applyFill="1" applyBorder="1" applyAlignment="1">
      <alignment horizontal="centerContinuous" vertical="center"/>
    </xf>
    <xf numFmtId="0" fontId="16" fillId="3" borderId="28" xfId="0" applyFont="1" applyFill="1" applyBorder="1" applyAlignment="1">
      <alignment horizontal="centerContinuous" vertical="center" wrapText="1"/>
    </xf>
    <xf numFmtId="0" fontId="16" fillId="20" borderId="28" xfId="0" applyFont="1" applyFill="1" applyBorder="1" applyAlignment="1">
      <alignment horizontal="center" vertical="center"/>
    </xf>
    <xf numFmtId="0" fontId="18" fillId="0" borderId="30" xfId="3" applyFont="1" applyBorder="1" applyAlignment="1">
      <alignment vertical="center"/>
    </xf>
    <xf numFmtId="0" fontId="20" fillId="0" borderId="30" xfId="3" applyFont="1" applyBorder="1" applyAlignment="1">
      <alignment horizontal="left" vertical="center"/>
    </xf>
    <xf numFmtId="0" fontId="18" fillId="0" borderId="30" xfId="3" applyFont="1" applyBorder="1" applyAlignment="1">
      <alignment horizontal="left" vertical="center" wrapText="1"/>
    </xf>
    <xf numFmtId="0" fontId="20" fillId="0" borderId="31" xfId="3" applyFont="1" applyBorder="1" applyAlignment="1">
      <alignment horizontal="left"/>
    </xf>
    <xf numFmtId="0" fontId="20" fillId="0" borderId="32" xfId="3" applyFont="1" applyBorder="1" applyAlignment="1">
      <alignment horizontal="left" vertical="center"/>
    </xf>
    <xf numFmtId="0" fontId="20" fillId="0" borderId="35" xfId="3" applyFont="1" applyBorder="1" applyAlignment="1">
      <alignment horizontal="left" vertical="center"/>
    </xf>
    <xf numFmtId="0" fontId="53" fillId="0" borderId="0" xfId="1" applyFont="1" applyAlignment="1">
      <alignment vertical="center"/>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0" xfId="0" applyFont="1" applyFill="1" applyAlignment="1">
      <alignment horizontal="left" vertical="top" wrapText="1"/>
    </xf>
    <xf numFmtId="0" fontId="6" fillId="2" borderId="5"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2" borderId="7" xfId="0" applyFont="1" applyFill="1" applyBorder="1" applyAlignment="1">
      <alignment horizontal="left" vertical="top" wrapText="1"/>
    </xf>
    <xf numFmtId="0" fontId="6" fillId="2" borderId="8" xfId="0" applyFont="1" applyFill="1" applyBorder="1" applyAlignment="1">
      <alignment horizontal="left" vertical="top"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0" xfId="0" applyFont="1" applyFill="1" applyAlignment="1">
      <alignment horizontal="left" vertical="center" wrapText="1"/>
    </xf>
    <xf numFmtId="0" fontId="6" fillId="2" borderId="5"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6" fillId="2" borderId="8" xfId="0" applyFont="1" applyFill="1" applyBorder="1" applyAlignment="1">
      <alignment horizontal="left" vertical="center" wrapText="1"/>
    </xf>
    <xf numFmtId="0" fontId="16" fillId="2" borderId="48" xfId="0" applyFont="1" applyFill="1" applyBorder="1" applyAlignment="1">
      <alignment vertical="center" wrapText="1"/>
    </xf>
    <xf numFmtId="0" fontId="16" fillId="2" borderId="49" xfId="0" applyFont="1" applyFill="1" applyBorder="1" applyAlignment="1">
      <alignment vertical="center" wrapText="1"/>
    </xf>
    <xf numFmtId="0" fontId="16" fillId="2" borderId="51" xfId="0" applyFont="1" applyFill="1" applyBorder="1" applyAlignment="1">
      <alignment vertical="center" wrapText="1"/>
    </xf>
    <xf numFmtId="0" fontId="20" fillId="2" borderId="14" xfId="0" applyFont="1" applyFill="1" applyBorder="1" applyAlignment="1">
      <alignment horizontal="left" vertical="top" wrapText="1"/>
    </xf>
    <xf numFmtId="0" fontId="20" fillId="2" borderId="15" xfId="0" applyFont="1" applyFill="1" applyBorder="1" applyAlignment="1">
      <alignment horizontal="left" vertical="top" wrapText="1"/>
    </xf>
    <xf numFmtId="0" fontId="20" fillId="2" borderId="23" xfId="0" applyFont="1" applyFill="1" applyBorder="1" applyAlignment="1">
      <alignment horizontal="left" vertical="top" wrapText="1"/>
    </xf>
    <xf numFmtId="0" fontId="20" fillId="2" borderId="50" xfId="0" applyFont="1" applyFill="1" applyBorder="1" applyAlignment="1">
      <alignment horizontal="left" vertical="top" wrapText="1"/>
    </xf>
    <xf numFmtId="0" fontId="20" fillId="2" borderId="0" xfId="0" applyFont="1" applyFill="1" applyAlignment="1">
      <alignment horizontal="left" vertical="top" wrapText="1"/>
    </xf>
    <xf numFmtId="0" fontId="20" fillId="2" borderId="40" xfId="0" applyFont="1" applyFill="1" applyBorder="1" applyAlignment="1">
      <alignment horizontal="left" vertical="top" wrapText="1"/>
    </xf>
    <xf numFmtId="0" fontId="20" fillId="2" borderId="27" xfId="0" applyFont="1" applyFill="1" applyBorder="1" applyAlignment="1">
      <alignment horizontal="left" vertical="top" wrapText="1"/>
    </xf>
    <xf numFmtId="0" fontId="20" fillId="2" borderId="28" xfId="0" applyFont="1" applyFill="1" applyBorder="1" applyAlignment="1">
      <alignment horizontal="left" vertical="top" wrapText="1"/>
    </xf>
    <xf numFmtId="0" fontId="20" fillId="2" borderId="29" xfId="0" applyFont="1" applyFill="1" applyBorder="1" applyAlignment="1">
      <alignment horizontal="left" vertical="top" wrapText="1"/>
    </xf>
    <xf numFmtId="0" fontId="6" fillId="2" borderId="45" xfId="0" applyFont="1" applyFill="1" applyBorder="1" applyAlignment="1">
      <alignment horizontal="left" vertical="center" wrapText="1"/>
    </xf>
    <xf numFmtId="0" fontId="6" fillId="2" borderId="46" xfId="0" applyFont="1" applyFill="1" applyBorder="1" applyAlignment="1">
      <alignment horizontal="left" vertical="center" wrapText="1"/>
    </xf>
    <xf numFmtId="0" fontId="6" fillId="2" borderId="47" xfId="0" applyFont="1" applyFill="1" applyBorder="1" applyAlignment="1">
      <alignment horizontal="left" vertical="center" wrapText="1"/>
    </xf>
    <xf numFmtId="0" fontId="16" fillId="2" borderId="10" xfId="0" applyFont="1" applyFill="1" applyBorder="1" applyAlignment="1">
      <alignment vertical="center" wrapText="1"/>
    </xf>
    <xf numFmtId="0" fontId="20" fillId="2" borderId="10" xfId="0" applyFont="1" applyFill="1" applyBorder="1" applyAlignment="1">
      <alignment horizontal="left" vertical="top" wrapText="1"/>
    </xf>
    <xf numFmtId="0" fontId="3" fillId="2" borderId="10" xfId="0" applyFont="1" applyFill="1" applyBorder="1" applyAlignment="1">
      <alignment horizontal="left" vertical="top" wrapText="1"/>
    </xf>
    <xf numFmtId="0" fontId="20" fillId="2" borderId="10" xfId="0" applyFont="1" applyFill="1" applyBorder="1" applyAlignment="1">
      <alignment vertical="center" wrapText="1"/>
    </xf>
    <xf numFmtId="0" fontId="3" fillId="2" borderId="10" xfId="0" applyFont="1" applyFill="1" applyBorder="1" applyAlignment="1">
      <alignment vertical="center"/>
    </xf>
    <xf numFmtId="0" fontId="16"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0" xfId="0" applyFont="1" applyBorder="1" applyAlignment="1">
      <alignment horizontal="center" vertical="center"/>
    </xf>
    <xf numFmtId="0" fontId="16" fillId="0" borderId="41" xfId="0" applyFont="1" applyBorder="1" applyAlignment="1">
      <alignment horizontal="center" vertical="center" wrapText="1"/>
    </xf>
    <xf numFmtId="0" fontId="18" fillId="0" borderId="40" xfId="0" applyFont="1" applyBorder="1" applyAlignment="1">
      <alignment horizontal="center" vertical="center" wrapText="1"/>
    </xf>
    <xf numFmtId="0" fontId="0" fillId="2" borderId="0" xfId="0" applyFill="1" applyAlignment="1">
      <alignment horizontal="left" vertical="top" wrapText="1"/>
    </xf>
    <xf numFmtId="0" fontId="0" fillId="2" borderId="0" xfId="0" applyFill="1" applyAlignment="1">
      <alignment horizontal="left" vertical="top"/>
    </xf>
    <xf numFmtId="0" fontId="3" fillId="2" borderId="10" xfId="0" applyFont="1" applyFill="1" applyBorder="1" applyAlignment="1">
      <alignment vertical="center" wrapText="1"/>
    </xf>
    <xf numFmtId="0" fontId="16" fillId="2" borderId="10" xfId="0" applyFont="1" applyFill="1" applyBorder="1" applyAlignment="1">
      <alignment horizontal="left" vertical="center"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6" fillId="2" borderId="0" xfId="0" applyFont="1" applyFill="1" applyAlignment="1">
      <alignmen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6" fillId="2" borderId="7" xfId="0" applyFont="1" applyFill="1" applyBorder="1" applyAlignment="1">
      <alignment vertical="center" wrapText="1"/>
    </xf>
    <xf numFmtId="0" fontId="6" fillId="2" borderId="8" xfId="0" applyFont="1" applyFill="1" applyBorder="1" applyAlignment="1">
      <alignment vertical="center" wrapText="1"/>
    </xf>
    <xf numFmtId="0" fontId="16" fillId="2" borderId="10" xfId="0" applyFont="1" applyFill="1" applyBorder="1"/>
    <xf numFmtId="0" fontId="16" fillId="2" borderId="22" xfId="0" applyFont="1" applyFill="1" applyBorder="1" applyAlignment="1">
      <alignment vertical="center" wrapText="1"/>
    </xf>
    <xf numFmtId="0" fontId="16" fillId="2" borderId="26" xfId="0" applyFont="1" applyFill="1" applyBorder="1" applyAlignment="1">
      <alignment vertical="center" wrapText="1"/>
    </xf>
    <xf numFmtId="0" fontId="3" fillId="2" borderId="14" xfId="0" applyFont="1" applyFill="1" applyBorder="1" applyAlignment="1">
      <alignment vertical="center" wrapText="1"/>
    </xf>
    <xf numFmtId="0" fontId="3" fillId="2" borderId="15" xfId="0" applyFont="1" applyFill="1" applyBorder="1" applyAlignment="1">
      <alignment vertical="center" wrapText="1"/>
    </xf>
    <xf numFmtId="0" fontId="3" fillId="2" borderId="23" xfId="0" applyFont="1" applyFill="1" applyBorder="1" applyAlignment="1">
      <alignment vertical="center" wrapText="1"/>
    </xf>
    <xf numFmtId="0" fontId="3" fillId="2" borderId="27" xfId="0" applyFont="1" applyFill="1" applyBorder="1" applyAlignment="1">
      <alignment vertical="center" wrapText="1"/>
    </xf>
    <xf numFmtId="0" fontId="3" fillId="2" borderId="28" xfId="0" applyFont="1" applyFill="1" applyBorder="1" applyAlignment="1">
      <alignment vertical="center" wrapText="1"/>
    </xf>
    <xf numFmtId="0" fontId="3" fillId="2" borderId="29" xfId="0" applyFont="1" applyFill="1" applyBorder="1" applyAlignment="1">
      <alignment vertical="center" wrapText="1"/>
    </xf>
    <xf numFmtId="0" fontId="16" fillId="2" borderId="22" xfId="0" applyFont="1" applyFill="1" applyBorder="1" applyAlignment="1">
      <alignment horizontal="left" vertical="center" wrapText="1"/>
    </xf>
    <xf numFmtId="0" fontId="16" fillId="2" borderId="24" xfId="0" applyFont="1" applyFill="1" applyBorder="1" applyAlignment="1">
      <alignment horizontal="lef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3" fillId="2" borderId="25" xfId="0" applyFont="1" applyFill="1" applyBorder="1" applyAlignment="1">
      <alignment vertical="center" wrapText="1"/>
    </xf>
    <xf numFmtId="0" fontId="16" fillId="2" borderId="24" xfId="0" applyFont="1" applyFill="1" applyBorder="1" applyAlignment="1">
      <alignment vertical="center" wrapText="1"/>
    </xf>
    <xf numFmtId="0" fontId="3" fillId="2" borderId="14" xfId="0" applyFont="1" applyFill="1" applyBorder="1" applyAlignment="1">
      <alignment vertical="center"/>
    </xf>
    <xf numFmtId="0" fontId="3" fillId="2" borderId="15" xfId="0" applyFont="1" applyFill="1" applyBorder="1" applyAlignment="1">
      <alignment vertical="center"/>
    </xf>
    <xf numFmtId="0" fontId="3" fillId="2" borderId="23" xfId="0" applyFont="1" applyFill="1" applyBorder="1" applyAlignment="1">
      <alignment vertical="center"/>
    </xf>
    <xf numFmtId="0" fontId="3" fillId="2" borderId="16" xfId="0" applyFont="1" applyFill="1" applyBorder="1" applyAlignment="1">
      <alignment vertical="center"/>
    </xf>
    <xf numFmtId="0" fontId="3" fillId="2" borderId="17" xfId="0" applyFont="1" applyFill="1" applyBorder="1" applyAlignment="1">
      <alignment vertical="center"/>
    </xf>
    <xf numFmtId="0" fontId="3" fillId="2" borderId="25" xfId="0" applyFont="1" applyFill="1" applyBorder="1" applyAlignment="1">
      <alignment vertical="center"/>
    </xf>
    <xf numFmtId="0" fontId="16" fillId="2" borderId="19" xfId="0" applyFont="1" applyFill="1" applyBorder="1"/>
    <xf numFmtId="0" fontId="16" fillId="2" borderId="20" xfId="0" applyFont="1" applyFill="1" applyBorder="1"/>
    <xf numFmtId="0" fontId="16" fillId="2" borderId="21" xfId="0" applyFont="1" applyFill="1" applyBorder="1"/>
  </cellXfs>
  <cellStyles count="5">
    <cellStyle name="Hyperlink" xfId="1" builtinId="8"/>
    <cellStyle name="Normal" xfId="0" builtinId="0"/>
    <cellStyle name="Normal 2" xfId="2" xr:uid="{4487DFCF-CF68-48A1-AC82-D59CB60FEB82}"/>
    <cellStyle name="Normal 2 2" xfId="3" xr:uid="{5CC85B91-71AA-4A0D-9BE2-ACD469F6176C}"/>
    <cellStyle name="Percent" xfId="4" builtinId="5"/>
  </cellStyles>
  <dxfs count="37">
    <dxf>
      <font>
        <color rgb="FF9C0006"/>
      </font>
      <fill>
        <patternFill>
          <bgColor rgb="FFFFC7CE"/>
        </patternFill>
      </fill>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border outline="0">
        <top style="thin">
          <color rgb="FF000000"/>
        </top>
        <bottom style="thin">
          <color rgb="FF000000"/>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u val="none"/>
        <vertAlign val="baseline"/>
        <sz val="10"/>
        <color auto="1"/>
        <name val="Arial"/>
        <family val="2"/>
        <scheme val="none"/>
      </font>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right style="thin">
          <color rgb="FF000000"/>
        </right>
        <top style="thin">
          <color rgb="FF000000"/>
        </top>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border>
    </dxf>
    <dxf>
      <border outline="0">
        <top style="thin">
          <color rgb="FF000000"/>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u val="none"/>
        <vertAlign val="baseline"/>
        <sz val="10"/>
        <color auto="1"/>
        <name val="Arial"/>
        <family val="2"/>
        <scheme val="none"/>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s>
  <tableStyles count="0" defaultTableStyle="TableStyleMedium2" defaultPivotStyle="PivotStyleMedium9"/>
  <colors>
    <mruColors>
      <color rgb="FFFFFF99"/>
      <color rgb="FF3333FF"/>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Most data items provide information on physical vulnerability</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'Hierarchy-Abbv'!$I$2</c:f>
              <c:strCache>
                <c:ptCount val="1"/>
                <c:pt idx="0">
                  <c:v>Number of Data Links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'Hierarchy-Abbv'!$H$3:$H$8</c:f>
              <c:strCache>
                <c:ptCount val="6"/>
                <c:pt idx="0">
                  <c:v>Footprint</c:v>
                </c:pt>
                <c:pt idx="1">
                  <c:v>Combined metrics</c:v>
                </c:pt>
                <c:pt idx="2">
                  <c:v>Transition sensitivity</c:v>
                </c:pt>
                <c:pt idx="3">
                  <c:v>Mobilisation</c:v>
                </c:pt>
                <c:pt idx="4">
                  <c:v>Physical vulnerability</c:v>
                </c:pt>
                <c:pt idx="5">
                  <c:v>Alignment</c:v>
                </c:pt>
              </c:strCache>
            </c:strRef>
          </c:cat>
          <c:val>
            <c:numRef>
              <c:f>'Hierarchy-Abbv'!$I$3:$I$8</c:f>
              <c:numCache>
                <c:formatCode>General</c:formatCode>
                <c:ptCount val="6"/>
                <c:pt idx="0">
                  <c:v>71</c:v>
                </c:pt>
                <c:pt idx="1">
                  <c:v>91</c:v>
                </c:pt>
                <c:pt idx="2">
                  <c:v>96</c:v>
                </c:pt>
                <c:pt idx="3">
                  <c:v>39</c:v>
                </c:pt>
                <c:pt idx="4">
                  <c:v>167</c:v>
                </c:pt>
                <c:pt idx="5">
                  <c:v>39</c:v>
                </c:pt>
              </c:numCache>
            </c:numRef>
          </c:val>
          <c:extLst>
            <c:ext xmlns:c16="http://schemas.microsoft.com/office/drawing/2014/chart" uri="{C3380CC4-5D6E-409C-BE32-E72D297353CC}">
              <c16:uniqueId val="{00000000-CF1D-456A-9FEE-CD1A28E121D7}"/>
            </c:ext>
          </c:extLst>
        </c:ser>
        <c:ser>
          <c:idx val="1"/>
          <c:order val="1"/>
          <c:tx>
            <c:strRef>
              <c:f>'Hierarchy-Abbv'!$J$2</c:f>
              <c:strCache>
                <c:ptCount val="1"/>
                <c:pt idx="0">
                  <c:v>Number of Data Items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'Hierarchy-Abbv'!$H$3:$H$8</c:f>
              <c:strCache>
                <c:ptCount val="6"/>
                <c:pt idx="0">
                  <c:v>Footprint</c:v>
                </c:pt>
                <c:pt idx="1">
                  <c:v>Combined metrics</c:v>
                </c:pt>
                <c:pt idx="2">
                  <c:v>Transition sensitivity</c:v>
                </c:pt>
                <c:pt idx="3">
                  <c:v>Mobilisation</c:v>
                </c:pt>
                <c:pt idx="4">
                  <c:v>Physical vulnerability</c:v>
                </c:pt>
                <c:pt idx="5">
                  <c:v>Alignment</c:v>
                </c:pt>
              </c:strCache>
            </c:strRef>
          </c:cat>
          <c:val>
            <c:numRef>
              <c:f>'Hierarchy-Abbv'!$J$3:$J$8</c:f>
              <c:numCache>
                <c:formatCode>General</c:formatCode>
                <c:ptCount val="6"/>
                <c:pt idx="0">
                  <c:v>25</c:v>
                </c:pt>
                <c:pt idx="1">
                  <c:v>14</c:v>
                </c:pt>
                <c:pt idx="2">
                  <c:v>33</c:v>
                </c:pt>
                <c:pt idx="3">
                  <c:v>11</c:v>
                </c:pt>
                <c:pt idx="4">
                  <c:v>51</c:v>
                </c:pt>
                <c:pt idx="5">
                  <c:v>7</c:v>
                </c:pt>
              </c:numCache>
            </c:numRef>
          </c:val>
          <c:extLst>
            <c:ext xmlns:c16="http://schemas.microsoft.com/office/drawing/2014/chart" uri="{C3380CC4-5D6E-409C-BE32-E72D297353CC}">
              <c16:uniqueId val="{00000001-CF1D-456A-9FEE-CD1A28E121D7}"/>
            </c:ext>
          </c:extLst>
        </c:ser>
        <c:dLbls>
          <c:showLegendKey val="0"/>
          <c:showVal val="0"/>
          <c:showCatName val="0"/>
          <c:showSerName val="0"/>
          <c:showPercent val="0"/>
          <c:showBubbleSize val="0"/>
        </c:dLbls>
        <c:gapWidth val="219"/>
        <c:overlap val="-27"/>
        <c:axId val="416983936"/>
        <c:axId val="117193536"/>
      </c:barChart>
      <c:catAx>
        <c:axId val="416983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Category/Metric</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93536"/>
        <c:crosses val="autoZero"/>
        <c:auto val="1"/>
        <c:lblAlgn val="ctr"/>
        <c:lblOffset val="100"/>
        <c:noMultiLvlLbl val="0"/>
      </c:catAx>
      <c:valAx>
        <c:axId val="117193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983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Data Source Providers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C6-4112-958E-2415203D36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C6-4112-958E-2415203D36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DC6-4112-958E-2415203D365A}"/>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Sources'!$L$4:$L$6</c:f>
              <c:strCache>
                <c:ptCount val="3"/>
                <c:pt idx="0">
                  <c:v>International</c:v>
                </c:pt>
                <c:pt idx="1">
                  <c:v>Local</c:v>
                </c:pt>
                <c:pt idx="2">
                  <c:v>Not Available</c:v>
                </c:pt>
              </c:strCache>
            </c:strRef>
          </c:cat>
          <c:val>
            <c:numRef>
              <c:f>'Data Sources'!$M$4:$M$6</c:f>
              <c:numCache>
                <c:formatCode>General</c:formatCode>
                <c:ptCount val="3"/>
                <c:pt idx="0">
                  <c:v>105</c:v>
                </c:pt>
                <c:pt idx="1">
                  <c:v>52</c:v>
                </c:pt>
                <c:pt idx="2">
                  <c:v>1</c:v>
                </c:pt>
              </c:numCache>
            </c:numRef>
          </c:val>
          <c:extLst>
            <c:ext xmlns:c16="http://schemas.microsoft.com/office/drawing/2014/chart" uri="{C3380CC4-5D6E-409C-BE32-E72D297353CC}">
              <c16:uniqueId val="{00000006-CDC6-4112-958E-2415203D365A}"/>
            </c:ext>
          </c:extLst>
        </c:ser>
        <c:dLbls>
          <c:dLblPos val="outEnd"/>
          <c:showLegendKey val="0"/>
          <c:showVal val="1"/>
          <c:showCatName val="0"/>
          <c:showSerName val="0"/>
          <c:showPercent val="0"/>
          <c:showBubbleSize val="0"/>
          <c:showLeaderLines val="1"/>
        </c:dLbls>
        <c:firstSliceAng val="26"/>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Types of Data Source Providers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stacked"/>
        <c:varyColors val="0"/>
        <c:ser>
          <c:idx val="0"/>
          <c:order val="0"/>
          <c:tx>
            <c:strRef>
              <c:f>'Data Sources'!$AB$3</c:f>
              <c:strCache>
                <c:ptCount val="1"/>
                <c:pt idx="0">
                  <c:v>International </c:v>
                </c:pt>
              </c:strCache>
            </c:strRef>
          </c:tx>
          <c:spPr>
            <a:solidFill>
              <a:schemeClr val="accent1"/>
            </a:solidFill>
            <a:ln>
              <a:noFill/>
            </a:ln>
            <a:effectLst/>
          </c:spPr>
          <c:invertIfNegative val="0"/>
          <c:cat>
            <c:strRef>
              <c:f>'Data Sources'!$AA$4:$AA$10</c:f>
              <c:strCache>
                <c:ptCount val="7"/>
                <c:pt idx="0">
                  <c:v>Association / Think Tank</c:v>
                </c:pt>
                <c:pt idx="1">
                  <c:v>GLIC </c:v>
                </c:pt>
                <c:pt idx="2">
                  <c:v>International Organization </c:v>
                </c:pt>
                <c:pt idx="3">
                  <c:v>Ministry/ Agency/ Regulator </c:v>
                </c:pt>
                <c:pt idx="4">
                  <c:v>Not Available</c:v>
                </c:pt>
                <c:pt idx="5">
                  <c:v>Private/ Entity</c:v>
                </c:pt>
                <c:pt idx="6">
                  <c:v>University </c:v>
                </c:pt>
              </c:strCache>
            </c:strRef>
          </c:cat>
          <c:val>
            <c:numRef>
              <c:f>'Data Sources'!$AB$4:$AB$10</c:f>
              <c:numCache>
                <c:formatCode>General</c:formatCode>
                <c:ptCount val="7"/>
                <c:pt idx="0">
                  <c:v>29</c:v>
                </c:pt>
                <c:pt idx="2">
                  <c:v>40</c:v>
                </c:pt>
                <c:pt idx="3">
                  <c:v>7</c:v>
                </c:pt>
                <c:pt idx="5">
                  <c:v>25</c:v>
                </c:pt>
                <c:pt idx="6">
                  <c:v>4</c:v>
                </c:pt>
              </c:numCache>
            </c:numRef>
          </c:val>
          <c:extLst>
            <c:ext xmlns:c16="http://schemas.microsoft.com/office/drawing/2014/chart" uri="{C3380CC4-5D6E-409C-BE32-E72D297353CC}">
              <c16:uniqueId val="{00000000-5DAD-4F40-855E-8FFEEAD5F663}"/>
            </c:ext>
          </c:extLst>
        </c:ser>
        <c:ser>
          <c:idx val="1"/>
          <c:order val="1"/>
          <c:tx>
            <c:strRef>
              <c:f>'Data Sources'!$AC$3</c:f>
              <c:strCache>
                <c:ptCount val="1"/>
                <c:pt idx="0">
                  <c:v>Local </c:v>
                </c:pt>
              </c:strCache>
            </c:strRef>
          </c:tx>
          <c:spPr>
            <a:solidFill>
              <a:schemeClr val="accent2"/>
            </a:solidFill>
            <a:ln>
              <a:noFill/>
            </a:ln>
            <a:effectLst/>
          </c:spPr>
          <c:invertIfNegative val="0"/>
          <c:cat>
            <c:strRef>
              <c:f>'Data Sources'!$AA$4:$AA$10</c:f>
              <c:strCache>
                <c:ptCount val="7"/>
                <c:pt idx="0">
                  <c:v>Association / Think Tank</c:v>
                </c:pt>
                <c:pt idx="1">
                  <c:v>GLIC </c:v>
                </c:pt>
                <c:pt idx="2">
                  <c:v>International Organization </c:v>
                </c:pt>
                <c:pt idx="3">
                  <c:v>Ministry/ Agency/ Regulator </c:v>
                </c:pt>
                <c:pt idx="4">
                  <c:v>Not Available</c:v>
                </c:pt>
                <c:pt idx="5">
                  <c:v>Private/ Entity</c:v>
                </c:pt>
                <c:pt idx="6">
                  <c:v>University </c:v>
                </c:pt>
              </c:strCache>
            </c:strRef>
          </c:cat>
          <c:val>
            <c:numRef>
              <c:f>'Data Sources'!$AC$4:$AC$10</c:f>
              <c:numCache>
                <c:formatCode>General</c:formatCode>
                <c:ptCount val="7"/>
                <c:pt idx="0">
                  <c:v>2</c:v>
                </c:pt>
                <c:pt idx="1">
                  <c:v>4</c:v>
                </c:pt>
                <c:pt idx="3">
                  <c:v>35</c:v>
                </c:pt>
                <c:pt idx="5">
                  <c:v>11</c:v>
                </c:pt>
              </c:numCache>
            </c:numRef>
          </c:val>
          <c:extLst>
            <c:ext xmlns:c16="http://schemas.microsoft.com/office/drawing/2014/chart" uri="{C3380CC4-5D6E-409C-BE32-E72D297353CC}">
              <c16:uniqueId val="{00000001-5DAD-4F40-855E-8FFEEAD5F663}"/>
            </c:ext>
          </c:extLst>
        </c:ser>
        <c:ser>
          <c:idx val="2"/>
          <c:order val="2"/>
          <c:tx>
            <c:strRef>
              <c:f>'Data Sources'!$AD$3</c:f>
              <c:strCache>
                <c:ptCount val="1"/>
                <c:pt idx="0">
                  <c:v>not available</c:v>
                </c:pt>
              </c:strCache>
            </c:strRef>
          </c:tx>
          <c:spPr>
            <a:solidFill>
              <a:schemeClr val="accent3"/>
            </a:solidFill>
            <a:ln>
              <a:noFill/>
            </a:ln>
            <a:effectLst/>
          </c:spPr>
          <c:invertIfNegative val="0"/>
          <c:cat>
            <c:strRef>
              <c:f>'Data Sources'!$AA$4:$AA$10</c:f>
              <c:strCache>
                <c:ptCount val="7"/>
                <c:pt idx="0">
                  <c:v>Association / Think Tank</c:v>
                </c:pt>
                <c:pt idx="1">
                  <c:v>GLIC </c:v>
                </c:pt>
                <c:pt idx="2">
                  <c:v>International Organization </c:v>
                </c:pt>
                <c:pt idx="3">
                  <c:v>Ministry/ Agency/ Regulator </c:v>
                </c:pt>
                <c:pt idx="4">
                  <c:v>Not Available</c:v>
                </c:pt>
                <c:pt idx="5">
                  <c:v>Private/ Entity</c:v>
                </c:pt>
                <c:pt idx="6">
                  <c:v>University </c:v>
                </c:pt>
              </c:strCache>
            </c:strRef>
          </c:cat>
          <c:val>
            <c:numRef>
              <c:f>'Data Sources'!$AD$4:$AD$10</c:f>
              <c:numCache>
                <c:formatCode>General</c:formatCode>
                <c:ptCount val="7"/>
                <c:pt idx="4">
                  <c:v>1</c:v>
                </c:pt>
              </c:numCache>
            </c:numRef>
          </c:val>
          <c:extLst>
            <c:ext xmlns:c16="http://schemas.microsoft.com/office/drawing/2014/chart" uri="{C3380CC4-5D6E-409C-BE32-E72D297353CC}">
              <c16:uniqueId val="{00000002-5DAD-4F40-855E-8FFEEAD5F663}"/>
            </c:ext>
          </c:extLst>
        </c:ser>
        <c:dLbls>
          <c:showLegendKey val="0"/>
          <c:showVal val="0"/>
          <c:showCatName val="0"/>
          <c:showSerName val="0"/>
          <c:showPercent val="0"/>
          <c:showBubbleSize val="0"/>
        </c:dLbls>
        <c:gapWidth val="150"/>
        <c:overlap val="100"/>
        <c:axId val="789093040"/>
        <c:axId val="1185242288"/>
      </c:barChart>
      <c:catAx>
        <c:axId val="78909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Type of Data Source Provider</a:t>
                </a:r>
              </a:p>
            </c:rich>
          </c:tx>
          <c:layout>
            <c:manualLayout>
              <c:xMode val="edge"/>
              <c:yMode val="edge"/>
              <c:x val="0.36907347195448359"/>
              <c:y val="0.7975420166978860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85242288"/>
        <c:crosses val="autoZero"/>
        <c:auto val="1"/>
        <c:lblAlgn val="ctr"/>
        <c:lblOffset val="100"/>
        <c:noMultiLvlLbl val="0"/>
      </c:catAx>
      <c:valAx>
        <c:axId val="11852422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Number of Data Source Providers</a:t>
                </a:r>
              </a:p>
            </c:rich>
          </c:tx>
          <c:layout>
            <c:manualLayout>
              <c:xMode val="edge"/>
              <c:yMode val="edge"/>
              <c:x val="1.9731626573529247E-2"/>
              <c:y val="0.162604935356933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89093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a:t>
            </a:r>
            <a:r>
              <a:rPr lang="en-US" baseline="0"/>
              <a:t> Accessibility: </a:t>
            </a:r>
            <a:r>
              <a:rPr lang="en-US"/>
              <a:t>68%</a:t>
            </a:r>
            <a:r>
              <a:rPr lang="en-US" baseline="0"/>
              <a:t> of Data is Publicly Available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'Data Availability-Abbv'!$D$1</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3E-47EB-A8F9-7CFCE5FFF7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3E-47EB-A8F9-7CFCE5FFF7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93E-47EB-A8F9-7CFCE5FFF7E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6A8-4490-8809-89AE37EB4F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Availability-Abbv'!$B$2:$B$5</c:f>
              <c:strCache>
                <c:ptCount val="4"/>
                <c:pt idx="0">
                  <c:v>Not available</c:v>
                </c:pt>
                <c:pt idx="1">
                  <c:v>Public</c:v>
                </c:pt>
                <c:pt idx="2">
                  <c:v>Proprietary</c:v>
                </c:pt>
                <c:pt idx="3">
                  <c:v>Confidential</c:v>
                </c:pt>
              </c:strCache>
            </c:strRef>
          </c:cat>
          <c:val>
            <c:numRef>
              <c:f>'Data Availability-Abbv'!$D$2:$D$5</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5A3E-415F-8368-DFE155CEACF7}"/>
            </c:ext>
          </c:extLst>
        </c:ser>
        <c:dLbls>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 frequency:</a:t>
            </a:r>
            <a:r>
              <a:rPr lang="en-US" baseline="0"/>
              <a:t> </a:t>
            </a:r>
            <a:r>
              <a:rPr lang="en-US"/>
              <a:t>Most</a:t>
            </a:r>
            <a:r>
              <a:rPr lang="en-US" baseline="0"/>
              <a:t> datapoints are reported annually or updated on an ad-hoc basis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 Availability-Abbv'!$I$1</c:f>
              <c:strCache>
                <c:ptCount val="1"/>
                <c:pt idx="0">
                  <c:v>Count</c:v>
                </c:pt>
              </c:strCache>
            </c:strRef>
          </c:tx>
          <c:spPr>
            <a:solidFill>
              <a:schemeClr val="accent1"/>
            </a:solidFill>
            <a:ln>
              <a:noFill/>
            </a:ln>
            <a:effectLst/>
          </c:spPr>
          <c:invertIfNegative val="0"/>
          <c:cat>
            <c:strRef>
              <c:f>'Data Availability-Abbv'!$H$2:$H$15</c:f>
              <c:strCache>
                <c:ptCount val="14"/>
                <c:pt idx="0">
                  <c:v>NA</c:v>
                </c:pt>
                <c:pt idx="1">
                  <c:v>1H</c:v>
                </c:pt>
                <c:pt idx="2">
                  <c:v>1D</c:v>
                </c:pt>
                <c:pt idx="3">
                  <c:v>1W</c:v>
                </c:pt>
                <c:pt idx="4">
                  <c:v>1M</c:v>
                </c:pt>
                <c:pt idx="5">
                  <c:v>2M</c:v>
                </c:pt>
                <c:pt idx="6">
                  <c:v>6M</c:v>
                </c:pt>
                <c:pt idx="7">
                  <c:v>1Y</c:v>
                </c:pt>
                <c:pt idx="8">
                  <c:v>2Y</c:v>
                </c:pt>
                <c:pt idx="9">
                  <c:v>5Y</c:v>
                </c:pt>
                <c:pt idx="10">
                  <c:v>10Y</c:v>
                </c:pt>
                <c:pt idx="11">
                  <c:v>20Y</c:v>
                </c:pt>
                <c:pt idx="12">
                  <c:v>Periodic</c:v>
                </c:pt>
                <c:pt idx="13">
                  <c:v>Latest</c:v>
                </c:pt>
              </c:strCache>
            </c:strRef>
          </c:cat>
          <c:val>
            <c:numRef>
              <c:f>'Data Availability-Abbv'!$I$2:$I$15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E5D1-48E7-98AF-D747DDF85741}"/>
            </c:ext>
          </c:extLst>
        </c:ser>
        <c:dLbls>
          <c:showLegendKey val="0"/>
          <c:showVal val="0"/>
          <c:showCatName val="0"/>
          <c:showSerName val="0"/>
          <c:showPercent val="0"/>
          <c:showBubbleSize val="0"/>
        </c:dLbls>
        <c:gapWidth val="219"/>
        <c:overlap val="-27"/>
        <c:axId val="511488224"/>
        <c:axId val="220108800"/>
      </c:barChart>
      <c:catAx>
        <c:axId val="51148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108800"/>
        <c:crosses val="autoZero"/>
        <c:auto val="1"/>
        <c:lblAlgn val="ctr"/>
        <c:lblOffset val="100"/>
        <c:noMultiLvlLbl val="0"/>
      </c:catAx>
      <c:valAx>
        <c:axId val="2201088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48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Top-3 most common data use cases are</a:t>
            </a:r>
            <a:r>
              <a:rPr lang="en-US" baseline="0"/>
              <a:t> for </a:t>
            </a:r>
            <a:r>
              <a:rPr lang="en-US"/>
              <a:t>investment and lending decisions, </a:t>
            </a:r>
            <a:r>
              <a:rPr lang="en-US" sz="1400" b="0" i="0" u="none" strike="noStrike" baseline="0">
                <a:effectLst/>
              </a:rPr>
              <a:t>exposure quantifaction</a:t>
            </a:r>
            <a:r>
              <a:rPr lang="en-US"/>
              <a:t> and scenario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'Use Case-Abbv'!$B$2:$I$2</c:f>
              <c:strCache>
                <c:ptCount val="8"/>
                <c:pt idx="0">
                  <c:v>Climate-related disclosures</c:v>
                </c:pt>
                <c:pt idx="1">
                  <c:v>Exposure quantification</c:v>
                </c:pt>
                <c:pt idx="2">
                  <c:v>Financial stability monitoring</c:v>
                </c:pt>
                <c:pt idx="3">
                  <c:v>Investment and lending decisions</c:v>
                </c:pt>
                <c:pt idx="4">
                  <c:v>Macro-economic modelling</c:v>
                </c:pt>
                <c:pt idx="5">
                  <c:v>Product development</c:v>
                </c:pt>
                <c:pt idx="6">
                  <c:v>Scenario analysis</c:v>
                </c:pt>
                <c:pt idx="7">
                  <c:v>Stress testing</c:v>
                </c:pt>
              </c:strCache>
            </c:strRef>
          </c:cat>
          <c:val>
            <c:numRef>
              <c:f>'Use Case-Abbv'!$B$1:$I$1</c:f>
              <c:numCache>
                <c:formatCode>General</c:formatCode>
                <c:ptCount val="8"/>
                <c:pt idx="0">
                  <c:v>256</c:v>
                </c:pt>
                <c:pt idx="1">
                  <c:v>336</c:v>
                </c:pt>
                <c:pt idx="2">
                  <c:v>263</c:v>
                </c:pt>
                <c:pt idx="3">
                  <c:v>356</c:v>
                </c:pt>
                <c:pt idx="4">
                  <c:v>127</c:v>
                </c:pt>
                <c:pt idx="5">
                  <c:v>81</c:v>
                </c:pt>
                <c:pt idx="6">
                  <c:v>287</c:v>
                </c:pt>
                <c:pt idx="7">
                  <c:v>254</c:v>
                </c:pt>
              </c:numCache>
            </c:numRef>
          </c:val>
          <c:extLst>
            <c:ext xmlns:c16="http://schemas.microsoft.com/office/drawing/2014/chart" uri="{C3380CC4-5D6E-409C-BE32-E72D297353CC}">
              <c16:uniqueId val="{00000000-B195-452F-ABC2-0D9C30FAB843}"/>
            </c:ext>
          </c:extLst>
        </c:ser>
        <c:dLbls>
          <c:showLegendKey val="0"/>
          <c:showVal val="0"/>
          <c:showCatName val="0"/>
          <c:showSerName val="0"/>
          <c:showPercent val="0"/>
          <c:showBubbleSize val="0"/>
        </c:dLbls>
        <c:gapWidth val="219"/>
        <c:overlap val="-27"/>
        <c:axId val="834693551"/>
        <c:axId val="1190055295"/>
      </c:barChart>
      <c:catAx>
        <c:axId val="83469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55295"/>
        <c:crosses val="autoZero"/>
        <c:auto val="1"/>
        <c:lblAlgn val="ctr"/>
        <c:lblOffset val="100"/>
        <c:noMultiLvlLbl val="0"/>
      </c:catAx>
      <c:valAx>
        <c:axId val="119005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69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 often serves more than 1 purpose: 85% (429) of the 503 data items have more</a:t>
            </a:r>
            <a:r>
              <a:rPr lang="en-US" baseline="0"/>
              <a:t> than 1 use case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'Use Case-Abbv'!$M$2</c:f>
              <c:strCache>
                <c:ptCount val="1"/>
                <c:pt idx="0">
                  <c:v>Number of Data Items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'Use Case-Abbv'!$M$3:$M$10</c:f>
              <c:numCache>
                <c:formatCode>General</c:formatCode>
                <c:ptCount val="8"/>
                <c:pt idx="0">
                  <c:v>74</c:v>
                </c:pt>
                <c:pt idx="1">
                  <c:v>82</c:v>
                </c:pt>
                <c:pt idx="2">
                  <c:v>75</c:v>
                </c:pt>
                <c:pt idx="3">
                  <c:v>70</c:v>
                </c:pt>
                <c:pt idx="4">
                  <c:v>44</c:v>
                </c:pt>
                <c:pt idx="5">
                  <c:v>112</c:v>
                </c:pt>
                <c:pt idx="6">
                  <c:v>43</c:v>
                </c:pt>
                <c:pt idx="7">
                  <c:v>3</c:v>
                </c:pt>
              </c:numCache>
            </c:numRef>
          </c:val>
          <c:extLst>
            <c:ext xmlns:c16="http://schemas.microsoft.com/office/drawing/2014/chart" uri="{C3380CC4-5D6E-409C-BE32-E72D297353CC}">
              <c16:uniqueId val="{00000001-833E-43F6-BE01-259951CF48C8}"/>
            </c:ext>
          </c:extLst>
        </c:ser>
        <c:dLbls>
          <c:showLegendKey val="0"/>
          <c:showVal val="0"/>
          <c:showCatName val="0"/>
          <c:showSerName val="0"/>
          <c:showPercent val="0"/>
          <c:showBubbleSize val="0"/>
        </c:dLbls>
        <c:gapWidth val="219"/>
        <c:overlap val="-27"/>
        <c:axId val="404076016"/>
        <c:axId val="151728672"/>
      </c:barChart>
      <c:catAx>
        <c:axId val="404076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Use Cases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8672"/>
        <c:crosses val="autoZero"/>
        <c:auto val="1"/>
        <c:lblAlgn val="ctr"/>
        <c:lblOffset val="100"/>
        <c:noMultiLvlLbl val="0"/>
      </c:catAx>
      <c:valAx>
        <c:axId val="151728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Data Items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07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87D5275-A0D2-4649-8037-7C969431317E}" type="doc">
      <dgm:prSet loTypeId="urn:microsoft.com/office/officeart/2005/8/layout/arrow2" loCatId="process" qsTypeId="urn:microsoft.com/office/officeart/2005/8/quickstyle/simple1" qsCatId="simple" csTypeId="urn:microsoft.com/office/officeart/2005/8/colors/accent1_1" csCatId="accent1" phldr="1"/>
      <dgm:spPr/>
      <dgm:t>
        <a:bodyPr/>
        <a:lstStyle/>
        <a:p>
          <a:endParaRPr lang="en-US"/>
        </a:p>
      </dgm:t>
    </dgm:pt>
    <dgm:pt modelId="{781B1906-55D6-4FF5-A090-849D0E659FE9}">
      <dgm:prSet phldrT="[Text]" custT="1"/>
      <dgm:spPr/>
      <dgm:t>
        <a:bodyPr/>
        <a:lstStyle/>
        <a:p>
          <a:pPr algn="ctr"/>
          <a:r>
            <a:rPr lang="en-MY" sz="1600" b="1">
              <a:latin typeface="Arial" panose="020B0604020202020204" pitchFamily="34" charset="0"/>
              <a:cs typeface="Arial" panose="020B0604020202020204" pitchFamily="34" charset="0"/>
            </a:rPr>
            <a:t>Use Cases</a:t>
          </a:r>
          <a:endParaRPr lang="en-US" sz="1600">
            <a:latin typeface="Arial" panose="020B0604020202020204" pitchFamily="34" charset="0"/>
            <a:cs typeface="Arial" panose="020B0604020202020204" pitchFamily="34" charset="0"/>
          </a:endParaRPr>
        </a:p>
      </dgm:t>
    </dgm:pt>
    <dgm:pt modelId="{56D4E1BB-5F02-469D-AC57-142CA9B8693D}" type="parTrans" cxnId="{17A27FD2-837B-4369-BAC2-EC7827BE499E}">
      <dgm:prSet/>
      <dgm:spPr/>
      <dgm:t>
        <a:bodyPr/>
        <a:lstStyle/>
        <a:p>
          <a:endParaRPr lang="en-US" sz="1600"/>
        </a:p>
      </dgm:t>
    </dgm:pt>
    <dgm:pt modelId="{97F579F4-8724-4344-A7C0-4240994E60DF}" type="sibTrans" cxnId="{17A27FD2-837B-4369-BAC2-EC7827BE499E}">
      <dgm:prSet/>
      <dgm:spPr/>
      <dgm:t>
        <a:bodyPr/>
        <a:lstStyle/>
        <a:p>
          <a:endParaRPr lang="en-US" sz="1600"/>
        </a:p>
      </dgm:t>
    </dgm:pt>
    <dgm:pt modelId="{259119E6-802E-4078-9BEA-B65F1B5C677A}">
      <dgm:prSet phldrT="[Text]" custT="1"/>
      <dgm:spPr/>
      <dgm:t>
        <a:bodyPr/>
        <a:lstStyle/>
        <a:p>
          <a:pPr marL="0" indent="0" algn="l"/>
          <a:r>
            <a:rPr lang="en-MY" sz="1600" b="1">
              <a:latin typeface="Arial" panose="020B0604020202020204" pitchFamily="34" charset="0"/>
              <a:cs typeface="Arial" panose="020B0604020202020204" pitchFamily="34" charset="0"/>
            </a:rPr>
            <a:t>Metric Types</a:t>
          </a:r>
          <a:endParaRPr lang="en-US" sz="1600">
            <a:latin typeface="Arial" panose="020B0604020202020204" pitchFamily="34" charset="0"/>
            <a:cs typeface="Arial" panose="020B0604020202020204" pitchFamily="34" charset="0"/>
          </a:endParaRPr>
        </a:p>
      </dgm:t>
    </dgm:pt>
    <dgm:pt modelId="{066BD7D4-91E9-4768-9B5A-1B0AA08A36A9}" type="parTrans" cxnId="{008B2699-ADED-472B-BD4A-9EFD968271F2}">
      <dgm:prSet/>
      <dgm:spPr/>
      <dgm:t>
        <a:bodyPr/>
        <a:lstStyle/>
        <a:p>
          <a:endParaRPr lang="en-US" sz="1600"/>
        </a:p>
      </dgm:t>
    </dgm:pt>
    <dgm:pt modelId="{0E6FA3F0-1345-4C12-BB7D-4E55C7149312}" type="sibTrans" cxnId="{008B2699-ADED-472B-BD4A-9EFD968271F2}">
      <dgm:prSet/>
      <dgm:spPr/>
      <dgm:t>
        <a:bodyPr/>
        <a:lstStyle/>
        <a:p>
          <a:endParaRPr lang="en-US" sz="1600"/>
        </a:p>
      </dgm:t>
    </dgm:pt>
    <dgm:pt modelId="{CD1F024D-9B1A-4ECF-A813-B0F0AAEA1279}">
      <dgm:prSet phldrT="[Text]" custT="1"/>
      <dgm:spPr/>
      <dgm:t>
        <a:bodyPr/>
        <a:lstStyle/>
        <a:p>
          <a:endParaRPr lang="en-US" sz="1600" b="1">
            <a:solidFill>
              <a:schemeClr val="bg1"/>
            </a:solidFill>
            <a:latin typeface="Arial" panose="020B0604020202020204" pitchFamily="34" charset="0"/>
            <a:cs typeface="Arial" panose="020B0604020202020204" pitchFamily="34" charset="0"/>
          </a:endParaRPr>
        </a:p>
      </dgm:t>
    </dgm:pt>
    <dgm:pt modelId="{0D687C0F-5AE0-41CB-AE69-4ED11077DD6A}" type="sibTrans" cxnId="{A9090391-3B17-435F-B19B-EFBDA40ACFFB}">
      <dgm:prSet/>
      <dgm:spPr/>
      <dgm:t>
        <a:bodyPr/>
        <a:lstStyle/>
        <a:p>
          <a:endParaRPr lang="en-US" sz="1600"/>
        </a:p>
      </dgm:t>
    </dgm:pt>
    <dgm:pt modelId="{2FDA2242-C561-4F54-B31C-4D07CA0F35B6}" type="parTrans" cxnId="{A9090391-3B17-435F-B19B-EFBDA40ACFFB}">
      <dgm:prSet/>
      <dgm:spPr/>
      <dgm:t>
        <a:bodyPr/>
        <a:lstStyle/>
        <a:p>
          <a:endParaRPr lang="en-US" sz="1600"/>
        </a:p>
      </dgm:t>
    </dgm:pt>
    <dgm:pt modelId="{E5149636-5705-4637-86B2-E6199847C8B6}" type="pres">
      <dgm:prSet presAssocID="{887D5275-A0D2-4649-8037-7C969431317E}" presName="arrowDiagram" presStyleCnt="0">
        <dgm:presLayoutVars>
          <dgm:chMax val="5"/>
          <dgm:dir/>
          <dgm:resizeHandles val="exact"/>
        </dgm:presLayoutVars>
      </dgm:prSet>
      <dgm:spPr/>
    </dgm:pt>
    <dgm:pt modelId="{24C5E898-AF9A-44E4-96E9-85869CA608DE}" type="pres">
      <dgm:prSet presAssocID="{887D5275-A0D2-4649-8037-7C969431317E}" presName="arrow" presStyleLbl="bgShp" presStyleIdx="0" presStyleCnt="1" custScaleX="110688" custScaleY="79799" custLinFactNeighborX="8734" custLinFactNeighborY="-3055"/>
      <dgm:spPr/>
    </dgm:pt>
    <dgm:pt modelId="{EADB00ED-FCEB-485C-B88F-3333FB98DC55}" type="pres">
      <dgm:prSet presAssocID="{887D5275-A0D2-4649-8037-7C969431317E}" presName="arrowDiagram3" presStyleCnt="0"/>
      <dgm:spPr/>
    </dgm:pt>
    <dgm:pt modelId="{FCCA76EA-B1AA-44A4-8967-E30F4F50D54C}" type="pres">
      <dgm:prSet presAssocID="{CD1F024D-9B1A-4ECF-A813-B0F0AAEA1279}" presName="bullet3a" presStyleLbl="node1" presStyleIdx="0" presStyleCnt="3" custFlipVert="1" custFlipHor="1" custScaleX="1392948" custScaleY="496657" custLinFactX="500000" custLinFactY="-300000" custLinFactNeighborX="534987" custLinFactNeighborY="-312825"/>
      <dgm:spPr/>
    </dgm:pt>
    <dgm:pt modelId="{2FA82FCB-E99C-4AAB-9665-9689C85EA1D2}" type="pres">
      <dgm:prSet presAssocID="{CD1F024D-9B1A-4ECF-A813-B0F0AAEA1279}" presName="textBox3a" presStyleLbl="revTx" presStyleIdx="0" presStyleCnt="3" custScaleX="119800" custScaleY="55231" custLinFactX="-31589" custLinFactY="-65113" custLinFactNeighborX="-100000" custLinFactNeighborY="-100000">
        <dgm:presLayoutVars>
          <dgm:bulletEnabled val="1"/>
        </dgm:presLayoutVars>
      </dgm:prSet>
      <dgm:spPr/>
    </dgm:pt>
    <dgm:pt modelId="{9B8E6695-E022-4FD0-BC9C-29BD9E68E315}" type="pres">
      <dgm:prSet presAssocID="{781B1906-55D6-4FF5-A090-849D0E659FE9}" presName="bullet3b" presStyleLbl="node1" presStyleIdx="1" presStyleCnt="3" custScaleX="722820" custScaleY="279333" custLinFactX="-400000" custLinFactY="200000" custLinFactNeighborX="-412966" custLinFactNeighborY="204756"/>
      <dgm:spPr/>
    </dgm:pt>
    <dgm:pt modelId="{F6BF89DF-B486-4666-9D6A-4AF2B05EB570}" type="pres">
      <dgm:prSet presAssocID="{781B1906-55D6-4FF5-A090-849D0E659FE9}" presName="textBox3b" presStyleLbl="revTx" presStyleIdx="1" presStyleCnt="3" custScaleX="157444" custScaleY="29014" custLinFactNeighborX="-42432" custLinFactNeighborY="-31119">
        <dgm:presLayoutVars>
          <dgm:bulletEnabled val="1"/>
        </dgm:presLayoutVars>
      </dgm:prSet>
      <dgm:spPr/>
    </dgm:pt>
    <dgm:pt modelId="{AC2F587D-BFC7-4288-94B2-29E6D0BF5C36}" type="pres">
      <dgm:prSet presAssocID="{259119E6-802E-4078-9BEA-B65F1B5C677A}" presName="bullet3c" presStyleLbl="node1" presStyleIdx="2" presStyleCnt="3" custScaleX="551849" custScaleY="196436" custLinFactX="100000" custLinFactNeighborX="164865" custLinFactNeighborY="19194"/>
      <dgm:spPr/>
    </dgm:pt>
    <dgm:pt modelId="{B8F4126B-8A85-4D2A-AC14-9C206A1C7656}" type="pres">
      <dgm:prSet presAssocID="{259119E6-802E-4078-9BEA-B65F1B5C677A}" presName="textBox3c" presStyleLbl="revTx" presStyleIdx="2" presStyleCnt="3" custScaleX="149458" custScaleY="29714" custLinFactNeighborX="34215" custLinFactNeighborY="-30038">
        <dgm:presLayoutVars>
          <dgm:bulletEnabled val="1"/>
        </dgm:presLayoutVars>
      </dgm:prSet>
      <dgm:spPr/>
    </dgm:pt>
  </dgm:ptLst>
  <dgm:cxnLst>
    <dgm:cxn modelId="{1AA6D222-2DC0-4A07-8C18-82D897CB97A7}" type="presOf" srcId="{CD1F024D-9B1A-4ECF-A813-B0F0AAEA1279}" destId="{2FA82FCB-E99C-4AAB-9665-9689C85EA1D2}" srcOrd="0" destOrd="0" presId="urn:microsoft.com/office/officeart/2005/8/layout/arrow2"/>
    <dgm:cxn modelId="{A714F340-E152-488E-8A0F-A9EEE8EC7FB4}" type="presOf" srcId="{781B1906-55D6-4FF5-A090-849D0E659FE9}" destId="{F6BF89DF-B486-4666-9D6A-4AF2B05EB570}" srcOrd="0" destOrd="0" presId="urn:microsoft.com/office/officeart/2005/8/layout/arrow2"/>
    <dgm:cxn modelId="{36E40F4A-7097-47B5-A195-BD7108E65E2F}" type="presOf" srcId="{887D5275-A0D2-4649-8037-7C969431317E}" destId="{E5149636-5705-4637-86B2-E6199847C8B6}" srcOrd="0" destOrd="0" presId="urn:microsoft.com/office/officeart/2005/8/layout/arrow2"/>
    <dgm:cxn modelId="{A9090391-3B17-435F-B19B-EFBDA40ACFFB}" srcId="{887D5275-A0D2-4649-8037-7C969431317E}" destId="{CD1F024D-9B1A-4ECF-A813-B0F0AAEA1279}" srcOrd="0" destOrd="0" parTransId="{2FDA2242-C561-4F54-B31C-4D07CA0F35B6}" sibTransId="{0D687C0F-5AE0-41CB-AE69-4ED11077DD6A}"/>
    <dgm:cxn modelId="{008B2699-ADED-472B-BD4A-9EFD968271F2}" srcId="{887D5275-A0D2-4649-8037-7C969431317E}" destId="{259119E6-802E-4078-9BEA-B65F1B5C677A}" srcOrd="2" destOrd="0" parTransId="{066BD7D4-91E9-4768-9B5A-1B0AA08A36A9}" sibTransId="{0E6FA3F0-1345-4C12-BB7D-4E55C7149312}"/>
    <dgm:cxn modelId="{17A27FD2-837B-4369-BAC2-EC7827BE499E}" srcId="{887D5275-A0D2-4649-8037-7C969431317E}" destId="{781B1906-55D6-4FF5-A090-849D0E659FE9}" srcOrd="1" destOrd="0" parTransId="{56D4E1BB-5F02-469D-AC57-142CA9B8693D}" sibTransId="{97F579F4-8724-4344-A7C0-4240994E60DF}"/>
    <dgm:cxn modelId="{9F9821F1-8D29-4956-942C-0677F858B37F}" type="presOf" srcId="{259119E6-802E-4078-9BEA-B65F1B5C677A}" destId="{B8F4126B-8A85-4D2A-AC14-9C206A1C7656}" srcOrd="0" destOrd="0" presId="urn:microsoft.com/office/officeart/2005/8/layout/arrow2"/>
    <dgm:cxn modelId="{4B3AA8B2-7D1B-4384-87D1-5407AC439F13}" type="presParOf" srcId="{E5149636-5705-4637-86B2-E6199847C8B6}" destId="{24C5E898-AF9A-44E4-96E9-85869CA608DE}" srcOrd="0" destOrd="0" presId="urn:microsoft.com/office/officeart/2005/8/layout/arrow2"/>
    <dgm:cxn modelId="{93CBC07A-8194-4BAB-A097-B851D91A6EBC}" type="presParOf" srcId="{E5149636-5705-4637-86B2-E6199847C8B6}" destId="{EADB00ED-FCEB-485C-B88F-3333FB98DC55}" srcOrd="1" destOrd="0" presId="urn:microsoft.com/office/officeart/2005/8/layout/arrow2"/>
    <dgm:cxn modelId="{04689067-DB6B-46D0-B7E4-C05150C94E53}" type="presParOf" srcId="{EADB00ED-FCEB-485C-B88F-3333FB98DC55}" destId="{FCCA76EA-B1AA-44A4-8967-E30F4F50D54C}" srcOrd="0" destOrd="0" presId="urn:microsoft.com/office/officeart/2005/8/layout/arrow2"/>
    <dgm:cxn modelId="{0E6CFE13-5B9D-4F8D-AE47-8315B8245DEC}" type="presParOf" srcId="{EADB00ED-FCEB-485C-B88F-3333FB98DC55}" destId="{2FA82FCB-E99C-4AAB-9665-9689C85EA1D2}" srcOrd="1" destOrd="0" presId="urn:microsoft.com/office/officeart/2005/8/layout/arrow2"/>
    <dgm:cxn modelId="{8E1B1DA1-71B3-44C9-BD35-A85DF3065C86}" type="presParOf" srcId="{EADB00ED-FCEB-485C-B88F-3333FB98DC55}" destId="{9B8E6695-E022-4FD0-BC9C-29BD9E68E315}" srcOrd="2" destOrd="0" presId="urn:microsoft.com/office/officeart/2005/8/layout/arrow2"/>
    <dgm:cxn modelId="{130130F6-7E16-4EF7-AEF1-DA051B7707D5}" type="presParOf" srcId="{EADB00ED-FCEB-485C-B88F-3333FB98DC55}" destId="{F6BF89DF-B486-4666-9D6A-4AF2B05EB570}" srcOrd="3" destOrd="0" presId="urn:microsoft.com/office/officeart/2005/8/layout/arrow2"/>
    <dgm:cxn modelId="{B16FA6CF-70E9-4AC7-8D2D-3EE03CCF9D63}" type="presParOf" srcId="{EADB00ED-FCEB-485C-B88F-3333FB98DC55}" destId="{AC2F587D-BFC7-4288-94B2-29E6D0BF5C36}" srcOrd="4" destOrd="0" presId="urn:microsoft.com/office/officeart/2005/8/layout/arrow2"/>
    <dgm:cxn modelId="{8DA6A8A9-4487-432F-8FFE-7C06B21876D3}" type="presParOf" srcId="{EADB00ED-FCEB-485C-B88F-3333FB98DC55}" destId="{B8F4126B-8A85-4D2A-AC14-9C206A1C7656}" srcOrd="5" destOrd="0" presId="urn:microsoft.com/office/officeart/2005/8/layout/arrow2"/>
  </dgm:cxnLst>
  <dgm:bg/>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4C5E898-AF9A-44E4-96E9-85869CA608DE}">
      <dsp:nvSpPr>
        <dsp:cNvPr id="0" name=""/>
        <dsp:cNvSpPr/>
      </dsp:nvSpPr>
      <dsp:spPr>
        <a:xfrm>
          <a:off x="1534781" y="174004"/>
          <a:ext cx="5892434" cy="2655043"/>
        </a:xfrm>
        <a:prstGeom prst="swooshArrow">
          <a:avLst>
            <a:gd name="adj1" fmla="val 25000"/>
            <a:gd name="adj2" fmla="val 25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FCCA76EA-B1AA-44A4-8967-E30F4F50D54C}">
      <dsp:nvSpPr>
        <dsp:cNvPr id="0" name=""/>
        <dsp:cNvSpPr/>
      </dsp:nvSpPr>
      <dsp:spPr>
        <a:xfrm flipH="1" flipV="1">
          <a:off x="2568136" y="1113279"/>
          <a:ext cx="1927979" cy="687423"/>
        </a:xfrm>
        <a:prstGeom prst="ellipse">
          <a:avLst/>
        </a:prstGeom>
        <a:solidFill>
          <a:schemeClr val="lt1">
            <a:hueOff val="0"/>
            <a:satOff val="0"/>
            <a:lumOff val="0"/>
            <a:alphaOff val="0"/>
          </a:schemeClr>
        </a:solid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FA82FCB-E99C-4AAB-9665-9689C85EA1D2}">
      <dsp:nvSpPr>
        <dsp:cNvPr id="0" name=""/>
        <dsp:cNvSpPr/>
      </dsp:nvSpPr>
      <dsp:spPr>
        <a:xfrm>
          <a:off x="344618" y="932796"/>
          <a:ext cx="1485959" cy="5310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3341" tIns="0" rIns="0" bIns="0" numCol="1" spcCol="1270" anchor="t" anchorCtr="0">
          <a:noAutofit/>
        </a:bodyPr>
        <a:lstStyle/>
        <a:p>
          <a:pPr marL="0" lvl="0" indent="0" algn="l" defTabSz="711200">
            <a:lnSpc>
              <a:spcPct val="90000"/>
            </a:lnSpc>
            <a:spcBef>
              <a:spcPct val="0"/>
            </a:spcBef>
            <a:spcAft>
              <a:spcPct val="35000"/>
            </a:spcAft>
            <a:buNone/>
          </a:pPr>
          <a:endParaRPr lang="en-US" sz="1600" b="1" kern="1200">
            <a:solidFill>
              <a:schemeClr val="bg1"/>
            </a:solidFill>
            <a:latin typeface="Arial" panose="020B0604020202020204" pitchFamily="34" charset="0"/>
            <a:cs typeface="Arial" panose="020B0604020202020204" pitchFamily="34" charset="0"/>
          </a:endParaRPr>
        </a:p>
      </dsp:txBody>
      <dsp:txXfrm>
        <a:off x="344618" y="932796"/>
        <a:ext cx="1485959" cy="531073"/>
      </dsp:txXfrm>
    </dsp:sp>
    <dsp:sp modelId="{9B8E6695-E022-4FD0-BC9C-29BD9E68E315}">
      <dsp:nvSpPr>
        <dsp:cNvPr id="0" name=""/>
        <dsp:cNvSpPr/>
      </dsp:nvSpPr>
      <dsp:spPr>
        <a:xfrm>
          <a:off x="438911" y="2120036"/>
          <a:ext cx="1808515" cy="698898"/>
        </a:xfrm>
        <a:prstGeom prst="ellipse">
          <a:avLst/>
        </a:prstGeom>
        <a:solidFill>
          <a:schemeClr val="lt1">
            <a:hueOff val="0"/>
            <a:satOff val="0"/>
            <a:lumOff val="0"/>
            <a:alphaOff val="0"/>
          </a:schemeClr>
        </a:solid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F6BF89DF-B486-4666-9D6A-4AF2B05EB570}">
      <dsp:nvSpPr>
        <dsp:cNvPr id="0" name=""/>
        <dsp:cNvSpPr/>
      </dsp:nvSpPr>
      <dsp:spPr>
        <a:xfrm>
          <a:off x="2468146" y="1535944"/>
          <a:ext cx="2011553" cy="5251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32577" tIns="0" rIns="0" bIns="0" numCol="1" spcCol="1270" anchor="t" anchorCtr="0">
          <a:noAutofit/>
        </a:bodyPr>
        <a:lstStyle/>
        <a:p>
          <a:pPr marL="0" lvl="0" indent="0" algn="ctr" defTabSz="711200">
            <a:lnSpc>
              <a:spcPct val="90000"/>
            </a:lnSpc>
            <a:spcBef>
              <a:spcPct val="0"/>
            </a:spcBef>
            <a:spcAft>
              <a:spcPct val="35000"/>
            </a:spcAft>
            <a:buNone/>
          </a:pPr>
          <a:r>
            <a:rPr lang="en-MY" sz="1600" b="1" kern="1200">
              <a:latin typeface="Arial" panose="020B0604020202020204" pitchFamily="34" charset="0"/>
              <a:cs typeface="Arial" panose="020B0604020202020204" pitchFamily="34" charset="0"/>
            </a:rPr>
            <a:t>Use Cases</a:t>
          </a:r>
          <a:endParaRPr lang="en-US" sz="1600" kern="1200">
            <a:latin typeface="Arial" panose="020B0604020202020204" pitchFamily="34" charset="0"/>
            <a:cs typeface="Arial" panose="020B0604020202020204" pitchFamily="34" charset="0"/>
          </a:endParaRPr>
        </a:p>
      </dsp:txBody>
      <dsp:txXfrm>
        <a:off x="2468146" y="1535944"/>
        <a:ext cx="2011553" cy="525146"/>
      </dsp:txXfrm>
    </dsp:sp>
    <dsp:sp modelId="{AC2F587D-BFC7-4288-94B2-29E6D0BF5C36}">
      <dsp:nvSpPr>
        <dsp:cNvPr id="0" name=""/>
        <dsp:cNvSpPr/>
      </dsp:nvSpPr>
      <dsp:spPr>
        <a:xfrm>
          <a:off x="4856150" y="680931"/>
          <a:ext cx="1909535" cy="679717"/>
        </a:xfrm>
        <a:prstGeom prst="ellipse">
          <a:avLst/>
        </a:prstGeom>
        <a:solidFill>
          <a:schemeClr val="lt1">
            <a:hueOff val="0"/>
            <a:satOff val="0"/>
            <a:lumOff val="0"/>
            <a:alphaOff val="0"/>
          </a:schemeClr>
        </a:solid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B8F4126B-8A85-4D2A-AC14-9C206A1C7656}">
      <dsp:nvSpPr>
        <dsp:cNvPr id="0" name=""/>
        <dsp:cNvSpPr/>
      </dsp:nvSpPr>
      <dsp:spPr>
        <a:xfrm>
          <a:off x="5015614" y="1072420"/>
          <a:ext cx="1909521" cy="6871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83352" tIns="0" rIns="0" bIns="0" numCol="1" spcCol="1270" anchor="t" anchorCtr="0">
          <a:noAutofit/>
        </a:bodyPr>
        <a:lstStyle/>
        <a:p>
          <a:pPr marL="0" lvl="0" indent="0" algn="l" defTabSz="711200">
            <a:lnSpc>
              <a:spcPct val="90000"/>
            </a:lnSpc>
            <a:spcBef>
              <a:spcPct val="0"/>
            </a:spcBef>
            <a:spcAft>
              <a:spcPct val="35000"/>
            </a:spcAft>
            <a:buNone/>
          </a:pPr>
          <a:r>
            <a:rPr lang="en-MY" sz="1600" b="1" kern="1200">
              <a:latin typeface="Arial" panose="020B0604020202020204" pitchFamily="34" charset="0"/>
              <a:cs typeface="Arial" panose="020B0604020202020204" pitchFamily="34" charset="0"/>
            </a:rPr>
            <a:t>Metric Types</a:t>
          </a:r>
          <a:endParaRPr lang="en-US" sz="1600" kern="1200">
            <a:latin typeface="Arial" panose="020B0604020202020204" pitchFamily="34" charset="0"/>
            <a:cs typeface="Arial" panose="020B0604020202020204" pitchFamily="34" charset="0"/>
          </a:endParaRPr>
        </a:p>
      </dsp:txBody>
      <dsp:txXfrm>
        <a:off x="5015614" y="1072420"/>
        <a:ext cx="1909521" cy="687100"/>
      </dsp:txXfrm>
    </dsp:sp>
  </dsp:spTree>
</dsp:drawing>
</file>

<file path=xl/diagrams/layout1.xml><?xml version="1.0" encoding="utf-8"?>
<dgm:layoutDef xmlns:dgm="http://schemas.openxmlformats.org/drawingml/2006/diagram" xmlns:a="http://schemas.openxmlformats.org/drawingml/2006/main" uniqueId="urn:microsoft.com/office/officeart/2005/8/layout/arrow2">
  <dgm:title val=""/>
  <dgm:desc val=""/>
  <dgm:catLst>
    <dgm:cat type="process" pri="23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arrowDiagram">
    <dgm:varLst>
      <dgm:chMax val="5"/>
      <dgm:dir/>
      <dgm:resizeHandles val="exact"/>
    </dgm:varLst>
    <dgm:alg type="composite">
      <dgm:param type="ar" val="1.6"/>
    </dgm:alg>
    <dgm:shape xmlns:r="http://schemas.openxmlformats.org/officeDocument/2006/relationships" r:blip="">
      <dgm:adjLst/>
    </dgm:shape>
    <dgm:presOf/>
    <dgm:constrLst>
      <dgm:constr type="l" for="ch" forName="arrow"/>
      <dgm:constr type="t" for="ch" forName="arrow"/>
      <dgm:constr type="w" for="ch" forName="arrow" refType="w"/>
      <dgm:constr type="h" for="ch" forName="arrow" refType="h"/>
      <dgm:constr type="ctrX" for="ch" forName="arrowDiagram1" refType="w" fact="0.5"/>
      <dgm:constr type="ctrY" for="ch" forName="arrowDiagram1" refType="h" fact="0.5"/>
      <dgm:constr type="w" for="ch" forName="arrowDiagram1" refType="w"/>
      <dgm:constr type="h" for="ch" forName="arrowDiagram1" refType="h"/>
      <dgm:constr type="ctrX" for="ch" forName="arrowDiagram2" refType="w" fact="0.5"/>
      <dgm:constr type="ctrY" for="ch" forName="arrowDiagram2" refType="h" fact="0.5"/>
      <dgm:constr type="w" for="ch" forName="arrowDiagram2" refType="w"/>
      <dgm:constr type="h" for="ch" forName="arrowDiagram2" refType="h"/>
      <dgm:constr type="ctrX" for="ch" forName="arrowDiagram3" refType="w" fact="0.5"/>
      <dgm:constr type="ctrY" for="ch" forName="arrowDiagram3" refType="h" fact="0.5"/>
      <dgm:constr type="w" for="ch" forName="arrowDiagram3" refType="w"/>
      <dgm:constr type="h" for="ch" forName="arrowDiagram3" refType="h"/>
      <dgm:constr type="ctrX" for="ch" forName="arrowDiagram4" refType="w" fact="0.5"/>
      <dgm:constr type="ctrY" for="ch" forName="arrowDiagram4" refType="h" fact="0.5"/>
      <dgm:constr type="w" for="ch" forName="arrowDiagram4" refType="w"/>
      <dgm:constr type="h" for="ch" forName="arrowDiagram4" refType="h"/>
      <dgm:constr type="ctrX" for="ch" forName="arrowDiagram5" refType="w" fact="0.5"/>
      <dgm:constr type="ctrY" for="ch" forName="arrowDiagram5" refType="h" fact="0.5"/>
      <dgm:constr type="w" for="ch" forName="arrowDiagram5" refType="w"/>
      <dgm:constr type="h" for="ch" forName="arrowDiagram5" refType="h"/>
    </dgm:constrLst>
    <dgm:ruleLst/>
    <dgm:choose name="Name0">
      <dgm:if name="Name1" axis="ch" ptType="node" func="cnt" op="gte" val="1">
        <dgm:layoutNode name="arrow" styleLbl="bgShp">
          <dgm:alg type="sp"/>
          <dgm:shape xmlns:r="http://schemas.openxmlformats.org/officeDocument/2006/relationships" type="swooshArrow" r:blip="">
            <dgm:adjLst>
              <dgm:adj idx="2" val="0.25"/>
            </dgm:adjLst>
          </dgm:shape>
          <dgm:presOf/>
          <dgm:constrLst/>
          <dgm:ruleLst/>
        </dgm:layoutNode>
        <dgm:choose name="Name2">
          <dgm:if name="Name3" axis="ch" ptType="node" func="cnt" op="lt" val="1"/>
          <dgm:if name="Name4" axis="ch" ptType="node" func="cnt" op="equ" val="1">
            <dgm:layoutNode name="arrowDiagram1">
              <dgm:varLst>
                <dgm:bulletEnabled val="1"/>
              </dgm:varLst>
              <dgm:alg type="composite">
                <dgm:param type="vertAlign" val="none"/>
                <dgm:param type="horzAlign" val="none"/>
              </dgm:alg>
              <dgm:shape xmlns:r="http://schemas.openxmlformats.org/officeDocument/2006/relationships" r:blip="">
                <dgm:adjLst/>
              </dgm:shape>
              <dgm:presOf/>
              <dgm:constrLst>
                <dgm:constr type="ctrX" for="ch" forName="bullet1" refType="w" fact="0.8"/>
                <dgm:constr type="ctrY" for="ch" forName="bullet1" refType="h" fact="0.262"/>
                <dgm:constr type="w" for="ch" forName="bullet1" refType="w" fact="0.074"/>
                <dgm:constr type="h" for="ch" forName="bullet1" refType="w" refFor="ch" refForName="bullet1"/>
                <dgm:constr type="r" for="ch" forName="textBox1" refType="ctrX" refFor="ch" refForName="bullet1"/>
                <dgm:constr type="t" for="ch" forName="textBox1" refType="ctrY" refFor="ch" refForName="bullet1"/>
                <dgm:constr type="w" for="ch" forName="textBox1" refType="w" fact="0.4"/>
                <dgm:constr type="h" for="ch" forName="textBox1" refType="h" fact="0.738"/>
                <dgm:constr type="userA" refType="h" refFor="ch" refForName="bullet1" fact="0.53"/>
                <dgm:constr type="rMarg" for="ch" forName="textBox1" refType="userA" fact="2.834"/>
                <dgm:constr type="primFontSz" for="ch" ptType="node" op="equ" val="65"/>
              </dgm:constrLst>
              <dgm:ruleLst/>
              <dgm:forEach name="Name5" axis="ch" ptType="node" cnt="1">
                <dgm:layoutNode name="bullet1" styleLbl="node1">
                  <dgm:alg type="sp"/>
                  <dgm:shape xmlns:r="http://schemas.openxmlformats.org/officeDocument/2006/relationships" type="ellipse" r:blip="">
                    <dgm:adjLst/>
                  </dgm:shape>
                  <dgm:presOf/>
                  <dgm:constrLst/>
                  <dgm:ruleLst/>
                </dgm:layoutNode>
                <dgm:layoutNode name="textBox1" styleLbl="revTx">
                  <dgm:varLst>
                    <dgm:bulletEnabled val="1"/>
                  </dgm:varLst>
                  <dgm:alg type="tx">
                    <dgm:param type="txAnchorVert" val="t"/>
                    <dgm:param type="parTxLTRAlign" val="r"/>
                    <dgm:param type="parTxRTLAlign" val="r"/>
                  </dgm:alg>
                  <dgm:shape xmlns:r="http://schemas.openxmlformats.org/officeDocument/2006/relationships" type="round2DiagRect" r:blip="">
                    <dgm:adjLst/>
                  </dgm:shape>
                  <dgm:presOf axis="desOrSelf" ptType="node"/>
                  <dgm:constrLst>
                    <dgm:constr type="lMarg"/>
                    <dgm:constr type="tMarg"/>
                    <dgm:constr type="bMarg"/>
                  </dgm:constrLst>
                  <dgm:ruleLst>
                    <dgm:rule type="primFontSz" val="5" fact="NaN" max="NaN"/>
                  </dgm:ruleLst>
                </dgm:layoutNode>
              </dgm:forEach>
            </dgm:layoutNode>
          </dgm:if>
          <dgm:if name="Name6" axis="ch" ptType="node" func="cnt" op="equ" val="2">
            <dgm:layoutNode name="arrowDiagram2">
              <dgm:alg type="composite">
                <dgm:param type="vertAlign" val="none"/>
                <dgm:param type="horzAlign" val="none"/>
              </dgm:alg>
              <dgm:shape xmlns:r="http://schemas.openxmlformats.org/officeDocument/2006/relationships" r:blip="">
                <dgm:adjLst/>
              </dgm:shape>
              <dgm:presOf/>
              <dgm:choose name="Name7">
                <dgm:if name="Name8" func="var" arg="dir" op="equ" val="norm">
                  <dgm:constrLst>
                    <dgm:constr type="ctrX" for="ch" forName="bullet2a" refType="w" fact="0.25"/>
                    <dgm:constr type="ctrY" for="ch" forName="bullet2a" refType="h" fact="0.573"/>
                    <dgm:constr type="w" for="ch" forName="bullet2a" refType="w" fact="0.035"/>
                    <dgm:constr type="h" for="ch" forName="bullet2a" refType="w" refFor="ch" refForName="bullet2a"/>
                    <dgm:constr type="l" for="ch" forName="textBox2a" refType="ctrX" refFor="ch" refForName="bullet2a"/>
                    <dgm:constr type="t" for="ch" forName="textBox2a" refType="ctrY" refFor="ch" refForName="bullet2a"/>
                    <dgm:constr type="w" for="ch" forName="textBox2a" refType="w" fact="0.325"/>
                    <dgm:constr type="h" for="ch" forName="textBox2a" refType="h" fact="0.427"/>
                    <dgm:constr type="userA" refType="h" refFor="ch" refForName="bullet2a" fact="0.53"/>
                    <dgm:constr type="l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l" for="ch" forName="textBox2b" refType="ctrX" refFor="ch" refForName="bullet2b"/>
                    <dgm:constr type="t" for="ch" forName="textBox2b" refType="ctrY" refFor="ch" refForName="bullet2b"/>
                    <dgm:constr type="w" for="ch" forName="textBox2b" refType="w" fact="0.325"/>
                    <dgm:constr type="h" for="ch" forName="textBox2b" refType="h" fact="0.662"/>
                    <dgm:constr type="userB" refType="h" refFor="ch" refForName="bullet2b" fact="0.53"/>
                    <dgm:constr type="lMarg" for="ch" forName="textBox2b" refType="userB" fact="2.834"/>
                    <dgm:constr type="primFontSz" for="ch" ptType="node" op="equ" val="65"/>
                  </dgm:constrLst>
                </dgm:if>
                <dgm:else name="Name9">
                  <dgm:constrLst>
                    <dgm:constr type="ctrX" for="ch" forName="bullet2a" refType="w" fact="0.25"/>
                    <dgm:constr type="ctrY" for="ch" forName="bullet2a" refType="h" fact="0.573"/>
                    <dgm:constr type="w" for="ch" forName="bullet2a" refType="w" fact="0.035"/>
                    <dgm:constr type="h" for="ch" forName="bullet2a" refType="w" refFor="ch" refForName="bullet2a"/>
                    <dgm:constr type="r" for="ch" forName="textBox2a" refType="ctrX" refFor="ch" refForName="bullet2a"/>
                    <dgm:constr type="b" for="ch" forName="textBox2a" refType="ctrY" refFor="ch" refForName="bullet2a"/>
                    <dgm:constr type="w" for="ch" forName="textBox2a" refType="w" fact="0.25"/>
                    <dgm:constr type="h" for="ch" forName="textBox2a" refType="h" fact="0.573"/>
                    <dgm:constr type="userA" refType="h" refFor="ch" refForName="bullet2a" fact="0.53"/>
                    <dgm:constr type="r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r" for="ch" forName="textBox2b" refType="ctrX" refFor="ch" refForName="bullet2b"/>
                    <dgm:constr type="b" for="ch" forName="textBox2b" refType="ctrY" refFor="ch" refForName="bullet2b"/>
                    <dgm:constr type="w" for="ch" forName="textBox2b" refType="w" fact="0.28"/>
                    <dgm:constr type="h" for="ch" forName="textBox2b" refType="h" fact="0.338"/>
                    <dgm:constr type="userB" refType="h" refFor="ch" refForName="bullet2b" fact="0.53"/>
                    <dgm:constr type="rMarg" for="ch" forName="textBox2b" refType="userB" fact="2.834"/>
                    <dgm:constr type="primFontSz" for="ch" ptType="node" op="equ" val="65"/>
                  </dgm:constrLst>
                </dgm:else>
              </dgm:choose>
              <dgm:ruleLst/>
              <dgm:forEach name="Name10" axis="ch" ptType="node" cnt="1">
                <dgm:layoutNode name="bullet2a" styleLbl="node1">
                  <dgm:alg type="sp"/>
                  <dgm:shape xmlns:r="http://schemas.openxmlformats.org/officeDocument/2006/relationships" type="ellipse" r:blip="">
                    <dgm:adjLst/>
                  </dgm:shape>
                  <dgm:presOf/>
                  <dgm:constrLst/>
                  <dgm:ruleLst/>
                </dgm:layoutNode>
                <dgm:layoutNode name="textBox2a" styleLbl="revTx">
                  <dgm:varLst>
                    <dgm:bulletEnabled val="1"/>
                  </dgm:varLst>
                  <dgm:choose name="Name11">
                    <dgm:if name="Name12" func="var" arg="dir" op="equ" val="norm">
                      <dgm:choose name="Name13">
                        <dgm:if name="Name14" axis="root des" ptType="all node" func="maxDepth" op="gt" val="1">
                          <dgm:alg type="tx">
                            <dgm:param type="txAnchorVert" val="t"/>
                            <dgm:param type="parTxLTRAlign" val="l"/>
                            <dgm:param type="parTxRTLAlign" val="r"/>
                          </dgm:alg>
                        </dgm:if>
                        <dgm:else name="Name15">
                          <dgm:alg type="tx">
                            <dgm:param type="txAnchorVert" val="t"/>
                            <dgm:param type="parTxLTRAlign" val="l"/>
                            <dgm:param type="parTxRTLAlign" val="l"/>
                          </dgm:alg>
                        </dgm:else>
                      </dgm:choose>
                    </dgm:if>
                    <dgm:else name="Name16">
                      <dgm:choose name="Name17">
                        <dgm:if name="Name18" axis="root des" ptType="all node" func="maxDepth" op="gt" val="1">
                          <dgm:alg type="tx">
                            <dgm:param type="txAnchorVert" val="b"/>
                            <dgm:param type="txAnchorVertCh" val="b"/>
                            <dgm:param type="parTxLTRAlign" val="l"/>
                            <dgm:param type="parTxRTLAlign" val="r"/>
                          </dgm:alg>
                        </dgm:if>
                        <dgm:else name="Name1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
                    <dgm:if name="Name21" func="var" arg="dir" op="equ" val="norm">
                      <dgm:constrLst>
                        <dgm:constr type="rMarg"/>
                        <dgm:constr type="tMarg"/>
                        <dgm:constr type="bMarg"/>
                      </dgm:constrLst>
                    </dgm:if>
                    <dgm:else name="Name22">
                      <dgm:constrLst>
                        <dgm:constr type="lMarg"/>
                        <dgm:constr type="tMarg"/>
                        <dgm:constr type="bMarg"/>
                      </dgm:constrLst>
                    </dgm:else>
                  </dgm:choose>
                  <dgm:ruleLst>
                    <dgm:rule type="primFontSz" val="5" fact="NaN" max="NaN"/>
                  </dgm:ruleLst>
                </dgm:layoutNode>
              </dgm:forEach>
              <dgm:forEach name="Name23" axis="ch" ptType="node" st="2" cnt="1">
                <dgm:layoutNode name="bullet2b" styleLbl="node1">
                  <dgm:alg type="sp"/>
                  <dgm:shape xmlns:r="http://schemas.openxmlformats.org/officeDocument/2006/relationships" type="ellipse" r:blip="">
                    <dgm:adjLst/>
                  </dgm:shape>
                  <dgm:presOf/>
                  <dgm:constrLst/>
                  <dgm:ruleLst/>
                </dgm:layoutNode>
                <dgm:layoutNode name="textBox2b" styleLbl="revTx">
                  <dgm:varLst>
                    <dgm:bulletEnabled val="1"/>
                  </dgm:varLst>
                  <dgm:choose name="Name24">
                    <dgm:if name="Name25" func="var" arg="dir" op="equ" val="norm">
                      <dgm:choose name="Name26">
                        <dgm:if name="Name27" axis="root des" ptType="all node" func="maxDepth" op="gt" val="1">
                          <dgm:alg type="tx">
                            <dgm:param type="txAnchorVert" val="t"/>
                            <dgm:param type="parTxLTRAlign" val="l"/>
                            <dgm:param type="parTxRTLAlign" val="r"/>
                          </dgm:alg>
                        </dgm:if>
                        <dgm:else name="Name28">
                          <dgm:alg type="tx">
                            <dgm:param type="txAnchorVert" val="t"/>
                            <dgm:param type="parTxLTRAlign" val="l"/>
                            <dgm:param type="parTxRTLAlign" val="l"/>
                          </dgm:alg>
                        </dgm:else>
                      </dgm:choose>
                    </dgm:if>
                    <dgm:else name="Name29">
                      <dgm:choose name="Name30">
                        <dgm:if name="Name31" axis="root des" ptType="all node" func="maxDepth" op="gt" val="1">
                          <dgm:alg type="tx">
                            <dgm:param type="txAnchorVert" val="b"/>
                            <dgm:param type="txAnchorVertCh" val="b"/>
                            <dgm:param type="parTxLTRAlign" val="l"/>
                            <dgm:param type="parTxRTLAlign" val="r"/>
                          </dgm:alg>
                        </dgm:if>
                        <dgm:else name="Name3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33">
                    <dgm:if name="Name34" func="var" arg="dir" op="equ" val="norm">
                      <dgm:constrLst>
                        <dgm:constr type="rMarg"/>
                        <dgm:constr type="tMarg"/>
                        <dgm:constr type="bMarg"/>
                      </dgm:constrLst>
                    </dgm:if>
                    <dgm:else name="Name35">
                      <dgm:constrLst>
                        <dgm:constr type="lMarg"/>
                        <dgm:constr type="tMarg"/>
                        <dgm:constr type="bMarg"/>
                      </dgm:constrLst>
                    </dgm:else>
                  </dgm:choose>
                  <dgm:ruleLst>
                    <dgm:rule type="primFontSz" val="5" fact="NaN" max="NaN"/>
                  </dgm:ruleLst>
                </dgm:layoutNode>
              </dgm:forEach>
            </dgm:layoutNode>
          </dgm:if>
          <dgm:if name="Name36" axis="ch" ptType="node" func="cnt" op="equ" val="3">
            <dgm:layoutNode name="arrowDiagram3">
              <dgm:alg type="composite">
                <dgm:param type="vertAlign" val="none"/>
                <dgm:param type="horzAlign" val="none"/>
              </dgm:alg>
              <dgm:shape xmlns:r="http://schemas.openxmlformats.org/officeDocument/2006/relationships" r:blip="">
                <dgm:adjLst/>
              </dgm:shape>
              <dgm:presOf/>
              <dgm:choose name="Name37">
                <dgm:if name="Name38" func="var" arg="dir" op="equ" val="norm">
                  <dgm:constrLst>
                    <dgm:constr type="ctrX" for="ch" forName="bullet3a" refType="w" fact="0.14"/>
                    <dgm:constr type="ctrY" for="ch" forName="bullet3a" refType="h" fact="0.711"/>
                    <dgm:constr type="w" for="ch" forName="bullet3a" refType="w" fact="0.026"/>
                    <dgm:constr type="h" for="ch" forName="bullet3a" refType="w" refFor="ch" refForName="bullet3a"/>
                    <dgm:constr type="l" for="ch" forName="textBox3a" refType="ctrX" refFor="ch" refForName="bullet3a"/>
                    <dgm:constr type="t" for="ch" forName="textBox3a" refType="ctrY" refFor="ch" refForName="bullet3a"/>
                    <dgm:constr type="w" for="ch" forName="textBox3a" refType="w" fact="0.233"/>
                    <dgm:constr type="h" for="ch" forName="textBox3a" refType="h" fact="0.289"/>
                    <dgm:constr type="userA" refType="h" refFor="ch" refForName="bullet3a" fact="0.53"/>
                    <dgm:constr type="l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l" for="ch" forName="textBox3b" refType="ctrX" refFor="ch" refForName="bullet3b"/>
                    <dgm:constr type="t" for="ch" forName="textBox3b" refType="ctrY" refFor="ch" refForName="bullet3b"/>
                    <dgm:constr type="w" for="ch" forName="textBox3b" refType="w" fact="0.24"/>
                    <dgm:constr type="h" for="ch" forName="textBox3b" refType="h" fact="0.544"/>
                    <dgm:constr type="userB" refType="h" refFor="ch" refForName="bullet3b" fact="0.53"/>
                    <dgm:constr type="l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l" for="ch" forName="textBox3c" refType="ctrX" refFor="ch" refForName="bullet3c"/>
                    <dgm:constr type="t" for="ch" forName="textBox3c" refType="ctrY" refFor="ch" refForName="bullet3c"/>
                    <dgm:constr type="w" for="ch" forName="textBox3c" refType="w" fact="0.24"/>
                    <dgm:constr type="h" for="ch" forName="textBox3c" refType="h" fact="0.695"/>
                    <dgm:constr type="userC" refType="h" refFor="ch" refForName="bullet3c" fact="0.53"/>
                    <dgm:constr type="lMarg" for="ch" forName="textBox3c" refType="userC" fact="2.834"/>
                    <dgm:constr type="primFontSz" for="ch" ptType="node" op="equ" val="65"/>
                  </dgm:constrLst>
                </dgm:if>
                <dgm:else name="Name39">
                  <dgm:constrLst>
                    <dgm:constr type="ctrX" for="ch" forName="bullet3a" refType="w" fact="0.14"/>
                    <dgm:constr type="ctrY" for="ch" forName="bullet3a" refType="h" fact="0.711"/>
                    <dgm:constr type="w" for="ch" forName="bullet3a" refType="w" fact="0.026"/>
                    <dgm:constr type="h" for="ch" forName="bullet3a" refType="w" refFor="ch" refForName="bullet3a"/>
                    <dgm:constr type="r" for="ch" forName="textBox3a" refType="ctrX" refFor="ch" refForName="bullet3a"/>
                    <dgm:constr type="b" for="ch" forName="textBox3a" refType="ctrY" refFor="ch" refForName="bullet3a"/>
                    <dgm:constr type="w" for="ch" forName="textBox3a" refType="w" fact="0.14"/>
                    <dgm:constr type="h" for="ch" forName="textBox3a" refType="h" fact="0.711"/>
                    <dgm:constr type="userA" refType="h" refFor="ch" refForName="bullet3a" fact="0.53"/>
                    <dgm:constr type="r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r" for="ch" forName="textBox3b" refType="ctrX" refFor="ch" refForName="bullet3b"/>
                    <dgm:constr type="b" for="ch" forName="textBox3b" refType="ctrY" refFor="ch" refForName="bullet3b"/>
                    <dgm:constr type="w" for="ch" forName="textBox3b" refType="w" fact="0.24"/>
                    <dgm:constr type="h" for="ch" forName="textBox3b" refType="h" fact="0.456"/>
                    <dgm:constr type="userB" refType="h" refFor="ch" refForName="bullet3b" fact="0.53"/>
                    <dgm:constr type="r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r" for="ch" forName="textBox3c" refType="ctrX" refFor="ch" refForName="bullet3c"/>
                    <dgm:constr type="b" for="ch" forName="textBox3c" refType="ctrY" refFor="ch" refForName="bullet3c"/>
                    <dgm:constr type="w" for="ch" forName="textBox3c" refType="w" fact="0.24"/>
                    <dgm:constr type="h" for="ch" forName="textBox3c" refType="h" fact="0.305"/>
                    <dgm:constr type="userC" refType="h" refFor="ch" refForName="bullet3c" fact="0.53"/>
                    <dgm:constr type="rMarg" for="ch" forName="textBox3c" refType="userC" fact="2.834"/>
                    <dgm:constr type="primFontSz" for="ch" ptType="node" op="equ" val="65"/>
                  </dgm:constrLst>
                </dgm:else>
              </dgm:choose>
              <dgm:ruleLst/>
              <dgm:forEach name="Name40" axis="ch" ptType="node" cnt="1">
                <dgm:layoutNode name="bullet3a" styleLbl="node1">
                  <dgm:alg type="sp"/>
                  <dgm:shape xmlns:r="http://schemas.openxmlformats.org/officeDocument/2006/relationships" type="ellipse" r:blip="">
                    <dgm:adjLst/>
                  </dgm:shape>
                  <dgm:presOf/>
                  <dgm:constrLst/>
                  <dgm:ruleLst/>
                </dgm:layoutNode>
                <dgm:layoutNode name="textBox3a" styleLbl="revTx">
                  <dgm:varLst>
                    <dgm:bulletEnabled val="1"/>
                  </dgm:varLst>
                  <dgm:choose name="Name41">
                    <dgm:if name="Name42" func="var" arg="dir" op="equ" val="norm">
                      <dgm:choose name="Name43">
                        <dgm:if name="Name44" axis="root des" ptType="all node" func="maxDepth" op="gt" val="1">
                          <dgm:alg type="tx">
                            <dgm:param type="txAnchorVert" val="t"/>
                            <dgm:param type="parTxLTRAlign" val="l"/>
                            <dgm:param type="parTxRTLAlign" val="r"/>
                          </dgm:alg>
                        </dgm:if>
                        <dgm:else name="Name45">
                          <dgm:alg type="tx">
                            <dgm:param type="txAnchorVert" val="t"/>
                            <dgm:param type="parTxLTRAlign" val="l"/>
                            <dgm:param type="parTxRTLAlign" val="l"/>
                          </dgm:alg>
                        </dgm:else>
                      </dgm:choose>
                    </dgm:if>
                    <dgm:else name="Name46">
                      <dgm:choose name="Name47">
                        <dgm:if name="Name48" axis="root des" ptType="all node" func="maxDepth" op="gt" val="1">
                          <dgm:alg type="tx">
                            <dgm:param type="txAnchorVert" val="b"/>
                            <dgm:param type="txAnchorVertCh" val="b"/>
                            <dgm:param type="parTxLTRAlign" val="l"/>
                            <dgm:param type="parTxRTLAlign" val="r"/>
                          </dgm:alg>
                        </dgm:if>
                        <dgm:else name="Name4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50">
                    <dgm:if name="Name51" func="var" arg="dir" op="equ" val="norm">
                      <dgm:constrLst>
                        <dgm:constr type="rMarg"/>
                        <dgm:constr type="tMarg"/>
                        <dgm:constr type="bMarg"/>
                      </dgm:constrLst>
                    </dgm:if>
                    <dgm:else name="Name52">
                      <dgm:constrLst>
                        <dgm:constr type="lMarg"/>
                        <dgm:constr type="tMarg"/>
                        <dgm:constr type="bMarg"/>
                      </dgm:constrLst>
                    </dgm:else>
                  </dgm:choose>
                  <dgm:ruleLst>
                    <dgm:rule type="primFontSz" val="5" fact="NaN" max="NaN"/>
                  </dgm:ruleLst>
                </dgm:layoutNode>
              </dgm:forEach>
              <dgm:forEach name="Name53" axis="ch" ptType="node" st="2" cnt="1">
                <dgm:layoutNode name="bullet3b" styleLbl="node1">
                  <dgm:alg type="sp"/>
                  <dgm:shape xmlns:r="http://schemas.openxmlformats.org/officeDocument/2006/relationships" type="ellipse" r:blip="">
                    <dgm:adjLst/>
                  </dgm:shape>
                  <dgm:presOf/>
                  <dgm:constrLst/>
                  <dgm:ruleLst/>
                </dgm:layoutNode>
                <dgm:layoutNode name="textBox3b" styleLbl="revTx">
                  <dgm:varLst>
                    <dgm:bulletEnabled val="1"/>
                  </dgm:varLst>
                  <dgm:choose name="Name54">
                    <dgm:if name="Name55" func="var" arg="dir" op="equ" val="norm">
                      <dgm:choose name="Name56">
                        <dgm:if name="Name57" axis="root des" ptType="all node" func="maxDepth" op="gt" val="1">
                          <dgm:alg type="tx">
                            <dgm:param type="txAnchorVert" val="t"/>
                            <dgm:param type="parTxLTRAlign" val="l"/>
                            <dgm:param type="parTxRTLAlign" val="r"/>
                          </dgm:alg>
                        </dgm:if>
                        <dgm:else name="Name58">
                          <dgm:alg type="tx">
                            <dgm:param type="txAnchorVert" val="t"/>
                            <dgm:param type="parTxLTRAlign" val="l"/>
                            <dgm:param type="parTxRTLAlign" val="l"/>
                          </dgm:alg>
                        </dgm:else>
                      </dgm:choose>
                    </dgm:if>
                    <dgm:else name="Name59">
                      <dgm:choose name="Name60">
                        <dgm:if name="Name61" axis="root des" ptType="all node" func="maxDepth" op="gt" val="1">
                          <dgm:alg type="tx">
                            <dgm:param type="txAnchorVert" val="b"/>
                            <dgm:param type="txAnchorVertCh" val="b"/>
                            <dgm:param type="parTxLTRAlign" val="l"/>
                            <dgm:param type="parTxRTLAlign" val="r"/>
                          </dgm:alg>
                        </dgm:if>
                        <dgm:else name="Name6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63">
                    <dgm:if name="Name64" func="var" arg="dir" op="equ" val="norm">
                      <dgm:constrLst>
                        <dgm:constr type="rMarg"/>
                        <dgm:constr type="tMarg"/>
                        <dgm:constr type="bMarg"/>
                      </dgm:constrLst>
                    </dgm:if>
                    <dgm:else name="Name65">
                      <dgm:constrLst>
                        <dgm:constr type="lMarg"/>
                        <dgm:constr type="tMarg"/>
                        <dgm:constr type="bMarg"/>
                      </dgm:constrLst>
                    </dgm:else>
                  </dgm:choose>
                  <dgm:ruleLst>
                    <dgm:rule type="primFontSz" val="5" fact="NaN" max="NaN"/>
                  </dgm:ruleLst>
                </dgm:layoutNode>
              </dgm:forEach>
              <dgm:forEach name="Name66" axis="ch" ptType="node" st="3" cnt="1">
                <dgm:layoutNode name="bullet3c" styleLbl="node1">
                  <dgm:alg type="sp"/>
                  <dgm:shape xmlns:r="http://schemas.openxmlformats.org/officeDocument/2006/relationships" type="ellipse" r:blip="">
                    <dgm:adjLst/>
                  </dgm:shape>
                  <dgm:presOf/>
                  <dgm:constrLst/>
                  <dgm:ruleLst/>
                </dgm:layoutNode>
                <dgm:layoutNode name="textBox3c" styleLbl="revTx">
                  <dgm:varLst>
                    <dgm:bulletEnabled val="1"/>
                  </dgm:varLst>
                  <dgm:choose name="Name67">
                    <dgm:if name="Name68" func="var" arg="dir" op="equ" val="norm">
                      <dgm:choose name="Name69">
                        <dgm:if name="Name70" axis="root des" ptType="all node" func="maxDepth" op="gt" val="1">
                          <dgm:alg type="tx">
                            <dgm:param type="txAnchorVert" val="t"/>
                            <dgm:param type="parTxLTRAlign" val="l"/>
                            <dgm:param type="parTxRTLAlign" val="r"/>
                          </dgm:alg>
                        </dgm:if>
                        <dgm:else name="Name71">
                          <dgm:alg type="tx">
                            <dgm:param type="txAnchorVert" val="t"/>
                            <dgm:param type="parTxLTRAlign" val="l"/>
                            <dgm:param type="parTxRTLAlign" val="l"/>
                          </dgm:alg>
                        </dgm:else>
                      </dgm:choose>
                    </dgm:if>
                    <dgm:else name="Name72">
                      <dgm:choose name="Name73">
                        <dgm:if name="Name74" axis="root des" ptType="all node" func="maxDepth" op="gt" val="1">
                          <dgm:alg type="tx">
                            <dgm:param type="txAnchorVert" val="b"/>
                            <dgm:param type="txAnchorVertCh" val="b"/>
                            <dgm:param type="parTxLTRAlign" val="l"/>
                            <dgm:param type="parTxRTLAlign" val="r"/>
                          </dgm:alg>
                        </dgm:if>
                        <dgm:else name="Name7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76">
                    <dgm:if name="Name77" func="var" arg="dir" op="equ" val="norm">
                      <dgm:constrLst>
                        <dgm:constr type="rMarg"/>
                        <dgm:constr type="tMarg"/>
                        <dgm:constr type="bMarg"/>
                      </dgm:constrLst>
                    </dgm:if>
                    <dgm:else name="Name78">
                      <dgm:constrLst>
                        <dgm:constr type="lMarg"/>
                        <dgm:constr type="tMarg"/>
                        <dgm:constr type="bMarg"/>
                      </dgm:constrLst>
                    </dgm:else>
                  </dgm:choose>
                  <dgm:ruleLst>
                    <dgm:rule type="primFontSz" val="5" fact="NaN" max="NaN"/>
                  </dgm:ruleLst>
                </dgm:layoutNode>
              </dgm:forEach>
            </dgm:layoutNode>
          </dgm:if>
          <dgm:if name="Name79" axis="ch" ptType="node" func="cnt" op="equ" val="4">
            <dgm:layoutNode name="arrowDiagram4">
              <dgm:alg type="composite">
                <dgm:param type="vertAlign" val="none"/>
                <dgm:param type="horzAlign" val="none"/>
              </dgm:alg>
              <dgm:shape xmlns:r="http://schemas.openxmlformats.org/officeDocument/2006/relationships" r:blip="">
                <dgm:adjLst/>
              </dgm:shape>
              <dgm:presOf/>
              <dgm:choose name="Name80">
                <dgm:if name="Name81" func="var" arg="dir" op="equ" val="norm">
                  <dgm:constrLst>
                    <dgm:constr type="ctrX" for="ch" forName="bullet4a" refType="w" fact="0.11"/>
                    <dgm:constr type="ctrY" for="ch" forName="bullet4a" refType="h" fact="0.762"/>
                    <dgm:constr type="w" for="ch" forName="bullet4a" refType="w" fact="0.023"/>
                    <dgm:constr type="h" for="ch" forName="bullet4a" refType="w" refFor="ch" refForName="bullet4a"/>
                    <dgm:constr type="l" for="ch" forName="textBox4a" refType="ctrX" refFor="ch" refForName="bullet4a"/>
                    <dgm:constr type="t" for="ch" forName="textBox4a" refType="ctrY" refFor="ch" refForName="bullet4a"/>
                    <dgm:constr type="w" for="ch" forName="textBox4a" refType="w" fact="0.171"/>
                    <dgm:constr type="h" for="ch" forName="textBox4a" refType="h" fact="0.238"/>
                    <dgm:constr type="userA" refType="h" refFor="ch" refForName="bullet4a" fact="0.53"/>
                    <dgm:constr type="l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l" for="ch" forName="textBox4b" refType="ctrX" refFor="ch" refForName="bullet4b"/>
                    <dgm:constr type="t" for="ch" forName="textBox4b" refType="ctrY" refFor="ch" refForName="bullet4b"/>
                    <dgm:constr type="w" for="ch" forName="textBox4b" refType="w" fact="0.21"/>
                    <dgm:constr type="h" for="ch" forName="textBox4b" refType="h" fact="0.457"/>
                    <dgm:constr type="userB" refType="h" refFor="ch" refForName="bullet4b" fact="0.53"/>
                    <dgm:constr type="l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l" for="ch" forName="textBox4c" refType="ctrX" refFor="ch" refForName="bullet4c"/>
                    <dgm:constr type="t" for="ch" forName="textBox4c" refType="ctrY" refFor="ch" refForName="bullet4c"/>
                    <dgm:constr type="w" for="ch" forName="textBox4c" refType="w" fact="0.21"/>
                    <dgm:constr type="h" for="ch" forName="textBox4c" refType="h" fact="0.618"/>
                    <dgm:constr type="userC" refType="h" refFor="ch" refForName="bullet4c" fact="0.53"/>
                    <dgm:constr type="l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l" for="ch" forName="textBox4d" refType="ctrX" refFor="ch" refForName="bullet4d"/>
                    <dgm:constr type="t" for="ch" forName="textBox4d" refType="ctrY" refFor="ch" refForName="bullet4d"/>
                    <dgm:constr type="w" for="ch" forName="textBox4d" refType="w" fact="0.21"/>
                    <dgm:constr type="h" for="ch" forName="textBox4d" refType="h" fact="0.717"/>
                    <dgm:constr type="userD" refType="h" refFor="ch" refForName="bullet4d" fact="0.53"/>
                    <dgm:constr type="lMarg" for="ch" forName="textBox4d" refType="userD" fact="2.834"/>
                    <dgm:constr type="primFontSz" for="ch" ptType="node" op="equ" val="65"/>
                  </dgm:constrLst>
                </dgm:if>
                <dgm:else name="Name82">
                  <dgm:constrLst>
                    <dgm:constr type="ctrX" for="ch" forName="bullet4a" refType="w" fact="0.11"/>
                    <dgm:constr type="ctrY" for="ch" forName="bullet4a" refType="h" fact="0.762"/>
                    <dgm:constr type="w" for="ch" forName="bullet4a" refType="w" fact="0.023"/>
                    <dgm:constr type="h" for="ch" forName="bullet4a" refType="w" refFor="ch" refForName="bullet4a"/>
                    <dgm:constr type="r" for="ch" forName="textBox4a" refType="ctrX" refFor="ch" refForName="bullet4a"/>
                    <dgm:constr type="b" for="ch" forName="textBox4a" refType="ctrY" refFor="ch" refForName="bullet4a"/>
                    <dgm:constr type="w" for="ch" forName="textBox4a" refType="w" fact="0.11"/>
                    <dgm:constr type="h" for="ch" forName="textBox4a" refType="h" fact="0.762"/>
                    <dgm:constr type="userA" refType="h" refFor="ch" refForName="bullet4a" fact="0.53"/>
                    <dgm:constr type="r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r" for="ch" forName="textBox4b" refType="ctrX" refFor="ch" refForName="bullet4b"/>
                    <dgm:constr type="b" for="ch" forName="textBox4b" refType="ctrY" refFor="ch" refForName="bullet4b"/>
                    <dgm:constr type="w" for="ch" forName="textBox4b" refType="w" fact="0.171"/>
                    <dgm:constr type="h" for="ch" forName="textBox4b" refType="h" fact="0.543"/>
                    <dgm:constr type="userB" refType="h" refFor="ch" refForName="bullet4b" fact="0.53"/>
                    <dgm:constr type="r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r" for="ch" forName="textBox4c" refType="ctrX" refFor="ch" refForName="bullet4c"/>
                    <dgm:constr type="b" for="ch" forName="textBox4c" refType="ctrY" refFor="ch" refForName="bullet4c"/>
                    <dgm:constr type="w" for="ch" forName="textBox4c" refType="w" fact="0.21"/>
                    <dgm:constr type="h" for="ch" forName="textBox4c" refType="h" fact="0.382"/>
                    <dgm:constr type="userC" refType="h" refFor="ch" refForName="bullet4c" fact="0.53"/>
                    <dgm:constr type="r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r" for="ch" forName="textBox4d" refType="ctrX" refFor="ch" refForName="bullet4d"/>
                    <dgm:constr type="b" for="ch" forName="textBox4d" refType="ctrY" refFor="ch" refForName="bullet4d"/>
                    <dgm:constr type="w" for="ch" forName="textBox4d" refType="w" fact="0.21"/>
                    <dgm:constr type="h" for="ch" forName="textBox4d" refType="h" fact="0.283"/>
                    <dgm:constr type="userD" refType="h" refFor="ch" refForName="bullet4d" fact="0.53"/>
                    <dgm:constr type="rMarg" for="ch" forName="textBox4d" refType="userD" fact="2.834"/>
                    <dgm:constr type="primFontSz" for="ch" ptType="node" op="equ" val="65"/>
                  </dgm:constrLst>
                </dgm:else>
              </dgm:choose>
              <dgm:ruleLst/>
              <dgm:forEach name="Name83" axis="ch" ptType="node" cnt="1">
                <dgm:layoutNode name="bullet4a" styleLbl="node1">
                  <dgm:alg type="sp"/>
                  <dgm:shape xmlns:r="http://schemas.openxmlformats.org/officeDocument/2006/relationships" type="ellipse" r:blip="">
                    <dgm:adjLst/>
                  </dgm:shape>
                  <dgm:presOf/>
                  <dgm:constrLst/>
                  <dgm:ruleLst/>
                </dgm:layoutNode>
                <dgm:layoutNode name="textBox4a" styleLbl="revTx">
                  <dgm:varLst>
                    <dgm:bulletEnabled val="1"/>
                  </dgm:varLst>
                  <dgm:choose name="Name84">
                    <dgm:if name="Name85" func="var" arg="dir" op="equ" val="norm">
                      <dgm:choose name="Name86">
                        <dgm:if name="Name87" axis="root des" ptType="all node" func="maxDepth" op="gt" val="1">
                          <dgm:alg type="tx">
                            <dgm:param type="txAnchorVert" val="t"/>
                            <dgm:param type="parTxLTRAlign" val="l"/>
                            <dgm:param type="parTxRTLAlign" val="r"/>
                          </dgm:alg>
                        </dgm:if>
                        <dgm:else name="Name88">
                          <dgm:alg type="tx">
                            <dgm:param type="txAnchorVert" val="t"/>
                            <dgm:param type="parTxLTRAlign" val="l"/>
                            <dgm:param type="parTxRTLAlign" val="l"/>
                          </dgm:alg>
                        </dgm:else>
                      </dgm:choose>
                    </dgm:if>
                    <dgm:else name="Name89">
                      <dgm:choose name="Name90">
                        <dgm:if name="Name91" axis="root des" ptType="all node" func="maxDepth" op="gt" val="1">
                          <dgm:alg type="tx">
                            <dgm:param type="txAnchorVert" val="b"/>
                            <dgm:param type="txAnchorVertCh" val="b"/>
                            <dgm:param type="parTxLTRAlign" val="l"/>
                            <dgm:param type="parTxRTLAlign" val="r"/>
                          </dgm:alg>
                        </dgm:if>
                        <dgm:else name="Name9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93">
                    <dgm:if name="Name94" func="var" arg="dir" op="equ" val="norm">
                      <dgm:constrLst>
                        <dgm:constr type="rMarg"/>
                        <dgm:constr type="tMarg"/>
                        <dgm:constr type="bMarg"/>
                      </dgm:constrLst>
                    </dgm:if>
                    <dgm:else name="Name95">
                      <dgm:constrLst>
                        <dgm:constr type="lMarg"/>
                        <dgm:constr type="tMarg"/>
                        <dgm:constr type="bMarg"/>
                      </dgm:constrLst>
                    </dgm:else>
                  </dgm:choose>
                  <dgm:ruleLst>
                    <dgm:rule type="primFontSz" val="5" fact="NaN" max="NaN"/>
                  </dgm:ruleLst>
                </dgm:layoutNode>
              </dgm:forEach>
              <dgm:forEach name="Name96" axis="ch" ptType="node" st="2" cnt="1">
                <dgm:layoutNode name="bullet4b" styleLbl="node1">
                  <dgm:alg type="sp"/>
                  <dgm:shape xmlns:r="http://schemas.openxmlformats.org/officeDocument/2006/relationships" type="ellipse" r:blip="">
                    <dgm:adjLst/>
                  </dgm:shape>
                  <dgm:presOf/>
                  <dgm:constrLst/>
                  <dgm:ruleLst/>
                </dgm:layoutNode>
                <dgm:layoutNode name="textBox4b" styleLbl="revTx">
                  <dgm:varLst>
                    <dgm:bulletEnabled val="1"/>
                  </dgm:varLst>
                  <dgm:choose name="Name97">
                    <dgm:if name="Name98" func="var" arg="dir" op="equ" val="norm">
                      <dgm:choose name="Name99">
                        <dgm:if name="Name100" axis="root des" ptType="all node" func="maxDepth" op="gt" val="1">
                          <dgm:alg type="tx">
                            <dgm:param type="txAnchorVert" val="t"/>
                            <dgm:param type="parTxLTRAlign" val="l"/>
                            <dgm:param type="parTxRTLAlign" val="r"/>
                          </dgm:alg>
                        </dgm:if>
                        <dgm:else name="Name101">
                          <dgm:alg type="tx">
                            <dgm:param type="txAnchorVert" val="t"/>
                            <dgm:param type="parTxLTRAlign" val="l"/>
                            <dgm:param type="parTxRTLAlign" val="l"/>
                          </dgm:alg>
                        </dgm:else>
                      </dgm:choose>
                    </dgm:if>
                    <dgm:else name="Name102">
                      <dgm:choose name="Name103">
                        <dgm:if name="Name104" axis="root des" ptType="all node" func="maxDepth" op="gt" val="1">
                          <dgm:alg type="tx">
                            <dgm:param type="txAnchorVert" val="b"/>
                            <dgm:param type="txAnchorVertCh" val="b"/>
                            <dgm:param type="parTxLTRAlign" val="l"/>
                            <dgm:param type="parTxRTLAlign" val="r"/>
                          </dgm:alg>
                        </dgm:if>
                        <dgm:else name="Name10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06">
                    <dgm:if name="Name107" func="var" arg="dir" op="equ" val="norm">
                      <dgm:constrLst>
                        <dgm:constr type="rMarg"/>
                        <dgm:constr type="tMarg"/>
                        <dgm:constr type="bMarg"/>
                      </dgm:constrLst>
                    </dgm:if>
                    <dgm:else name="Name108">
                      <dgm:constrLst>
                        <dgm:constr type="lMarg"/>
                        <dgm:constr type="tMarg"/>
                        <dgm:constr type="bMarg"/>
                      </dgm:constrLst>
                    </dgm:else>
                  </dgm:choose>
                  <dgm:ruleLst>
                    <dgm:rule type="primFontSz" val="5" fact="NaN" max="NaN"/>
                  </dgm:ruleLst>
                </dgm:layoutNode>
              </dgm:forEach>
              <dgm:forEach name="Name109" axis="ch" ptType="node" st="3" cnt="1">
                <dgm:layoutNode name="bullet4c" styleLbl="node1">
                  <dgm:alg type="sp"/>
                  <dgm:shape xmlns:r="http://schemas.openxmlformats.org/officeDocument/2006/relationships" type="ellipse" r:blip="">
                    <dgm:adjLst/>
                  </dgm:shape>
                  <dgm:presOf/>
                  <dgm:constrLst/>
                  <dgm:ruleLst/>
                </dgm:layoutNode>
                <dgm:layoutNode name="textBox4c" styleLbl="revTx">
                  <dgm:varLst>
                    <dgm:bulletEnabled val="1"/>
                  </dgm:varLst>
                  <dgm:choose name="Name110">
                    <dgm:if name="Name111" func="var" arg="dir" op="equ" val="norm">
                      <dgm:choose name="Name112">
                        <dgm:if name="Name113" axis="root des" ptType="all node" func="maxDepth" op="gt" val="1">
                          <dgm:alg type="tx">
                            <dgm:param type="txAnchorVert" val="t"/>
                            <dgm:param type="parTxLTRAlign" val="l"/>
                            <dgm:param type="parTxRTLAlign" val="r"/>
                          </dgm:alg>
                        </dgm:if>
                        <dgm:else name="Name114">
                          <dgm:alg type="tx">
                            <dgm:param type="txAnchorVert" val="t"/>
                            <dgm:param type="parTxLTRAlign" val="l"/>
                            <dgm:param type="parTxRTLAlign" val="l"/>
                          </dgm:alg>
                        </dgm:else>
                      </dgm:choose>
                    </dgm:if>
                    <dgm:else name="Name115">
                      <dgm:choose name="Name116">
                        <dgm:if name="Name117" axis="root des" ptType="all node" func="maxDepth" op="gt" val="1">
                          <dgm:alg type="tx">
                            <dgm:param type="txAnchorVert" val="b"/>
                            <dgm:param type="txAnchorVertCh" val="b"/>
                            <dgm:param type="parTxLTRAlign" val="l"/>
                            <dgm:param type="parTxRTLAlign" val="r"/>
                          </dgm:alg>
                        </dgm:if>
                        <dgm:else name="Name11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19">
                    <dgm:if name="Name120" func="var" arg="dir" op="equ" val="norm">
                      <dgm:constrLst>
                        <dgm:constr type="rMarg"/>
                        <dgm:constr type="tMarg"/>
                        <dgm:constr type="bMarg"/>
                      </dgm:constrLst>
                    </dgm:if>
                    <dgm:else name="Name121">
                      <dgm:constrLst>
                        <dgm:constr type="lMarg"/>
                        <dgm:constr type="tMarg"/>
                        <dgm:constr type="bMarg"/>
                      </dgm:constrLst>
                    </dgm:else>
                  </dgm:choose>
                  <dgm:ruleLst>
                    <dgm:rule type="primFontSz" val="5" fact="NaN" max="NaN"/>
                  </dgm:ruleLst>
                </dgm:layoutNode>
              </dgm:forEach>
              <dgm:forEach name="Name122" axis="ch" ptType="node" st="4" cnt="1">
                <dgm:layoutNode name="bullet4d" styleLbl="node1">
                  <dgm:alg type="sp"/>
                  <dgm:shape xmlns:r="http://schemas.openxmlformats.org/officeDocument/2006/relationships" type="ellipse" r:blip="">
                    <dgm:adjLst/>
                  </dgm:shape>
                  <dgm:presOf/>
                  <dgm:constrLst/>
                  <dgm:ruleLst/>
                </dgm:layoutNode>
                <dgm:layoutNode name="textBox4d" styleLbl="revTx">
                  <dgm:varLst>
                    <dgm:bulletEnabled val="1"/>
                  </dgm:varLst>
                  <dgm:choose name="Name123">
                    <dgm:if name="Name124" func="var" arg="dir" op="equ" val="norm">
                      <dgm:choose name="Name125">
                        <dgm:if name="Name126" axis="root des" ptType="all node" func="maxDepth" op="gt" val="1">
                          <dgm:alg type="tx">
                            <dgm:param type="txAnchorVert" val="t"/>
                            <dgm:param type="parTxLTRAlign" val="l"/>
                            <dgm:param type="parTxRTLAlign" val="r"/>
                          </dgm:alg>
                        </dgm:if>
                        <dgm:else name="Name127">
                          <dgm:alg type="tx">
                            <dgm:param type="txAnchorVert" val="t"/>
                            <dgm:param type="parTxLTRAlign" val="l"/>
                            <dgm:param type="parTxRTLAlign" val="l"/>
                          </dgm:alg>
                        </dgm:else>
                      </dgm:choose>
                    </dgm:if>
                    <dgm:else name="Name128">
                      <dgm:choose name="Name129">
                        <dgm:if name="Name130" axis="root des" ptType="all node" func="maxDepth" op="gt" val="1">
                          <dgm:alg type="tx">
                            <dgm:param type="txAnchorVert" val="b"/>
                            <dgm:param type="txAnchorVertCh" val="b"/>
                            <dgm:param type="parTxLTRAlign" val="l"/>
                            <dgm:param type="parTxRTLAlign" val="r"/>
                          </dgm:alg>
                        </dgm:if>
                        <dgm:else name="Name13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32">
                    <dgm:if name="Name133" func="var" arg="dir" op="equ" val="norm">
                      <dgm:constrLst>
                        <dgm:constr type="rMarg"/>
                        <dgm:constr type="tMarg"/>
                        <dgm:constr type="bMarg"/>
                      </dgm:constrLst>
                    </dgm:if>
                    <dgm:else name="Name134">
                      <dgm:constrLst>
                        <dgm:constr type="lMarg"/>
                        <dgm:constr type="tMarg"/>
                        <dgm:constr type="bMarg"/>
                      </dgm:constrLst>
                    </dgm:else>
                  </dgm:choose>
                  <dgm:ruleLst>
                    <dgm:rule type="primFontSz" val="5" fact="NaN" max="NaN"/>
                  </dgm:ruleLst>
                </dgm:layoutNode>
              </dgm:forEach>
            </dgm:layoutNode>
          </dgm:if>
          <dgm:else name="Name135">
            <dgm:layoutNode name="arrowDiagram5">
              <dgm:alg type="composite">
                <dgm:param type="vertAlign" val="none"/>
                <dgm:param type="horzAlign" val="none"/>
              </dgm:alg>
              <dgm:shape xmlns:r="http://schemas.openxmlformats.org/officeDocument/2006/relationships" r:blip="">
                <dgm:adjLst/>
              </dgm:shape>
              <dgm:presOf/>
              <dgm:choose name="Name136">
                <dgm:if name="Name137" func="var" arg="dir" op="equ" val="norm">
                  <dgm:constrLst>
                    <dgm:constr type="ctrX" for="ch" forName="bullet5a" refType="w" fact="0.11"/>
                    <dgm:constr type="ctrY" for="ch" forName="bullet5a" refType="h" fact="0.762"/>
                    <dgm:constr type="w" for="ch" forName="bullet5a" refType="w" fact="0.023"/>
                    <dgm:constr type="h" for="ch" forName="bullet5a" refType="w" refFor="ch" refForName="bullet5a"/>
                    <dgm:constr type="l" for="ch" forName="textBox5a" refType="ctrX" refFor="ch" refForName="bullet5a"/>
                    <dgm:constr type="t" for="ch" forName="textBox5a" refType="ctrY" refFor="ch" refForName="bullet5a"/>
                    <dgm:constr type="w" for="ch" forName="textBox5a" refType="w" fact="0.131"/>
                    <dgm:constr type="h" for="ch" forName="textBox5a" refType="h" fact="0.238"/>
                    <dgm:constr type="userA" refType="h" refFor="ch" refForName="bullet5a" fact="0.53"/>
                    <dgm:constr type="l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l" for="ch" forName="textBox5b" refType="ctrX" refFor="ch" refForName="bullet5b"/>
                    <dgm:constr type="t" for="ch" forName="textBox5b" refType="ctrY" refFor="ch" refForName="bullet5b"/>
                    <dgm:constr type="w" for="ch" forName="textBox5b" refType="w" fact="0.166"/>
                    <dgm:constr type="h" for="ch" forName="textBox5b" refType="h" fact="0.419"/>
                    <dgm:constr type="userB" refType="h" refFor="ch" refForName="bullet5b" fact="0.53"/>
                    <dgm:constr type="l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l" for="ch" forName="textBox5c" refType="ctrX" refFor="ch" refForName="bullet5c"/>
                    <dgm:constr type="t" for="ch" forName="textBox5c" refType="ctrY" refFor="ch" refForName="bullet5c"/>
                    <dgm:constr type="w" for="ch" forName="textBox5c" refType="w" fact="0.193"/>
                    <dgm:constr type="h" for="ch" forName="textBox5c" refType="h" fact="0.562"/>
                    <dgm:constr type="userC" refType="h" refFor="ch" refForName="bullet5c" fact="0.53"/>
                    <dgm:constr type="l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l" for="ch" forName="textBox5d" refType="ctrX" refFor="ch" refForName="bullet5d"/>
                    <dgm:constr type="t" for="ch" forName="textBox5d" refType="ctrY" refFor="ch" refForName="bullet5d"/>
                    <dgm:constr type="w" for="ch" forName="textBox5d" refType="w" fact="0.2"/>
                    <dgm:constr type="h" for="ch" forName="textBox5d" refType="h" fact="0.67"/>
                    <dgm:constr type="userD" refType="h" refFor="ch" refForName="bullet5d" fact="0.53"/>
                    <dgm:constr type="l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l" for="ch" forName="textBox5e" refType="ctrX" refFor="ch" refForName="bullet5e"/>
                    <dgm:constr type="t" for="ch" forName="textBox5e" refType="ctrY" refFor="ch" refForName="bullet5e"/>
                    <dgm:constr type="w" for="ch" forName="textBox5e" refType="w" fact="0.2"/>
                    <dgm:constr type="h" for="ch" forName="textBox5e" refType="h" fact="0.736"/>
                    <dgm:constr type="userE" refType="h" refFor="ch" refForName="bullet5e" fact="0.53"/>
                    <dgm:constr type="lMarg" for="ch" forName="textBox5e" refType="userE" fact="2.834"/>
                    <dgm:constr type="primFontSz" for="ch" ptType="node" op="equ" val="65"/>
                  </dgm:constrLst>
                </dgm:if>
                <dgm:else name="Name138">
                  <dgm:constrLst>
                    <dgm:constr type="ctrX" for="ch" forName="bullet5a" refType="w" fact="0.11"/>
                    <dgm:constr type="ctrY" for="ch" forName="bullet5a" refType="h" fact="0.762"/>
                    <dgm:constr type="w" for="ch" forName="bullet5a" refType="w" fact="0.023"/>
                    <dgm:constr type="h" for="ch" forName="bullet5a" refType="w" refFor="ch" refForName="bullet5a"/>
                    <dgm:constr type="r" for="ch" forName="textBox5a" refType="ctrX" refFor="ch" refForName="bullet5a"/>
                    <dgm:constr type="b" for="ch" forName="textBox5a" refType="ctrY" refFor="ch" refForName="bullet5a"/>
                    <dgm:constr type="w" for="ch" forName="textBox5a" refType="w" fact="0.11"/>
                    <dgm:constr type="h" for="ch" forName="textBox5a" refType="h" fact="0.762"/>
                    <dgm:constr type="userA" refType="h" refFor="ch" refForName="bullet5a" fact="0.53"/>
                    <dgm:constr type="r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r" for="ch" forName="textBox5b" refType="ctrX" refFor="ch" refForName="bullet5b"/>
                    <dgm:constr type="b" for="ch" forName="textBox5b" refType="ctrY" refFor="ch" refForName="bullet5b"/>
                    <dgm:constr type="w" for="ch" forName="textBox5b" refType="w" fact="0.131"/>
                    <dgm:constr type="h" for="ch" forName="textBox5b" refType="h" fact="0.581"/>
                    <dgm:constr type="userB" refType="h" refFor="ch" refForName="bullet5b" fact="0.53"/>
                    <dgm:constr type="r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r" for="ch" forName="textBox5c" refType="ctrX" refFor="ch" refForName="bullet5c"/>
                    <dgm:constr type="b" for="ch" forName="textBox5c" refType="ctrY" refFor="ch" refForName="bullet5c"/>
                    <dgm:constr type="w" for="ch" forName="textBox5c" refType="w" fact="0.166"/>
                    <dgm:constr type="h" for="ch" forName="textBox5c" refType="h" fact="0.438"/>
                    <dgm:constr type="userC" refType="h" refFor="ch" refForName="bullet5c" fact="0.53"/>
                    <dgm:constr type="r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r" for="ch" forName="textBox5d" refType="ctrX" refFor="ch" refForName="bullet5d"/>
                    <dgm:constr type="b" for="ch" forName="textBox5d" refType="ctrY" refFor="ch" refForName="bullet5d"/>
                    <dgm:constr type="w" for="ch" forName="textBox5d" refType="w" fact="0.193"/>
                    <dgm:constr type="h" for="ch" forName="textBox5d" refType="h" fact="0.33"/>
                    <dgm:constr type="userD" refType="h" refFor="ch" refForName="bullet5d" fact="0.53"/>
                    <dgm:constr type="r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r" for="ch" forName="textBox5e" refType="ctrX" refFor="ch" refForName="bullet5e"/>
                    <dgm:constr type="b" for="ch" forName="textBox5e" refType="ctrY" refFor="ch" refForName="bullet5e"/>
                    <dgm:constr type="w" for="ch" forName="textBox5e" refType="w" fact="0.2"/>
                    <dgm:constr type="h" for="ch" forName="textBox5e" refType="h" fact="0.264"/>
                    <dgm:constr type="userE" refType="h" refFor="ch" refForName="bullet5e" fact="0.53"/>
                    <dgm:constr type="rMarg" for="ch" forName="textBox5e" refType="userE" fact="2.834"/>
                    <dgm:constr type="primFontSz" for="ch" ptType="node" op="equ" val="65"/>
                  </dgm:constrLst>
                </dgm:else>
              </dgm:choose>
              <dgm:ruleLst/>
              <dgm:forEach name="Name139" axis="ch" ptType="node" cnt="1">
                <dgm:layoutNode name="bullet5a" styleLbl="node1">
                  <dgm:alg type="sp"/>
                  <dgm:shape xmlns:r="http://schemas.openxmlformats.org/officeDocument/2006/relationships" type="ellipse" r:blip="">
                    <dgm:adjLst/>
                  </dgm:shape>
                  <dgm:presOf/>
                  <dgm:constrLst/>
                  <dgm:ruleLst/>
                </dgm:layoutNode>
                <dgm:layoutNode name="textBox5a" styleLbl="revTx">
                  <dgm:varLst>
                    <dgm:bulletEnabled val="1"/>
                  </dgm:varLst>
                  <dgm:choose name="Name140">
                    <dgm:if name="Name141" func="var" arg="dir" op="equ" val="norm">
                      <dgm:choose name="Name142">
                        <dgm:if name="Name143" axis="root des" ptType="all node" func="maxDepth" op="gt" val="1">
                          <dgm:alg type="tx">
                            <dgm:param type="txAnchorVert" val="t"/>
                            <dgm:param type="parTxLTRAlign" val="l"/>
                            <dgm:param type="parTxRTLAlign" val="r"/>
                          </dgm:alg>
                        </dgm:if>
                        <dgm:else name="Name144">
                          <dgm:alg type="tx">
                            <dgm:param type="txAnchorVert" val="t"/>
                            <dgm:param type="parTxLTRAlign" val="l"/>
                            <dgm:param type="parTxRTLAlign" val="l"/>
                          </dgm:alg>
                        </dgm:else>
                      </dgm:choose>
                    </dgm:if>
                    <dgm:else name="Name145">
                      <dgm:choose name="Name146">
                        <dgm:if name="Name147" axis="root des" ptType="all node" func="maxDepth" op="gt" val="1">
                          <dgm:alg type="tx">
                            <dgm:param type="txAnchorVert" val="b"/>
                            <dgm:param type="txAnchorVertCh" val="b"/>
                            <dgm:param type="parTxLTRAlign" val="l"/>
                            <dgm:param type="parTxRTLAlign" val="r"/>
                          </dgm:alg>
                        </dgm:if>
                        <dgm:else name="Name14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49">
                    <dgm:if name="Name150" func="var" arg="dir" op="equ" val="norm">
                      <dgm:constrLst>
                        <dgm:constr type="rMarg"/>
                        <dgm:constr type="tMarg"/>
                        <dgm:constr type="bMarg"/>
                      </dgm:constrLst>
                    </dgm:if>
                    <dgm:else name="Name151">
                      <dgm:constrLst>
                        <dgm:constr type="lMarg"/>
                        <dgm:constr type="tMarg"/>
                        <dgm:constr type="bMarg"/>
                      </dgm:constrLst>
                    </dgm:else>
                  </dgm:choose>
                  <dgm:ruleLst>
                    <dgm:rule type="primFontSz" val="5" fact="NaN" max="NaN"/>
                  </dgm:ruleLst>
                </dgm:layoutNode>
              </dgm:forEach>
              <dgm:forEach name="Name152" axis="ch" ptType="node" st="2" cnt="1">
                <dgm:layoutNode name="bullet5b" styleLbl="node1">
                  <dgm:alg type="sp"/>
                  <dgm:shape xmlns:r="http://schemas.openxmlformats.org/officeDocument/2006/relationships" type="ellipse" r:blip="">
                    <dgm:adjLst/>
                  </dgm:shape>
                  <dgm:presOf/>
                  <dgm:constrLst/>
                  <dgm:ruleLst/>
                </dgm:layoutNode>
                <dgm:layoutNode name="textBox5b" styleLbl="revTx">
                  <dgm:varLst>
                    <dgm:bulletEnabled val="1"/>
                  </dgm:varLst>
                  <dgm:choose name="Name153">
                    <dgm:if name="Name154" func="var" arg="dir" op="equ" val="norm">
                      <dgm:choose name="Name155">
                        <dgm:if name="Name156" axis="root des" ptType="all node" func="maxDepth" op="gt" val="1">
                          <dgm:alg type="tx">
                            <dgm:param type="txAnchorVert" val="t"/>
                            <dgm:param type="parTxLTRAlign" val="l"/>
                            <dgm:param type="parTxRTLAlign" val="r"/>
                          </dgm:alg>
                        </dgm:if>
                        <dgm:else name="Name157">
                          <dgm:alg type="tx">
                            <dgm:param type="txAnchorVert" val="t"/>
                            <dgm:param type="parTxLTRAlign" val="l"/>
                            <dgm:param type="parTxRTLAlign" val="l"/>
                          </dgm:alg>
                        </dgm:else>
                      </dgm:choose>
                    </dgm:if>
                    <dgm:else name="Name158">
                      <dgm:choose name="Name159">
                        <dgm:if name="Name160" axis="root des" ptType="all node" func="maxDepth" op="gt" val="1">
                          <dgm:alg type="tx">
                            <dgm:param type="txAnchorVert" val="b"/>
                            <dgm:param type="txAnchorVertCh" val="b"/>
                            <dgm:param type="parTxLTRAlign" val="l"/>
                            <dgm:param type="parTxRTLAlign" val="r"/>
                          </dgm:alg>
                        </dgm:if>
                        <dgm:else name="Name16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62">
                    <dgm:if name="Name163" func="var" arg="dir" op="equ" val="norm">
                      <dgm:constrLst>
                        <dgm:constr type="rMarg"/>
                        <dgm:constr type="tMarg"/>
                        <dgm:constr type="bMarg"/>
                      </dgm:constrLst>
                    </dgm:if>
                    <dgm:else name="Name164">
                      <dgm:constrLst>
                        <dgm:constr type="lMarg"/>
                        <dgm:constr type="tMarg"/>
                        <dgm:constr type="bMarg"/>
                      </dgm:constrLst>
                    </dgm:else>
                  </dgm:choose>
                  <dgm:ruleLst>
                    <dgm:rule type="primFontSz" val="5" fact="NaN" max="NaN"/>
                  </dgm:ruleLst>
                </dgm:layoutNode>
              </dgm:forEach>
              <dgm:forEach name="Name165" axis="ch" ptType="node" st="3" cnt="1">
                <dgm:layoutNode name="bullet5c" styleLbl="node1">
                  <dgm:alg type="sp"/>
                  <dgm:shape xmlns:r="http://schemas.openxmlformats.org/officeDocument/2006/relationships" type="ellipse" r:blip="">
                    <dgm:adjLst/>
                  </dgm:shape>
                  <dgm:presOf/>
                  <dgm:constrLst/>
                  <dgm:ruleLst/>
                </dgm:layoutNode>
                <dgm:layoutNode name="textBox5c" styleLbl="revTx">
                  <dgm:varLst>
                    <dgm:bulletEnabled val="1"/>
                  </dgm:varLst>
                  <dgm:choose name="Name166">
                    <dgm:if name="Name167" func="var" arg="dir" op="equ" val="norm">
                      <dgm:choose name="Name168">
                        <dgm:if name="Name169" axis="root des" ptType="all node" func="maxDepth" op="gt" val="1">
                          <dgm:alg type="tx">
                            <dgm:param type="txAnchorVert" val="t"/>
                            <dgm:param type="parTxLTRAlign" val="l"/>
                            <dgm:param type="parTxRTLAlign" val="r"/>
                          </dgm:alg>
                        </dgm:if>
                        <dgm:else name="Name170">
                          <dgm:alg type="tx">
                            <dgm:param type="txAnchorVert" val="t"/>
                            <dgm:param type="parTxLTRAlign" val="l"/>
                            <dgm:param type="parTxRTLAlign" val="l"/>
                          </dgm:alg>
                        </dgm:else>
                      </dgm:choose>
                    </dgm:if>
                    <dgm:else name="Name171">
                      <dgm:choose name="Name172">
                        <dgm:if name="Name173" axis="root des" ptType="all node" func="maxDepth" op="gt" val="1">
                          <dgm:alg type="tx">
                            <dgm:param type="txAnchorVert" val="b"/>
                            <dgm:param type="txAnchorVertCh" val="b"/>
                            <dgm:param type="parTxLTRAlign" val="l"/>
                            <dgm:param type="parTxRTLAlign" val="r"/>
                          </dgm:alg>
                        </dgm:if>
                        <dgm:else name="Name174">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75">
                    <dgm:if name="Name176" func="var" arg="dir" op="equ" val="norm">
                      <dgm:constrLst>
                        <dgm:constr type="rMarg"/>
                        <dgm:constr type="tMarg"/>
                        <dgm:constr type="bMarg"/>
                      </dgm:constrLst>
                    </dgm:if>
                    <dgm:else name="Name177">
                      <dgm:constrLst>
                        <dgm:constr type="lMarg"/>
                        <dgm:constr type="tMarg"/>
                        <dgm:constr type="bMarg"/>
                      </dgm:constrLst>
                    </dgm:else>
                  </dgm:choose>
                  <dgm:ruleLst>
                    <dgm:rule type="primFontSz" val="5" fact="NaN" max="NaN"/>
                  </dgm:ruleLst>
                </dgm:layoutNode>
              </dgm:forEach>
              <dgm:forEach name="Name178" axis="ch" ptType="node" st="4" cnt="1">
                <dgm:layoutNode name="bullet5d" styleLbl="node1">
                  <dgm:alg type="sp"/>
                  <dgm:shape xmlns:r="http://schemas.openxmlformats.org/officeDocument/2006/relationships" type="ellipse" r:blip="">
                    <dgm:adjLst/>
                  </dgm:shape>
                  <dgm:presOf/>
                  <dgm:constrLst/>
                  <dgm:ruleLst/>
                </dgm:layoutNode>
                <dgm:layoutNode name="textBox5d" styleLbl="revTx">
                  <dgm:varLst>
                    <dgm:bulletEnabled val="1"/>
                  </dgm:varLst>
                  <dgm:choose name="Name179">
                    <dgm:if name="Name180" func="var" arg="dir" op="equ" val="norm">
                      <dgm:choose name="Name181">
                        <dgm:if name="Name182" axis="root des" ptType="all node" func="maxDepth" op="gt" val="1">
                          <dgm:alg type="tx">
                            <dgm:param type="txAnchorVert" val="t"/>
                            <dgm:param type="parTxLTRAlign" val="l"/>
                            <dgm:param type="parTxRTLAlign" val="r"/>
                          </dgm:alg>
                        </dgm:if>
                        <dgm:else name="Name183">
                          <dgm:alg type="tx">
                            <dgm:param type="txAnchorVert" val="t"/>
                            <dgm:param type="parTxLTRAlign" val="l"/>
                            <dgm:param type="parTxRTLAlign" val="l"/>
                          </dgm:alg>
                        </dgm:else>
                      </dgm:choose>
                    </dgm:if>
                    <dgm:else name="Name184">
                      <dgm:choose name="Name185">
                        <dgm:if name="Name186" axis="root des" ptType="all node" func="maxDepth" op="gt" val="1">
                          <dgm:alg type="tx">
                            <dgm:param type="txAnchorVert" val="b"/>
                            <dgm:param type="txAnchorVertCh" val="b"/>
                            <dgm:param type="parTxLTRAlign" val="l"/>
                            <dgm:param type="parTxRTLAlign" val="r"/>
                          </dgm:alg>
                        </dgm:if>
                        <dgm:else name="Name187">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88">
                    <dgm:if name="Name189" func="var" arg="dir" op="equ" val="norm">
                      <dgm:constrLst>
                        <dgm:constr type="rMarg"/>
                        <dgm:constr type="tMarg"/>
                        <dgm:constr type="bMarg"/>
                      </dgm:constrLst>
                    </dgm:if>
                    <dgm:else name="Name190">
                      <dgm:constrLst>
                        <dgm:constr type="lMarg"/>
                        <dgm:constr type="tMarg"/>
                        <dgm:constr type="bMarg"/>
                      </dgm:constrLst>
                    </dgm:else>
                  </dgm:choose>
                  <dgm:ruleLst>
                    <dgm:rule type="primFontSz" val="5" fact="NaN" max="NaN"/>
                  </dgm:ruleLst>
                </dgm:layoutNode>
              </dgm:forEach>
              <dgm:forEach name="Name191" axis="ch" ptType="node" st="5" cnt="1">
                <dgm:layoutNode name="bullet5e" styleLbl="node1">
                  <dgm:alg type="sp"/>
                  <dgm:shape xmlns:r="http://schemas.openxmlformats.org/officeDocument/2006/relationships" type="ellipse" r:blip="">
                    <dgm:adjLst/>
                  </dgm:shape>
                  <dgm:presOf/>
                  <dgm:constrLst/>
                  <dgm:ruleLst/>
                </dgm:layoutNode>
                <dgm:layoutNode name="textBox5e" styleLbl="revTx">
                  <dgm:varLst>
                    <dgm:bulletEnabled val="1"/>
                  </dgm:varLst>
                  <dgm:choose name="Name192">
                    <dgm:if name="Name193" func="var" arg="dir" op="equ" val="norm">
                      <dgm:choose name="Name194">
                        <dgm:if name="Name195" axis="root des" ptType="all node" func="maxDepth" op="gt" val="1">
                          <dgm:alg type="tx">
                            <dgm:param type="txAnchorVert" val="t"/>
                            <dgm:param type="parTxLTRAlign" val="l"/>
                            <dgm:param type="parTxRTLAlign" val="r"/>
                          </dgm:alg>
                        </dgm:if>
                        <dgm:else name="Name196">
                          <dgm:alg type="tx">
                            <dgm:param type="txAnchorVert" val="t"/>
                            <dgm:param type="parTxLTRAlign" val="l"/>
                            <dgm:param type="parTxRTLAlign" val="l"/>
                          </dgm:alg>
                        </dgm:else>
                      </dgm:choose>
                    </dgm:if>
                    <dgm:else name="Name197">
                      <dgm:choose name="Name198">
                        <dgm:if name="Name199" axis="root des" ptType="all node" func="maxDepth" op="gt" val="1">
                          <dgm:alg type="tx">
                            <dgm:param type="txAnchorVert" val="b"/>
                            <dgm:param type="txAnchorVertCh" val="b"/>
                            <dgm:param type="parTxLTRAlign" val="l"/>
                            <dgm:param type="parTxRTLAlign" val="r"/>
                          </dgm:alg>
                        </dgm:if>
                        <dgm:else name="Name200">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1">
                    <dgm:if name="Name202" func="var" arg="dir" op="equ" val="norm">
                      <dgm:constrLst>
                        <dgm:constr type="rMarg"/>
                        <dgm:constr type="tMarg"/>
                        <dgm:constr type="bMarg"/>
                      </dgm:constrLst>
                    </dgm:if>
                    <dgm:else name="Name203">
                      <dgm:constrLst>
                        <dgm:constr type="lMarg"/>
                        <dgm:constr type="tMarg"/>
                        <dgm:constr type="bMarg"/>
                      </dgm:constrLst>
                    </dgm:else>
                  </dgm:choose>
                  <dgm:ruleLst>
                    <dgm:rule type="primFontSz" val="5" fact="NaN" max="NaN"/>
                  </dgm:ruleLst>
                </dgm:layoutNode>
              </dgm:forEach>
            </dgm:layoutNode>
          </dgm:else>
        </dgm:choose>
      </dgm:if>
      <dgm:else name="Name204"/>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diagramQuickStyle" Target="../diagrams/quickStyle1.xml"/><Relationship Id="rId7" Type="http://schemas.openxmlformats.org/officeDocument/2006/relationships/image" Target="../media/image2.png"/><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png"/><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363377</xdr:colOff>
      <xdr:row>13</xdr:row>
      <xdr:rowOff>169541</xdr:rowOff>
    </xdr:from>
    <xdr:to>
      <xdr:col>20</xdr:col>
      <xdr:colOff>170972</xdr:colOff>
      <xdr:row>41</xdr:row>
      <xdr:rowOff>152400</xdr:rowOff>
    </xdr:to>
    <xdr:grpSp>
      <xdr:nvGrpSpPr>
        <xdr:cNvPr id="2" name="Group 1">
          <a:extLst>
            <a:ext uri="{FF2B5EF4-FFF2-40B4-BE49-F238E27FC236}">
              <a16:creationId xmlns:a16="http://schemas.microsoft.com/office/drawing/2014/main" id="{C29CC459-36DE-4D01-8F28-98CB58C5AABC}"/>
            </a:ext>
          </a:extLst>
        </xdr:cNvPr>
        <xdr:cNvGrpSpPr/>
      </xdr:nvGrpSpPr>
      <xdr:grpSpPr>
        <a:xfrm>
          <a:off x="363377" y="3027041"/>
          <a:ext cx="12037695" cy="5329559"/>
          <a:chOff x="351948" y="2884170"/>
          <a:chExt cx="12510610" cy="5003626"/>
        </a:xfrm>
      </xdr:grpSpPr>
      <xdr:grpSp>
        <xdr:nvGrpSpPr>
          <xdr:cNvPr id="4" name="Group 3">
            <a:extLst>
              <a:ext uri="{FF2B5EF4-FFF2-40B4-BE49-F238E27FC236}">
                <a16:creationId xmlns:a16="http://schemas.microsoft.com/office/drawing/2014/main" id="{610022A0-EA8A-F770-C4BB-4604E10A373B}"/>
              </a:ext>
            </a:extLst>
          </xdr:cNvPr>
          <xdr:cNvGrpSpPr/>
        </xdr:nvGrpSpPr>
        <xdr:grpSpPr>
          <a:xfrm>
            <a:off x="351948" y="2884170"/>
            <a:ext cx="12510610" cy="5003626"/>
            <a:chOff x="10803731" y="2891790"/>
            <a:chExt cx="12514420" cy="4991933"/>
          </a:xfrm>
        </xdr:grpSpPr>
        <xdr:graphicFrame macro="">
          <xdr:nvGraphicFramePr>
            <xdr:cNvPr id="6" name="Diagram 5">
              <a:extLst>
                <a:ext uri="{FF2B5EF4-FFF2-40B4-BE49-F238E27FC236}">
                  <a16:creationId xmlns:a16="http://schemas.microsoft.com/office/drawing/2014/main" id="{BE520C3B-5677-2020-5ADE-FB4C12394519}"/>
                </a:ext>
              </a:extLst>
            </xdr:cNvPr>
            <xdr:cNvGraphicFramePr/>
          </xdr:nvGraphicFramePr>
          <xdr:xfrm>
            <a:off x="10803731" y="2891790"/>
            <a:ext cx="8350187" cy="3116389"/>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sp macro="" textlink="">
          <xdr:nvSpPr>
            <xdr:cNvPr id="7" name="Rounded Rectangle 9">
              <a:extLst>
                <a:ext uri="{FF2B5EF4-FFF2-40B4-BE49-F238E27FC236}">
                  <a16:creationId xmlns:a16="http://schemas.microsoft.com/office/drawing/2014/main" id="{18EDE4B4-6B65-D499-ACAA-632EACF0EB63}"/>
                </a:ext>
              </a:extLst>
            </xdr:cNvPr>
            <xdr:cNvSpPr/>
          </xdr:nvSpPr>
          <xdr:spPr bwMode="auto">
            <a:xfrm>
              <a:off x="11657566" y="5561402"/>
              <a:ext cx="1705436" cy="2064237"/>
            </a:xfrm>
            <a:prstGeom prst="roundRect">
              <a:avLst>
                <a:gd name="adj" fmla="val 0"/>
              </a:avLst>
            </a:prstGeom>
            <a:solidFill>
              <a:schemeClr val="accent5">
                <a:lumMod val="60000"/>
                <a:lumOff val="40000"/>
              </a:schemeClr>
            </a:solidFill>
            <a:ln w="9525" cap="flat" cmpd="sng" algn="ctr">
              <a:noFill/>
              <a:prstDash val="solid"/>
              <a:round/>
              <a:headEnd type="none" w="med" len="med"/>
              <a:tailEnd type="none" w="med" len="med"/>
            </a:ln>
            <a:effectLst>
              <a:outerShdw blurRad="44450" dist="27940" dir="5400000" algn="ctr">
                <a:srgbClr val="000000">
                  <a:alpha val="32000"/>
                </a:srgbClr>
              </a:outerShdw>
            </a:effectLst>
          </xdr:spPr>
          <xdr:txBody>
            <a:bodyPr wrap="square" lIns="27000" tIns="27000" rIns="27000" bIns="27000" anchor="t"/>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257175" indent="-257175">
                <a:buAutoNum type="arabicPeriod"/>
              </a:pPr>
              <a:r>
                <a:rPr lang="en-MY" sz="1400">
                  <a:latin typeface="Arial" panose="020B0604020202020204" pitchFamily="34" charset="0"/>
                  <a:cs typeface="Arial" panose="020B0604020202020204" pitchFamily="34" charset="0"/>
                </a:rPr>
                <a:t>Regulators (e.g., Central Bank)</a:t>
              </a:r>
            </a:p>
            <a:p>
              <a:pPr marL="257175" indent="-257175">
                <a:buAutoNum type="arabicPeriod"/>
              </a:pPr>
              <a:r>
                <a:rPr lang="en-MY" sz="1400">
                  <a:latin typeface="Arial" panose="020B0604020202020204" pitchFamily="34" charset="0"/>
                  <a:cs typeface="Arial" panose="020B0604020202020204" pitchFamily="34" charset="0"/>
                </a:rPr>
                <a:t>Banking Institutions</a:t>
              </a:r>
            </a:p>
            <a:p>
              <a:pPr marL="257175" indent="-257175">
                <a:buAutoNum type="arabicPeriod"/>
              </a:pPr>
              <a:r>
                <a:rPr lang="en-MY" sz="1400">
                  <a:latin typeface="Arial" panose="020B0604020202020204" pitchFamily="34" charset="0"/>
                  <a:cs typeface="Arial" panose="020B0604020202020204" pitchFamily="34" charset="0"/>
                </a:rPr>
                <a:t>Insurers and takaful operators</a:t>
              </a:r>
            </a:p>
            <a:p>
              <a:pPr marL="257175" indent="-257175">
                <a:buAutoNum type="arabicPeriod"/>
              </a:pPr>
              <a:r>
                <a:rPr lang="en-MY" sz="1400">
                  <a:latin typeface="Arial" panose="020B0604020202020204" pitchFamily="34" charset="0"/>
                  <a:cs typeface="Arial" panose="020B0604020202020204" pitchFamily="34" charset="0"/>
                </a:rPr>
                <a:t>Asset Managers</a:t>
              </a:r>
            </a:p>
            <a:p>
              <a:pPr marL="257175" indent="-257175">
                <a:buAutoNum type="arabicPeriod"/>
              </a:pPr>
              <a:r>
                <a:rPr lang="en-MY" sz="1400">
                  <a:latin typeface="Arial" panose="020B0604020202020204" pitchFamily="34" charset="0"/>
                  <a:cs typeface="Arial" panose="020B0604020202020204" pitchFamily="34" charset="0"/>
                </a:rPr>
                <a:t>Pension Funds</a:t>
              </a:r>
            </a:p>
          </xdr:txBody>
        </xdr:sp>
        <xdr:sp macro="" textlink="">
          <xdr:nvSpPr>
            <xdr:cNvPr id="8" name="Rounded Rectangle 12">
              <a:extLst>
                <a:ext uri="{FF2B5EF4-FFF2-40B4-BE49-F238E27FC236}">
                  <a16:creationId xmlns:a16="http://schemas.microsoft.com/office/drawing/2014/main" id="{39B2D443-B442-E9D0-1CE2-06CA7C301C12}"/>
                </a:ext>
              </a:extLst>
            </xdr:cNvPr>
            <xdr:cNvSpPr/>
          </xdr:nvSpPr>
          <xdr:spPr bwMode="auto">
            <a:xfrm>
              <a:off x="13603604" y="4622825"/>
              <a:ext cx="1897722" cy="3002814"/>
            </a:xfrm>
            <a:prstGeom prst="roundRect">
              <a:avLst>
                <a:gd name="adj" fmla="val 0"/>
              </a:avLst>
            </a:prstGeom>
            <a:solidFill>
              <a:schemeClr val="accent1">
                <a:lumMod val="20000"/>
                <a:lumOff val="80000"/>
              </a:schemeClr>
            </a:solidFill>
            <a:ln w="9525" cap="flat" cmpd="sng" algn="ctr">
              <a:noFill/>
              <a:prstDash val="solid"/>
              <a:round/>
              <a:headEnd type="none" w="med" len="med"/>
              <a:tailEnd type="none" w="med" len="med"/>
            </a:ln>
            <a:effectLst>
              <a:outerShdw blurRad="44450" dist="27940" dir="5400000" algn="ctr">
                <a:srgbClr val="000000">
                  <a:alpha val="32000"/>
                </a:srgbClr>
              </a:outerShdw>
            </a:effectLst>
          </xdr:spPr>
          <xdr:txBody>
            <a:bodyPr wrap="square" lIns="27000" tIns="27000" rIns="27000" bIns="27000" anchor="t"/>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269875" indent="-269875">
                <a:buFont typeface="+mj-lt"/>
                <a:buAutoNum type="arabicPeriod"/>
              </a:pPr>
              <a:r>
                <a:rPr lang="en-MY" sz="1400">
                  <a:latin typeface="Arial" panose="020B0604020202020204" pitchFamily="34" charset="0"/>
                  <a:cs typeface="Arial" panose="020B0604020202020204" pitchFamily="34" charset="0"/>
                </a:rPr>
                <a:t>Exposure quantification</a:t>
              </a:r>
            </a:p>
            <a:p>
              <a:pPr marL="257175" indent="-257175">
                <a:buAutoNum type="arabicPeriod"/>
              </a:pPr>
              <a:r>
                <a:rPr lang="en-MY" sz="1400">
                  <a:latin typeface="Arial" panose="020B0604020202020204" pitchFamily="34" charset="0"/>
                  <a:cs typeface="Arial" panose="020B0604020202020204" pitchFamily="34" charset="0"/>
                </a:rPr>
                <a:t>Investment and lending decisions</a:t>
              </a:r>
            </a:p>
            <a:p>
              <a:pPr marL="257175" indent="-257175">
                <a:buAutoNum type="arabicPeriod"/>
              </a:pPr>
              <a:r>
                <a:rPr lang="en-MY" sz="1400">
                  <a:latin typeface="Arial" panose="020B0604020202020204" pitchFamily="34" charset="0"/>
                  <a:cs typeface="Arial" panose="020B0604020202020204" pitchFamily="34" charset="0"/>
                </a:rPr>
                <a:t>Macroeconomic modelling</a:t>
              </a:r>
            </a:p>
            <a:p>
              <a:pPr marL="257175" indent="-257175">
                <a:buAutoNum type="arabicPeriod"/>
              </a:pPr>
              <a:r>
                <a:rPr lang="en-MY" sz="1400">
                  <a:latin typeface="Arial" panose="020B0604020202020204" pitchFamily="34" charset="0"/>
                  <a:cs typeface="Arial" panose="020B0604020202020204" pitchFamily="34" charset="0"/>
                </a:rPr>
                <a:t>Financial stability monitoring </a:t>
              </a:r>
            </a:p>
            <a:p>
              <a:pPr marL="257175" indent="-257175">
                <a:buAutoNum type="arabicPeriod"/>
              </a:pPr>
              <a:r>
                <a:rPr lang="en-MY" sz="1400">
                  <a:latin typeface="Arial" panose="020B0604020202020204" pitchFamily="34" charset="0"/>
                  <a:cs typeface="Arial" panose="020B0604020202020204" pitchFamily="34" charset="0"/>
                </a:rPr>
                <a:t>Climate-related disclosures </a:t>
              </a:r>
            </a:p>
            <a:p>
              <a:pPr marL="257175" indent="-257175">
                <a:buAutoNum type="arabicPeriod"/>
              </a:pPr>
              <a:r>
                <a:rPr lang="en-MY" sz="1400">
                  <a:latin typeface="Arial" panose="020B0604020202020204" pitchFamily="34" charset="0"/>
                  <a:cs typeface="Arial" panose="020B0604020202020204" pitchFamily="34" charset="0"/>
                </a:rPr>
                <a:t>Scenario analysis</a:t>
              </a:r>
            </a:p>
            <a:p>
              <a:pPr marL="257175" indent="-257175">
                <a:buAutoNum type="arabicPeriod"/>
              </a:pPr>
              <a:r>
                <a:rPr lang="en-MY" sz="1400">
                  <a:latin typeface="Arial" panose="020B0604020202020204" pitchFamily="34" charset="0"/>
                  <a:cs typeface="Arial" panose="020B0604020202020204" pitchFamily="34" charset="0"/>
                </a:rPr>
                <a:t>Stress testing</a:t>
              </a:r>
            </a:p>
            <a:p>
              <a:pPr marL="257175" indent="-257175">
                <a:buAutoNum type="arabicPeriod"/>
              </a:pPr>
              <a:r>
                <a:rPr lang="en-MY" sz="1400">
                  <a:latin typeface="Arial" panose="020B0604020202020204" pitchFamily="34" charset="0"/>
                  <a:cs typeface="Arial" panose="020B0604020202020204" pitchFamily="34" charset="0"/>
                </a:rPr>
                <a:t>Product Development</a:t>
              </a:r>
            </a:p>
          </xdr:txBody>
        </xdr:sp>
        <xdr:sp macro="" textlink="">
          <xdr:nvSpPr>
            <xdr:cNvPr id="9" name="Rounded Rectangle 13">
              <a:extLst>
                <a:ext uri="{FF2B5EF4-FFF2-40B4-BE49-F238E27FC236}">
                  <a16:creationId xmlns:a16="http://schemas.microsoft.com/office/drawing/2014/main" id="{D6F07C97-F47B-00F3-BF24-A08D097D7666}"/>
                </a:ext>
              </a:extLst>
            </xdr:cNvPr>
            <xdr:cNvSpPr/>
          </xdr:nvSpPr>
          <xdr:spPr bwMode="auto">
            <a:xfrm>
              <a:off x="15769639" y="4189346"/>
              <a:ext cx="1797292" cy="2234844"/>
            </a:xfrm>
            <a:prstGeom prst="roundRect">
              <a:avLst>
                <a:gd name="adj" fmla="val 0"/>
              </a:avLst>
            </a:prstGeom>
            <a:solidFill>
              <a:schemeClr val="accent1">
                <a:lumMod val="40000"/>
                <a:lumOff val="60000"/>
              </a:schemeClr>
            </a:solidFill>
            <a:ln w="9525" cap="flat" cmpd="sng" algn="ctr">
              <a:solidFill>
                <a:schemeClr val="accent1">
                  <a:lumMod val="20000"/>
                  <a:lumOff val="80000"/>
                </a:schemeClr>
              </a:solidFill>
              <a:prstDash val="solid"/>
              <a:round/>
              <a:headEnd type="none" w="med" len="med"/>
              <a:tailEnd type="none" w="med" len="med"/>
            </a:ln>
            <a:effectLst>
              <a:outerShdw blurRad="44450" dist="27940" dir="5400000" algn="ctr">
                <a:srgbClr val="000000">
                  <a:alpha val="32000"/>
                </a:srgbClr>
              </a:outerShdw>
            </a:effectLst>
          </xdr:spPr>
          <xdr:txBody>
            <a:bodyPr wrap="square" lIns="27000" tIns="27000" rIns="27000" bIns="27000" anchor="t"/>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257175" indent="-257175">
                <a:buAutoNum type="arabicPeriod"/>
              </a:pPr>
              <a:r>
                <a:rPr lang="en-MY" sz="1400">
                  <a:latin typeface="Arial" panose="020B0604020202020204" pitchFamily="34" charset="0"/>
                  <a:cs typeface="Arial" panose="020B0604020202020204" pitchFamily="34" charset="0"/>
                </a:rPr>
                <a:t>Footprint </a:t>
              </a:r>
            </a:p>
            <a:p>
              <a:pPr marL="257175" indent="-257175">
                <a:buAutoNum type="arabicPeriod"/>
              </a:pPr>
              <a:r>
                <a:rPr lang="en-MY" sz="1400">
                  <a:latin typeface="Arial" panose="020B0604020202020204" pitchFamily="34" charset="0"/>
                  <a:cs typeface="Arial" panose="020B0604020202020204" pitchFamily="34" charset="0"/>
                </a:rPr>
                <a:t>Transition sensitivity </a:t>
              </a:r>
            </a:p>
            <a:p>
              <a:pPr marL="257175" indent="-257175">
                <a:buAutoNum type="arabicPeriod"/>
              </a:pPr>
              <a:r>
                <a:rPr lang="en-MY" sz="1400">
                  <a:latin typeface="Arial" panose="020B0604020202020204" pitchFamily="34" charset="0"/>
                  <a:cs typeface="Arial" panose="020B0604020202020204" pitchFamily="34" charset="0"/>
                </a:rPr>
                <a:t>Physical vulnerability </a:t>
              </a:r>
            </a:p>
            <a:p>
              <a:pPr marL="257175" indent="-257175">
                <a:buAutoNum type="arabicPeriod"/>
              </a:pPr>
              <a:r>
                <a:rPr lang="en-MY" sz="1400">
                  <a:latin typeface="Arial" panose="020B0604020202020204" pitchFamily="34" charset="0"/>
                  <a:cs typeface="Arial" panose="020B0604020202020204" pitchFamily="34" charset="0"/>
                </a:rPr>
                <a:t>Alignment</a:t>
              </a:r>
            </a:p>
            <a:p>
              <a:pPr marL="257175" indent="-257175">
                <a:buAutoNum type="arabicPeriod"/>
              </a:pPr>
              <a:r>
                <a:rPr lang="en-MY" sz="1400">
                  <a:latin typeface="Arial" panose="020B0604020202020204" pitchFamily="34" charset="0"/>
                  <a:cs typeface="Arial" panose="020B0604020202020204" pitchFamily="34" charset="0"/>
                </a:rPr>
                <a:t>Mobilisation (i.e., Scaling up green finance) </a:t>
              </a:r>
            </a:p>
            <a:p>
              <a:pPr marL="257175" indent="-257175">
                <a:buAutoNum type="arabicPeriod"/>
              </a:pPr>
              <a:r>
                <a:rPr lang="en-MY" sz="1400">
                  <a:latin typeface="Arial" panose="020B0604020202020204" pitchFamily="34" charset="0"/>
                  <a:cs typeface="Arial" panose="020B0604020202020204" pitchFamily="34" charset="0"/>
                </a:rPr>
                <a:t>Combined metrics </a:t>
              </a:r>
            </a:p>
          </xdr:txBody>
        </xdr:sp>
        <xdr:sp macro="" textlink="">
          <xdr:nvSpPr>
            <xdr:cNvPr id="10" name="Rounded Rectangle 14">
              <a:extLst>
                <a:ext uri="{FF2B5EF4-FFF2-40B4-BE49-F238E27FC236}">
                  <a16:creationId xmlns:a16="http://schemas.microsoft.com/office/drawing/2014/main" id="{36FD261C-09C6-EAEC-6F4D-D0EF93F297CB}"/>
                </a:ext>
              </a:extLst>
            </xdr:cNvPr>
            <xdr:cNvSpPr/>
          </xdr:nvSpPr>
          <xdr:spPr bwMode="auto">
            <a:xfrm>
              <a:off x="18285958" y="2918193"/>
              <a:ext cx="5032193" cy="4965530"/>
            </a:xfrm>
            <a:prstGeom prst="roundRect">
              <a:avLst>
                <a:gd name="adj" fmla="val 3167"/>
              </a:avLst>
            </a:prstGeom>
            <a:solidFill>
              <a:schemeClr val="accent5">
                <a:lumMod val="20000"/>
                <a:lumOff val="80000"/>
              </a:schemeClr>
            </a:solidFill>
            <a:ln w="9525" cap="flat" cmpd="sng" algn="ctr">
              <a:solidFill>
                <a:schemeClr val="accent6">
                  <a:lumMod val="20000"/>
                  <a:lumOff val="80000"/>
                </a:schemeClr>
              </a:solidFill>
              <a:prstDash val="solid"/>
              <a:round/>
              <a:headEnd type="none" w="med" len="med"/>
              <a:tailEnd type="none" w="med" len="med"/>
            </a:ln>
            <a:effectLst>
              <a:outerShdw blurRad="44450" dist="27940" dir="5400000" algn="ctr">
                <a:srgbClr val="000000">
                  <a:alpha val="32000"/>
                </a:srgbClr>
              </a:outerShdw>
            </a:effectLst>
          </xdr:spPr>
          <xdr:txBody>
            <a:bodyPr wrap="square" lIns="27000" tIns="27000" rIns="27000" bIns="27000" anchor="t"/>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07000"/>
                </a:lnSpc>
              </a:pPr>
              <a:r>
                <a:rPr lang="en-MY" sz="1600" b="1">
                  <a:latin typeface="Arial" panose="020B0604020202020204" pitchFamily="34" charset="0"/>
                  <a:cs typeface="Arial" panose="020B0604020202020204" pitchFamily="34" charset="0"/>
                </a:rPr>
                <a:t>Key Results</a:t>
              </a:r>
              <a:endParaRPr lang="en-MY" sz="1600" b="1">
                <a:cs typeface="Arial" panose="020B0604020202020204" pitchFamily="34" charset="0"/>
              </a:endParaRPr>
            </a:p>
            <a:p>
              <a:pPr marL="285750" indent="-285750" algn="just">
                <a:lnSpc>
                  <a:spcPct val="107000"/>
                </a:lnSpc>
                <a:buFont typeface="Arial" panose="020B0604020202020204" pitchFamily="34" charset="0"/>
                <a:buChar char="•"/>
              </a:pPr>
              <a:r>
                <a:rPr lang="en-US" sz="1400">
                  <a:latin typeface="Arial"/>
                  <a:cs typeface="Arial"/>
                </a:rPr>
                <a:t>249 granular data items by various dimensions (e</a:t>
              </a:r>
              <a:r>
                <a:rPr lang="en-US" sz="1400">
                  <a:latin typeface="Arial" panose="020B0604020202020204" pitchFamily="34" charset="0"/>
                  <a:cs typeface="Arial" panose="020B0604020202020204" pitchFamily="34" charset="0"/>
                </a:rPr>
                <a:t>quivalent to 128 unique data items) have been </a:t>
              </a:r>
              <a:r>
                <a:rPr lang="en-US" sz="1400">
                  <a:latin typeface="Arial"/>
                  <a:cs typeface="Arial"/>
                </a:rPr>
                <a:t>identified by members of JC3.</a:t>
              </a:r>
              <a:r>
                <a:rPr lang="en-US" sz="1400">
                  <a:latin typeface="Arial" panose="020B0604020202020204" pitchFamily="34" charset="0"/>
                  <a:cs typeface="Arial" panose="020B0604020202020204" pitchFamily="34" charset="0"/>
                </a:rPr>
                <a:t> Some data items may serve more than one stakeholder and use case.</a:t>
              </a:r>
              <a:endParaRPr lang="en-US" sz="1400">
                <a:latin typeface="Arial"/>
                <a:cs typeface="Arial"/>
              </a:endParaRPr>
            </a:p>
            <a:p>
              <a:pPr marL="285750" indent="-285750" algn="just">
                <a:lnSpc>
                  <a:spcPct val="107000"/>
                </a:lnSpc>
                <a:buFont typeface="Arial" panose="020B0604020202020204" pitchFamily="34" charset="0"/>
                <a:buChar char="•"/>
              </a:pPr>
              <a:r>
                <a:rPr lang="en-US" sz="1400">
                  <a:latin typeface="Arial" panose="020B0604020202020204" pitchFamily="34" charset="0"/>
                  <a:cs typeface="Arial" panose="020B0604020202020204" pitchFamily="34" charset="0"/>
                </a:rPr>
                <a:t>The unique data items are categorised into 14 data groups:</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GHG emissions</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Green/Sustainable financing</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Energy</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Exposure to physical risks</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Climate-related index and scoring</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Waste management</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Water indicators</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Biodiversity and forestry indicators </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Pollution</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Air indicators</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Macroeconomic impacts</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Policy, regulation and standard</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Insurance sector's exposure to climate risk</a:t>
              </a:r>
            </a:p>
            <a:p>
              <a:pPr marL="800100" lvl="1" indent="-342900" algn="just">
                <a:lnSpc>
                  <a:spcPct val="107000"/>
                </a:lnSpc>
                <a:buFont typeface="+mj-lt"/>
                <a:buAutoNum type="arabicPeriod"/>
              </a:pPr>
              <a:r>
                <a:rPr lang="en-US" sz="1400">
                  <a:latin typeface="Arial" panose="020B0604020202020204" pitchFamily="34" charset="0"/>
                  <a:cs typeface="Arial" panose="020B0604020202020204" pitchFamily="34" charset="0"/>
                </a:rPr>
                <a:t>Others</a:t>
              </a:r>
            </a:p>
          </xdr:txBody>
        </xdr:sp>
        <xdr:pic>
          <xdr:nvPicPr>
            <xdr:cNvPr id="11" name="Picture 10">
              <a:extLst>
                <a:ext uri="{FF2B5EF4-FFF2-40B4-BE49-F238E27FC236}">
                  <a16:creationId xmlns:a16="http://schemas.microsoft.com/office/drawing/2014/main" id="{384F90F7-2C32-A3D9-D2D0-DBFEE9EFCF11}"/>
                </a:ext>
              </a:extLst>
            </xdr:cNvPr>
            <xdr:cNvPicPr>
              <a:picLocks noChangeAspect="1"/>
            </xdr:cNvPicPr>
          </xdr:nvPicPr>
          <xdr:blipFill>
            <a:blip xmlns:r="http://schemas.openxmlformats.org/officeDocument/2006/relationships" r:embed="rId6"/>
            <a:stretch>
              <a:fillRect/>
            </a:stretch>
          </xdr:blipFill>
          <xdr:spPr>
            <a:xfrm>
              <a:off x="14284181" y="3987628"/>
              <a:ext cx="399812" cy="315165"/>
            </a:xfrm>
            <a:prstGeom prst="rect">
              <a:avLst/>
            </a:prstGeom>
          </xdr:spPr>
        </xdr:pic>
        <xdr:pic>
          <xdr:nvPicPr>
            <xdr:cNvPr id="12" name="Picture 11">
              <a:extLst>
                <a:ext uri="{FF2B5EF4-FFF2-40B4-BE49-F238E27FC236}">
                  <a16:creationId xmlns:a16="http://schemas.microsoft.com/office/drawing/2014/main" id="{4334A773-99C5-76F8-EA1C-B9C351366E7C}"/>
                </a:ext>
              </a:extLst>
            </xdr:cNvPr>
            <xdr:cNvPicPr>
              <a:picLocks noChangeAspect="1"/>
            </xdr:cNvPicPr>
          </xdr:nvPicPr>
          <xdr:blipFill>
            <a:blip xmlns:r="http://schemas.openxmlformats.org/officeDocument/2006/relationships" r:embed="rId7"/>
            <a:stretch>
              <a:fillRect/>
            </a:stretch>
          </xdr:blipFill>
          <xdr:spPr>
            <a:xfrm>
              <a:off x="16436655" y="3558283"/>
              <a:ext cx="398861" cy="320944"/>
            </a:xfrm>
            <a:prstGeom prst="rect">
              <a:avLst/>
            </a:prstGeom>
          </xdr:spPr>
        </xdr:pic>
        <xdr:pic>
          <xdr:nvPicPr>
            <xdr:cNvPr id="13" name="Picture 12">
              <a:extLst>
                <a:ext uri="{FF2B5EF4-FFF2-40B4-BE49-F238E27FC236}">
                  <a16:creationId xmlns:a16="http://schemas.microsoft.com/office/drawing/2014/main" id="{7D38DEEF-9A64-4B79-D0E4-584B2A91BE76}"/>
                </a:ext>
              </a:extLst>
            </xdr:cNvPr>
            <xdr:cNvPicPr>
              <a:picLocks noChangeAspect="1"/>
            </xdr:cNvPicPr>
          </xdr:nvPicPr>
          <xdr:blipFill>
            <a:blip xmlns:r="http://schemas.openxmlformats.org/officeDocument/2006/relationships" r:embed="rId8"/>
            <a:stretch>
              <a:fillRect/>
            </a:stretch>
          </xdr:blipFill>
          <xdr:spPr>
            <a:xfrm>
              <a:off x="12148024" y="4929039"/>
              <a:ext cx="524303" cy="327718"/>
            </a:xfrm>
            <a:prstGeom prst="rect">
              <a:avLst/>
            </a:prstGeom>
          </xdr:spPr>
        </xdr:pic>
        <xdr:sp macro="" textlink="">
          <xdr:nvSpPr>
            <xdr:cNvPr id="14" name="TextBox 27">
              <a:extLst>
                <a:ext uri="{FF2B5EF4-FFF2-40B4-BE49-F238E27FC236}">
                  <a16:creationId xmlns:a16="http://schemas.microsoft.com/office/drawing/2014/main" id="{1CC8C55D-B2E3-F572-D313-9764910E1AFA}"/>
                </a:ext>
              </a:extLst>
            </xdr:cNvPr>
            <xdr:cNvSpPr txBox="1"/>
          </xdr:nvSpPr>
          <xdr:spPr>
            <a:xfrm>
              <a:off x="11075519" y="3004536"/>
              <a:ext cx="6158376" cy="368380"/>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MY" sz="1800" b="1">
                  <a:solidFill>
                    <a:schemeClr val="accent1">
                      <a:lumMod val="75000"/>
                    </a:schemeClr>
                  </a:solidFill>
                  <a:effectLst/>
                  <a:latin typeface="Arial" panose="020B0604020202020204" pitchFamily="34" charset="0"/>
                  <a:ea typeface="Calibri" panose="020F0502020204030204" pitchFamily="34" charset="0"/>
                </a:rPr>
                <a:t>Stepwise Identification based on Uses Cases</a:t>
              </a:r>
              <a:endParaRPr lang="en-MY">
                <a:solidFill>
                  <a:schemeClr val="accent1">
                    <a:lumMod val="75000"/>
                  </a:schemeClr>
                </a:solidFill>
              </a:endParaRPr>
            </a:p>
          </xdr:txBody>
        </xdr:sp>
      </xdr:grpSp>
      <xdr:sp macro="" textlink="">
        <xdr:nvSpPr>
          <xdr:cNvPr id="5" name="TextBox 18">
            <a:extLst>
              <a:ext uri="{FF2B5EF4-FFF2-40B4-BE49-F238E27FC236}">
                <a16:creationId xmlns:a16="http://schemas.microsoft.com/office/drawing/2014/main" id="{5E07A5CB-E9B8-18AF-DB3E-F0862867B644}"/>
              </a:ext>
            </a:extLst>
          </xdr:cNvPr>
          <xdr:cNvSpPr txBox="1"/>
        </xdr:nvSpPr>
        <xdr:spPr>
          <a:xfrm>
            <a:off x="1143888" y="5244484"/>
            <a:ext cx="1711627" cy="27985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MY" sz="1200" b="1">
                <a:latin typeface="Arial" panose="020B0604020202020204" pitchFamily="34" charset="0"/>
                <a:cs typeface="Arial" panose="020B0604020202020204" pitchFamily="34" charset="0"/>
              </a:rPr>
              <a:t>Stakeholders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238125</xdr:colOff>
      <xdr:row>11</xdr:row>
      <xdr:rowOff>34925</xdr:rowOff>
    </xdr:from>
    <xdr:to>
      <xdr:col>12</xdr:col>
      <xdr:colOff>542925</xdr:colOff>
      <xdr:row>26</xdr:row>
      <xdr:rowOff>22225</xdr:rowOff>
    </xdr:to>
    <xdr:graphicFrame macro="">
      <xdr:nvGraphicFramePr>
        <xdr:cNvPr id="2" name="Chart 2">
          <a:extLst>
            <a:ext uri="{FF2B5EF4-FFF2-40B4-BE49-F238E27FC236}">
              <a16:creationId xmlns:a16="http://schemas.microsoft.com/office/drawing/2014/main" id="{D0ED3721-616A-5D03-BA1E-DA63AFD71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116991</xdr:colOff>
      <xdr:row>1</xdr:row>
      <xdr:rowOff>42151</xdr:rowOff>
    </xdr:from>
    <xdr:to>
      <xdr:col>5</xdr:col>
      <xdr:colOff>1018522</xdr:colOff>
      <xdr:row>3</xdr:row>
      <xdr:rowOff>166041</xdr:rowOff>
    </xdr:to>
    <xdr:pic>
      <xdr:nvPicPr>
        <xdr:cNvPr id="2" name="Picture 1" descr="The World Bank Group – Logos Download">
          <a:extLst>
            <a:ext uri="{FF2B5EF4-FFF2-40B4-BE49-F238E27FC236}">
              <a16:creationId xmlns:a16="http://schemas.microsoft.com/office/drawing/2014/main" id="{8E4853EB-1656-4C15-98AF-61B8D7A8E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67941" y="239001"/>
          <a:ext cx="2508081" cy="5175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532558</xdr:colOff>
      <xdr:row>9</xdr:row>
      <xdr:rowOff>23509</xdr:rowOff>
    </xdr:from>
    <xdr:to>
      <xdr:col>16</xdr:col>
      <xdr:colOff>45622</xdr:colOff>
      <xdr:row>26</xdr:row>
      <xdr:rowOff>119595</xdr:rowOff>
    </xdr:to>
    <xdr:graphicFrame macro="">
      <xdr:nvGraphicFramePr>
        <xdr:cNvPr id="2" name="Chart 1">
          <a:extLst>
            <a:ext uri="{FF2B5EF4-FFF2-40B4-BE49-F238E27FC236}">
              <a16:creationId xmlns:a16="http://schemas.microsoft.com/office/drawing/2014/main" id="{FD03BC96-8882-4EB0-8353-210F69EF8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212624</xdr:colOff>
      <xdr:row>12</xdr:row>
      <xdr:rowOff>104623</xdr:rowOff>
    </xdr:from>
    <xdr:to>
      <xdr:col>32</xdr:col>
      <xdr:colOff>491370</xdr:colOff>
      <xdr:row>27</xdr:row>
      <xdr:rowOff>85573</xdr:rowOff>
    </xdr:to>
    <xdr:graphicFrame macro="">
      <xdr:nvGraphicFramePr>
        <xdr:cNvPr id="3" name="Chart 2">
          <a:extLst>
            <a:ext uri="{FF2B5EF4-FFF2-40B4-BE49-F238E27FC236}">
              <a16:creationId xmlns:a16="http://schemas.microsoft.com/office/drawing/2014/main" id="{C4365E56-1D21-4469-B68E-D89139395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41275</xdr:colOff>
      <xdr:row>20</xdr:row>
      <xdr:rowOff>3175</xdr:rowOff>
    </xdr:from>
    <xdr:to>
      <xdr:col>4</xdr:col>
      <xdr:colOff>0</xdr:colOff>
      <xdr:row>33</xdr:row>
      <xdr:rowOff>187325</xdr:rowOff>
    </xdr:to>
    <xdr:graphicFrame macro="">
      <xdr:nvGraphicFramePr>
        <xdr:cNvPr id="2" name="Chart 1">
          <a:extLst>
            <a:ext uri="{FF2B5EF4-FFF2-40B4-BE49-F238E27FC236}">
              <a16:creationId xmlns:a16="http://schemas.microsoft.com/office/drawing/2014/main" id="{D975EEAC-7532-DEA2-07AA-5CAAEA083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187325</xdr:rowOff>
    </xdr:from>
    <xdr:to>
      <xdr:col>10</xdr:col>
      <xdr:colOff>361950</xdr:colOff>
      <xdr:row>33</xdr:row>
      <xdr:rowOff>174625</xdr:rowOff>
    </xdr:to>
    <xdr:graphicFrame macro="">
      <xdr:nvGraphicFramePr>
        <xdr:cNvPr id="3" name="Chart 2">
          <a:extLst>
            <a:ext uri="{FF2B5EF4-FFF2-40B4-BE49-F238E27FC236}">
              <a16:creationId xmlns:a16="http://schemas.microsoft.com/office/drawing/2014/main" id="{4A9742F0-E95E-DA7D-D76D-2777DFE9A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276224</xdr:colOff>
      <xdr:row>12</xdr:row>
      <xdr:rowOff>142875</xdr:rowOff>
    </xdr:from>
    <xdr:to>
      <xdr:col>11</xdr:col>
      <xdr:colOff>120649</xdr:colOff>
      <xdr:row>27</xdr:row>
      <xdr:rowOff>123825</xdr:rowOff>
    </xdr:to>
    <xdr:graphicFrame macro="">
      <xdr:nvGraphicFramePr>
        <xdr:cNvPr id="2" name="Chart 1">
          <a:extLst>
            <a:ext uri="{FF2B5EF4-FFF2-40B4-BE49-F238E27FC236}">
              <a16:creationId xmlns:a16="http://schemas.microsoft.com/office/drawing/2014/main" id="{A8E8047B-0588-52C1-352B-0F5A993C90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187325</xdr:colOff>
      <xdr:row>12</xdr:row>
      <xdr:rowOff>149225</xdr:rowOff>
    </xdr:from>
    <xdr:to>
      <xdr:col>19</xdr:col>
      <xdr:colOff>492125</xdr:colOff>
      <xdr:row>27</xdr:row>
      <xdr:rowOff>130175</xdr:rowOff>
    </xdr:to>
    <xdr:graphicFrame macro="">
      <xdr:nvGraphicFramePr>
        <xdr:cNvPr id="16" name="Chart 2">
          <a:extLst>
            <a:ext uri="{FF2B5EF4-FFF2-40B4-BE49-F238E27FC236}">
              <a16:creationId xmlns:a16="http://schemas.microsoft.com/office/drawing/2014/main" id="{6B7C4841-7EA4-5C0E-74AF-22A8646F00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D68A097E-DC29-4A50-A79A-E74E0AEAECF5}"/>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ilbert Tiki Yong" refreshedDate="45204.490960069445" createdVersion="8" refreshedVersion="8" minRefreshableVersion="3" recordCount="141" xr:uid="{B6F773C9-FE26-4335-8272-498137AAD4A1}">
  <cacheSource type="worksheet">
    <worksheetSource ref="N2:O143" sheet="Hierarchy-Abbv"/>
  </cacheSource>
  <cacheFields count="2">
    <cacheField name="Data Item#" numFmtId="0">
      <sharedItems containsSemiMixedTypes="0" containsString="0" containsNumber="1" containsInteger="1" minValue="1" maxValue="129"/>
    </cacheField>
    <cacheField name="Category/Metric" numFmtId="0">
      <sharedItems count="6">
        <s v="Footprint"/>
        <s v="Combined metrics"/>
        <s v="Transition sensitivity"/>
        <s v="Mobilisation"/>
        <s v="Physical vulnerability"/>
        <s v="Alignmen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hvi Krishnasammy" refreshedDate="45264.589482870368" createdVersion="8" refreshedVersion="8" minRefreshableVersion="3" recordCount="158" xr:uid="{A091A752-EEE4-421B-9D61-E62220460734}">
  <cacheSource type="worksheet">
    <worksheetSource ref="P2:R160" sheet="Data Sources"/>
  </cacheSource>
  <cacheFields count="3">
    <cacheField name="No." numFmtId="0">
      <sharedItems containsSemiMixedTypes="0" containsString="0" containsNumber="1" containsInteger="1" minValue="0" maxValue="157"/>
    </cacheField>
    <cacheField name="Type" numFmtId="0">
      <sharedItems count="7">
        <s v="Not Available"/>
        <s v="private/entity"/>
        <s v="ministry/agency/regulator"/>
        <s v="association/thinktank"/>
        <s v="intlorg"/>
        <s v="glic"/>
        <s v="university"/>
      </sharedItems>
    </cacheField>
    <cacheField name="International/Local" numFmtId="0">
      <sharedItems count="3">
        <s v="not available"/>
        <s v="local"/>
        <s v="internation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n v="1"/>
    <x v="0"/>
  </r>
  <r>
    <n v="2"/>
    <x v="0"/>
  </r>
  <r>
    <n v="3"/>
    <x v="0"/>
  </r>
  <r>
    <n v="4"/>
    <x v="0"/>
  </r>
  <r>
    <n v="5"/>
    <x v="1"/>
  </r>
  <r>
    <n v="5"/>
    <x v="0"/>
  </r>
  <r>
    <n v="5"/>
    <x v="2"/>
  </r>
  <r>
    <n v="6"/>
    <x v="1"/>
  </r>
  <r>
    <n v="7"/>
    <x v="0"/>
  </r>
  <r>
    <n v="8"/>
    <x v="0"/>
  </r>
  <r>
    <n v="9"/>
    <x v="2"/>
  </r>
  <r>
    <n v="10"/>
    <x v="0"/>
  </r>
  <r>
    <n v="11"/>
    <x v="0"/>
  </r>
  <r>
    <n v="12"/>
    <x v="0"/>
  </r>
  <r>
    <n v="13"/>
    <x v="0"/>
  </r>
  <r>
    <n v="14"/>
    <x v="0"/>
  </r>
  <r>
    <n v="15"/>
    <x v="0"/>
  </r>
  <r>
    <n v="16"/>
    <x v="3"/>
  </r>
  <r>
    <n v="17"/>
    <x v="3"/>
  </r>
  <r>
    <n v="18"/>
    <x v="3"/>
  </r>
  <r>
    <n v="19"/>
    <x v="3"/>
  </r>
  <r>
    <n v="20"/>
    <x v="3"/>
  </r>
  <r>
    <n v="21"/>
    <x v="4"/>
  </r>
  <r>
    <n v="22"/>
    <x v="1"/>
  </r>
  <r>
    <n v="23"/>
    <x v="0"/>
  </r>
  <r>
    <n v="24"/>
    <x v="2"/>
  </r>
  <r>
    <n v="25"/>
    <x v="2"/>
  </r>
  <r>
    <n v="26"/>
    <x v="2"/>
  </r>
  <r>
    <n v="27"/>
    <x v="2"/>
  </r>
  <r>
    <n v="28"/>
    <x v="2"/>
  </r>
  <r>
    <n v="29"/>
    <x v="2"/>
  </r>
  <r>
    <n v="29"/>
    <x v="0"/>
  </r>
  <r>
    <n v="30"/>
    <x v="2"/>
  </r>
  <r>
    <n v="31"/>
    <x v="2"/>
  </r>
  <r>
    <n v="32"/>
    <x v="2"/>
  </r>
  <r>
    <n v="33"/>
    <x v="2"/>
  </r>
  <r>
    <n v="34"/>
    <x v="0"/>
  </r>
  <r>
    <n v="35"/>
    <x v="2"/>
  </r>
  <r>
    <n v="36"/>
    <x v="5"/>
  </r>
  <r>
    <n v="36"/>
    <x v="2"/>
  </r>
  <r>
    <n v="37"/>
    <x v="2"/>
  </r>
  <r>
    <n v="38"/>
    <x v="5"/>
  </r>
  <r>
    <n v="38"/>
    <x v="3"/>
  </r>
  <r>
    <n v="39"/>
    <x v="3"/>
  </r>
  <r>
    <n v="40"/>
    <x v="3"/>
  </r>
  <r>
    <n v="41"/>
    <x v="3"/>
  </r>
  <r>
    <n v="42"/>
    <x v="0"/>
  </r>
  <r>
    <n v="43"/>
    <x v="2"/>
  </r>
  <r>
    <n v="44"/>
    <x v="2"/>
  </r>
  <r>
    <n v="45"/>
    <x v="2"/>
  </r>
  <r>
    <n v="46"/>
    <x v="4"/>
  </r>
  <r>
    <n v="47"/>
    <x v="4"/>
  </r>
  <r>
    <n v="48"/>
    <x v="4"/>
  </r>
  <r>
    <n v="49"/>
    <x v="4"/>
  </r>
  <r>
    <n v="50"/>
    <x v="4"/>
  </r>
  <r>
    <n v="51"/>
    <x v="4"/>
  </r>
  <r>
    <n v="52"/>
    <x v="4"/>
  </r>
  <r>
    <n v="53"/>
    <x v="4"/>
  </r>
  <r>
    <n v="54"/>
    <x v="4"/>
  </r>
  <r>
    <n v="55"/>
    <x v="4"/>
  </r>
  <r>
    <n v="56"/>
    <x v="4"/>
  </r>
  <r>
    <n v="57"/>
    <x v="4"/>
  </r>
  <r>
    <n v="57"/>
    <x v="0"/>
  </r>
  <r>
    <n v="58"/>
    <x v="4"/>
  </r>
  <r>
    <n v="59"/>
    <x v="4"/>
  </r>
  <r>
    <n v="60"/>
    <x v="4"/>
  </r>
  <r>
    <n v="61"/>
    <x v="4"/>
  </r>
  <r>
    <n v="62"/>
    <x v="4"/>
  </r>
  <r>
    <n v="63"/>
    <x v="4"/>
  </r>
  <r>
    <n v="64"/>
    <x v="4"/>
  </r>
  <r>
    <n v="65"/>
    <x v="4"/>
  </r>
  <r>
    <n v="66"/>
    <x v="4"/>
  </r>
  <r>
    <n v="67"/>
    <x v="4"/>
  </r>
  <r>
    <n v="68"/>
    <x v="4"/>
  </r>
  <r>
    <n v="69"/>
    <x v="1"/>
  </r>
  <r>
    <n v="70"/>
    <x v="2"/>
  </r>
  <r>
    <n v="71"/>
    <x v="1"/>
  </r>
  <r>
    <n v="72"/>
    <x v="2"/>
  </r>
  <r>
    <n v="73"/>
    <x v="2"/>
  </r>
  <r>
    <n v="73"/>
    <x v="4"/>
  </r>
  <r>
    <n v="74"/>
    <x v="2"/>
  </r>
  <r>
    <n v="74"/>
    <x v="4"/>
  </r>
  <r>
    <n v="75"/>
    <x v="0"/>
  </r>
  <r>
    <n v="76"/>
    <x v="0"/>
  </r>
  <r>
    <n v="77"/>
    <x v="0"/>
  </r>
  <r>
    <n v="78"/>
    <x v="4"/>
  </r>
  <r>
    <n v="79"/>
    <x v="4"/>
  </r>
  <r>
    <n v="80"/>
    <x v="4"/>
  </r>
  <r>
    <n v="81"/>
    <x v="4"/>
  </r>
  <r>
    <n v="82"/>
    <x v="4"/>
  </r>
  <r>
    <n v="83"/>
    <x v="4"/>
  </r>
  <r>
    <n v="84"/>
    <x v="1"/>
  </r>
  <r>
    <n v="85"/>
    <x v="5"/>
  </r>
  <r>
    <n v="85"/>
    <x v="4"/>
  </r>
  <r>
    <n v="86"/>
    <x v="0"/>
  </r>
  <r>
    <n v="86"/>
    <x v="4"/>
  </r>
  <r>
    <n v="87"/>
    <x v="4"/>
  </r>
  <r>
    <n v="88"/>
    <x v="4"/>
  </r>
  <r>
    <n v="89"/>
    <x v="4"/>
  </r>
  <r>
    <n v="90"/>
    <x v="4"/>
  </r>
  <r>
    <n v="91"/>
    <x v="4"/>
  </r>
  <r>
    <n v="92"/>
    <x v="5"/>
  </r>
  <r>
    <n v="93"/>
    <x v="0"/>
  </r>
  <r>
    <n v="94"/>
    <x v="0"/>
  </r>
  <r>
    <n v="94"/>
    <x v="4"/>
  </r>
  <r>
    <n v="95"/>
    <x v="4"/>
  </r>
  <r>
    <n v="96"/>
    <x v="4"/>
  </r>
  <r>
    <n v="97"/>
    <x v="2"/>
  </r>
  <r>
    <n v="98"/>
    <x v="2"/>
  </r>
  <r>
    <n v="99"/>
    <x v="1"/>
  </r>
  <r>
    <n v="100"/>
    <x v="2"/>
  </r>
  <r>
    <n v="101"/>
    <x v="0"/>
  </r>
  <r>
    <n v="102"/>
    <x v="3"/>
  </r>
  <r>
    <n v="103"/>
    <x v="3"/>
  </r>
  <r>
    <n v="104"/>
    <x v="4"/>
  </r>
  <r>
    <n v="105"/>
    <x v="2"/>
  </r>
  <r>
    <n v="106"/>
    <x v="2"/>
  </r>
  <r>
    <n v="107"/>
    <x v="1"/>
  </r>
  <r>
    <n v="108"/>
    <x v="4"/>
  </r>
  <r>
    <n v="109"/>
    <x v="5"/>
  </r>
  <r>
    <n v="109"/>
    <x v="2"/>
  </r>
  <r>
    <n v="110"/>
    <x v="4"/>
  </r>
  <r>
    <n v="111"/>
    <x v="1"/>
  </r>
  <r>
    <n v="112"/>
    <x v="2"/>
  </r>
  <r>
    <n v="113"/>
    <x v="5"/>
  </r>
  <r>
    <n v="114"/>
    <x v="1"/>
  </r>
  <r>
    <n v="115"/>
    <x v="1"/>
  </r>
  <r>
    <n v="116"/>
    <x v="4"/>
  </r>
  <r>
    <n v="117"/>
    <x v="5"/>
  </r>
  <r>
    <n v="118"/>
    <x v="2"/>
  </r>
  <r>
    <n v="119"/>
    <x v="2"/>
  </r>
  <r>
    <n v="120"/>
    <x v="1"/>
  </r>
  <r>
    <n v="121"/>
    <x v="4"/>
  </r>
  <r>
    <n v="122"/>
    <x v="4"/>
  </r>
  <r>
    <n v="123"/>
    <x v="2"/>
  </r>
  <r>
    <n v="124"/>
    <x v="2"/>
  </r>
  <r>
    <n v="125"/>
    <x v="1"/>
  </r>
  <r>
    <n v="126"/>
    <x v="4"/>
  </r>
  <r>
    <n v="127"/>
    <x v="4"/>
  </r>
  <r>
    <n v="128"/>
    <x v="4"/>
  </r>
  <r>
    <n v="129"/>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
  <r>
    <n v="0"/>
    <x v="0"/>
    <x v="0"/>
  </r>
  <r>
    <n v="1"/>
    <x v="1"/>
    <x v="1"/>
  </r>
  <r>
    <n v="2"/>
    <x v="2"/>
    <x v="1"/>
  </r>
  <r>
    <n v="3"/>
    <x v="1"/>
    <x v="2"/>
  </r>
  <r>
    <n v="4"/>
    <x v="3"/>
    <x v="2"/>
  </r>
  <r>
    <n v="5"/>
    <x v="3"/>
    <x v="2"/>
  </r>
  <r>
    <n v="6"/>
    <x v="4"/>
    <x v="2"/>
  </r>
  <r>
    <n v="7"/>
    <x v="3"/>
    <x v="2"/>
  </r>
  <r>
    <n v="8"/>
    <x v="2"/>
    <x v="1"/>
  </r>
  <r>
    <n v="9"/>
    <x v="1"/>
    <x v="2"/>
  </r>
  <r>
    <n v="10"/>
    <x v="1"/>
    <x v="2"/>
  </r>
  <r>
    <n v="11"/>
    <x v="3"/>
    <x v="1"/>
  </r>
  <r>
    <n v="12"/>
    <x v="3"/>
    <x v="1"/>
  </r>
  <r>
    <n v="13"/>
    <x v="1"/>
    <x v="1"/>
  </r>
  <r>
    <n v="14"/>
    <x v="3"/>
    <x v="2"/>
  </r>
  <r>
    <n v="15"/>
    <x v="1"/>
    <x v="2"/>
  </r>
  <r>
    <n v="16"/>
    <x v="4"/>
    <x v="2"/>
  </r>
  <r>
    <n v="17"/>
    <x v="1"/>
    <x v="2"/>
  </r>
  <r>
    <n v="18"/>
    <x v="1"/>
    <x v="2"/>
  </r>
  <r>
    <n v="19"/>
    <x v="3"/>
    <x v="2"/>
  </r>
  <r>
    <n v="20"/>
    <x v="3"/>
    <x v="2"/>
  </r>
  <r>
    <n v="21"/>
    <x v="3"/>
    <x v="2"/>
  </r>
  <r>
    <n v="22"/>
    <x v="3"/>
    <x v="2"/>
  </r>
  <r>
    <n v="23"/>
    <x v="4"/>
    <x v="2"/>
  </r>
  <r>
    <n v="24"/>
    <x v="4"/>
    <x v="2"/>
  </r>
  <r>
    <n v="25"/>
    <x v="3"/>
    <x v="2"/>
  </r>
  <r>
    <n v="26"/>
    <x v="4"/>
    <x v="2"/>
  </r>
  <r>
    <n v="27"/>
    <x v="1"/>
    <x v="1"/>
  </r>
  <r>
    <n v="28"/>
    <x v="2"/>
    <x v="2"/>
  </r>
  <r>
    <n v="29"/>
    <x v="2"/>
    <x v="1"/>
  </r>
  <r>
    <n v="30"/>
    <x v="2"/>
    <x v="1"/>
  </r>
  <r>
    <n v="31"/>
    <x v="2"/>
    <x v="1"/>
  </r>
  <r>
    <n v="32"/>
    <x v="2"/>
    <x v="1"/>
  </r>
  <r>
    <n v="33"/>
    <x v="2"/>
    <x v="1"/>
  </r>
  <r>
    <n v="34"/>
    <x v="2"/>
    <x v="1"/>
  </r>
  <r>
    <n v="35"/>
    <x v="2"/>
    <x v="1"/>
  </r>
  <r>
    <n v="36"/>
    <x v="1"/>
    <x v="2"/>
  </r>
  <r>
    <n v="37"/>
    <x v="1"/>
    <x v="2"/>
  </r>
  <r>
    <n v="38"/>
    <x v="2"/>
    <x v="1"/>
  </r>
  <r>
    <n v="39"/>
    <x v="5"/>
    <x v="1"/>
  </r>
  <r>
    <n v="40"/>
    <x v="2"/>
    <x v="1"/>
  </r>
  <r>
    <n v="41"/>
    <x v="1"/>
    <x v="1"/>
  </r>
  <r>
    <n v="42"/>
    <x v="1"/>
    <x v="2"/>
  </r>
  <r>
    <n v="43"/>
    <x v="1"/>
    <x v="2"/>
  </r>
  <r>
    <n v="44"/>
    <x v="4"/>
    <x v="2"/>
  </r>
  <r>
    <n v="45"/>
    <x v="2"/>
    <x v="2"/>
  </r>
  <r>
    <n v="46"/>
    <x v="1"/>
    <x v="1"/>
  </r>
  <r>
    <n v="47"/>
    <x v="1"/>
    <x v="2"/>
  </r>
  <r>
    <n v="48"/>
    <x v="4"/>
    <x v="2"/>
  </r>
  <r>
    <n v="49"/>
    <x v="3"/>
    <x v="2"/>
  </r>
  <r>
    <n v="50"/>
    <x v="2"/>
    <x v="1"/>
  </r>
  <r>
    <n v="51"/>
    <x v="2"/>
    <x v="1"/>
  </r>
  <r>
    <n v="52"/>
    <x v="1"/>
    <x v="2"/>
  </r>
  <r>
    <n v="53"/>
    <x v="1"/>
    <x v="2"/>
  </r>
  <r>
    <n v="54"/>
    <x v="2"/>
    <x v="1"/>
  </r>
  <r>
    <n v="55"/>
    <x v="4"/>
    <x v="2"/>
  </r>
  <r>
    <n v="56"/>
    <x v="3"/>
    <x v="2"/>
  </r>
  <r>
    <n v="57"/>
    <x v="3"/>
    <x v="2"/>
  </r>
  <r>
    <n v="58"/>
    <x v="4"/>
    <x v="2"/>
  </r>
  <r>
    <n v="59"/>
    <x v="3"/>
    <x v="2"/>
  </r>
  <r>
    <n v="60"/>
    <x v="1"/>
    <x v="2"/>
  </r>
  <r>
    <n v="61"/>
    <x v="3"/>
    <x v="2"/>
  </r>
  <r>
    <n v="62"/>
    <x v="3"/>
    <x v="2"/>
  </r>
  <r>
    <n v="63"/>
    <x v="2"/>
    <x v="1"/>
  </r>
  <r>
    <n v="64"/>
    <x v="2"/>
    <x v="1"/>
  </r>
  <r>
    <n v="65"/>
    <x v="2"/>
    <x v="1"/>
  </r>
  <r>
    <n v="66"/>
    <x v="3"/>
    <x v="2"/>
  </r>
  <r>
    <n v="67"/>
    <x v="1"/>
    <x v="1"/>
  </r>
  <r>
    <n v="68"/>
    <x v="4"/>
    <x v="2"/>
  </r>
  <r>
    <n v="69"/>
    <x v="4"/>
    <x v="2"/>
  </r>
  <r>
    <n v="70"/>
    <x v="3"/>
    <x v="2"/>
  </r>
  <r>
    <n v="71"/>
    <x v="1"/>
    <x v="2"/>
  </r>
  <r>
    <n v="72"/>
    <x v="4"/>
    <x v="2"/>
  </r>
  <r>
    <n v="73"/>
    <x v="4"/>
    <x v="2"/>
  </r>
  <r>
    <n v="74"/>
    <x v="4"/>
    <x v="2"/>
  </r>
  <r>
    <n v="75"/>
    <x v="4"/>
    <x v="2"/>
  </r>
  <r>
    <n v="76"/>
    <x v="4"/>
    <x v="2"/>
  </r>
  <r>
    <n v="77"/>
    <x v="4"/>
    <x v="2"/>
  </r>
  <r>
    <n v="78"/>
    <x v="4"/>
    <x v="2"/>
  </r>
  <r>
    <n v="79"/>
    <x v="4"/>
    <x v="2"/>
  </r>
  <r>
    <n v="80"/>
    <x v="2"/>
    <x v="1"/>
  </r>
  <r>
    <n v="81"/>
    <x v="2"/>
    <x v="1"/>
  </r>
  <r>
    <n v="82"/>
    <x v="5"/>
    <x v="1"/>
  </r>
  <r>
    <n v="83"/>
    <x v="5"/>
    <x v="1"/>
  </r>
  <r>
    <n v="84"/>
    <x v="6"/>
    <x v="2"/>
  </r>
  <r>
    <n v="85"/>
    <x v="2"/>
    <x v="1"/>
  </r>
  <r>
    <n v="86"/>
    <x v="2"/>
    <x v="1"/>
  </r>
  <r>
    <n v="87"/>
    <x v="2"/>
    <x v="1"/>
  </r>
  <r>
    <n v="88"/>
    <x v="2"/>
    <x v="1"/>
  </r>
  <r>
    <n v="89"/>
    <x v="2"/>
    <x v="1"/>
  </r>
  <r>
    <n v="90"/>
    <x v="2"/>
    <x v="1"/>
  </r>
  <r>
    <n v="91"/>
    <x v="2"/>
    <x v="1"/>
  </r>
  <r>
    <n v="92"/>
    <x v="2"/>
    <x v="1"/>
  </r>
  <r>
    <n v="93"/>
    <x v="3"/>
    <x v="2"/>
  </r>
  <r>
    <n v="94"/>
    <x v="1"/>
    <x v="2"/>
  </r>
  <r>
    <n v="95"/>
    <x v="1"/>
    <x v="2"/>
  </r>
  <r>
    <n v="96"/>
    <x v="4"/>
    <x v="2"/>
  </r>
  <r>
    <n v="97"/>
    <x v="6"/>
    <x v="2"/>
  </r>
  <r>
    <n v="98"/>
    <x v="2"/>
    <x v="2"/>
  </r>
  <r>
    <n v="99"/>
    <x v="2"/>
    <x v="1"/>
  </r>
  <r>
    <n v="100"/>
    <x v="4"/>
    <x v="2"/>
  </r>
  <r>
    <n v="101"/>
    <x v="2"/>
    <x v="1"/>
  </r>
  <r>
    <n v="102"/>
    <x v="2"/>
    <x v="1"/>
  </r>
  <r>
    <n v="103"/>
    <x v="3"/>
    <x v="2"/>
  </r>
  <r>
    <n v="104"/>
    <x v="4"/>
    <x v="2"/>
  </r>
  <r>
    <n v="105"/>
    <x v="3"/>
    <x v="2"/>
  </r>
  <r>
    <n v="106"/>
    <x v="4"/>
    <x v="2"/>
  </r>
  <r>
    <n v="107"/>
    <x v="4"/>
    <x v="2"/>
  </r>
  <r>
    <n v="108"/>
    <x v="3"/>
    <x v="2"/>
  </r>
  <r>
    <n v="109"/>
    <x v="4"/>
    <x v="2"/>
  </r>
  <r>
    <n v="110"/>
    <x v="1"/>
    <x v="2"/>
  </r>
  <r>
    <n v="111"/>
    <x v="3"/>
    <x v="2"/>
  </r>
  <r>
    <n v="112"/>
    <x v="5"/>
    <x v="1"/>
  </r>
  <r>
    <n v="113"/>
    <x v="2"/>
    <x v="1"/>
  </r>
  <r>
    <n v="114"/>
    <x v="4"/>
    <x v="2"/>
  </r>
  <r>
    <n v="115"/>
    <x v="1"/>
    <x v="1"/>
  </r>
  <r>
    <n v="116"/>
    <x v="1"/>
    <x v="2"/>
  </r>
  <r>
    <n v="117"/>
    <x v="1"/>
    <x v="2"/>
  </r>
  <r>
    <n v="118"/>
    <x v="1"/>
    <x v="2"/>
  </r>
  <r>
    <n v="119"/>
    <x v="1"/>
    <x v="1"/>
  </r>
  <r>
    <n v="120"/>
    <x v="2"/>
    <x v="1"/>
  </r>
  <r>
    <n v="121"/>
    <x v="1"/>
    <x v="1"/>
  </r>
  <r>
    <n v="122"/>
    <x v="2"/>
    <x v="1"/>
  </r>
  <r>
    <n v="123"/>
    <x v="3"/>
    <x v="2"/>
  </r>
  <r>
    <n v="124"/>
    <x v="2"/>
    <x v="1"/>
  </r>
  <r>
    <n v="125"/>
    <x v="2"/>
    <x v="2"/>
  </r>
  <r>
    <n v="126"/>
    <x v="1"/>
    <x v="2"/>
  </r>
  <r>
    <n v="127"/>
    <x v="2"/>
    <x v="1"/>
  </r>
  <r>
    <n v="128"/>
    <x v="1"/>
    <x v="2"/>
  </r>
  <r>
    <n v="129"/>
    <x v="1"/>
    <x v="2"/>
  </r>
  <r>
    <n v="130"/>
    <x v="4"/>
    <x v="2"/>
  </r>
  <r>
    <n v="131"/>
    <x v="1"/>
    <x v="1"/>
  </r>
  <r>
    <n v="132"/>
    <x v="3"/>
    <x v="2"/>
  </r>
  <r>
    <n v="133"/>
    <x v="3"/>
    <x v="2"/>
  </r>
  <r>
    <n v="134"/>
    <x v="2"/>
    <x v="2"/>
  </r>
  <r>
    <n v="135"/>
    <x v="2"/>
    <x v="2"/>
  </r>
  <r>
    <n v="136"/>
    <x v="4"/>
    <x v="2"/>
  </r>
  <r>
    <n v="137"/>
    <x v="4"/>
    <x v="2"/>
  </r>
  <r>
    <n v="138"/>
    <x v="4"/>
    <x v="2"/>
  </r>
  <r>
    <n v="139"/>
    <x v="4"/>
    <x v="2"/>
  </r>
  <r>
    <n v="140"/>
    <x v="4"/>
    <x v="2"/>
  </r>
  <r>
    <n v="141"/>
    <x v="4"/>
    <x v="2"/>
  </r>
  <r>
    <n v="142"/>
    <x v="4"/>
    <x v="2"/>
  </r>
  <r>
    <n v="143"/>
    <x v="6"/>
    <x v="2"/>
  </r>
  <r>
    <n v="144"/>
    <x v="6"/>
    <x v="2"/>
  </r>
  <r>
    <n v="145"/>
    <x v="2"/>
    <x v="2"/>
  </r>
  <r>
    <n v="146"/>
    <x v="3"/>
    <x v="2"/>
  </r>
  <r>
    <n v="147"/>
    <x v="1"/>
    <x v="1"/>
  </r>
  <r>
    <n v="148"/>
    <x v="1"/>
    <x v="2"/>
  </r>
  <r>
    <n v="149"/>
    <x v="4"/>
    <x v="2"/>
  </r>
  <r>
    <n v="150"/>
    <x v="4"/>
    <x v="2"/>
  </r>
  <r>
    <n v="151"/>
    <x v="3"/>
    <x v="2"/>
  </r>
  <r>
    <n v="152"/>
    <x v="4"/>
    <x v="2"/>
  </r>
  <r>
    <n v="153"/>
    <x v="3"/>
    <x v="2"/>
  </r>
  <r>
    <n v="154"/>
    <x v="4"/>
    <x v="2"/>
  </r>
  <r>
    <n v="155"/>
    <x v="3"/>
    <x v="2"/>
  </r>
  <r>
    <n v="156"/>
    <x v="4"/>
    <x v="2"/>
  </r>
  <r>
    <n v="157"/>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403ECE-D135-4784-ACD4-7186BE0BD6B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R9" firstHeaderRow="1" firstDataRow="1" firstDataCol="1"/>
  <pivotFields count="2">
    <pivotField dataField="1" showAll="0"/>
    <pivotField axis="axisRow" showAll="0">
      <items count="7">
        <item x="5"/>
        <item x="1"/>
        <item x="0"/>
        <item x="3"/>
        <item x="4"/>
        <item x="2"/>
        <item t="default"/>
      </items>
    </pivotField>
  </pivotFields>
  <rowFields count="1">
    <field x="1"/>
  </rowFields>
  <rowItems count="7">
    <i>
      <x/>
    </i>
    <i>
      <x v="1"/>
    </i>
    <i>
      <x v="2"/>
    </i>
    <i>
      <x v="3"/>
    </i>
    <i>
      <x v="4"/>
    </i>
    <i>
      <x v="5"/>
    </i>
    <i t="grand">
      <x/>
    </i>
  </rowItems>
  <colItems count="1">
    <i/>
  </colItems>
  <dataFields count="1">
    <dataField name="Count of Data Item#" fld="0" subtotal="count" baseField="1" baseItem="1"/>
  </dataFields>
  <formats count="6">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grandRow="1" outline="0" fieldPosition="0"/>
    </format>
    <format dxfId="31">
      <pivotArea dataOnly="0" labelOnly="1" outline="0" axis="axisValues"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FACCE3-F3AC-4B57-97AE-25CE0A03DCC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U2:Y11" firstHeaderRow="1" firstDataRow="2" firstDataCol="1"/>
  <pivotFields count="3">
    <pivotField showAll="0"/>
    <pivotField axis="axisRow" showAll="0">
      <items count="8">
        <item n="Association / Think Tank" x="3"/>
        <item n="GLIC " x="5"/>
        <item n="International Organization " x="4"/>
        <item n="Ministry/ Agency/ Regulator " x="2"/>
        <item x="0"/>
        <item n="Private/ Entity" x="1"/>
        <item n="University " x="6"/>
        <item t="default"/>
      </items>
    </pivotField>
    <pivotField axis="axisCol" dataField="1" showAll="0">
      <items count="4">
        <item n="International " x="2"/>
        <item n="Local " x="1"/>
        <item x="0"/>
        <item t="default"/>
      </items>
    </pivotField>
  </pivotFields>
  <rowFields count="1">
    <field x="1"/>
  </rowFields>
  <rowItems count="8">
    <i>
      <x/>
    </i>
    <i>
      <x v="1"/>
    </i>
    <i>
      <x v="2"/>
    </i>
    <i>
      <x v="3"/>
    </i>
    <i>
      <x v="4"/>
    </i>
    <i>
      <x v="5"/>
    </i>
    <i>
      <x v="6"/>
    </i>
    <i t="grand">
      <x/>
    </i>
  </rowItems>
  <colFields count="1">
    <field x="2"/>
  </colFields>
  <colItems count="4">
    <i>
      <x/>
    </i>
    <i>
      <x v="1"/>
    </i>
    <i>
      <x v="2"/>
    </i>
    <i t="grand">
      <x/>
    </i>
  </colItems>
  <dataFields count="1">
    <dataField name="Count of International/Local" fld="2" subtotal="count" baseField="0" baseItem="0"/>
  </dataFields>
  <formats count="10">
    <format dxfId="20">
      <pivotArea type="all" dataOnly="0" outline="0" fieldPosition="0"/>
    </format>
    <format dxfId="19">
      <pivotArea outline="0" collapsedLevelsAreSubtotals="1" fieldPosition="0"/>
    </format>
    <format dxfId="18">
      <pivotArea type="origin" dataOnly="0" labelOnly="1" outline="0" fieldPosition="0"/>
    </format>
    <format dxfId="17">
      <pivotArea field="2" type="button" dataOnly="0" labelOnly="1" outline="0" axis="axisCol" fieldPosition="0"/>
    </format>
    <format dxfId="16">
      <pivotArea type="topRight" dataOnly="0" labelOnly="1" outline="0" fieldPosition="0"/>
    </format>
    <format dxfId="15">
      <pivotArea field="1" type="button" dataOnly="0" labelOnly="1" outline="0" axis="axisRow" fieldPosition="0"/>
    </format>
    <format dxfId="14">
      <pivotArea dataOnly="0" labelOnly="1" fieldPosition="0">
        <references count="1">
          <reference field="1" count="0"/>
        </references>
      </pivotArea>
    </format>
    <format dxfId="13">
      <pivotArea dataOnly="0" labelOnly="1" grandRow="1" outline="0" fieldPosition="0"/>
    </format>
    <format dxfId="12">
      <pivotArea dataOnly="0" labelOnly="1" fieldPosition="0">
        <references count="1">
          <reference field="2" count="0"/>
        </references>
      </pivotArea>
    </format>
    <format dxfId="11">
      <pivotArea dataOnly="0" labelOnly="1" grandCol="1" outline="0" fieldPosition="0"/>
    </format>
  </formats>
  <chartFormats count="2">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F319BC-E73E-4D00-84B1-19DC978D089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A2:AE11" firstHeaderRow="1" firstDataRow="2" firstDataCol="1"/>
  <pivotFields count="3">
    <pivotField showAll="0"/>
    <pivotField axis="axisRow" showAll="0">
      <items count="8">
        <item n="Association / Think Tank" x="3"/>
        <item n="GLIC " x="5"/>
        <item n="International Organization " x="4"/>
        <item n="Ministry/ Agency/ Regulator " x="2"/>
        <item x="0"/>
        <item n="Private/ Entity" x="1"/>
        <item n="University " x="6"/>
        <item t="default"/>
      </items>
    </pivotField>
    <pivotField axis="axisCol" dataField="1" showAll="0">
      <items count="4">
        <item n="International " x="2"/>
        <item n="Local " x="1"/>
        <item x="0"/>
        <item t="default"/>
      </items>
    </pivotField>
  </pivotFields>
  <rowFields count="1">
    <field x="1"/>
  </rowFields>
  <rowItems count="8">
    <i>
      <x/>
    </i>
    <i>
      <x v="1"/>
    </i>
    <i>
      <x v="2"/>
    </i>
    <i>
      <x v="3"/>
    </i>
    <i>
      <x v="4"/>
    </i>
    <i>
      <x v="5"/>
    </i>
    <i>
      <x v="6"/>
    </i>
    <i t="grand">
      <x/>
    </i>
  </rowItems>
  <colFields count="1">
    <field x="2"/>
  </colFields>
  <colItems count="4">
    <i>
      <x/>
    </i>
    <i>
      <x v="1"/>
    </i>
    <i>
      <x v="2"/>
    </i>
    <i t="grand">
      <x/>
    </i>
  </colItems>
  <dataFields count="1">
    <dataField name="Count of International/Local" fld="2" subtotal="count" baseField="0" baseItem="0"/>
  </dataFields>
  <formats count="10">
    <format dxfId="30">
      <pivotArea type="all" dataOnly="0" outline="0" fieldPosition="0"/>
    </format>
    <format dxfId="29">
      <pivotArea outline="0" collapsedLevelsAreSubtotals="1" fieldPosition="0"/>
    </format>
    <format dxfId="28">
      <pivotArea type="origin" dataOnly="0" labelOnly="1" outline="0" fieldPosition="0"/>
    </format>
    <format dxfId="27">
      <pivotArea field="2" type="button" dataOnly="0" labelOnly="1" outline="0" axis="axisCol" fieldPosition="0"/>
    </format>
    <format dxfId="26">
      <pivotArea type="topRight" dataOnly="0" labelOnly="1" outline="0" fieldPosition="0"/>
    </format>
    <format dxfId="25">
      <pivotArea field="1" type="button" dataOnly="0" labelOnly="1" outline="0" axis="axisRow" fieldPosition="0"/>
    </format>
    <format dxfId="24">
      <pivotArea dataOnly="0" labelOnly="1" fieldPosition="0">
        <references count="1">
          <reference field="1" count="0"/>
        </references>
      </pivotArea>
    </format>
    <format dxfId="23">
      <pivotArea dataOnly="0" labelOnly="1" grandRow="1" outline="0" fieldPosition="0"/>
    </format>
    <format dxfId="22">
      <pivotArea dataOnly="0" labelOnly="1" fieldPosition="0">
        <references count="1">
          <reference field="2" count="0"/>
        </references>
      </pivotArea>
    </format>
    <format dxfId="21">
      <pivotArea dataOnly="0" labelOnly="1" grandCol="1" outline="0" fieldPosition="0"/>
    </format>
  </formats>
  <chartFormats count="2">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9629B1-C5FC-421F-AFD4-3F402D23537E}" name="Table14" displayName="Table14" ref="B6:C242" totalsRowShown="0" headerRowDxfId="10" dataDxfId="9" tableBorderDxfId="8" dataCellStyle="Normal 2 2">
  <autoFilter ref="B6:C242" xr:uid="{AF9629B1-C5FC-421F-AFD4-3F402D23537E}"/>
  <sortState xmlns:xlrd2="http://schemas.microsoft.com/office/spreadsheetml/2017/richdata2" ref="B7:C242">
    <sortCondition ref="B6:B242"/>
  </sortState>
  <tableColumns count="2">
    <tableColumn id="1" xr3:uid="{9E1A7B5D-0811-44F6-89EF-AC52C20DEAFE}" name="Acronyms" dataDxfId="7" dataCellStyle="Normal 2 2"/>
    <tableColumn id="2" xr3:uid="{5757C342-C7F9-4FBB-88DC-814B1367D74E}" name="Meaning" dataDxfId="6" dataCellStyle="Normal 2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0CDE9C-5979-4515-B6CF-26C113DA058C}" name="Table13" displayName="Table13" ref="B6:C9" totalsRowShown="0" headerRowDxfId="5" dataDxfId="4" tableBorderDxfId="3" dataCellStyle="Normal 2 2">
  <sortState xmlns:xlrd2="http://schemas.microsoft.com/office/spreadsheetml/2017/richdata2" ref="B7:C8">
    <sortCondition ref="B6:B8"/>
  </sortState>
  <tableColumns count="2">
    <tableColumn id="1" xr3:uid="{4D365143-74D8-4703-BA9C-1719C86D5A7B}" name="Date " dataDxfId="2" dataCellStyle="Normal 2 2"/>
    <tableColumn id="2" xr3:uid="{19118BBE-3679-42A3-9125-F90A9174A2B9}" name="Description" dataDxfId="1" dataCellStyle="Normal 2 2"/>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ngfs.net/sites/default/files/medias/documents/progress_report_on_bridging_data_gaps.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ibat-alliance.org/" TargetMode="External"/><Relationship Id="rId299" Type="http://schemas.openxmlformats.org/officeDocument/2006/relationships/hyperlink" Target="https://about.bnef.com/" TargetMode="External"/><Relationship Id="rId21" Type="http://schemas.openxmlformats.org/officeDocument/2006/relationships/hyperlink" Target="https://www.eea.europa.eu/ims/greenhouse-gas-emission-intensity-of-1" TargetMode="External"/><Relationship Id="rId63" Type="http://schemas.openxmlformats.org/officeDocument/2006/relationships/hyperlink" Target="https://www.ftserussell.com/data/sustainability-and-esg-data" TargetMode="External"/><Relationship Id="rId159" Type="http://schemas.openxmlformats.org/officeDocument/2006/relationships/hyperlink" Target="https://www.wri.org/aqueduct" TargetMode="External"/><Relationship Id="rId324" Type="http://schemas.openxmlformats.org/officeDocument/2006/relationships/hyperlink" Target="https://tableau.dosm.gov.my/t/SDG/views/Goal14_15934162681190/Goal14?%3Aembed=y&amp;%3AisGuestRedirectFromVizportal=y" TargetMode="External"/><Relationship Id="rId366" Type="http://schemas.openxmlformats.org/officeDocument/2006/relationships/hyperlink" Target="https://tableau.dosm.gov.my/t/SDG/views/Goal11_15832034804310/Story11_a_1?%3Aembed=y&amp;%3AisGuestRedirectFromVizportal=y" TargetMode="External"/><Relationship Id="rId170" Type="http://schemas.openxmlformats.org/officeDocument/2006/relationships/hyperlink" Target="https://climateknowledgeportal.worldbank.org/country/malaysia/climate-data-projections" TargetMode="External"/><Relationship Id="rId226" Type="http://schemas.openxmlformats.org/officeDocument/2006/relationships/hyperlink" Target="https://www.carbonfootprint.com/international_electricity_factors.html" TargetMode="External"/><Relationship Id="rId268" Type="http://schemas.openxmlformats.org/officeDocument/2006/relationships/hyperlink" Target="https://esgdata.worldbank.org/data/countries?iso3=MYS&amp;lang=en&amp;transform=level&amp;ind=EN.MAM.THRD.NO&amp;income=all&amp;region=all" TargetMode="External"/><Relationship Id="rId32" Type="http://schemas.openxmlformats.org/officeDocument/2006/relationships/hyperlink" Target="https://www.climatebonds.net/market/data/" TargetMode="External"/><Relationship Id="rId74" Type="http://schemas.openxmlformats.org/officeDocument/2006/relationships/hyperlink" Target="https://www.bursamalaysia.com/trade/trading_resources/listing_directory/indices-profile?stock_code=0842I" TargetMode="External"/><Relationship Id="rId128" Type="http://schemas.openxmlformats.org/officeDocument/2006/relationships/hyperlink" Target="https://worldweather.wmo.int/en/country.html?countryCode=20" TargetMode="External"/><Relationship Id="rId335" Type="http://schemas.openxmlformats.org/officeDocument/2006/relationships/hyperlink" Target="https://ourworldindata.org/natural-disasters" TargetMode="External"/><Relationship Id="rId377" Type="http://schemas.openxmlformats.org/officeDocument/2006/relationships/hyperlink" Target="https://www.carbonfootprint.com/docs/2023_02_emissions_factors_sources_for_2022_electricity_v10.pdf" TargetMode="External"/><Relationship Id="rId5" Type="http://schemas.openxmlformats.org/officeDocument/2006/relationships/hyperlink" Target="https://asset-impact.gresb.com/" TargetMode="External"/><Relationship Id="rId181" Type="http://schemas.openxmlformats.org/officeDocument/2006/relationships/hyperlink" Target="https://climateactiontracker.org/" TargetMode="External"/><Relationship Id="rId237" Type="http://schemas.openxmlformats.org/officeDocument/2006/relationships/hyperlink" Target="https://eos.com/blog/natural-disasters-2022/" TargetMode="External"/><Relationship Id="rId402" Type="http://schemas.openxmlformats.org/officeDocument/2006/relationships/hyperlink" Target="https://n-hydaa.nahrim.gov.my/NahrimPublic/snapshot/WsiOne3Public.php" TargetMode="External"/><Relationship Id="rId279" Type="http://schemas.openxmlformats.org/officeDocument/2006/relationships/hyperlink" Target="https://esgdata.worldbank.org/tools/landcover?iso3=MYS&amp;year=2020&amp;lang=en" TargetMode="External"/><Relationship Id="rId43" Type="http://schemas.openxmlformats.org/officeDocument/2006/relationships/hyperlink" Target="https://www.wwf.sg/susba/" TargetMode="External"/><Relationship Id="rId139" Type="http://schemas.openxmlformats.org/officeDocument/2006/relationships/hyperlink" Target="https://climate-laws.org/" TargetMode="External"/><Relationship Id="rId290" Type="http://schemas.openxmlformats.org/officeDocument/2006/relationships/hyperlink" Target="https://climate-impact-explorer.climateanalytics.org/" TargetMode="External"/><Relationship Id="rId304" Type="http://schemas.openxmlformats.org/officeDocument/2006/relationships/hyperlink" Target="https://web-assets.bcg.com/78/bc/0e381d8a4cdba6b318d544fca374/bcg-wwf-net-zero-pathway.pdf" TargetMode="External"/><Relationship Id="rId346" Type="http://schemas.openxmlformats.org/officeDocument/2006/relationships/hyperlink" Target="https://www.doe.gov.my/en/2021/10/26/groundwater-monitoring/" TargetMode="External"/><Relationship Id="rId388" Type="http://schemas.openxmlformats.org/officeDocument/2006/relationships/hyperlink" Target="https://ghgprotocol.org/scope-3-calculation-guidance-2" TargetMode="External"/><Relationship Id="rId85" Type="http://schemas.openxmlformats.org/officeDocument/2006/relationships/hyperlink" Target="https://www.st.gov.my/en/web/download/listing/111" TargetMode="External"/><Relationship Id="rId150" Type="http://schemas.openxmlformats.org/officeDocument/2006/relationships/hyperlink" Target="https://www.greenfinanceplatform.org/financial-measures/browse" TargetMode="External"/><Relationship Id="rId192" Type="http://schemas.openxmlformats.org/officeDocument/2006/relationships/hyperlink" Target="https://esg.moodys.io/climate-solutions" TargetMode="External"/><Relationship Id="rId206" Type="http://schemas.openxmlformats.org/officeDocument/2006/relationships/hyperlink" Target="https://newss.statistics.gov.my/newss-portalx/ep/epProductFreeDownloadSearch.seam" TargetMode="External"/><Relationship Id="rId413" Type="http://schemas.openxmlformats.org/officeDocument/2006/relationships/hyperlink" Target="https://data.sarawak.gov.my/home/data/resource/f060375b-6ddf-4799-ae2b-0526a1f97ea6" TargetMode="External"/><Relationship Id="rId248" Type="http://schemas.openxmlformats.org/officeDocument/2006/relationships/hyperlink" Target="https://tableau.dosm.gov.my/t/SDG/views/Goal13_15934168644770/Goal13?%3Aembed=y&amp;%3AisGuestRedirectFromVizportal=y" TargetMode="External"/><Relationship Id="rId12" Type="http://schemas.openxmlformats.org/officeDocument/2006/relationships/hyperlink" Target="https://unfccc.int/documents/624776" TargetMode="External"/><Relationship Id="rId108" Type="http://schemas.openxmlformats.org/officeDocument/2006/relationships/hyperlink" Target="https://go.climatecentral.org/coastaldem/" TargetMode="External"/><Relationship Id="rId315" Type="http://schemas.openxmlformats.org/officeDocument/2006/relationships/hyperlink" Target="https://climate-impact-explorer.climateanalytics.org/" TargetMode="External"/><Relationship Id="rId357" Type="http://schemas.openxmlformats.org/officeDocument/2006/relationships/hyperlink" Target="https://newss.statistics.gov.my/newss-portalx/ep/epFreeDownloadContentSearch.seam?cid=10883" TargetMode="External"/><Relationship Id="rId54" Type="http://schemas.openxmlformats.org/officeDocument/2006/relationships/hyperlink" Target="https://www.spglobal.com/ratings/en/research-insights/special-reports/esg-in-credit-ratings" TargetMode="External"/><Relationship Id="rId96" Type="http://schemas.openxmlformats.org/officeDocument/2006/relationships/hyperlink" Target="https://climateknowledgeportal.worldbank.org/country/malaysia/impacts-sea-level-rise" TargetMode="External"/><Relationship Id="rId161" Type="http://schemas.openxmlformats.org/officeDocument/2006/relationships/hyperlink" Target="https://carbonaccountingfinancials.com/files/downloads/pcaf-standard-part-c-insurance-associated-emissions-nov-2022.pdf" TargetMode="External"/><Relationship Id="rId217" Type="http://schemas.openxmlformats.org/officeDocument/2006/relationships/hyperlink" Target="https://www.epa.gov/nutrient-policy-data/documented-hypoxia-and-associated-risk-factors-estuaries-coastal-waters-and" TargetMode="External"/><Relationship Id="rId399" Type="http://schemas.openxmlformats.org/officeDocument/2006/relationships/hyperlink" Target="https://myplan.planmalaysia.gov.my/www/" TargetMode="External"/><Relationship Id="rId259" Type="http://schemas.openxmlformats.org/officeDocument/2006/relationships/hyperlink" Target="https://public.emdat.be/" TargetMode="External"/><Relationship Id="rId424" Type="http://schemas.openxmlformats.org/officeDocument/2006/relationships/hyperlink" Target="https://climatedata.imf.org/pages/re-indicators" TargetMode="External"/><Relationship Id="rId23" Type="http://schemas.openxmlformats.org/officeDocument/2006/relationships/hyperlink" Target="https://www.epu.gov.my/sites/default/files/2022-08/MEIF2022.pdf" TargetMode="External"/><Relationship Id="rId119" Type="http://schemas.openxmlformats.org/officeDocument/2006/relationships/hyperlink" Target="http://wdi.worldbank.org/table/3.4" TargetMode="External"/><Relationship Id="rId270" Type="http://schemas.openxmlformats.org/officeDocument/2006/relationships/hyperlink" Target="https://esgdata.worldbank.org/data/countries?iso3=MYS&amp;lang=en&amp;transform=level&amp;ind=EN.MAM.THRD.NO&amp;income=all&amp;region=all" TargetMode="External"/><Relationship Id="rId326" Type="http://schemas.openxmlformats.org/officeDocument/2006/relationships/hyperlink" Target="https://www.iea.org/countries/malaysia" TargetMode="External"/><Relationship Id="rId65" Type="http://schemas.openxmlformats.org/officeDocument/2006/relationships/hyperlink" Target="https://www.bursamalaysia.com/trade/our_products_services/indices/ftse4good-bursa-malaysia-f4gbm-index" TargetMode="External"/><Relationship Id="rId130" Type="http://schemas.openxmlformats.org/officeDocument/2006/relationships/hyperlink" Target="https://www.robeco.com/docm/docu-exclusion-list.pdf" TargetMode="External"/><Relationship Id="rId368" Type="http://schemas.openxmlformats.org/officeDocument/2006/relationships/hyperlink" Target="https://gemstat.org/data/statistic-reports/" TargetMode="External"/><Relationship Id="rId172" Type="http://schemas.openxmlformats.org/officeDocument/2006/relationships/hyperlink" Target="https://www.msci.com/www/research-report/value-at-risk-for-asset/019081046" TargetMode="External"/><Relationship Id="rId228" Type="http://schemas.openxmlformats.org/officeDocument/2006/relationships/hyperlink" Target="https://www.ipcc-nggip.iges.or.jp/EFDB/main.php" TargetMode="External"/><Relationship Id="rId281" Type="http://schemas.openxmlformats.org/officeDocument/2006/relationships/hyperlink" Target="https://mc-cd8320d4-36a1-40ac-83cc-3389-cdn-endpoint.azureedge.net/-/media/Files/IRENA/Agency/Publication/2023/Mar/IRENA_Malaysia_energy_transition_outlook_2023.pdf?rev=b95f3ef90d3847bfb552f02bdde21529" TargetMode="External"/><Relationship Id="rId337" Type="http://schemas.openxmlformats.org/officeDocument/2006/relationships/hyperlink" Target="https://forestry.sarawak.gov.my/web/subpage/webpage_view/1170" TargetMode="External"/><Relationship Id="rId34" Type="http://schemas.openxmlformats.org/officeDocument/2006/relationships/hyperlink" Target="https://fast.bnm.gov.my/fastweb/public/MainPage.do" TargetMode="External"/><Relationship Id="rId76" Type="http://schemas.openxmlformats.org/officeDocument/2006/relationships/hyperlink" Target="https://meih.st.gov.my/statistics" TargetMode="External"/><Relationship Id="rId141" Type="http://schemas.openxmlformats.org/officeDocument/2006/relationships/hyperlink" Target="https://www.greenre.org/rating_tools" TargetMode="External"/><Relationship Id="rId379" Type="http://schemas.openxmlformats.org/officeDocument/2006/relationships/hyperlink" Target="https://www.ngfs.net/sites/default/files/medias/documents/ngfs_climate_scenarios_for_central_banks_and_supervisors_.pdf.pdf" TargetMode="External"/><Relationship Id="rId7" Type="http://schemas.openxmlformats.org/officeDocument/2006/relationships/hyperlink" Target="https://climatedata.imf.org/pages/re-indicators" TargetMode="External"/><Relationship Id="rId183" Type="http://schemas.openxmlformats.org/officeDocument/2006/relationships/hyperlink" Target="https://www.omfif.org/sfptracker/" TargetMode="External"/><Relationship Id="rId239" Type="http://schemas.openxmlformats.org/officeDocument/2006/relationships/hyperlink" Target="https://agupubs.onlinelibrary.wiley.com/doi/10.1029/2019WR026092" TargetMode="External"/><Relationship Id="rId390" Type="http://schemas.openxmlformats.org/officeDocument/2006/relationships/hyperlink" Target="https://ghgprotocol.org/corporate-standard" TargetMode="External"/><Relationship Id="rId404" Type="http://schemas.openxmlformats.org/officeDocument/2006/relationships/hyperlink" Target="https://www.mgtc.gov.my/what-we-do/low-carbon-mobility-2/low-carbon-mobility-blueprint/" TargetMode="External"/><Relationship Id="rId250" Type="http://schemas.openxmlformats.org/officeDocument/2006/relationships/hyperlink" Target="https://tableau.dosm.gov.my/t/SDG/views/Goal13_15934168644770/Goal13?%3Aembed=y&amp;%3AisGuestRedirectFromVizportal=y" TargetMode="External"/><Relationship Id="rId292" Type="http://schemas.openxmlformats.org/officeDocument/2006/relationships/hyperlink" Target="https://climate-impact-explorer.climateanalytics.org/" TargetMode="External"/><Relationship Id="rId306" Type="http://schemas.openxmlformats.org/officeDocument/2006/relationships/hyperlink" Target="https://mc-cd8320d4-36a1-40ac-83cc-3389-cdn-endpoint.azureedge.net/-/media/Files/IRENA/Agency/Publication/2023/Mar/IRENA_Malaysia_energy_transition_outlook_2023.pdf?rev=b95f3ef90d3847bfb552f02bdde21529" TargetMode="External"/><Relationship Id="rId45" Type="http://schemas.openxmlformats.org/officeDocument/2006/relationships/hyperlink" Target="https://www.msci.com/our-solutions/esg-investing/esg-ratings" TargetMode="External"/><Relationship Id="rId87" Type="http://schemas.openxmlformats.org/officeDocument/2006/relationships/hyperlink" Target="https://www.iea.org/data-and-statistics/data-product/energy-efficiency-indicators" TargetMode="External"/><Relationship Id="rId110" Type="http://schemas.openxmlformats.org/officeDocument/2006/relationships/hyperlink" Target="https://www.water.gov.my/jps/resources/auto%20download%20images/5844e46d37d56.pdf" TargetMode="External"/><Relationship Id="rId348" Type="http://schemas.openxmlformats.org/officeDocument/2006/relationships/hyperlink" Target="http://apims.doe.gov.my/home.html" TargetMode="External"/><Relationship Id="rId152" Type="http://schemas.openxmlformats.org/officeDocument/2006/relationships/hyperlink" Target="https://data.ene.iiasa.ac.at/ngfs/" TargetMode="External"/><Relationship Id="rId194" Type="http://schemas.openxmlformats.org/officeDocument/2006/relationships/hyperlink" Target="https://www.bursamalaysia.com/trade/our_products_services/indices/ftse4good-bursa-malaysia-f4gbm-index" TargetMode="External"/><Relationship Id="rId208" Type="http://schemas.openxmlformats.org/officeDocument/2006/relationships/hyperlink" Target="https://app.esgbook.com/" TargetMode="External"/><Relationship Id="rId415" Type="http://schemas.openxmlformats.org/officeDocument/2006/relationships/hyperlink" Target="https://app.esgbook.com/" TargetMode="External"/><Relationship Id="rId261" Type="http://schemas.openxmlformats.org/officeDocument/2006/relationships/hyperlink" Target="https://esgdata.worldbank.org/data/countries?iso3=MYS&amp;lang=en&amp;transform=level&amp;ind=EN.MAM.THRD.NO&amp;income=all&amp;region=all" TargetMode="External"/><Relationship Id="rId14" Type="http://schemas.openxmlformats.org/officeDocument/2006/relationships/hyperlink" Target="https://unfccc.int/documents/624776" TargetMode="External"/><Relationship Id="rId56" Type="http://schemas.openxmlformats.org/officeDocument/2006/relationships/hyperlink" Target="https://www.msci.com/our-solutions/esg-investing/esg-ratings" TargetMode="External"/><Relationship Id="rId317" Type="http://schemas.openxmlformats.org/officeDocument/2006/relationships/hyperlink" Target="https://resourcewatch.org/data/explore/foo_051_Vegetation-Condition-Index-NDVI-anomalies?section=Discover&amp;selectedCollection=&amp;zoom=3&amp;lat=0&amp;lng=0&amp;pitch=0&amp;bearing=0&amp;basemap=dark&amp;labels=light&amp;layers=%255B%257B%2522dataset%2522%253A%25222447d765-dc04-4e4a-aeaa-904760e94991%2522%252C%2522opacity%2522%253A1%252C%2522layer%2522%253A%252237a89e36-119b-451f-8d0f-321acfae6acd%2522%257D%255D&amp;aoi=&amp;page=1&amp;sort=most-viewed&amp;sortDirection=-1" TargetMode="External"/><Relationship Id="rId359" Type="http://schemas.openxmlformats.org/officeDocument/2006/relationships/hyperlink" Target="https://www.theacmf.org/initiatives/sustainable-finance/list-of-asean-green-social-sustainability-bondssukuk" TargetMode="External"/><Relationship Id="rId98" Type="http://schemas.openxmlformats.org/officeDocument/2006/relationships/hyperlink" Target="https://www.met.gov.my/penerbitan/laporan-tahunan/" TargetMode="External"/><Relationship Id="rId121" Type="http://schemas.openxmlformats.org/officeDocument/2006/relationships/hyperlink" Target="https://unfccc.int/sites/default/files/NDC/2022-06/Malaysia%20NDC%20Updated%20Submission%20to%20UNFCCC%20July%202021%20final.pdf" TargetMode="External"/><Relationship Id="rId163" Type="http://schemas.openxmlformats.org/officeDocument/2006/relationships/hyperlink" Target="https://www.doe.gov.my/en/category/eia-report/" TargetMode="External"/><Relationship Id="rId219" Type="http://schemas.openxmlformats.org/officeDocument/2006/relationships/hyperlink" Target="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 TargetMode="External"/><Relationship Id="rId370" Type="http://schemas.openxmlformats.org/officeDocument/2006/relationships/hyperlink" Target="https://www.fao.org/faostat/en/" TargetMode="External"/><Relationship Id="rId426" Type="http://schemas.microsoft.com/office/2019/04/relationships/namedSheetView" Target="../namedSheetViews/namedSheetView1.xml"/><Relationship Id="rId230" Type="http://schemas.openxmlformats.org/officeDocument/2006/relationships/hyperlink" Target="https://www.gov.uk/government/publications/greenhouse-gas-reporting-conversion-factors-2022" TargetMode="External"/><Relationship Id="rId25" Type="http://schemas.openxmlformats.org/officeDocument/2006/relationships/hyperlink" Target="https://www.gov.uk/co2-and-vehicle-tax-tools" TargetMode="External"/><Relationship Id="rId67" Type="http://schemas.openxmlformats.org/officeDocument/2006/relationships/hyperlink" Target="https://www.msci.com/our-solutions/indexes/bloomberg-msci-esg-fixed-income-indexes" TargetMode="External"/><Relationship Id="rId272" Type="http://schemas.openxmlformats.org/officeDocument/2006/relationships/hyperlink" Target="https://esgdata.worldbank.org/data/countries?iso3=MYS&amp;lang=en&amp;transform=level&amp;ind=EN.MAM.THRD.NO&amp;income=all&amp;region=all" TargetMode="External"/><Relationship Id="rId328" Type="http://schemas.openxmlformats.org/officeDocument/2006/relationships/hyperlink" Target="https://www.unpri.org/policy/regulation-database" TargetMode="External"/><Relationship Id="rId132" Type="http://schemas.openxmlformats.org/officeDocument/2006/relationships/hyperlink" Target="https://myplan.planmalaysia.gov.my/www/" TargetMode="External"/><Relationship Id="rId174" Type="http://schemas.openxmlformats.org/officeDocument/2006/relationships/hyperlink" Target="https://newss.statistics.gov.my/newss-portalx/ep/epProductFreeDownloadSearch.seam" TargetMode="External"/><Relationship Id="rId381" Type="http://schemas.openxmlformats.org/officeDocument/2006/relationships/hyperlink" Target="https://www.fsb-tcfd.org/publications/" TargetMode="External"/><Relationship Id="rId241" Type="http://schemas.openxmlformats.org/officeDocument/2006/relationships/hyperlink" Target="https://ghgprotocol.org/sites/default/files/ghgp/Global-Warming-Potential-Values%20%28Feb%2016%202016%29_1.pdf" TargetMode="External"/><Relationship Id="rId36" Type="http://schemas.openxmlformats.org/officeDocument/2006/relationships/hyperlink" Target="https://www.bursamalaysia.com/trade/our_products_services/indices/ftse4good-bursa-malaysia-f4gbm-index" TargetMode="External"/><Relationship Id="rId283" Type="http://schemas.openxmlformats.org/officeDocument/2006/relationships/hyperlink" Target="https://mc-cd8320d4-36a1-40ac-83cc-3389-cdn-endpoint.azureedge.net/-/media/Files/IRENA/Agency/Publication/2023/Mar/IRENA_Malaysia_energy_transition_outlook_2023.pdf?rev=b95f3ef90d3847bfb552f02bdde21529" TargetMode="External"/><Relationship Id="rId339" Type="http://schemas.openxmlformats.org/officeDocument/2006/relationships/hyperlink" Target="https://www.globalforestwatch.org/" TargetMode="External"/><Relationship Id="rId78" Type="http://schemas.openxmlformats.org/officeDocument/2006/relationships/hyperlink" Target="https://meih.st.gov.my/statistics" TargetMode="External"/><Relationship Id="rId101" Type="http://schemas.openxmlformats.org/officeDocument/2006/relationships/hyperlink" Target="https://newss.statistics.gov.my/newss-portalx/ep/epProductFreeDownloadSearch.seam" TargetMode="External"/><Relationship Id="rId143" Type="http://schemas.openxmlformats.org/officeDocument/2006/relationships/hyperlink" Target="https://gain.nd.edu/our-work/country-index/" TargetMode="External"/><Relationship Id="rId185" Type="http://schemas.openxmlformats.org/officeDocument/2006/relationships/hyperlink" Target="https://www.fitchratings.com/products/subscribe" TargetMode="External"/><Relationship Id="rId350" Type="http://schemas.openxmlformats.org/officeDocument/2006/relationships/hyperlink" Target="https://www.irena.org/Data/View-data-by-topic/Energy-Transition/REmap-Energy-Generation-and-Capacity" TargetMode="External"/><Relationship Id="rId406" Type="http://schemas.openxmlformats.org/officeDocument/2006/relationships/hyperlink" Target="https://www.sustainalytics.com/esg-ratings" TargetMode="External"/><Relationship Id="rId9" Type="http://schemas.openxmlformats.org/officeDocument/2006/relationships/hyperlink" Target="https://www.cdp.net/en/investor/ghg-emissions-dataset" TargetMode="External"/><Relationship Id="rId210" Type="http://schemas.openxmlformats.org/officeDocument/2006/relationships/hyperlink" Target="https://www.span.gov.my/category/view/119" TargetMode="External"/><Relationship Id="rId392" Type="http://schemas.openxmlformats.org/officeDocument/2006/relationships/hyperlink" Target="https://meih.st.gov.my/statistics" TargetMode="External"/><Relationship Id="rId252" Type="http://schemas.openxmlformats.org/officeDocument/2006/relationships/hyperlink" Target="https://www.jmg.gov.my/hub-informasi/laporan-jabatan/126-laporan-tahunan" TargetMode="External"/><Relationship Id="rId294" Type="http://schemas.openxmlformats.org/officeDocument/2006/relationships/hyperlink" Target="https://climate-impact-explorer.climateanalytics.org/" TargetMode="External"/><Relationship Id="rId308" Type="http://schemas.openxmlformats.org/officeDocument/2006/relationships/hyperlink" Target="https://www.sc.com.my/api/documentms/download.ashx?id=32eb683b-c134-49fb-a9d8-64b6cc44d849" TargetMode="External"/><Relationship Id="rId47" Type="http://schemas.openxmlformats.org/officeDocument/2006/relationships/hyperlink" Target="https://www.ftserussell.com/data/sustainability-and-esg-data" TargetMode="External"/><Relationship Id="rId89" Type="http://schemas.openxmlformats.org/officeDocument/2006/relationships/hyperlink" Target="https://www.met.gov.my/penerbitan/laporan-tahunan/" TargetMode="External"/><Relationship Id="rId112" Type="http://schemas.openxmlformats.org/officeDocument/2006/relationships/hyperlink" Target="https://newss.statistics.gov.my/newss-portalx/ep/epProductFreeDownloadSearch.seam" TargetMode="External"/><Relationship Id="rId154" Type="http://schemas.openxmlformats.org/officeDocument/2006/relationships/hyperlink" Target="https://data.ene.iiasa.ac.at/ar6/" TargetMode="External"/><Relationship Id="rId361" Type="http://schemas.openxmlformats.org/officeDocument/2006/relationships/hyperlink" Target="https://esgdata.worldbank.org/data/countries?iso3=MYS&amp;lang=en&amp;transform=level&amp;ind=EN.MAM.THRD.NO&amp;income=all&amp;region=all" TargetMode="External"/><Relationship Id="rId196" Type="http://schemas.openxmlformats.org/officeDocument/2006/relationships/hyperlink" Target="https://www.fitchratings.com/products/subscribe" TargetMode="External"/><Relationship Id="rId417" Type="http://schemas.openxmlformats.org/officeDocument/2006/relationships/hyperlink" Target="https://app.esgbook.com/" TargetMode="External"/><Relationship Id="rId16" Type="http://schemas.openxmlformats.org/officeDocument/2006/relationships/hyperlink" Target="https://sciencebasedtargets.org/target-dashboard" TargetMode="External"/><Relationship Id="rId221" Type="http://schemas.openxmlformats.org/officeDocument/2006/relationships/hyperlink" Target="https://meih.st.gov.my/documents/10620/4ccc47ea-012c-4e10-b1a3-5db97cb8b997" TargetMode="External"/><Relationship Id="rId263" Type="http://schemas.openxmlformats.org/officeDocument/2006/relationships/hyperlink" Target="https://tableau.dosm.gov.my/t/SDG/views/Goal14_15934162681190/Goal14?%3Aembed=y&amp;%3AisGuestRedirectFromVizportal=y" TargetMode="External"/><Relationship Id="rId319" Type="http://schemas.openxmlformats.org/officeDocument/2006/relationships/hyperlink" Target="https://land.copernicus.eu/global/products/ndvi" TargetMode="External"/><Relationship Id="rId58" Type="http://schemas.openxmlformats.org/officeDocument/2006/relationships/hyperlink" Target="https://www.ftserussell.com/data/sustainability-and-esg-data" TargetMode="External"/><Relationship Id="rId123" Type="http://schemas.openxmlformats.org/officeDocument/2006/relationships/hyperlink" Target="https://newss.statistics.gov.my/newss-portalx/ep/epProductFreeDownloadSearch.seam" TargetMode="External"/><Relationship Id="rId330" Type="http://schemas.openxmlformats.org/officeDocument/2006/relationships/hyperlink" Target="https://tableau.dosm.gov.my/t/SDG/views/Goal11_15832034804310/Story11_a_1?%3Aembed=y&amp;%3AisGuestRedirectFromVizportal=y" TargetMode="External"/><Relationship Id="rId165" Type="http://schemas.openxmlformats.org/officeDocument/2006/relationships/hyperlink" Target="https://speedandscale.com/tracker" TargetMode="External"/><Relationship Id="rId372" Type="http://schemas.openxmlformats.org/officeDocument/2006/relationships/hyperlink" Target="https://esgdata.worldbank.org/data/countries?iso3=MYS&amp;lang=en&amp;transform=level&amp;ind=EN.MAM.THRD.NO&amp;income=all&amp;region=all" TargetMode="External"/><Relationship Id="rId232" Type="http://schemas.openxmlformats.org/officeDocument/2006/relationships/hyperlink" Target="https://usgs.maps.arcgis.com/apps/webappviewer/index.html?id=ae120962f459434b8c904b456c82669d" TargetMode="External"/><Relationship Id="rId274" Type="http://schemas.openxmlformats.org/officeDocument/2006/relationships/hyperlink" Target="https://esgdata.worldbank.org/data/countries?iso3=MYS&amp;lang=en&amp;transform=level&amp;ind=EN.MAM.THRD.NO&amp;income=all&amp;region=all" TargetMode="External"/><Relationship Id="rId27" Type="http://schemas.openxmlformats.org/officeDocument/2006/relationships/hyperlink" Target="https://www.msci.com/our-solutions/climate-investing/implied-temperature-rise" TargetMode="External"/><Relationship Id="rId69" Type="http://schemas.openxmlformats.org/officeDocument/2006/relationships/hyperlink" Target="https://www.gtfs.my/" TargetMode="External"/><Relationship Id="rId134" Type="http://schemas.openxmlformats.org/officeDocument/2006/relationships/hyperlink" Target="https://www.unepfi.org/publications/turning-the-tide-recommended-exclusions/" TargetMode="External"/><Relationship Id="rId80" Type="http://schemas.openxmlformats.org/officeDocument/2006/relationships/hyperlink" Target="https://www.worlddata.info/asia/malaysia/energy-consumption.php" TargetMode="External"/><Relationship Id="rId176" Type="http://schemas.openxmlformats.org/officeDocument/2006/relationships/hyperlink" Target="https://www.pmo.gov.my/2019/07/national-policy-on-climate-change/" TargetMode="External"/><Relationship Id="rId341" Type="http://schemas.openxmlformats.org/officeDocument/2006/relationships/hyperlink" Target="https://www.oecd.org/env/climate-finance-provided-and-mobilised-by-developed-countries-aggregate-trends-updated-with-2019-data-03590fb7-en.htm" TargetMode="External"/><Relationship Id="rId383" Type="http://schemas.openxmlformats.org/officeDocument/2006/relationships/hyperlink" Target="https://www.bnm.gov.my/documents/20124/938039/Climate+Change+and+Principle-based+Taxonomy.pdf" TargetMode="External"/><Relationship Id="rId201" Type="http://schemas.openxmlformats.org/officeDocument/2006/relationships/hyperlink" Target="https://www.iea.org/data-and-statistics/data-product/oil-information" TargetMode="External"/><Relationship Id="rId243" Type="http://schemas.openxmlformats.org/officeDocument/2006/relationships/hyperlink" Target="https://www.msci.com/our-solutions/indexes/index-categories/esg-indexes/global-environment-indexes" TargetMode="External"/><Relationship Id="rId285" Type="http://schemas.openxmlformats.org/officeDocument/2006/relationships/hyperlink" Target="https://climate-impact-explorer.climateanalytics.org/" TargetMode="External"/><Relationship Id="rId38" Type="http://schemas.openxmlformats.org/officeDocument/2006/relationships/hyperlink" Target="https://www.bloomberg.com/professional/dataset/global-environmental-social-governance-data/" TargetMode="External"/><Relationship Id="rId103" Type="http://schemas.openxmlformats.org/officeDocument/2006/relationships/hyperlink" Target="http://infokemarau.water.gov.my/drought_report_page.cfm" TargetMode="External"/><Relationship Id="rId310" Type="http://schemas.openxmlformats.org/officeDocument/2006/relationships/hyperlink" Target="https://www.pnb.com.my/11_0Sustainability_EN.php" TargetMode="External"/><Relationship Id="rId70" Type="http://schemas.openxmlformats.org/officeDocument/2006/relationships/hyperlink" Target="https://newss.statistics.gov.my/newss-portalx/ep/epProductFreeDownloadSearch.seam" TargetMode="External"/><Relationship Id="rId91" Type="http://schemas.openxmlformats.org/officeDocument/2006/relationships/hyperlink" Target="https://climateknowledgeportal.worldbank.org/country/malaysia" TargetMode="External"/><Relationship Id="rId145" Type="http://schemas.openxmlformats.org/officeDocument/2006/relationships/hyperlink" Target="https://www.msci.com/our-solutions/indexes/esg-focus-indexes" TargetMode="External"/><Relationship Id="rId166" Type="http://schemas.openxmlformats.org/officeDocument/2006/relationships/hyperlink" Target="https://carbonpricingdashboard.worldbank.org/map_data" TargetMode="External"/><Relationship Id="rId187" Type="http://schemas.openxmlformats.org/officeDocument/2006/relationships/hyperlink" Target="https://esgdirect.msci.com/" TargetMode="External"/><Relationship Id="rId331" Type="http://schemas.openxmlformats.org/officeDocument/2006/relationships/hyperlink" Target="https://tableau.dosm.gov.my/t/SDG/views/Goal11_15832034804310/Story11_a_1?%3Aembed=y&amp;%3AisGuestRedirectFromVizportal=y" TargetMode="External"/><Relationship Id="rId352" Type="http://schemas.openxmlformats.org/officeDocument/2006/relationships/hyperlink" Target="https://climatedata.imf.org/datasets/72e94bc71f4441d29710a9bea4d35f1d_0/explore" TargetMode="External"/><Relationship Id="rId373" Type="http://schemas.openxmlformats.org/officeDocument/2006/relationships/hyperlink" Target="https://di.unfccc.int/time_series" TargetMode="External"/><Relationship Id="rId394" Type="http://schemas.openxmlformats.org/officeDocument/2006/relationships/hyperlink" Target="https://carbonaccountingfinancials.com/standard" TargetMode="External"/><Relationship Id="rId408" Type="http://schemas.openxmlformats.org/officeDocument/2006/relationships/hyperlink" Target="https://www.sustainalytics.com/esg-ratings" TargetMode="External"/><Relationship Id="rId1" Type="http://schemas.openxmlformats.org/officeDocument/2006/relationships/hyperlink" Target="https://www.cdp.net/en/data" TargetMode="External"/><Relationship Id="rId212" Type="http://schemas.openxmlformats.org/officeDocument/2006/relationships/hyperlink" Target="https://www.gresb.com/nl-en/carbon-risk-real-estate-monitor-crrem/" TargetMode="External"/><Relationship Id="rId233" Type="http://schemas.openxmlformats.org/officeDocument/2006/relationships/hyperlink" Target="https://www.ngfs.net/sites/default/files/stocktake_on_financial_institutions_transition_plans.pdf" TargetMode="External"/><Relationship Id="rId254" Type="http://schemas.openxmlformats.org/officeDocument/2006/relationships/hyperlink" Target="https://public.emdat.be/" TargetMode="External"/><Relationship Id="rId28" Type="http://schemas.openxmlformats.org/officeDocument/2006/relationships/hyperlink" Target="https://www.worldgbc.org/thecommitment" TargetMode="External"/><Relationship Id="rId49" Type="http://schemas.openxmlformats.org/officeDocument/2006/relationships/hyperlink" Target="https://analytics.ram.com.my/ESGRatings" TargetMode="External"/><Relationship Id="rId114" Type="http://schemas.openxmlformats.org/officeDocument/2006/relationships/hyperlink" Target="https://www.protectedplanet.net/country/MYS" TargetMode="External"/><Relationship Id="rId275" Type="http://schemas.openxmlformats.org/officeDocument/2006/relationships/hyperlink" Target="https://esgdata.worldbank.org/data/countries?iso3=MYS&amp;lang=en&amp;transform=level&amp;ind=EN.MAM.THRD.NO&amp;income=all&amp;region=all" TargetMode="External"/><Relationship Id="rId296" Type="http://schemas.openxmlformats.org/officeDocument/2006/relationships/hyperlink" Target="https://www.globalforestwatch.org/dashboards/country/MYS/?category=summary&amp;dashboardPrompts=eyJzaG93UHJvbXB0cyI6dHJ1ZSwicHJvbXB0c1ZpZXdlZCI6WyJkYXNoYm9hcmRBbmFseXNlcyJdLCJzZXR0aW5ncyI6eyJzaG93UHJvbXB0cyI6dHJ1ZSwicHJvbXB0c1ZpZXdlZCI6W10sInNldHRpbmdzIjp7Im9wZW4iOmZhbHNlLCJzdGVwSW5kZXgiOjAsInN0ZXBzS2V5IjoiIn0sIm9wZW4iOnRydWUsInN0ZXBJbmRleCI6MCwic3RlcHNLZXkiOiJkYXNoYm9hcmRBbmFseXNlcyJ9LCJvcGVuIjp0cnVlLCJzdGVwc0tleSI6ImRvd25sb2FkRGFzaGJvYXJkU3RhdHMifQ%3D%3D&amp;location=WyJjb3VudHJ5IiwiTVlTIl0%3D&amp;map=eyJjYW5Cb3VuZCI6ZmFsc2UsImRhdGFzZXRzIjpbeyJvcGFjaXR5IjowLjcsInZpc2liaWxpdHkiOnRydWUsImRhdGFzZXQiOiJwcmltYXJ5LWZvcmVzdHMiLCJsYXllcnMiOlsicHJpbWFyeS1mb3Jlc3RzLTIwMDEiXX0seyJkYXRhc2V0IjoicG9saXRpY2FsLWJvdW5kYXJpZXMiLCJsYXllcnMiOlsiZGlzcHV0ZWQtcG9saXRpY2FsLWJvdW5kYXJpZXMiLCJwb2xpdGljYWwtYm91bmRhcmllcyJdLCJib3VuZGFyeSI6dHJ1ZSwib3BhY2l0eSI6MSwidmlzaWJpbGl0eSI6dHJ1ZX0seyJkYXRhc2V0IjoidHJlZS1jb3Zlci1sb3NzIiwibGF5ZXJzIjpbInRyZWUtY292ZXItbG9zcyJdLCJvcGFjaXR5IjoxLCJ2aXNpYmlsaXR5Ijp0cnVlLCJ0aW1lbGluZVBhcmFtcyI6eyJzdGFydERhdGUiOiIyMDAyLTAxLTAxIiwiZW5kRGF0ZSI6IjIwMjItMTItMzEiLCJ0cmltRW5kRGF0ZSI6IjIwMjItMTItMzEifSwicGFyYW1zIjp7InRocmVzaG9sZCI6MzAsInZpc2liaWxpdHkiOnRydWUsImFkbV9sZXZlbCI6ImFkbTAifX1dfQ%3D%3D&amp;showMap=true" TargetMode="External"/><Relationship Id="rId300" Type="http://schemas.openxmlformats.org/officeDocument/2006/relationships/hyperlink" Target="https://www.unccd.int/land-and-life/drought/toolbox/drought-risk-assessment-visualization-tool" TargetMode="External"/><Relationship Id="rId60" Type="http://schemas.openxmlformats.org/officeDocument/2006/relationships/hyperlink" Target="https://www.bursamalaysia.com/trade/our_products_services/indices/ftse4good-bursa-malaysia-f4gbm-index" TargetMode="External"/><Relationship Id="rId81" Type="http://schemas.openxmlformats.org/officeDocument/2006/relationships/hyperlink" Target="https://pvms.seda.gov.my/pvportal/" TargetMode="External"/><Relationship Id="rId135" Type="http://schemas.openxmlformats.org/officeDocument/2006/relationships/hyperlink" Target="https://climateknowledgeportal.worldbank.org/country/malaysia/vulnerability" TargetMode="External"/><Relationship Id="rId156" Type="http://schemas.openxmlformats.org/officeDocument/2006/relationships/hyperlink" Target="https://www.iata.org/en/programs/environment/flynetzero/" TargetMode="External"/><Relationship Id="rId177" Type="http://schemas.openxmlformats.org/officeDocument/2006/relationships/hyperlink" Target="https://www.doe.gov.my/portalv1/en/tentang-jas/pengenalan/dasar-alam-sekitar" TargetMode="External"/><Relationship Id="rId198" Type="http://schemas.openxmlformats.org/officeDocument/2006/relationships/hyperlink" Target="https://esg.moodys.io/climate-solutions" TargetMode="External"/><Relationship Id="rId321" Type="http://schemas.openxmlformats.org/officeDocument/2006/relationships/hyperlink" Target="https://www.iea.org/countries/malaysia" TargetMode="External"/><Relationship Id="rId342" Type="http://schemas.openxmlformats.org/officeDocument/2006/relationships/hyperlink" Target="https://www.gtfs.my/certified" TargetMode="External"/><Relationship Id="rId363" Type="http://schemas.openxmlformats.org/officeDocument/2006/relationships/hyperlink" Target="https://www.iea.org/countries/malaysia" TargetMode="External"/><Relationship Id="rId384" Type="http://schemas.openxmlformats.org/officeDocument/2006/relationships/hyperlink" Target="https://bursasustain.bursamalaysia.com/droplet-details/resources/sustainability-reporting-guide-3rd-edition" TargetMode="External"/><Relationship Id="rId419" Type="http://schemas.openxmlformats.org/officeDocument/2006/relationships/hyperlink" Target="https://app.esgbook.com/" TargetMode="External"/><Relationship Id="rId202" Type="http://schemas.openxmlformats.org/officeDocument/2006/relationships/hyperlink" Target="https://www.iea.org/data-and-statistics/charts/global-coal-consumption-2020-2023" TargetMode="External"/><Relationship Id="rId223" Type="http://schemas.openxmlformats.org/officeDocument/2006/relationships/hyperlink" Target="https://www.marketplace.spglobal.com/en/datasets/physical-risk-(148)" TargetMode="External"/><Relationship Id="rId244" Type="http://schemas.openxmlformats.org/officeDocument/2006/relationships/hyperlink" Target="https://www.unep.org/resources/assessment/assessing-environmental-impacts-global-review-legislation" TargetMode="External"/><Relationship Id="rId18" Type="http://schemas.openxmlformats.org/officeDocument/2006/relationships/hyperlink" Target="https://www.ice.com/data-services/sustainable-finance-data/climate-data" TargetMode="External"/><Relationship Id="rId39" Type="http://schemas.openxmlformats.org/officeDocument/2006/relationships/hyperlink" Target="https://www.ftserussell.com/data/sustainability-and-esg-data" TargetMode="External"/><Relationship Id="rId265" Type="http://schemas.openxmlformats.org/officeDocument/2006/relationships/hyperlink" Target="https://esgdata.worldbank.org/data/countries?iso3=MYS&amp;lang=en&amp;transform=level&amp;ind=EN.MAM.THRD.NO&amp;income=all&amp;region=all" TargetMode="External"/><Relationship Id="rId286" Type="http://schemas.openxmlformats.org/officeDocument/2006/relationships/hyperlink" Target="https://climate-impact-explorer.climateanalytics.org/" TargetMode="External"/><Relationship Id="rId50" Type="http://schemas.openxmlformats.org/officeDocument/2006/relationships/hyperlink" Target="https://www.bursamalaysia.com/trade/our_products_services/indices/ftse4good-bursa-malaysia-f4gbm-index" TargetMode="External"/><Relationship Id="rId104" Type="http://schemas.openxmlformats.org/officeDocument/2006/relationships/hyperlink" Target="https://www.met.gov.my/iklim/pemantauan-kemarau/" TargetMode="External"/><Relationship Id="rId125" Type="http://schemas.openxmlformats.org/officeDocument/2006/relationships/hyperlink" Target="https://severeweather.wmo.int/thunder/b3/stations.html" TargetMode="External"/><Relationship Id="rId146" Type="http://schemas.openxmlformats.org/officeDocument/2006/relationships/hyperlink" Target="https://www.ftserussell.com/index/spotlight/sustainable-investment-data-and-indexes" TargetMode="External"/><Relationship Id="rId167" Type="http://schemas.openxmlformats.org/officeDocument/2006/relationships/hyperlink" Target="https://www.transitionpathwayinitiative.org/" TargetMode="External"/><Relationship Id="rId188" Type="http://schemas.openxmlformats.org/officeDocument/2006/relationships/hyperlink" Target="https://www.transitionpathwayinitiative.org/" TargetMode="External"/><Relationship Id="rId311" Type="http://schemas.openxmlformats.org/officeDocument/2006/relationships/hyperlink" Target="https://www.kwap.gov.my/documents/publications/others/ESG_Framework_Final.pdf" TargetMode="External"/><Relationship Id="rId332" Type="http://schemas.openxmlformats.org/officeDocument/2006/relationships/hyperlink" Target="https://www.irena.org/Publications/2023/Jun/World-Energy-Transitions-Outlook-2023" TargetMode="External"/><Relationship Id="rId353" Type="http://schemas.openxmlformats.org/officeDocument/2006/relationships/hyperlink" Target="https://www.irena.org/Data/View-data-by-topic/Energy-Transition/REmap-Investment-Needs" TargetMode="External"/><Relationship Id="rId374" Type="http://schemas.openxmlformats.org/officeDocument/2006/relationships/hyperlink" Target="https://www.span.gov.my/category/view/119" TargetMode="External"/><Relationship Id="rId395" Type="http://schemas.openxmlformats.org/officeDocument/2006/relationships/hyperlink" Target="https://www.mgtc.gov.my/what-we-do/low-carbon-mobility-2/low-carbon-mobility-blueprint/" TargetMode="External"/><Relationship Id="rId409" Type="http://schemas.openxmlformats.org/officeDocument/2006/relationships/hyperlink" Target="https://www.sustainalytics.com/esg-ratings" TargetMode="External"/><Relationship Id="rId71" Type="http://schemas.openxmlformats.org/officeDocument/2006/relationships/hyperlink" Target="https://mastic.mosti.gov.my/sti/sti-survey/national-survey-research-and-development" TargetMode="External"/><Relationship Id="rId92" Type="http://schemas.openxmlformats.org/officeDocument/2006/relationships/hyperlink" Target="https://www.met.gov.my/projection/temperature/" TargetMode="External"/><Relationship Id="rId213" Type="http://schemas.openxmlformats.org/officeDocument/2006/relationships/hyperlink" Target="https://forest500.org/rankings/companies" TargetMode="External"/><Relationship Id="rId234" Type="http://schemas.openxmlformats.org/officeDocument/2006/relationships/hyperlink" Target="https://www.gfanzero.com/our-work/financial-institution-net-zero-transition-plans/" TargetMode="External"/><Relationship Id="rId420" Type="http://schemas.openxmlformats.org/officeDocument/2006/relationships/hyperlink" Target="https://app.esgbook.com/" TargetMode="External"/><Relationship Id="rId2" Type="http://schemas.openxmlformats.org/officeDocument/2006/relationships/hyperlink" Target="https://www.refinitiv.com/en/sustainable-finance/esg-scores" TargetMode="External"/><Relationship Id="rId29" Type="http://schemas.openxmlformats.org/officeDocument/2006/relationships/hyperlink" Target="https://www.greenbuildingindex.org/how-gbi-works/gbi-certified-buildings/" TargetMode="External"/><Relationship Id="rId255" Type="http://schemas.openxmlformats.org/officeDocument/2006/relationships/hyperlink" Target="https://public.emdat.be/" TargetMode="External"/><Relationship Id="rId276" Type="http://schemas.openxmlformats.org/officeDocument/2006/relationships/hyperlink" Target="https://esgdata.worldbank.org/data/countries?iso3=MYS&amp;lang=en&amp;transform=level&amp;ind=EN.MAM.THRD.NO&amp;income=all&amp;region=all" TargetMode="External"/><Relationship Id="rId297" Type="http://schemas.openxmlformats.org/officeDocument/2006/relationships/hyperlink" Target="https://www.data.gov.my/data/dataset/0401dd3a-52fa-4f7d-a9ac-b79d2c54c886/resource/47049856-c436-45a4-a295-ef9e87f08122/download/m-20220829081412_202208290814120_2021-2022-maklumat-bencana-geologi-malaysia.csv" TargetMode="External"/><Relationship Id="rId40" Type="http://schemas.openxmlformats.org/officeDocument/2006/relationships/hyperlink" Target="https://www.spglobal.com/ratings/en/research-insights/special-reports/esg-in-credit-ratings" TargetMode="External"/><Relationship Id="rId115" Type="http://schemas.openxmlformats.org/officeDocument/2006/relationships/hyperlink" Target="https://www.gbif.org/country/MY/about" TargetMode="External"/><Relationship Id="rId136" Type="http://schemas.openxmlformats.org/officeDocument/2006/relationships/hyperlink" Target="https://www.doe.gov.my/portalv1/en/awam/maklumat-umum/paparan-kes-mahkamah" TargetMode="External"/><Relationship Id="rId157" Type="http://schemas.openxmlformats.org/officeDocument/2006/relationships/hyperlink" Target="https://www.poseidonprinciples.org/finance/about/" TargetMode="External"/><Relationship Id="rId178" Type="http://schemas.openxmlformats.org/officeDocument/2006/relationships/hyperlink" Target="https://unfccc.int/sites/default/files/resource/Malaysia%20NC3%20BUR2_final%20high%20res.pdf" TargetMode="External"/><Relationship Id="rId301" Type="http://schemas.openxmlformats.org/officeDocument/2006/relationships/hyperlink" Target="https://www.natsis.jmg.gov.my/v1/" TargetMode="External"/><Relationship Id="rId322" Type="http://schemas.openxmlformats.org/officeDocument/2006/relationships/hyperlink" Target="https://www.iea.org/countries/malaysia" TargetMode="External"/><Relationship Id="rId343" Type="http://schemas.openxmlformats.org/officeDocument/2006/relationships/hyperlink" Target="https://www.span.gov.my/category/view/119" TargetMode="External"/><Relationship Id="rId364" Type="http://schemas.openxmlformats.org/officeDocument/2006/relationships/hyperlink" Target="https://meih.st.gov.my/home" TargetMode="External"/><Relationship Id="rId61" Type="http://schemas.openxmlformats.org/officeDocument/2006/relationships/hyperlink" Target="https://www.msci.com/our-solutions/esg-investing/esg-ratings" TargetMode="External"/><Relationship Id="rId82" Type="http://schemas.openxmlformats.org/officeDocument/2006/relationships/hyperlink" Target="https://pvms.seda.gov.my/pvportal/" TargetMode="External"/><Relationship Id="rId199" Type="http://schemas.openxmlformats.org/officeDocument/2006/relationships/hyperlink" Target="https://www.seda.gov.my/ms/polisi/akta-tenaga-boleh-baharu-2011/" TargetMode="External"/><Relationship Id="rId203" Type="http://schemas.openxmlformats.org/officeDocument/2006/relationships/hyperlink" Target="https://www.nature.com/articles/s41597-022-01150-7" TargetMode="External"/><Relationship Id="rId385" Type="http://schemas.openxmlformats.org/officeDocument/2006/relationships/hyperlink" Target="https://www.ipcc.ch/report/2006-ipcc-guidelines-for-national-greenhouse-gas-inventories/" TargetMode="External"/><Relationship Id="rId19" Type="http://schemas.openxmlformats.org/officeDocument/2006/relationships/hyperlink" Target="https://unfccc.int/documents/624776" TargetMode="External"/><Relationship Id="rId224" Type="http://schemas.openxmlformats.org/officeDocument/2006/relationships/hyperlink" Target="https://esgdata.worldbank.org/data/framework?lang=en" TargetMode="External"/><Relationship Id="rId245" Type="http://schemas.openxmlformats.org/officeDocument/2006/relationships/hyperlink" Target="https://www.ekonomi.gov.my/en/resources/publications/national-energy-policy-2022-2040" TargetMode="External"/><Relationship Id="rId266" Type="http://schemas.openxmlformats.org/officeDocument/2006/relationships/hyperlink" Target="https://tableau.dosm.gov.my/t/SDG/views/Goal15_15934174401430/Goal15?%3Aembed=y&amp;%3AisGuestRedirectFromVizportal=y" TargetMode="External"/><Relationship Id="rId287" Type="http://schemas.openxmlformats.org/officeDocument/2006/relationships/hyperlink" Target="https://climate-impact-explorer.climateanalytics.org/" TargetMode="External"/><Relationship Id="rId410" Type="http://schemas.openxmlformats.org/officeDocument/2006/relationships/hyperlink" Target="https://www.sustainalytics.com/esg-ratings" TargetMode="External"/><Relationship Id="rId30" Type="http://schemas.openxmlformats.org/officeDocument/2006/relationships/hyperlink" Target="https://www.iea.org/reports/buildings" TargetMode="External"/><Relationship Id="rId105" Type="http://schemas.openxmlformats.org/officeDocument/2006/relationships/hyperlink" Target="https://climateknowledgeportal.worldbank.org/country/malaysia/climate-data-projections" TargetMode="External"/><Relationship Id="rId126" Type="http://schemas.openxmlformats.org/officeDocument/2006/relationships/hyperlink" Target="https://www.met.gov.my/en/iklim/maklumat-iklim/" TargetMode="External"/><Relationship Id="rId147" Type="http://schemas.openxmlformats.org/officeDocument/2006/relationships/hyperlink" Target="https://data.worldbank.org/indicator/AG.CON.FERT.ZS?locations=MY" TargetMode="External"/><Relationship Id="rId168" Type="http://schemas.openxmlformats.org/officeDocument/2006/relationships/hyperlink" Target="https://www.bursamalaysia.com/trade/our_products_services/indices/ftse4good-bursa-malaysia-f4gbm-index" TargetMode="External"/><Relationship Id="rId312" Type="http://schemas.openxmlformats.org/officeDocument/2006/relationships/hyperlink" Target="https://www.khazanah.com.my/sustainability/our-framework-and-targets/" TargetMode="External"/><Relationship Id="rId333" Type="http://schemas.openxmlformats.org/officeDocument/2006/relationships/hyperlink" Target="https://www.irena.org/Publications/2023/Jun/World-Energy-Transitions-Outlook-2023" TargetMode="External"/><Relationship Id="rId354" Type="http://schemas.openxmlformats.org/officeDocument/2006/relationships/hyperlink" Target="https://www.st.gov.my/en/web/download/listing/151" TargetMode="External"/><Relationship Id="rId51" Type="http://schemas.openxmlformats.org/officeDocument/2006/relationships/hyperlink" Target="https://www.msci.com/our-solutions/esg-investing/esg-ratings" TargetMode="External"/><Relationship Id="rId72" Type="http://schemas.openxmlformats.org/officeDocument/2006/relationships/hyperlink" Target="https://newss.statistics.gov.my/newss-portalx/ep/epProductFreeDownloadSearch.seam" TargetMode="External"/><Relationship Id="rId93" Type="http://schemas.openxmlformats.org/officeDocument/2006/relationships/hyperlink" Target="https://climateknowledgeportal.worldbank.org/country/malaysia/climate-data-projections" TargetMode="External"/><Relationship Id="rId189" Type="http://schemas.openxmlformats.org/officeDocument/2006/relationships/hyperlink" Target="https://www.bursamalaysia.com/trade/our_products_services/indices/ftse4good-bursa-malaysia-f4gbm-index" TargetMode="External"/><Relationship Id="rId375" Type="http://schemas.openxmlformats.org/officeDocument/2006/relationships/hyperlink" Target="https://mygems.jmg.gov.my/portal/apps/sites/" TargetMode="External"/><Relationship Id="rId396" Type="http://schemas.openxmlformats.org/officeDocument/2006/relationships/hyperlink" Target="https://www.sustainalytics.com/esg-ratings" TargetMode="External"/><Relationship Id="rId3" Type="http://schemas.openxmlformats.org/officeDocument/2006/relationships/hyperlink" Target="https://www.bloomberg.com/professional/dataset/global-environmental-social-governance-data/" TargetMode="External"/><Relationship Id="rId214" Type="http://schemas.openxmlformats.org/officeDocument/2006/relationships/hyperlink" Target="https://www.nrecc.gov.my/ms-my/teras/alamsekitar/Documents/MALAYSIA-PLASTICS-SUSTAINABILITY-ROADMAP-2021-2030.pdf" TargetMode="External"/><Relationship Id="rId235" Type="http://schemas.openxmlformats.org/officeDocument/2006/relationships/hyperlink" Target="https://climate.nasa.gov/vital-signs/global-temperature/" TargetMode="External"/><Relationship Id="rId256" Type="http://schemas.openxmlformats.org/officeDocument/2006/relationships/hyperlink" Target="https://public.emdat.be/" TargetMode="External"/><Relationship Id="rId277" Type="http://schemas.openxmlformats.org/officeDocument/2006/relationships/hyperlink" Target="https://esgdata.worldbank.org/data/countries?iso3=MYS&amp;lang=en&amp;transform=level&amp;ind=EN.MAM.THRD.NO&amp;income=all&amp;region=all" TargetMode="External"/><Relationship Id="rId298" Type="http://schemas.openxmlformats.org/officeDocument/2006/relationships/hyperlink" Target="https://www.iea.org/countries/malaysia" TargetMode="External"/><Relationship Id="rId400" Type="http://schemas.openxmlformats.org/officeDocument/2006/relationships/hyperlink" Target="https://n-hydaa.nahrim.gov.my/NahrimPublic/snapshot/WsiOne3Public.php" TargetMode="External"/><Relationship Id="rId421" Type="http://schemas.openxmlformats.org/officeDocument/2006/relationships/hyperlink" Target="https://esgdata.worldbank.org/data/countries?iso3=MYS&amp;lang=en&amp;transform=level&amp;ind=EN.MAM.THRD.NO&amp;income=all&amp;region=all" TargetMode="External"/><Relationship Id="rId116" Type="http://schemas.openxmlformats.org/officeDocument/2006/relationships/hyperlink" Target="https://encore.naturalcapital.finance/en/map" TargetMode="External"/><Relationship Id="rId137" Type="http://schemas.openxmlformats.org/officeDocument/2006/relationships/hyperlink" Target="http://climatecasechart.com/climate-change-litigation/non-us-climate-change-litigation/" TargetMode="External"/><Relationship Id="rId158" Type="http://schemas.openxmlformats.org/officeDocument/2006/relationships/hyperlink" Target="https://www.iea.org/data-and-statistics/data-product/emissions-factors-2022" TargetMode="External"/><Relationship Id="rId302" Type="http://schemas.openxmlformats.org/officeDocument/2006/relationships/hyperlink" Target="https://esgdata.worldbank.org/data/countries?iso3=MYS&amp;lang=en&amp;transform=level&amp;ind=EN.MAM.THRD.NO&amp;income=all&amp;region=all" TargetMode="External"/><Relationship Id="rId323" Type="http://schemas.openxmlformats.org/officeDocument/2006/relationships/hyperlink" Target="https://www.iea.org/countries/malaysia" TargetMode="External"/><Relationship Id="rId344" Type="http://schemas.openxmlformats.org/officeDocument/2006/relationships/hyperlink" Target="https://www.span.gov.my/category/view/119" TargetMode="External"/><Relationship Id="rId20" Type="http://schemas.openxmlformats.org/officeDocument/2006/relationships/hyperlink" Target="https://www.iea.org/data-and-statistics/charts/development-of-co2-emission-intensity-of-electricity-generation-in-selected-countries-2000-2020" TargetMode="External"/><Relationship Id="rId41" Type="http://schemas.openxmlformats.org/officeDocument/2006/relationships/hyperlink" Target="https://analytics.ram.com.my/ESGRatings" TargetMode="External"/><Relationship Id="rId62" Type="http://schemas.openxmlformats.org/officeDocument/2006/relationships/hyperlink" Target="https://www.bloomberg.com/professional/dataset/global-environmental-social-governance-data/" TargetMode="External"/><Relationship Id="rId83" Type="http://schemas.openxmlformats.org/officeDocument/2006/relationships/hyperlink" Target="https://www.st.gov.my/en/web/download/listing/151" TargetMode="External"/><Relationship Id="rId179" Type="http://schemas.openxmlformats.org/officeDocument/2006/relationships/hyperlink" Target="https://climatetrace.org/comparison/646da309e720e" TargetMode="External"/><Relationship Id="rId365" Type="http://schemas.openxmlformats.org/officeDocument/2006/relationships/hyperlink" Target="https://climateknowledgeportal.worldbank.org/country/malaysia/impacts-sea-level-rise" TargetMode="External"/><Relationship Id="rId386" Type="http://schemas.openxmlformats.org/officeDocument/2006/relationships/hyperlink" Target="https://www.sc.com.my/development/sri" TargetMode="External"/><Relationship Id="rId190" Type="http://schemas.openxmlformats.org/officeDocument/2006/relationships/hyperlink" Target="https://www.fitchratings.com/products/subscribe" TargetMode="External"/><Relationship Id="rId204" Type="http://schemas.openxmlformats.org/officeDocument/2006/relationships/hyperlink" Target="https://www.data.gov.uk/dataset/a5b0ccc4-a144-4027-91fa-49084ff07da2/environmentally-sensitive-areas-england" TargetMode="External"/><Relationship Id="rId225" Type="http://schemas.openxmlformats.org/officeDocument/2006/relationships/hyperlink" Target="https://meih.st.gov.my/documents/10620/384e88c1-b782-49a1-8dff-74c836b3a3f7" TargetMode="External"/><Relationship Id="rId246" Type="http://schemas.openxmlformats.org/officeDocument/2006/relationships/hyperlink" Target="https://tableau.dosm.gov.my/t/SDG/views/Goal6_15832031095200/Goal6?%3Aembed=y&amp;%3AisGuestRedirectFromVizportal=y" TargetMode="External"/><Relationship Id="rId267" Type="http://schemas.openxmlformats.org/officeDocument/2006/relationships/hyperlink" Target="https://esgdata.worldbank.org/data/countries?iso3=MYS&amp;lang=en&amp;transform=level&amp;ind=EN.MAM.THRD.NO&amp;income=all&amp;region=all" TargetMode="External"/><Relationship Id="rId288" Type="http://schemas.openxmlformats.org/officeDocument/2006/relationships/hyperlink" Target="https://climate-impact-explorer.climateanalytics.org/" TargetMode="External"/><Relationship Id="rId411" Type="http://schemas.openxmlformats.org/officeDocument/2006/relationships/hyperlink" Target="https://www.sustainalytics.com/esg-ratings" TargetMode="External"/><Relationship Id="rId106" Type="http://schemas.openxmlformats.org/officeDocument/2006/relationships/hyperlink" Target="https://newss.statistics.gov.my/newss-portalx/ep/epProductFreeDownloadSearch.seam" TargetMode="External"/><Relationship Id="rId127" Type="http://schemas.openxmlformats.org/officeDocument/2006/relationships/hyperlink" Target="https://www.met.gov.my/data/ICN20032.html" TargetMode="External"/><Relationship Id="rId313" Type="http://schemas.openxmlformats.org/officeDocument/2006/relationships/hyperlink" Target="https://climate-impact-explorer.climateanalytics.org/" TargetMode="External"/><Relationship Id="rId10" Type="http://schemas.openxmlformats.org/officeDocument/2006/relationships/hyperlink" Target="https://www.refinitiv.com/en/sustainable-finance/esg-scores" TargetMode="External"/><Relationship Id="rId31" Type="http://schemas.openxmlformats.org/officeDocument/2006/relationships/hyperlink" Target="https://www.theacmf.org/initiatives/sustainable-finance/list-of-asean-green-social-sustainability-bondssukuk" TargetMode="External"/><Relationship Id="rId52" Type="http://schemas.openxmlformats.org/officeDocument/2006/relationships/hyperlink" Target="https://www.bloomberg.com/professional/dataset/global-environmental-social-governance-data/" TargetMode="External"/><Relationship Id="rId73" Type="http://schemas.openxmlformats.org/officeDocument/2006/relationships/hyperlink" Target="https://newss.statistics.gov.my/newss-portalx/ep/epProductFreeDownloadSearch.seam" TargetMode="External"/><Relationship Id="rId94" Type="http://schemas.openxmlformats.org/officeDocument/2006/relationships/hyperlink" Target="https://climateknowledgeportal.worldbank.org/country/malaysia/climate-data-projections" TargetMode="External"/><Relationship Id="rId148" Type="http://schemas.openxmlformats.org/officeDocument/2006/relationships/hyperlink" Target="https://www.epa.gov/nutrient-policy-data/estimated-total-nitrogen-and-total-phosphorus-loads-and-yields-generated" TargetMode="External"/><Relationship Id="rId169" Type="http://schemas.openxmlformats.org/officeDocument/2006/relationships/hyperlink" Target="https://climateknowledgeportal.worldbank.org/country/malaysia/climate-data-projections" TargetMode="External"/><Relationship Id="rId334" Type="http://schemas.openxmlformats.org/officeDocument/2006/relationships/hyperlink" Target="https://www.irena.org/Publications/2023/Jun/World-Energy-Transitions-Outlook-2023" TargetMode="External"/><Relationship Id="rId355" Type="http://schemas.openxmlformats.org/officeDocument/2006/relationships/hyperlink" Target="https://v1.dosm.gov.my/v1/uploads/files/6_Newsletter/Newsletter%202021/DOSM_BPPAS_1-2021-Series-17.pdf" TargetMode="External"/><Relationship Id="rId376" Type="http://schemas.openxmlformats.org/officeDocument/2006/relationships/hyperlink" Target="https://www.investing.com/indices/ftse4good-bursa-malaysia-historical-data" TargetMode="External"/><Relationship Id="rId397" Type="http://schemas.openxmlformats.org/officeDocument/2006/relationships/hyperlink" Target="https://www.worldbank.org/en/research/commodity-markets" TargetMode="External"/><Relationship Id="rId4" Type="http://schemas.openxmlformats.org/officeDocument/2006/relationships/hyperlink" Target="https://www.climate.gov/news-features/understanding-climate/climate-change-annual-greenhouse-gas-index" TargetMode="External"/><Relationship Id="rId180" Type="http://schemas.openxmlformats.org/officeDocument/2006/relationships/hyperlink" Target="https://www.epu.gov.my/sites/default/files/2022-09/National_Energy_Policy_2022-2040.pdf" TargetMode="External"/><Relationship Id="rId215" Type="http://schemas.openxmlformats.org/officeDocument/2006/relationships/hyperlink" Target="https://resourcewatch.org/data/explore/wat041-Eutrophication-and-Hypoxia?section=Discover&amp;selectedCollection=&amp;zoom=3&amp;lat=9.560512724099498&amp;lng=95.76939174107056&amp;pitch=0&amp;bearing=0&amp;basemap=dark&amp;labels=light&amp;layers=%255B%257B%2522dataset%2522%253A%2522a2f3ac57-e2ee-4512-8952-f00b417b6820%2522%252C%2522opacity%2522%253A1%252C%2522layer%2522%253A%2522b7529ae3-36cd-4404-b87c-811f5d0d8b44%2522%257D%255D&amp;aoi=&amp;page=1&amp;sort=most-viewed&amp;sortDirection=-1" TargetMode="External"/><Relationship Id="rId236" Type="http://schemas.openxmlformats.org/officeDocument/2006/relationships/hyperlink" Target="https://www.earthdata.nasa.gov/learn/pathfinders/sea-level-change/find-data" TargetMode="External"/><Relationship Id="rId257" Type="http://schemas.openxmlformats.org/officeDocument/2006/relationships/hyperlink" Target="https://public.emdat.be/" TargetMode="External"/><Relationship Id="rId278" Type="http://schemas.openxmlformats.org/officeDocument/2006/relationships/hyperlink" Target="https://www.st.gov.my/en/contents/files/download/188/NETR_S3.pdf" TargetMode="External"/><Relationship Id="rId401" Type="http://schemas.openxmlformats.org/officeDocument/2006/relationships/hyperlink" Target="https://n-hydaa.nahrim.gov.my/NahrimPublic/snapshot/WsiOne3Public.php" TargetMode="External"/><Relationship Id="rId422" Type="http://schemas.openxmlformats.org/officeDocument/2006/relationships/hyperlink" Target="https://meih.st.gov.my/home" TargetMode="External"/><Relationship Id="rId303" Type="http://schemas.openxmlformats.org/officeDocument/2006/relationships/hyperlink" Target="https://web-assets.bcg.com/78/bc/0e381d8a4cdba6b318d544fca374/bcg-wwf-net-zero-pathway.pdf" TargetMode="External"/><Relationship Id="rId42" Type="http://schemas.openxmlformats.org/officeDocument/2006/relationships/hyperlink" Target="https://www.bursamalaysia.com/trade/our_products_services/indices/ftse4good-bursa-malaysia-f4gbm-index" TargetMode="External"/><Relationship Id="rId84" Type="http://schemas.openxmlformats.org/officeDocument/2006/relationships/hyperlink" Target="https://meih.st.gov.my/statistics" TargetMode="External"/><Relationship Id="rId138" Type="http://schemas.openxmlformats.org/officeDocument/2006/relationships/hyperlink" Target="https://www.lse.ac.uk/granthaminstitute/wp-content/uploads/2021/07/Global-trends-in-climate-change-litigation_2021-snapshot.pdf" TargetMode="External"/><Relationship Id="rId345" Type="http://schemas.openxmlformats.org/officeDocument/2006/relationships/hyperlink" Target="https://unfccc.int/NDCREG" TargetMode="External"/><Relationship Id="rId387" Type="http://schemas.openxmlformats.org/officeDocument/2006/relationships/hyperlink" Target="https://www.bnm.gov.my/documents/20124/3770663/DP_2024_CRST.pdf" TargetMode="External"/><Relationship Id="rId191" Type="http://schemas.openxmlformats.org/officeDocument/2006/relationships/hyperlink" Target="https://esgdirect.msci.com/" TargetMode="External"/><Relationship Id="rId205" Type="http://schemas.openxmlformats.org/officeDocument/2006/relationships/hyperlink" Target="https://meih.st.gov.my/statistics" TargetMode="External"/><Relationship Id="rId247" Type="http://schemas.openxmlformats.org/officeDocument/2006/relationships/hyperlink" Target="https://tableau.dosm.gov.my/t/SDG/views/Goal15_15934174401430/Goal15?%3Aembed=y&amp;%3AisGuestRedirectFromVizportal=y" TargetMode="External"/><Relationship Id="rId412" Type="http://schemas.openxmlformats.org/officeDocument/2006/relationships/hyperlink" Target="https://www.iges.or.jp/en/pub/list-grid-emission-factor/en" TargetMode="External"/><Relationship Id="rId107" Type="http://schemas.openxmlformats.org/officeDocument/2006/relationships/hyperlink" Target="https://www.water.gov.my/jps/resources/auto%20download%20images/5844e46d37d56.pdf" TargetMode="External"/><Relationship Id="rId289" Type="http://schemas.openxmlformats.org/officeDocument/2006/relationships/hyperlink" Target="https://climate-impact-explorer.climateanalytics.org/" TargetMode="External"/><Relationship Id="rId11" Type="http://schemas.openxmlformats.org/officeDocument/2006/relationships/hyperlink" Target="https://www.bloomberg.com/professional/dataset/global-environmental-social-governance-data/" TargetMode="External"/><Relationship Id="rId53" Type="http://schemas.openxmlformats.org/officeDocument/2006/relationships/hyperlink" Target="https://www.ftserussell.com/data/sustainability-and-esg-data" TargetMode="External"/><Relationship Id="rId149" Type="http://schemas.openxmlformats.org/officeDocument/2006/relationships/hyperlink" Target="https://www.epa.gov/nutrient-policy-data/estimated-animal-agriculture-nitrogen-and-phosphorus-manure" TargetMode="External"/><Relationship Id="rId314" Type="http://schemas.openxmlformats.org/officeDocument/2006/relationships/hyperlink" Target="https://climate-impact-explorer.climateanalytics.org/" TargetMode="External"/><Relationship Id="rId356" Type="http://schemas.openxmlformats.org/officeDocument/2006/relationships/hyperlink" Target="https://newss.statistics.gov.my/newss-portalx/ep/epFreeDownloadContentSearch.seam?cid=10883" TargetMode="External"/><Relationship Id="rId398" Type="http://schemas.openxmlformats.org/officeDocument/2006/relationships/hyperlink" Target="https://www.unep.org/interactives/beat-plastic-pollution/" TargetMode="External"/><Relationship Id="rId95" Type="http://schemas.openxmlformats.org/officeDocument/2006/relationships/hyperlink" Target="https://climateknowledgeportal.worldbank.org/country/malaysia/impacts-sea-level-rise" TargetMode="External"/><Relationship Id="rId160" Type="http://schemas.openxmlformats.org/officeDocument/2006/relationships/hyperlink" Target="https://www.climatewatchdata.org/ghg-emissions?calculation=PER_GDP&amp;end_year=2020&amp;regions=WORLD&amp;sectors=total-including-lucf&amp;start_year=1990" TargetMode="External"/><Relationship Id="rId216" Type="http://schemas.openxmlformats.org/officeDocument/2006/relationships/hyperlink" Target="https://www.unep.org/interactives/beat-plastic-pollution/" TargetMode="External"/><Relationship Id="rId423" Type="http://schemas.openxmlformats.org/officeDocument/2006/relationships/hyperlink" Target="https://climatedata.imf.org/pages/re-indicators" TargetMode="External"/><Relationship Id="rId258" Type="http://schemas.openxmlformats.org/officeDocument/2006/relationships/hyperlink" Target="https://public.emdat.be/" TargetMode="External"/><Relationship Id="rId22" Type="http://schemas.openxmlformats.org/officeDocument/2006/relationships/hyperlink" Target="https://unfccc.int/documents/624776" TargetMode="External"/><Relationship Id="rId64" Type="http://schemas.openxmlformats.org/officeDocument/2006/relationships/hyperlink" Target="https://www.spglobal.com/ratings/en/research-insights/special-reports/esg-in-credit-ratings" TargetMode="External"/><Relationship Id="rId118" Type="http://schemas.openxmlformats.org/officeDocument/2006/relationships/hyperlink" Target="https://www.forestry.gov.my/en/2016-06-07-02-53-46/2016-06-07-03-12-29" TargetMode="External"/><Relationship Id="rId325" Type="http://schemas.openxmlformats.org/officeDocument/2006/relationships/hyperlink" Target="https://www.iea.org/countries/malaysia" TargetMode="External"/><Relationship Id="rId367" Type="http://schemas.openxmlformats.org/officeDocument/2006/relationships/hyperlink" Target="https://explore.trase.earth/?utm_source=supply-chains-banner" TargetMode="External"/><Relationship Id="rId171" Type="http://schemas.openxmlformats.org/officeDocument/2006/relationships/hyperlink" Target="https://easyxdi.com/" TargetMode="External"/><Relationship Id="rId227" Type="http://schemas.openxmlformats.org/officeDocument/2006/relationships/hyperlink" Target="https://www.iges.or.jp/en/pub/list-grid-emission-factor/en" TargetMode="External"/><Relationship Id="rId269" Type="http://schemas.openxmlformats.org/officeDocument/2006/relationships/hyperlink" Target="https://esgdata.worldbank.org/data/countries?iso3=MYS&amp;lang=en&amp;transform=level&amp;ind=EN.MAM.THRD.NO&amp;income=all&amp;region=all" TargetMode="External"/><Relationship Id="rId33" Type="http://schemas.openxmlformats.org/officeDocument/2006/relationships/hyperlink" Target="https://www.bpam.com.my/esg" TargetMode="External"/><Relationship Id="rId129" Type="http://schemas.openxmlformats.org/officeDocument/2006/relationships/hyperlink" Target="https://about.amundi.com/files/nuxeo/dl/c44a7bb2-813b-4346-96e0-e3d695241d9b" TargetMode="External"/><Relationship Id="rId280" Type="http://schemas.openxmlformats.org/officeDocument/2006/relationships/hyperlink" Target="https://mc-cd8320d4-36a1-40ac-83cc-3389-cdn-endpoint.azureedge.net/-/media/Files/IRENA/Agency/Publication/2023/Mar/IRENA_Malaysia_energy_transition_outlook_2023.pdf?rev=b95f3ef90d3847bfb552f02bdde21529" TargetMode="External"/><Relationship Id="rId336" Type="http://schemas.openxmlformats.org/officeDocument/2006/relationships/hyperlink" Target="https://resourcewatch.org/data/explore/bio041a-Ocean-Health-Index?section=Discover&amp;selectedCollection=&amp;zoom=3&amp;lat=0&amp;lng=0&amp;pitch=0&amp;bearing=0&amp;basemap=dark&amp;labels=light&amp;layers=%255B%257B%2522dataset%2522%253A%25227b52fb1a-a52d-44b9-bfef-45c3f2610c58%2522%252C%2522opacity%2522%253A1%252C%2522layer%2522%253A%25220875938d-be97-4e4d-95d5-d7276b0ec86a%2522%257D%255D&amp;aoi=&amp;page=1&amp;sort=most-viewed&amp;sortDirection=-1" TargetMode="External"/><Relationship Id="rId75" Type="http://schemas.openxmlformats.org/officeDocument/2006/relationships/hyperlink" Target="https://www.bursamalaysia.com/trade/trading_resources/listing_directory/indices-profile?stock_code=0843I" TargetMode="External"/><Relationship Id="rId140" Type="http://schemas.openxmlformats.org/officeDocument/2006/relationships/hyperlink" Target="https://www.doe.gov.my/en/court-case-list/" TargetMode="External"/><Relationship Id="rId182" Type="http://schemas.openxmlformats.org/officeDocument/2006/relationships/hyperlink" Target="https://www.wwf.sg/susreg/" TargetMode="External"/><Relationship Id="rId378" Type="http://schemas.openxmlformats.org/officeDocument/2006/relationships/hyperlink" Target="https://www.iea.org/reports/world-energy-outlook-2021/scenario-trajectories-and-temperature-outcomes" TargetMode="External"/><Relationship Id="rId403" Type="http://schemas.openxmlformats.org/officeDocument/2006/relationships/hyperlink" Target="https://www.mgtc.gov.my/what-we-do/low-carbon-mobility-2/low-carbon-mobility-blueprint/" TargetMode="External"/><Relationship Id="rId6" Type="http://schemas.openxmlformats.org/officeDocument/2006/relationships/hyperlink" Target="https://unfccc.int/documents/624776" TargetMode="External"/><Relationship Id="rId238" Type="http://schemas.openxmlformats.org/officeDocument/2006/relationships/hyperlink" Target="https://wbwaterdata.org/dataset/water-level-data-rivers-and-lakes-copernicus-global-land-service" TargetMode="External"/><Relationship Id="rId291" Type="http://schemas.openxmlformats.org/officeDocument/2006/relationships/hyperlink" Target="https://climate-impact-explorer.climateanalytics.org/" TargetMode="External"/><Relationship Id="rId305" Type="http://schemas.openxmlformats.org/officeDocument/2006/relationships/hyperlink" Target="https://mc-cd8320d4-36a1-40ac-83cc-3389-cdn-endpoint.azureedge.net/-/media/Files/IRENA/Agency/Publication/2023/Mar/IRENA_Malaysia_energy_transition_outlook_2023.pdf?rev=b95f3ef90d3847bfb552f02bdde21529" TargetMode="External"/><Relationship Id="rId347" Type="http://schemas.openxmlformats.org/officeDocument/2006/relationships/hyperlink" Target="https://chinawaterrisk.org/resources/analysis-reviews/2015-state-of-environment-report-review/" TargetMode="External"/><Relationship Id="rId44" Type="http://schemas.openxmlformats.org/officeDocument/2006/relationships/hyperlink" Target="https://bpam.com.my/local-market" TargetMode="External"/><Relationship Id="rId86" Type="http://schemas.openxmlformats.org/officeDocument/2006/relationships/hyperlink" Target="https://www.worldbank.org/en/research/commodity-markets" TargetMode="External"/><Relationship Id="rId151" Type="http://schemas.openxmlformats.org/officeDocument/2006/relationships/hyperlink" Target="https://www.cdp.net/en/companies/companies-scores" TargetMode="External"/><Relationship Id="rId389" Type="http://schemas.openxmlformats.org/officeDocument/2006/relationships/hyperlink" Target="https://laqm.defra.gov.uk/air-quality/air-quality-assessment/emissions-factors-toolkit/" TargetMode="External"/><Relationship Id="rId193" Type="http://schemas.openxmlformats.org/officeDocument/2006/relationships/hyperlink" Target="https://www.transitionpathwayinitiative.org/" TargetMode="External"/><Relationship Id="rId207" Type="http://schemas.openxmlformats.org/officeDocument/2006/relationships/hyperlink" Target="https://m.met.gov.my/projection/humidity/48623?lang=en" TargetMode="External"/><Relationship Id="rId249" Type="http://schemas.openxmlformats.org/officeDocument/2006/relationships/hyperlink" Target="https://tableau.dosm.gov.my/t/SDG/views/Goal13_15934168644770/Goal13?%3Aembed=y&amp;%3AisGuestRedirectFromVizportal=y" TargetMode="External"/><Relationship Id="rId414" Type="http://schemas.openxmlformats.org/officeDocument/2006/relationships/hyperlink" Target="https://www.water.gov.my/index.php/pages/view/2113?mid=691" TargetMode="External"/><Relationship Id="rId13" Type="http://schemas.openxmlformats.org/officeDocument/2006/relationships/hyperlink" Target="https://unfccc.int/sites/default/files/resource/Malaysia%20NC3%20BUR2_final%20high%20res.pdf" TargetMode="External"/><Relationship Id="rId109" Type="http://schemas.openxmlformats.org/officeDocument/2006/relationships/hyperlink" Target="https://newss.statistics.gov.my/newss-portalx/ep/epProductFreeDownloadSearch.seam" TargetMode="External"/><Relationship Id="rId260" Type="http://schemas.openxmlformats.org/officeDocument/2006/relationships/hyperlink" Target="https://public.emdat.be/" TargetMode="External"/><Relationship Id="rId316" Type="http://schemas.openxmlformats.org/officeDocument/2006/relationships/hyperlink" Target="https://drmkc.jrc.ec.europa.eu/inform-index/INFORM-Climate-Change/Results-and-data" TargetMode="External"/><Relationship Id="rId55" Type="http://schemas.openxmlformats.org/officeDocument/2006/relationships/hyperlink" Target="https://www.bursamalaysia.com/trade/our_products_services/indices/ftse4good-bursa-malaysia-f4gbm-index" TargetMode="External"/><Relationship Id="rId97" Type="http://schemas.openxmlformats.org/officeDocument/2006/relationships/hyperlink" Target="https://mycoast.nahrim.gov.my/portal-main/publication-details?id=sea-level-rise-projections-for-malaysia" TargetMode="External"/><Relationship Id="rId120" Type="http://schemas.openxmlformats.org/officeDocument/2006/relationships/hyperlink" Target="https://www.epu.gov.my/en/sustainable-development-goals" TargetMode="External"/><Relationship Id="rId358" Type="http://schemas.openxmlformats.org/officeDocument/2006/relationships/hyperlink" Target="https://newss.statistics.gov.my/newss-portalx/ep/epFreeDownloadContentSearch.seam?cid=10883" TargetMode="External"/><Relationship Id="rId162" Type="http://schemas.openxmlformats.org/officeDocument/2006/relationships/hyperlink" Target="https://www.marketplace.spglobal.com/en/datasets/physical-risk-(148)" TargetMode="External"/><Relationship Id="rId218" Type="http://schemas.openxmlformats.org/officeDocument/2006/relationships/hyperlink" Target="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 TargetMode="External"/><Relationship Id="rId425" Type="http://schemas.openxmlformats.org/officeDocument/2006/relationships/printerSettings" Target="../printerSettings/printerSettings6.bin"/><Relationship Id="rId271" Type="http://schemas.openxmlformats.org/officeDocument/2006/relationships/hyperlink" Target="https://esgdata.worldbank.org/data/countries?iso3=MYS&amp;lang=en&amp;transform=level&amp;ind=EN.MAM.THRD.NO&amp;income=all&amp;region=all" TargetMode="External"/><Relationship Id="rId24" Type="http://schemas.openxmlformats.org/officeDocument/2006/relationships/hyperlink" Target="https://www.fueleconomy.gov/feg/findacar.shtml" TargetMode="External"/><Relationship Id="rId66" Type="http://schemas.openxmlformats.org/officeDocument/2006/relationships/hyperlink" Target="https://www.spglobal.com/spdji/en/index-family/esg/fixed-income-esg/green-bonds/" TargetMode="External"/><Relationship Id="rId131" Type="http://schemas.openxmlformats.org/officeDocument/2006/relationships/hyperlink" Target="https://www.ifc.org/wps/wcm/connect/28a1d656-dfec-4295-8bf9-a9be7e45549a/IFC%2BExclusion%2BList.pdf?MOD=AJPERES&amp;CVID=kpIOlYT" TargetMode="External"/><Relationship Id="rId327" Type="http://schemas.openxmlformats.org/officeDocument/2006/relationships/hyperlink" Target="https://www.iea.org/countries/malaysia" TargetMode="External"/><Relationship Id="rId369" Type="http://schemas.openxmlformats.org/officeDocument/2006/relationships/hyperlink" Target="https://documents.worldbank.org/en/publication/documents-reports/documentdetail/689281521218090562/pesticides" TargetMode="External"/><Relationship Id="rId173" Type="http://schemas.openxmlformats.org/officeDocument/2006/relationships/hyperlink" Target="https://www.msci.com/www/research-report/value-at-risk-for-asset/019081046" TargetMode="External"/><Relationship Id="rId229" Type="http://schemas.openxmlformats.org/officeDocument/2006/relationships/hyperlink" Target="https://building-db.carbonaccountingfinancials.com/login.php?operation=logout" TargetMode="External"/><Relationship Id="rId380" Type="http://schemas.openxmlformats.org/officeDocument/2006/relationships/hyperlink" Target="https://www.ipcc.ch/report/ar6/syr/downloads/report/IPCC_AR6_SYR_SPM.pdf" TargetMode="External"/><Relationship Id="rId240" Type="http://schemas.openxmlformats.org/officeDocument/2006/relationships/hyperlink" Target="https://reliefweb.int/updates?list=Flood%20Updates&amp;advanced-search=%28DT4611%29" TargetMode="External"/><Relationship Id="rId35" Type="http://schemas.openxmlformats.org/officeDocument/2006/relationships/hyperlink" Target="https://www.bixmalaysia.com/news-announcements/new-issuances" TargetMode="External"/><Relationship Id="rId77" Type="http://schemas.openxmlformats.org/officeDocument/2006/relationships/hyperlink" Target="https://www.gso.org.my/SystemData/SystemDemand.aspx" TargetMode="External"/><Relationship Id="rId100" Type="http://schemas.openxmlformats.org/officeDocument/2006/relationships/hyperlink" Target="https://publicinfobanjir.water.gov.my/hujan/data-hujan/?lang=en" TargetMode="External"/><Relationship Id="rId282" Type="http://schemas.openxmlformats.org/officeDocument/2006/relationships/hyperlink" Target="https://mc-cd8320d4-36a1-40ac-83cc-3389-cdn-endpoint.azureedge.net/-/media/Files/IRENA/Agency/Publication/2023/Mar/IRENA_Malaysia_energy_transition_outlook_2023.pdf?rev=b95f3ef90d3847bfb552f02bdde21529" TargetMode="External"/><Relationship Id="rId338" Type="http://schemas.openxmlformats.org/officeDocument/2006/relationships/hyperlink" Target="https://forest.sabah.gov.my/" TargetMode="External"/><Relationship Id="rId8" Type="http://schemas.openxmlformats.org/officeDocument/2006/relationships/hyperlink" Target="https://www.cdp.net/en/data" TargetMode="External"/><Relationship Id="rId142" Type="http://schemas.openxmlformats.org/officeDocument/2006/relationships/hyperlink" Target="https://www.greenbuildingindex.org/how-gbi-works/gbi-executive-summary/" TargetMode="External"/><Relationship Id="rId184" Type="http://schemas.openxmlformats.org/officeDocument/2006/relationships/hyperlink" Target="https://www.sustainablefitch.com/corporate-finance/esg-regulations-reporting-standards-tracker-30-05-2023" TargetMode="External"/><Relationship Id="rId391" Type="http://schemas.openxmlformats.org/officeDocument/2006/relationships/hyperlink" Target="https://www.ifrs.org/issued-standards/ifrs-sustainability-standards-navigator/" TargetMode="External"/><Relationship Id="rId405" Type="http://schemas.openxmlformats.org/officeDocument/2006/relationships/hyperlink" Target="https://www.sustainalytics.com/esg-ratings" TargetMode="External"/><Relationship Id="rId251" Type="http://schemas.openxmlformats.org/officeDocument/2006/relationships/hyperlink" Target="https://www.jmg.gov.my/hub-informasi/laporan-jabatan/126-laporan-tahunan" TargetMode="External"/><Relationship Id="rId46" Type="http://schemas.openxmlformats.org/officeDocument/2006/relationships/hyperlink" Target="https://www.bloomberg.com/professional/dataset/global-environmental-social-governance-data/" TargetMode="External"/><Relationship Id="rId293" Type="http://schemas.openxmlformats.org/officeDocument/2006/relationships/hyperlink" Target="https://climate-impact-explorer.climateanalytics.org/" TargetMode="External"/><Relationship Id="rId307" Type="http://schemas.openxmlformats.org/officeDocument/2006/relationships/hyperlink" Target="https://mc-cd8320d4-36a1-40ac-83cc-3389-cdn-endpoint.azureedge.net/-/media/Files/IRENA/Agency/Publication/2023/Mar/IRENA_Malaysia_energy_transition_outlook_2023.pdf?rev=b95f3ef90d3847bfb552f02bdde21529" TargetMode="External"/><Relationship Id="rId349" Type="http://schemas.openxmlformats.org/officeDocument/2006/relationships/hyperlink" Target="https://waqi.info/" TargetMode="External"/><Relationship Id="rId88" Type="http://schemas.openxmlformats.org/officeDocument/2006/relationships/hyperlink" Target="https://www.iea.org/countries/malaysia" TargetMode="External"/><Relationship Id="rId111" Type="http://schemas.openxmlformats.org/officeDocument/2006/relationships/hyperlink" Target="https://climateknowledgeportal.worldbank.org/country/malaysia/climate-data-projections" TargetMode="External"/><Relationship Id="rId153" Type="http://schemas.openxmlformats.org/officeDocument/2006/relationships/hyperlink" Target="https://www.iea.org/data-and-statistics/data-sets?filter=scenarios" TargetMode="External"/><Relationship Id="rId195" Type="http://schemas.openxmlformats.org/officeDocument/2006/relationships/hyperlink" Target="https://www.cdp.net/en/companies/companies-scores" TargetMode="External"/><Relationship Id="rId209" Type="http://schemas.openxmlformats.org/officeDocument/2006/relationships/hyperlink" Target="https://app.esgbook.com/" TargetMode="External"/><Relationship Id="rId360" Type="http://schemas.openxmlformats.org/officeDocument/2006/relationships/hyperlink" Target="https://www.bpam.com.my/esg" TargetMode="External"/><Relationship Id="rId416" Type="http://schemas.openxmlformats.org/officeDocument/2006/relationships/hyperlink" Target="https://app.esgbook.com/" TargetMode="External"/><Relationship Id="rId220" Type="http://schemas.openxmlformats.org/officeDocument/2006/relationships/hyperlink" Target="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 TargetMode="External"/><Relationship Id="rId15" Type="http://schemas.openxmlformats.org/officeDocument/2006/relationships/hyperlink" Target="https://unfccc.int/sites/default/files/NDC/2022-06/Malaysia%20NDC%20Updated%20Submission%20to%20UNFCCC%20July%202021%20final.pdf" TargetMode="External"/><Relationship Id="rId57" Type="http://schemas.openxmlformats.org/officeDocument/2006/relationships/hyperlink" Target="https://www.bloomberg.com/professional/dataset/global-environmental-social-governance-data/" TargetMode="External"/><Relationship Id="rId262" Type="http://schemas.openxmlformats.org/officeDocument/2006/relationships/hyperlink" Target="https://tableau.dosm.gov.my/t/SDG/views/Goal6_15832031095200/Goal6?%3Aembed=y&amp;%3AisGuestRedirectFromVizportal=y" TargetMode="External"/><Relationship Id="rId318" Type="http://schemas.openxmlformats.org/officeDocument/2006/relationships/hyperlink" Target="https://resourcewatch.org/data/explore/foo024nrt-Vegetation-Health-Index_replacement_4?section=Discover&amp;selectedCollection=&amp;zoom=2.290577937314927&amp;lat=12.937353141658777&amp;lng=22.870458416481988&amp;pitch=0&amp;bearing=0&amp;basemap=dark&amp;labels=light&amp;layers=%255B%257B%2522dataset%2522%253A%2522c12446ce-174f-4ffb-b2f7-77ecb0116aba%2522%252C%2522opacity%2522%253A1%252C%2522layer%2522%253A%2522ee8addd7-f390-4bd7-8b11-471cc304159c%2522%257D%255D&amp;aoi=&amp;page=1&amp;sort=most-viewed&amp;sortDirection=-1" TargetMode="External"/><Relationship Id="rId99" Type="http://schemas.openxmlformats.org/officeDocument/2006/relationships/hyperlink" Target="https://newss.statistics.gov.my/newss-portalx/ep/epProductFreeDownloadSearch.seam" TargetMode="External"/><Relationship Id="rId122" Type="http://schemas.openxmlformats.org/officeDocument/2006/relationships/hyperlink" Target="https://publicinfobanjir.water.gov.my/aras-air/data-paras-air/?state=SEL&amp;lang=en" TargetMode="External"/><Relationship Id="rId164" Type="http://schemas.openxmlformats.org/officeDocument/2006/relationships/hyperlink" Target="https://climatedata.imf.org/datasets/db86a84b3aa44f638005f3bcad30b4ef_0/explore?appid=62c574de32334ade" TargetMode="External"/><Relationship Id="rId371" Type="http://schemas.openxmlformats.org/officeDocument/2006/relationships/hyperlink" Target="https://vrl.lta.gov.sg/lta/vrl/action/pubfunc?ID=FuelCostCalculator" TargetMode="External"/><Relationship Id="rId26" Type="http://schemas.openxmlformats.org/officeDocument/2006/relationships/hyperlink" Target="https://www.cdp.net/en/investor/temperature-ratings" TargetMode="External"/><Relationship Id="rId231" Type="http://schemas.openxmlformats.org/officeDocument/2006/relationships/hyperlink" Target="https://newss.statistics.gov.my/newss-portalx/ep/epProductFreeDownloadSearch.seam" TargetMode="External"/><Relationship Id="rId273" Type="http://schemas.openxmlformats.org/officeDocument/2006/relationships/hyperlink" Target="https://esgdata.worldbank.org/data/countries?iso3=MYS&amp;lang=en&amp;transform=level&amp;ind=EN.MAM.THRD.NO&amp;income=all&amp;region=all" TargetMode="External"/><Relationship Id="rId329" Type="http://schemas.openxmlformats.org/officeDocument/2006/relationships/hyperlink" Target="https://esgdata.worldbank.org/data/countries?iso3=MYS&amp;lang=en&amp;transform=level&amp;ind=EN.MAM.THRD.NO&amp;income=all&amp;region=all" TargetMode="External"/><Relationship Id="rId68" Type="http://schemas.openxmlformats.org/officeDocument/2006/relationships/hyperlink" Target="https://www.mgtc.gov.my/media/resources/" TargetMode="External"/><Relationship Id="rId133" Type="http://schemas.openxmlformats.org/officeDocument/2006/relationships/hyperlink" Target="https://ieefa.org/coal-divestment" TargetMode="External"/><Relationship Id="rId175" Type="http://schemas.openxmlformats.org/officeDocument/2006/relationships/hyperlink" Target="https://www.wri.org/aqueduct" TargetMode="External"/><Relationship Id="rId340" Type="http://schemas.openxmlformats.org/officeDocument/2006/relationships/hyperlink" Target="https://www.data.gov.my/data/ms_MY/dataset/ringkasan-keseluruhan-komposisi-sisa-pepejal-seperti-yang-dilupuskan-di-tapak-pelupusan/resource/dbf4a81e-73d9-448e-803d-60cb8b9767dd" TargetMode="External"/><Relationship Id="rId200" Type="http://schemas.openxmlformats.org/officeDocument/2006/relationships/hyperlink" Target="https://www.cdp.net/en/climate/carbon-pricing" TargetMode="External"/><Relationship Id="rId382" Type="http://schemas.openxmlformats.org/officeDocument/2006/relationships/hyperlink" Target="https://www.bnm.gov.my/-/pd-crmsa-2022" TargetMode="External"/><Relationship Id="rId242" Type="http://schemas.openxmlformats.org/officeDocument/2006/relationships/hyperlink" Target="https://www.ncei.noaa.gov/products/weather-balloon/integrated-global-radiosonde-archive" TargetMode="External"/><Relationship Id="rId284" Type="http://schemas.openxmlformats.org/officeDocument/2006/relationships/hyperlink" Target="https://www.kwsp.gov.my/sustainable-investment" TargetMode="External"/><Relationship Id="rId37" Type="http://schemas.openxmlformats.org/officeDocument/2006/relationships/hyperlink" Target="https://www.msci.com/our-solutions/esg-investing/esg-ratings" TargetMode="External"/><Relationship Id="rId79" Type="http://schemas.openxmlformats.org/officeDocument/2006/relationships/hyperlink" Target="https://www.gso.org.my/SystemData/CurrentGen.aspx" TargetMode="External"/><Relationship Id="rId102" Type="http://schemas.openxmlformats.org/officeDocument/2006/relationships/hyperlink" Target="https://climateknowledgeportal.worldbank.org/country/malaysia/climate-data-projections" TargetMode="External"/><Relationship Id="rId144" Type="http://schemas.openxmlformats.org/officeDocument/2006/relationships/hyperlink" Target="https://link.springer.com/article/10.1007/s42452-021-04234-y" TargetMode="External"/><Relationship Id="rId90" Type="http://schemas.openxmlformats.org/officeDocument/2006/relationships/hyperlink" Target="https://newss.statistics.gov.my/newss-portalx/ep/epProductFreeDownloadSearch.seam" TargetMode="External"/><Relationship Id="rId186" Type="http://schemas.openxmlformats.org/officeDocument/2006/relationships/hyperlink" Target="https://www.cdp.net/en/companies/companies-scores" TargetMode="External"/><Relationship Id="rId351" Type="http://schemas.openxmlformats.org/officeDocument/2006/relationships/hyperlink" Target="https://thedocs.worldbank.org/en/doc/cbc62a071ce33be3d2a503dfdd26af5c-0350012023/related/CMO-April-2023-Forecasts.pdf" TargetMode="External"/><Relationship Id="rId393" Type="http://schemas.openxmlformats.org/officeDocument/2006/relationships/hyperlink" Target="https://asean.org/wp-content/uploads/2023/03/ASEAN-Taxonomy-Version-2.pdf" TargetMode="External"/><Relationship Id="rId407" Type="http://schemas.openxmlformats.org/officeDocument/2006/relationships/hyperlink" Target="https://www.sustainalytics.com/esg-ratings" TargetMode="External"/><Relationship Id="rId211" Type="http://schemas.openxmlformats.org/officeDocument/2006/relationships/hyperlink" Target="https://www.wri.org/applications/aqueduct/floods/" TargetMode="External"/><Relationship Id="rId253" Type="http://schemas.openxmlformats.org/officeDocument/2006/relationships/hyperlink" Target="https://tableau.dosm.gov.my/t/SDG/views/Goal11_15832034804310/Story11_a_1?%3Aembed=y&amp;%3AisGuestRedirectFromVizportal=y" TargetMode="External"/><Relationship Id="rId295" Type="http://schemas.openxmlformats.org/officeDocument/2006/relationships/hyperlink" Target="https://climate-impact-explorer.climateanalytics.org/" TargetMode="External"/><Relationship Id="rId309" Type="http://schemas.openxmlformats.org/officeDocument/2006/relationships/hyperlink" Target="https://www.kwsp.gov.my/documents/20126/1961249/EPF+Climate+Change+Issue+Policy.pdf" TargetMode="External"/><Relationship Id="rId48" Type="http://schemas.openxmlformats.org/officeDocument/2006/relationships/hyperlink" Target="https://www.spglobal.com/ratings/en/research-insights/special-reports/esg-in-credit-ratings" TargetMode="External"/><Relationship Id="rId113" Type="http://schemas.openxmlformats.org/officeDocument/2006/relationships/hyperlink" Target="https://www.mybis.gov.my/one/pamaps.php" TargetMode="External"/><Relationship Id="rId320" Type="http://schemas.openxmlformats.org/officeDocument/2006/relationships/hyperlink" Target="https://land.copernicus.eu/global/products/swi" TargetMode="External"/><Relationship Id="rId155" Type="http://schemas.openxmlformats.org/officeDocument/2006/relationships/hyperlink" Target="https://missionpossiblepartnership.org/wp-content/uploads/2021/10/MPP-Steel-Transition-Strategy-2021.pdf" TargetMode="External"/><Relationship Id="rId197" Type="http://schemas.openxmlformats.org/officeDocument/2006/relationships/hyperlink" Target="https://esgdirect.msci.com/" TargetMode="External"/><Relationship Id="rId362" Type="http://schemas.openxmlformats.org/officeDocument/2006/relationships/hyperlink" Target="https://unfccc.int/documents/624776" TargetMode="External"/><Relationship Id="rId418" Type="http://schemas.openxmlformats.org/officeDocument/2006/relationships/hyperlink" Target="https://app.esgbook.com/" TargetMode="External"/><Relationship Id="rId222" Type="http://schemas.openxmlformats.org/officeDocument/2006/relationships/hyperlink" Target="https://meih.st.gov.my/publications" TargetMode="External"/><Relationship Id="rId264" Type="http://schemas.openxmlformats.org/officeDocument/2006/relationships/hyperlink" Target="https://tableau.dosm.gov.my/t/SDG/views/Goal11_15832034804310/Story11_a_1?%3Aembed=y&amp;%3AisGuestRedirectFromVizportal=y" TargetMode="External"/><Relationship Id="rId17" Type="http://schemas.openxmlformats.org/officeDocument/2006/relationships/hyperlink" Target="https://carbonaccountingfinancials.com/financial-institutions-taking-action" TargetMode="External"/><Relationship Id="rId59" Type="http://schemas.openxmlformats.org/officeDocument/2006/relationships/hyperlink" Target="https://www.spglobal.com/ratings/en/research-insights/special-reports/esg-in-credit-ratings" TargetMode="External"/><Relationship Id="rId124" Type="http://schemas.openxmlformats.org/officeDocument/2006/relationships/hyperlink" Target="https://www.nadma.gov.my/ms/awam/bantuan/bencana-banjir/bantuan-banji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reddy5@worldbank.org" TargetMode="External"/><Relationship Id="rId2" Type="http://schemas.openxmlformats.org/officeDocument/2006/relationships/hyperlink" Target="mailto:pyong@worldbank.org" TargetMode="External"/><Relationship Id="rId1" Type="http://schemas.openxmlformats.org/officeDocument/2006/relationships/hyperlink" Target="mailto:ndunz@worldbank.org" TargetMode="External"/><Relationship Id="rId6" Type="http://schemas.openxmlformats.org/officeDocument/2006/relationships/drawing" Target="../drawings/drawing3.xml"/><Relationship Id="rId5" Type="http://schemas.openxmlformats.org/officeDocument/2006/relationships/printerSettings" Target="../printerSettings/printerSettings7.bin"/><Relationship Id="rId4" Type="http://schemas.openxmlformats.org/officeDocument/2006/relationships/hyperlink" Target="mailto:akrishnasammy@worldbank.org"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app.esgbook.com/dashboard" TargetMode="External"/><Relationship Id="rId1" Type="http://schemas.openxmlformats.org/officeDocument/2006/relationships/hyperlink" Target="https://app.esgbook.com/dashboard"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s://www.ngfs.net/ngfs-scenarios-portal/" TargetMode="External"/><Relationship Id="rId1" Type="http://schemas.openxmlformats.org/officeDocument/2006/relationships/hyperlink" Target="http://ngfs.dev.masdkp.io/glossary"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ngfs.dev.masdkp.io/glossary" TargetMode="External"/></Relationships>
</file>

<file path=xl/worksheets/_rels/sheet2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sheetPr>
  <dimension ref="A1:Q69"/>
  <sheetViews>
    <sheetView zoomScale="85" zoomScaleNormal="85" workbookViewId="0">
      <selection activeCell="B1" sqref="B1"/>
    </sheetView>
  </sheetViews>
  <sheetFormatPr defaultColWidth="8.7109375" defaultRowHeight="15" x14ac:dyDescent="0.25"/>
  <cols>
    <col min="1" max="1" width="18.5703125" style="115" customWidth="1"/>
    <col min="2" max="2" width="16.42578125" style="3" customWidth="1"/>
    <col min="3" max="16384" width="8.7109375" style="3"/>
  </cols>
  <sheetData>
    <row r="1" spans="1:16" ht="27.75" x14ac:dyDescent="0.25">
      <c r="B1" s="1" t="s">
        <v>0</v>
      </c>
      <c r="C1" s="13"/>
      <c r="E1" s="2"/>
      <c r="F1" s="88"/>
      <c r="G1" s="2"/>
      <c r="H1" s="88"/>
      <c r="I1" s="2"/>
      <c r="J1" s="2"/>
      <c r="L1" s="2"/>
      <c r="M1" s="2"/>
      <c r="N1" s="2"/>
      <c r="O1" s="2"/>
      <c r="P1" s="2"/>
    </row>
    <row r="2" spans="1:16" ht="23.25" x14ac:dyDescent="0.25">
      <c r="B2" s="4" t="s">
        <v>1692</v>
      </c>
      <c r="C2" s="13"/>
      <c r="E2" s="2"/>
      <c r="F2" s="88"/>
      <c r="G2" s="2"/>
      <c r="H2" s="88"/>
      <c r="I2" s="2"/>
      <c r="J2" s="2"/>
      <c r="K2" s="2"/>
      <c r="L2" s="2"/>
      <c r="M2" s="2"/>
      <c r="N2" s="2"/>
      <c r="O2" s="2"/>
      <c r="P2" s="2"/>
    </row>
    <row r="3" spans="1:16" ht="16.5" thickBot="1" x14ac:dyDescent="0.3">
      <c r="B3" s="157" t="s">
        <v>1</v>
      </c>
      <c r="C3" s="2"/>
      <c r="E3" s="2"/>
      <c r="F3" s="88"/>
      <c r="G3" s="2"/>
      <c r="H3" s="88"/>
      <c r="I3" s="2"/>
      <c r="J3" s="2"/>
      <c r="K3" s="2"/>
      <c r="L3" s="2"/>
      <c r="M3" s="2"/>
      <c r="N3" s="2"/>
      <c r="O3" s="2"/>
      <c r="P3" s="2"/>
    </row>
    <row r="4" spans="1:16" ht="32.65" customHeight="1" thickBot="1" x14ac:dyDescent="0.3">
      <c r="A4" s="156" t="s">
        <v>2</v>
      </c>
      <c r="B4" s="89"/>
      <c r="C4" s="2"/>
      <c r="D4" s="2"/>
      <c r="E4" s="2"/>
      <c r="F4" s="88"/>
      <c r="G4" s="2"/>
      <c r="H4" s="88"/>
      <c r="I4" s="2"/>
      <c r="J4" s="2"/>
      <c r="K4" s="2"/>
      <c r="L4" s="2"/>
      <c r="M4" s="2"/>
      <c r="N4" s="2"/>
      <c r="O4" s="2"/>
      <c r="P4" s="2"/>
    </row>
    <row r="5" spans="1:16" ht="32.65" customHeight="1" thickBot="1" x14ac:dyDescent="0.3">
      <c r="A5" s="132" t="s">
        <v>3</v>
      </c>
      <c r="B5" s="223" t="s">
        <v>1693</v>
      </c>
      <c r="C5" s="224"/>
      <c r="D5" s="224"/>
      <c r="E5" s="224"/>
      <c r="F5" s="224"/>
      <c r="G5" s="224"/>
      <c r="H5" s="224"/>
      <c r="I5" s="224"/>
      <c r="J5" s="224"/>
      <c r="K5" s="224"/>
      <c r="L5" s="224"/>
      <c r="M5" s="224"/>
      <c r="N5" s="224"/>
      <c r="O5" s="224"/>
      <c r="P5" s="225"/>
    </row>
    <row r="6" spans="1:16" ht="32.65" customHeight="1" thickBot="1" x14ac:dyDescent="0.3">
      <c r="A6" s="95" t="s">
        <v>1694</v>
      </c>
      <c r="B6" s="226"/>
      <c r="C6" s="227"/>
      <c r="D6" s="227"/>
      <c r="E6" s="227"/>
      <c r="F6" s="227"/>
      <c r="G6" s="227"/>
      <c r="H6" s="227"/>
      <c r="I6" s="227"/>
      <c r="J6" s="227"/>
      <c r="K6" s="227"/>
      <c r="L6" s="227"/>
      <c r="M6" s="227"/>
      <c r="N6" s="227"/>
      <c r="O6" s="227"/>
      <c r="P6" s="228"/>
    </row>
    <row r="7" spans="1:16" ht="32.65" customHeight="1" thickBot="1" x14ac:dyDescent="0.3">
      <c r="A7" s="116" t="s">
        <v>4</v>
      </c>
      <c r="B7" s="226"/>
      <c r="C7" s="227"/>
      <c r="D7" s="227"/>
      <c r="E7" s="227"/>
      <c r="F7" s="227"/>
      <c r="G7" s="227"/>
      <c r="H7" s="227"/>
      <c r="I7" s="227"/>
      <c r="J7" s="227"/>
      <c r="K7" s="227"/>
      <c r="L7" s="227"/>
      <c r="M7" s="227"/>
      <c r="N7" s="227"/>
      <c r="O7" s="227"/>
      <c r="P7" s="228"/>
    </row>
    <row r="8" spans="1:16" ht="32.65" customHeight="1" thickBot="1" x14ac:dyDescent="0.3">
      <c r="A8" s="116" t="s">
        <v>2144</v>
      </c>
      <c r="B8" s="226"/>
      <c r="C8" s="227"/>
      <c r="D8" s="227"/>
      <c r="E8" s="227"/>
      <c r="F8" s="227"/>
      <c r="G8" s="227"/>
      <c r="H8" s="227"/>
      <c r="I8" s="227"/>
      <c r="J8" s="227"/>
      <c r="K8" s="227"/>
      <c r="L8" s="227"/>
      <c r="M8" s="227"/>
      <c r="N8" s="227"/>
      <c r="O8" s="227"/>
      <c r="P8" s="228"/>
    </row>
    <row r="9" spans="1:16" ht="32.65" customHeight="1" thickBot="1" x14ac:dyDescent="0.3">
      <c r="A9" s="116" t="s">
        <v>2145</v>
      </c>
      <c r="B9" s="226"/>
      <c r="C9" s="227"/>
      <c r="D9" s="227"/>
      <c r="E9" s="227"/>
      <c r="F9" s="227"/>
      <c r="G9" s="227"/>
      <c r="H9" s="227"/>
      <c r="I9" s="227"/>
      <c r="J9" s="227"/>
      <c r="K9" s="227"/>
      <c r="L9" s="227"/>
      <c r="M9" s="227"/>
      <c r="N9" s="227"/>
      <c r="O9" s="227"/>
      <c r="P9" s="228"/>
    </row>
    <row r="10" spans="1:16" ht="32.65" customHeight="1" thickBot="1" x14ac:dyDescent="0.3">
      <c r="A10" s="119" t="s">
        <v>5</v>
      </c>
      <c r="B10" s="226"/>
      <c r="C10" s="227"/>
      <c r="D10" s="227"/>
      <c r="E10" s="227"/>
      <c r="F10" s="227"/>
      <c r="G10" s="227"/>
      <c r="H10" s="227"/>
      <c r="I10" s="227"/>
      <c r="J10" s="227"/>
      <c r="K10" s="227"/>
      <c r="L10" s="227"/>
      <c r="M10" s="227"/>
      <c r="N10" s="227"/>
      <c r="O10" s="227"/>
      <c r="P10" s="228"/>
    </row>
    <row r="11" spans="1:16" ht="32.65" customHeight="1" thickBot="1" x14ac:dyDescent="0.3">
      <c r="A11" s="120" t="s">
        <v>6</v>
      </c>
      <c r="B11" s="226"/>
      <c r="C11" s="227"/>
      <c r="D11" s="227"/>
      <c r="E11" s="227"/>
      <c r="F11" s="227"/>
      <c r="G11" s="227"/>
      <c r="H11" s="227"/>
      <c r="I11" s="227"/>
      <c r="J11" s="227"/>
      <c r="K11" s="227"/>
      <c r="L11" s="227"/>
      <c r="M11" s="227"/>
      <c r="N11" s="227"/>
      <c r="O11" s="227"/>
      <c r="P11" s="228"/>
    </row>
    <row r="12" spans="1:16" ht="32.65" customHeight="1" thickBot="1" x14ac:dyDescent="0.3">
      <c r="A12" s="120" t="s">
        <v>7</v>
      </c>
      <c r="B12" s="226"/>
      <c r="C12" s="227"/>
      <c r="D12" s="227"/>
      <c r="E12" s="227"/>
      <c r="F12" s="227"/>
      <c r="G12" s="227"/>
      <c r="H12" s="227"/>
      <c r="I12" s="227"/>
      <c r="J12" s="227"/>
      <c r="K12" s="227"/>
      <c r="L12" s="227"/>
      <c r="M12" s="227"/>
      <c r="N12" s="227"/>
      <c r="O12" s="227"/>
      <c r="P12" s="228"/>
    </row>
    <row r="13" spans="1:16" ht="32.450000000000003" customHeight="1" thickBot="1" x14ac:dyDescent="0.3">
      <c r="A13" s="120" t="s">
        <v>8</v>
      </c>
      <c r="B13" s="226"/>
      <c r="C13" s="227"/>
      <c r="D13" s="227"/>
      <c r="E13" s="227"/>
      <c r="F13" s="227"/>
      <c r="G13" s="227"/>
      <c r="H13" s="227"/>
      <c r="I13" s="227"/>
      <c r="J13" s="227"/>
      <c r="K13" s="227"/>
      <c r="L13" s="227"/>
      <c r="M13" s="227"/>
      <c r="N13" s="227"/>
      <c r="O13" s="227"/>
      <c r="P13" s="228"/>
    </row>
    <row r="14" spans="1:16" ht="14.65" customHeight="1" x14ac:dyDescent="0.25">
      <c r="B14" s="226"/>
      <c r="C14" s="227"/>
      <c r="D14" s="227"/>
      <c r="E14" s="227"/>
      <c r="F14" s="227"/>
      <c r="G14" s="227"/>
      <c r="H14" s="227"/>
      <c r="I14" s="227"/>
      <c r="J14" s="227"/>
      <c r="K14" s="227"/>
      <c r="L14" s="227"/>
      <c r="M14" s="227"/>
      <c r="N14" s="227"/>
      <c r="O14" s="227"/>
      <c r="P14" s="228"/>
    </row>
    <row r="15" spans="1:16" x14ac:dyDescent="0.25">
      <c r="B15" s="226"/>
      <c r="C15" s="227"/>
      <c r="D15" s="227"/>
      <c r="E15" s="227"/>
      <c r="F15" s="227"/>
      <c r="G15" s="227"/>
      <c r="H15" s="227"/>
      <c r="I15" s="227"/>
      <c r="J15" s="227"/>
      <c r="K15" s="227"/>
      <c r="L15" s="227"/>
      <c r="M15" s="227"/>
      <c r="N15" s="227"/>
      <c r="O15" s="227"/>
      <c r="P15" s="228"/>
    </row>
    <row r="16" spans="1:16" x14ac:dyDescent="0.25">
      <c r="B16" s="226"/>
      <c r="C16" s="227"/>
      <c r="D16" s="227"/>
      <c r="E16" s="227"/>
      <c r="F16" s="227"/>
      <c r="G16" s="227"/>
      <c r="H16" s="227"/>
      <c r="I16" s="227"/>
      <c r="J16" s="227"/>
      <c r="K16" s="227"/>
      <c r="L16" s="227"/>
      <c r="M16" s="227"/>
      <c r="N16" s="227"/>
      <c r="O16" s="227"/>
      <c r="P16" s="228"/>
    </row>
    <row r="17" spans="2:17" x14ac:dyDescent="0.25">
      <c r="B17" s="226"/>
      <c r="C17" s="227"/>
      <c r="D17" s="227"/>
      <c r="E17" s="227"/>
      <c r="F17" s="227"/>
      <c r="G17" s="227"/>
      <c r="H17" s="227"/>
      <c r="I17" s="227"/>
      <c r="J17" s="227"/>
      <c r="K17" s="227"/>
      <c r="L17" s="227"/>
      <c r="M17" s="227"/>
      <c r="N17" s="227"/>
      <c r="O17" s="227"/>
      <c r="P17" s="228"/>
    </row>
    <row r="18" spans="2:17" ht="14.65" customHeight="1" x14ac:dyDescent="0.25">
      <c r="B18" s="226"/>
      <c r="C18" s="227"/>
      <c r="D18" s="227"/>
      <c r="E18" s="227"/>
      <c r="F18" s="227"/>
      <c r="G18" s="227"/>
      <c r="H18" s="227"/>
      <c r="I18" s="227"/>
      <c r="J18" s="227"/>
      <c r="K18" s="227"/>
      <c r="L18" s="227"/>
      <c r="M18" s="227"/>
      <c r="N18" s="227"/>
      <c r="O18" s="227"/>
      <c r="P18" s="228"/>
    </row>
    <row r="19" spans="2:17" x14ac:dyDescent="0.25">
      <c r="B19" s="226"/>
      <c r="C19" s="227"/>
      <c r="D19" s="227"/>
      <c r="E19" s="227"/>
      <c r="F19" s="227"/>
      <c r="G19" s="227"/>
      <c r="H19" s="227"/>
      <c r="I19" s="227"/>
      <c r="J19" s="227"/>
      <c r="K19" s="227"/>
      <c r="L19" s="227"/>
      <c r="M19" s="227"/>
      <c r="N19" s="227"/>
      <c r="O19" s="227"/>
      <c r="P19" s="228"/>
    </row>
    <row r="20" spans="2:17" x14ac:dyDescent="0.25">
      <c r="B20" s="226"/>
      <c r="C20" s="227"/>
      <c r="D20" s="227"/>
      <c r="E20" s="227"/>
      <c r="F20" s="227"/>
      <c r="G20" s="227"/>
      <c r="H20" s="227"/>
      <c r="I20" s="227"/>
      <c r="J20" s="227"/>
      <c r="K20" s="227"/>
      <c r="L20" s="227"/>
      <c r="M20" s="227"/>
      <c r="N20" s="227"/>
      <c r="O20" s="227"/>
      <c r="P20" s="228"/>
    </row>
    <row r="21" spans="2:17" x14ac:dyDescent="0.25">
      <c r="B21" s="226"/>
      <c r="C21" s="227"/>
      <c r="D21" s="227"/>
      <c r="E21" s="227"/>
      <c r="F21" s="227"/>
      <c r="G21" s="227"/>
      <c r="H21" s="227"/>
      <c r="I21" s="227"/>
      <c r="J21" s="227"/>
      <c r="K21" s="227"/>
      <c r="L21" s="227"/>
      <c r="M21" s="227"/>
      <c r="N21" s="227"/>
      <c r="O21" s="227"/>
      <c r="P21" s="228"/>
    </row>
    <row r="22" spans="2:17" x14ac:dyDescent="0.25">
      <c r="B22" s="226"/>
      <c r="C22" s="227"/>
      <c r="D22" s="227"/>
      <c r="E22" s="227"/>
      <c r="F22" s="227"/>
      <c r="G22" s="227"/>
      <c r="H22" s="227"/>
      <c r="I22" s="227"/>
      <c r="J22" s="227"/>
      <c r="K22" s="227"/>
      <c r="L22" s="227"/>
      <c r="M22" s="227"/>
      <c r="N22" s="227"/>
      <c r="O22" s="227"/>
      <c r="P22" s="228"/>
    </row>
    <row r="23" spans="2:17" x14ac:dyDescent="0.25">
      <c r="B23" s="226"/>
      <c r="C23" s="227"/>
      <c r="D23" s="227"/>
      <c r="E23" s="227"/>
      <c r="F23" s="227"/>
      <c r="G23" s="227"/>
      <c r="H23" s="227"/>
      <c r="I23" s="227"/>
      <c r="J23" s="227"/>
      <c r="K23" s="227"/>
      <c r="L23" s="227"/>
      <c r="M23" s="227"/>
      <c r="N23" s="227"/>
      <c r="O23" s="227"/>
      <c r="P23" s="228"/>
    </row>
    <row r="24" spans="2:17" x14ac:dyDescent="0.25">
      <c r="B24" s="226"/>
      <c r="C24" s="227"/>
      <c r="D24" s="227"/>
      <c r="E24" s="227"/>
      <c r="F24" s="227"/>
      <c r="G24" s="227"/>
      <c r="H24" s="227"/>
      <c r="I24" s="227"/>
      <c r="J24" s="227"/>
      <c r="K24" s="227"/>
      <c r="L24" s="227"/>
      <c r="M24" s="227"/>
      <c r="N24" s="227"/>
      <c r="O24" s="227"/>
      <c r="P24" s="228"/>
    </row>
    <row r="25" spans="2:17" x14ac:dyDescent="0.25">
      <c r="B25" s="226"/>
      <c r="C25" s="227"/>
      <c r="D25" s="227"/>
      <c r="E25" s="227"/>
      <c r="F25" s="227"/>
      <c r="G25" s="227"/>
      <c r="H25" s="227"/>
      <c r="I25" s="227"/>
      <c r="J25" s="227"/>
      <c r="K25" s="227"/>
      <c r="L25" s="227"/>
      <c r="M25" s="227"/>
      <c r="N25" s="227"/>
      <c r="O25" s="227"/>
      <c r="P25" s="228"/>
    </row>
    <row r="26" spans="2:17" x14ac:dyDescent="0.25">
      <c r="B26" s="226"/>
      <c r="C26" s="227"/>
      <c r="D26" s="227"/>
      <c r="E26" s="227"/>
      <c r="F26" s="227"/>
      <c r="G26" s="227"/>
      <c r="H26" s="227"/>
      <c r="I26" s="227"/>
      <c r="J26" s="227"/>
      <c r="K26" s="227"/>
      <c r="L26" s="227"/>
      <c r="M26" s="227"/>
      <c r="N26" s="227"/>
      <c r="O26" s="227"/>
      <c r="P26" s="228"/>
    </row>
    <row r="27" spans="2:17" x14ac:dyDescent="0.25">
      <c r="B27" s="226"/>
      <c r="C27" s="227"/>
      <c r="D27" s="227"/>
      <c r="E27" s="227"/>
      <c r="F27" s="227"/>
      <c r="G27" s="227"/>
      <c r="H27" s="227"/>
      <c r="I27" s="227"/>
      <c r="J27" s="227"/>
      <c r="K27" s="227"/>
      <c r="L27" s="227"/>
      <c r="M27" s="227"/>
      <c r="N27" s="227"/>
      <c r="O27" s="227"/>
      <c r="P27" s="228"/>
    </row>
    <row r="28" spans="2:17" x14ac:dyDescent="0.25">
      <c r="B28" s="226"/>
      <c r="C28" s="227"/>
      <c r="D28" s="227"/>
      <c r="E28" s="227"/>
      <c r="F28" s="227"/>
      <c r="G28" s="227"/>
      <c r="H28" s="227"/>
      <c r="I28" s="227"/>
      <c r="J28" s="227"/>
      <c r="K28" s="227"/>
      <c r="L28" s="227"/>
      <c r="M28" s="227"/>
      <c r="N28" s="227"/>
      <c r="O28" s="227"/>
      <c r="P28" s="228"/>
    </row>
    <row r="29" spans="2:17" x14ac:dyDescent="0.25">
      <c r="B29" s="226"/>
      <c r="C29" s="227"/>
      <c r="D29" s="227"/>
      <c r="E29" s="227"/>
      <c r="F29" s="227"/>
      <c r="G29" s="227"/>
      <c r="H29" s="227"/>
      <c r="I29" s="227"/>
      <c r="J29" s="227"/>
      <c r="K29" s="227"/>
      <c r="L29" s="227"/>
      <c r="M29" s="227"/>
      <c r="N29" s="227"/>
      <c r="O29" s="227"/>
      <c r="P29" s="228"/>
      <c r="Q29" s="114"/>
    </row>
    <row r="30" spans="2:17" x14ac:dyDescent="0.25">
      <c r="B30" s="226"/>
      <c r="C30" s="227"/>
      <c r="D30" s="227"/>
      <c r="E30" s="227"/>
      <c r="F30" s="227"/>
      <c r="G30" s="227"/>
      <c r="H30" s="227"/>
      <c r="I30" s="227"/>
      <c r="J30" s="227"/>
      <c r="K30" s="227"/>
      <c r="L30" s="227"/>
      <c r="M30" s="227"/>
      <c r="N30" s="227"/>
      <c r="O30" s="227"/>
      <c r="P30" s="228"/>
      <c r="Q30" s="114"/>
    </row>
    <row r="31" spans="2:17" ht="15.75" thickBot="1" x14ac:dyDescent="0.3">
      <c r="B31" s="229"/>
      <c r="C31" s="230"/>
      <c r="D31" s="230"/>
      <c r="E31" s="230"/>
      <c r="F31" s="230"/>
      <c r="G31" s="230"/>
      <c r="H31" s="230"/>
      <c r="I31" s="230"/>
      <c r="J31" s="230"/>
      <c r="K31" s="230"/>
      <c r="L31" s="230"/>
      <c r="M31" s="230"/>
      <c r="N31" s="230"/>
      <c r="O31" s="230"/>
      <c r="P31" s="231"/>
      <c r="Q31" s="114"/>
    </row>
    <row r="32" spans="2:17" x14ac:dyDescent="0.25">
      <c r="Q32" s="114"/>
    </row>
    <row r="33" spans="17:17" ht="13.5" customHeight="1" x14ac:dyDescent="0.25">
      <c r="Q33" s="114"/>
    </row>
    <row r="34" spans="17:17" ht="13.5" customHeight="1" x14ac:dyDescent="0.25">
      <c r="Q34" s="114"/>
    </row>
    <row r="35" spans="17:17" ht="13.5" customHeight="1" x14ac:dyDescent="0.25">
      <c r="Q35" s="114"/>
    </row>
    <row r="36" spans="17:17" x14ac:dyDescent="0.25">
      <c r="Q36" s="114"/>
    </row>
    <row r="37" spans="17:17" x14ac:dyDescent="0.25">
      <c r="Q37" s="114"/>
    </row>
    <row r="38" spans="17:17" x14ac:dyDescent="0.25">
      <c r="Q38" s="114"/>
    </row>
    <row r="39" spans="17:17" x14ac:dyDescent="0.25">
      <c r="Q39" s="114"/>
    </row>
    <row r="40" spans="17:17" x14ac:dyDescent="0.25">
      <c r="Q40" s="114"/>
    </row>
    <row r="41" spans="17:17" x14ac:dyDescent="0.25">
      <c r="Q41" s="114"/>
    </row>
    <row r="42" spans="17:17" x14ac:dyDescent="0.25">
      <c r="Q42" s="114"/>
    </row>
    <row r="43" spans="17:17" x14ac:dyDescent="0.25">
      <c r="Q43" s="114"/>
    </row>
    <row r="44" spans="17:17" x14ac:dyDescent="0.25">
      <c r="Q44" s="114"/>
    </row>
    <row r="45" spans="17:17" x14ac:dyDescent="0.25">
      <c r="Q45" s="114"/>
    </row>
    <row r="46" spans="17:17" x14ac:dyDescent="0.25">
      <c r="Q46" s="114"/>
    </row>
    <row r="47" spans="17:17" x14ac:dyDescent="0.25">
      <c r="Q47" s="114"/>
    </row>
    <row r="48" spans="17:17" x14ac:dyDescent="0.25">
      <c r="Q48" s="114"/>
    </row>
    <row r="49" spans="17:17" x14ac:dyDescent="0.25">
      <c r="Q49" s="114"/>
    </row>
    <row r="50" spans="17:17" x14ac:dyDescent="0.25">
      <c r="Q50" s="114"/>
    </row>
    <row r="51" spans="17:17" x14ac:dyDescent="0.25">
      <c r="Q51" s="114"/>
    </row>
    <row r="52" spans="17:17" x14ac:dyDescent="0.25">
      <c r="Q52" s="114"/>
    </row>
    <row r="53" spans="17:17" x14ac:dyDescent="0.25">
      <c r="Q53" s="114"/>
    </row>
    <row r="54" spans="17:17" x14ac:dyDescent="0.25">
      <c r="Q54" s="114"/>
    </row>
    <row r="55" spans="17:17" x14ac:dyDescent="0.25">
      <c r="Q55" s="114"/>
    </row>
    <row r="56" spans="17:17" x14ac:dyDescent="0.25">
      <c r="Q56" s="114"/>
    </row>
    <row r="57" spans="17:17" x14ac:dyDescent="0.25">
      <c r="Q57" s="114"/>
    </row>
    <row r="58" spans="17:17" x14ac:dyDescent="0.25">
      <c r="Q58" s="114"/>
    </row>
    <row r="59" spans="17:17" x14ac:dyDescent="0.25">
      <c r="Q59" s="114"/>
    </row>
    <row r="60" spans="17:17" x14ac:dyDescent="0.25">
      <c r="Q60" s="114"/>
    </row>
    <row r="61" spans="17:17" x14ac:dyDescent="0.25">
      <c r="Q61" s="114"/>
    </row>
    <row r="62" spans="17:17" x14ac:dyDescent="0.25">
      <c r="Q62" s="114"/>
    </row>
    <row r="63" spans="17:17" x14ac:dyDescent="0.25">
      <c r="Q63" s="114"/>
    </row>
    <row r="64" spans="17:17" x14ac:dyDescent="0.25">
      <c r="Q64" s="114"/>
    </row>
    <row r="65" spans="17:17" x14ac:dyDescent="0.25">
      <c r="Q65" s="114"/>
    </row>
    <row r="66" spans="17:17" x14ac:dyDescent="0.25">
      <c r="Q66" s="114"/>
    </row>
    <row r="67" spans="17:17" x14ac:dyDescent="0.25">
      <c r="Q67" s="114"/>
    </row>
    <row r="68" spans="17:17" x14ac:dyDescent="0.25">
      <c r="Q68" s="114"/>
    </row>
    <row r="69" spans="17:17" x14ac:dyDescent="0.25">
      <c r="Q69" s="114"/>
    </row>
  </sheetData>
  <mergeCells count="1">
    <mergeCell ref="B5:P31"/>
  </mergeCells>
  <hyperlinks>
    <hyperlink ref="A7" location="'Data Summary'!A1" display="Data Summary" xr:uid="{7F4E246A-D325-464E-B0A4-61C5C6AB0489}"/>
    <hyperlink ref="A8" location="'Data Catalogue 2023_Excel'!A1" display="Data Catalogue (Excel)" xr:uid="{42C4F810-45DF-43A6-9DC3-B813C0ED4359}"/>
    <hyperlink ref="A5" location="Methodology!A1" display="Methodology" xr:uid="{B48BA299-4533-4640-9571-C16D7778739A}"/>
    <hyperlink ref="A6" location="'Guidance Note'!A1" display="Guidance Note" xr:uid="{272C50A4-7F95-4E41-941E-635B3D625398}"/>
    <hyperlink ref="A11" location="'Metric types'!A1" display="Metric Type" xr:uid="{DFC6AABB-AA42-43AE-9F5C-1F7DA0B55DC1}"/>
    <hyperlink ref="A12" location="Acronyms!A1" display="Acronyms" xr:uid="{3218C0D9-A90D-478D-BC21-1BC50F16C7F4}"/>
    <hyperlink ref="A10" location="'Glossary of Use Cases'!A1" display="Glossary of Use Cases" xr:uid="{0BC5E35D-D7DD-45F7-BA06-E8F85B36EC64}"/>
    <hyperlink ref="A9" location="'Data Catalogue 2023_RSS'!A1" display="Data Catalogue (RSS)" xr:uid="{BA4B4708-4C92-4C06-98BC-9BB61AE3D4DE}"/>
    <hyperlink ref="A13" location="'Version History'!A1" display="Version History" xr:uid="{69F72715-19CB-440A-8253-38236092D7D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CFFC0-BB58-4257-B4FA-9919C7953AF0}">
  <sheetPr>
    <tabColor theme="7" tint="0.79998168889431442"/>
  </sheetPr>
  <dimension ref="A1:T46"/>
  <sheetViews>
    <sheetView zoomScale="75" zoomScaleNormal="75" workbookViewId="0">
      <selection activeCell="Q51" sqref="Q51"/>
    </sheetView>
  </sheetViews>
  <sheetFormatPr defaultColWidth="8.7109375" defaultRowHeight="15" x14ac:dyDescent="0.25"/>
  <cols>
    <col min="1" max="1" width="9.28515625" style="6" customWidth="1"/>
    <col min="2" max="2" width="16.42578125" style="3" customWidth="1"/>
    <col min="3" max="16384" width="8.7109375" style="3"/>
  </cols>
  <sheetData>
    <row r="1" spans="1:20" ht="28.5" thickBot="1" x14ac:dyDescent="0.3">
      <c r="A1" s="7" t="s">
        <v>9</v>
      </c>
      <c r="B1" s="1" t="s">
        <v>0</v>
      </c>
      <c r="C1" s="2"/>
      <c r="E1" s="2"/>
      <c r="F1" s="88"/>
      <c r="G1" s="2"/>
      <c r="H1" s="88"/>
      <c r="I1" s="2"/>
      <c r="J1" s="2"/>
      <c r="L1" s="2"/>
      <c r="M1" s="2"/>
      <c r="N1" s="2"/>
      <c r="O1" s="2"/>
      <c r="P1" s="2"/>
      <c r="Q1" s="3" t="s">
        <v>10</v>
      </c>
    </row>
    <row r="2" spans="1:20" ht="23.25" x14ac:dyDescent="0.25">
      <c r="B2" s="4" t="s">
        <v>1692</v>
      </c>
      <c r="C2" s="2"/>
      <c r="E2" s="2"/>
      <c r="F2" s="88"/>
      <c r="G2" s="2"/>
      <c r="H2" s="88"/>
      <c r="I2" s="2"/>
      <c r="J2" s="2"/>
      <c r="K2" s="2"/>
      <c r="L2" s="2"/>
      <c r="M2" s="2"/>
      <c r="N2" s="2"/>
      <c r="O2" s="2"/>
      <c r="P2" s="2"/>
    </row>
    <row r="3" spans="1:20" ht="15.75" x14ac:dyDescent="0.25">
      <c r="B3" s="157" t="s">
        <v>3</v>
      </c>
      <c r="C3" s="2"/>
      <c r="E3" s="2"/>
      <c r="F3" s="88"/>
      <c r="G3" s="2"/>
      <c r="H3" s="88"/>
      <c r="I3" s="2"/>
      <c r="J3" s="2"/>
      <c r="K3" s="2"/>
      <c r="L3" s="2"/>
      <c r="M3" s="2"/>
      <c r="N3" s="2"/>
      <c r="O3" s="2"/>
      <c r="P3" s="2"/>
    </row>
    <row r="4" spans="1:20" ht="21" thickBot="1" x14ac:dyDescent="0.3">
      <c r="B4" s="89"/>
      <c r="C4" s="2"/>
      <c r="D4" s="2"/>
      <c r="E4" s="2"/>
      <c r="F4" s="88"/>
      <c r="G4" s="2"/>
      <c r="H4" s="88"/>
      <c r="I4" s="2"/>
      <c r="J4" s="2"/>
      <c r="K4" s="2"/>
      <c r="L4" s="2"/>
      <c r="M4" s="2"/>
      <c r="N4" s="2"/>
      <c r="O4" s="2"/>
      <c r="P4" s="2"/>
    </row>
    <row r="5" spans="1:20" x14ac:dyDescent="0.25">
      <c r="B5" s="232" t="s">
        <v>1695</v>
      </c>
      <c r="C5" s="233"/>
      <c r="D5" s="233"/>
      <c r="E5" s="233"/>
      <c r="F5" s="233"/>
      <c r="G5" s="233"/>
      <c r="H5" s="233"/>
      <c r="I5" s="233"/>
      <c r="J5" s="233"/>
      <c r="K5" s="233"/>
      <c r="L5" s="233"/>
      <c r="M5" s="233"/>
      <c r="N5" s="233"/>
      <c r="O5" s="233"/>
      <c r="P5" s="233"/>
      <c r="Q5" s="233"/>
      <c r="R5" s="233"/>
      <c r="S5" s="233"/>
      <c r="T5" s="234"/>
    </row>
    <row r="6" spans="1:20" x14ac:dyDescent="0.25">
      <c r="B6" s="235"/>
      <c r="C6" s="236"/>
      <c r="D6" s="236"/>
      <c r="E6" s="236"/>
      <c r="F6" s="236"/>
      <c r="G6" s="236"/>
      <c r="H6" s="236"/>
      <c r="I6" s="236"/>
      <c r="J6" s="236"/>
      <c r="K6" s="236"/>
      <c r="L6" s="236"/>
      <c r="M6" s="236"/>
      <c r="N6" s="236"/>
      <c r="O6" s="236"/>
      <c r="P6" s="236"/>
      <c r="Q6" s="236"/>
      <c r="R6" s="236"/>
      <c r="S6" s="236"/>
      <c r="T6" s="237"/>
    </row>
    <row r="7" spans="1:20" x14ac:dyDescent="0.25">
      <c r="B7" s="235"/>
      <c r="C7" s="236"/>
      <c r="D7" s="236"/>
      <c r="E7" s="236"/>
      <c r="F7" s="236"/>
      <c r="G7" s="236"/>
      <c r="H7" s="236"/>
      <c r="I7" s="236"/>
      <c r="J7" s="236"/>
      <c r="K7" s="236"/>
      <c r="L7" s="236"/>
      <c r="M7" s="236"/>
      <c r="N7" s="236"/>
      <c r="O7" s="236"/>
      <c r="P7" s="236"/>
      <c r="Q7" s="236"/>
      <c r="R7" s="236"/>
      <c r="S7" s="236"/>
      <c r="T7" s="237"/>
    </row>
    <row r="8" spans="1:20" x14ac:dyDescent="0.25">
      <c r="B8" s="235"/>
      <c r="C8" s="236"/>
      <c r="D8" s="236"/>
      <c r="E8" s="236"/>
      <c r="F8" s="236"/>
      <c r="G8" s="236"/>
      <c r="H8" s="236"/>
      <c r="I8" s="236"/>
      <c r="J8" s="236"/>
      <c r="K8" s="236"/>
      <c r="L8" s="236"/>
      <c r="M8" s="236"/>
      <c r="N8" s="236"/>
      <c r="O8" s="236"/>
      <c r="P8" s="236"/>
      <c r="Q8" s="236"/>
      <c r="R8" s="236"/>
      <c r="S8" s="236"/>
      <c r="T8" s="237"/>
    </row>
    <row r="9" spans="1:20" x14ac:dyDescent="0.25">
      <c r="B9" s="235"/>
      <c r="C9" s="236"/>
      <c r="D9" s="236"/>
      <c r="E9" s="236"/>
      <c r="F9" s="236"/>
      <c r="G9" s="236"/>
      <c r="H9" s="236"/>
      <c r="I9" s="236"/>
      <c r="J9" s="236"/>
      <c r="K9" s="236"/>
      <c r="L9" s="236"/>
      <c r="M9" s="236"/>
      <c r="N9" s="236"/>
      <c r="O9" s="236"/>
      <c r="P9" s="236"/>
      <c r="Q9" s="236"/>
      <c r="R9" s="236"/>
      <c r="S9" s="236"/>
      <c r="T9" s="237"/>
    </row>
    <row r="10" spans="1:20" x14ac:dyDescent="0.25">
      <c r="B10" s="235"/>
      <c r="C10" s="236"/>
      <c r="D10" s="236"/>
      <c r="E10" s="236"/>
      <c r="F10" s="236"/>
      <c r="G10" s="236"/>
      <c r="H10" s="236"/>
      <c r="I10" s="236"/>
      <c r="J10" s="236"/>
      <c r="K10" s="236"/>
      <c r="L10" s="236"/>
      <c r="M10" s="236"/>
      <c r="N10" s="236"/>
      <c r="O10" s="236"/>
      <c r="P10" s="236"/>
      <c r="Q10" s="236"/>
      <c r="R10" s="236"/>
      <c r="S10" s="236"/>
      <c r="T10" s="237"/>
    </row>
    <row r="11" spans="1:20" x14ac:dyDescent="0.25">
      <c r="B11" s="235"/>
      <c r="C11" s="236"/>
      <c r="D11" s="236"/>
      <c r="E11" s="236"/>
      <c r="F11" s="236"/>
      <c r="G11" s="236"/>
      <c r="H11" s="236"/>
      <c r="I11" s="236"/>
      <c r="J11" s="236"/>
      <c r="K11" s="236"/>
      <c r="L11" s="236"/>
      <c r="M11" s="236"/>
      <c r="N11" s="236"/>
      <c r="O11" s="236"/>
      <c r="P11" s="236"/>
      <c r="Q11" s="236"/>
      <c r="R11" s="236"/>
      <c r="S11" s="236"/>
      <c r="T11" s="237"/>
    </row>
    <row r="12" spans="1:20" ht="15.75" thickBot="1" x14ac:dyDescent="0.3">
      <c r="B12" s="238"/>
      <c r="C12" s="239"/>
      <c r="D12" s="239"/>
      <c r="E12" s="239"/>
      <c r="F12" s="239"/>
      <c r="G12" s="239"/>
      <c r="H12" s="239"/>
      <c r="I12" s="239"/>
      <c r="J12" s="239"/>
      <c r="K12" s="239"/>
      <c r="L12" s="239"/>
      <c r="M12" s="239"/>
      <c r="N12" s="239"/>
      <c r="O12" s="239"/>
      <c r="P12" s="239"/>
      <c r="Q12" s="239"/>
      <c r="R12" s="239"/>
      <c r="S12" s="239"/>
      <c r="T12" s="240"/>
    </row>
    <row r="14" spans="1:20" ht="15.75" x14ac:dyDescent="0.25">
      <c r="B14" s="5" t="s">
        <v>11</v>
      </c>
      <c r="C14" s="90"/>
      <c r="D14" s="90"/>
      <c r="E14" s="90"/>
      <c r="F14" s="90"/>
      <c r="G14" s="90"/>
      <c r="H14" s="90"/>
      <c r="I14" s="90"/>
      <c r="J14" s="90"/>
      <c r="K14" s="90"/>
      <c r="L14" s="90"/>
      <c r="M14" s="90"/>
      <c r="N14" s="90"/>
      <c r="O14" s="90"/>
      <c r="P14" s="90"/>
    </row>
    <row r="20" spans="16:16" x14ac:dyDescent="0.25">
      <c r="P20" s="133"/>
    </row>
    <row r="45" spans="2:10" x14ac:dyDescent="0.25">
      <c r="B45" s="117" t="s">
        <v>12</v>
      </c>
    </row>
    <row r="46" spans="2:10" ht="25.9" customHeight="1" x14ac:dyDescent="0.25">
      <c r="B46" s="222" t="s">
        <v>1696</v>
      </c>
      <c r="C46" s="222"/>
      <c r="D46" s="222"/>
      <c r="E46" s="222"/>
      <c r="F46" s="222"/>
      <c r="G46" s="222"/>
      <c r="H46" s="222"/>
      <c r="I46" s="222"/>
      <c r="J46" s="222"/>
    </row>
  </sheetData>
  <mergeCells count="1">
    <mergeCell ref="B5:T12"/>
  </mergeCells>
  <hyperlinks>
    <hyperlink ref="A1" location="Introduction!A1" display="Home" xr:uid="{BC276ADE-86A7-4EA9-A98C-6800E4FD403F}"/>
    <hyperlink ref="B46:J47" r:id="rId1" display="NGFS, “Progress report on bridging data gaps”, May 2021 on ‘A repository of data needs’, page 5. ( https://www.ngfs.net/sites/default/files/medias/documents/progress_report_on_bridging_data_gaps.pdf )" xr:uid="{E857853C-F2E2-4788-BA39-94A8989A11D5}"/>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CE13C-3717-4173-84A0-660A985B18D5}">
  <sheetPr>
    <tabColor theme="7" tint="0.79998168889431442"/>
  </sheetPr>
  <dimension ref="A1:AP38"/>
  <sheetViews>
    <sheetView workbookViewId="0"/>
  </sheetViews>
  <sheetFormatPr defaultColWidth="8.7109375" defaultRowHeight="14.25" x14ac:dyDescent="0.2"/>
  <cols>
    <col min="1" max="1" width="8.42578125" style="160" customWidth="1"/>
    <col min="2" max="2" width="16.42578125" style="158" customWidth="1"/>
    <col min="3" max="14" width="8.7109375" style="158" bestFit="1"/>
    <col min="15" max="19" width="8.7109375" style="63" bestFit="1"/>
    <col min="20" max="16384" width="8.7109375" style="63"/>
  </cols>
  <sheetData>
    <row r="1" spans="1:42" ht="28.5" thickBot="1" x14ac:dyDescent="0.25">
      <c r="A1" s="159" t="s">
        <v>9</v>
      </c>
      <c r="B1" s="1" t="s">
        <v>0</v>
      </c>
      <c r="C1" s="2"/>
      <c r="E1" s="2"/>
      <c r="F1" s="88"/>
      <c r="G1" s="2"/>
      <c r="H1" s="88"/>
      <c r="I1" s="2"/>
      <c r="J1" s="2"/>
      <c r="L1" s="2"/>
      <c r="M1" s="2"/>
      <c r="N1" s="2"/>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c r="AO1" s="158"/>
      <c r="AP1" s="158"/>
    </row>
    <row r="2" spans="1:42" ht="23.25" x14ac:dyDescent="0.2">
      <c r="B2" s="4" t="s">
        <v>1692</v>
      </c>
      <c r="C2" s="2"/>
      <c r="E2" s="2"/>
      <c r="F2" s="88"/>
      <c r="G2" s="2"/>
      <c r="H2" s="88"/>
      <c r="I2" s="2"/>
      <c r="J2" s="2"/>
      <c r="K2" s="2"/>
      <c r="L2" s="2"/>
      <c r="M2" s="2"/>
      <c r="N2" s="2"/>
      <c r="O2" s="158"/>
      <c r="P2" s="158"/>
      <c r="Q2" s="158"/>
      <c r="R2" s="158"/>
      <c r="S2" s="158"/>
      <c r="T2" s="158"/>
      <c r="U2" s="158"/>
      <c r="V2" s="158"/>
      <c r="W2" s="158"/>
      <c r="X2" s="158"/>
      <c r="Y2" s="158"/>
      <c r="Z2" s="158"/>
      <c r="AA2" s="158"/>
      <c r="AB2" s="158"/>
      <c r="AC2" s="158"/>
      <c r="AD2" s="158"/>
      <c r="AE2" s="158"/>
      <c r="AF2" s="158"/>
      <c r="AG2" s="158"/>
      <c r="AH2" s="158"/>
      <c r="AI2" s="158"/>
      <c r="AJ2" s="158"/>
      <c r="AK2" s="158"/>
      <c r="AL2" s="158"/>
      <c r="AM2" s="158"/>
      <c r="AN2" s="158"/>
      <c r="AO2" s="158"/>
      <c r="AP2" s="158"/>
    </row>
    <row r="3" spans="1:42" ht="15.75" x14ac:dyDescent="0.2">
      <c r="B3" s="157" t="s">
        <v>1697</v>
      </c>
      <c r="C3" s="2"/>
      <c r="E3" s="2"/>
      <c r="F3" s="88"/>
      <c r="G3" s="2"/>
      <c r="H3" s="88"/>
      <c r="I3" s="2"/>
      <c r="J3" s="2"/>
      <c r="K3" s="2"/>
      <c r="L3" s="2"/>
      <c r="M3" s="2"/>
      <c r="N3" s="2"/>
      <c r="O3" s="158"/>
      <c r="P3" s="158"/>
      <c r="Q3" s="158"/>
      <c r="R3" s="158"/>
      <c r="S3" s="158"/>
      <c r="T3" s="158"/>
      <c r="U3" s="158"/>
      <c r="V3" s="158"/>
      <c r="W3" s="158"/>
      <c r="X3" s="158"/>
      <c r="Y3" s="158"/>
      <c r="Z3" s="158"/>
      <c r="AA3" s="158"/>
      <c r="AB3" s="158"/>
      <c r="AC3" s="158"/>
      <c r="AD3" s="158"/>
      <c r="AE3" s="158"/>
      <c r="AF3" s="158"/>
      <c r="AG3" s="158"/>
      <c r="AH3" s="158"/>
      <c r="AI3" s="158"/>
      <c r="AJ3" s="158"/>
      <c r="AK3" s="158"/>
      <c r="AL3" s="158"/>
      <c r="AM3" s="158"/>
      <c r="AN3" s="158"/>
      <c r="AO3" s="158"/>
      <c r="AP3" s="158"/>
    </row>
    <row r="4" spans="1:42" ht="20.25" x14ac:dyDescent="0.2">
      <c r="B4" s="89"/>
      <c r="C4" s="2"/>
      <c r="D4" s="2"/>
      <c r="E4" s="2"/>
      <c r="F4" s="88"/>
      <c r="G4" s="2"/>
      <c r="H4" s="88"/>
      <c r="I4" s="2"/>
      <c r="J4" s="2"/>
      <c r="K4" s="2"/>
      <c r="L4" s="2"/>
      <c r="M4" s="2"/>
      <c r="N4" s="2"/>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row>
    <row r="5" spans="1:42" ht="18.75" thickBot="1" x14ac:dyDescent="0.3">
      <c r="B5" s="163" t="s">
        <v>1698</v>
      </c>
      <c r="O5" s="158"/>
      <c r="P5" s="158"/>
      <c r="Q5" s="158"/>
      <c r="R5" s="158"/>
      <c r="S5" s="158"/>
      <c r="T5" s="158"/>
      <c r="U5" s="158"/>
      <c r="V5" s="158"/>
      <c r="W5" s="158"/>
      <c r="X5" s="158"/>
      <c r="Y5" s="158"/>
      <c r="Z5" s="158"/>
      <c r="AA5" s="158"/>
      <c r="AB5" s="158"/>
      <c r="AC5" s="158"/>
      <c r="AD5" s="158"/>
      <c r="AE5" s="158"/>
      <c r="AF5" s="158"/>
      <c r="AG5" s="158"/>
      <c r="AH5" s="158"/>
      <c r="AI5" s="158"/>
      <c r="AJ5" s="158"/>
      <c r="AK5" s="158"/>
      <c r="AL5" s="158"/>
      <c r="AM5" s="158"/>
      <c r="AN5" s="158"/>
      <c r="AO5" s="158"/>
      <c r="AP5" s="158"/>
    </row>
    <row r="6" spans="1:42" ht="15" thickBot="1" x14ac:dyDescent="0.25">
      <c r="B6" s="253" t="s">
        <v>1699</v>
      </c>
      <c r="C6" s="254"/>
      <c r="D6" s="254"/>
      <c r="E6" s="254"/>
      <c r="F6" s="254"/>
      <c r="G6" s="254"/>
      <c r="H6" s="254"/>
      <c r="I6" s="254"/>
      <c r="J6" s="254"/>
      <c r="K6" s="254"/>
      <c r="L6" s="254"/>
      <c r="M6" s="254"/>
      <c r="N6" s="255"/>
      <c r="O6" s="158"/>
      <c r="P6" s="158"/>
      <c r="Q6" s="158"/>
      <c r="R6" s="158"/>
      <c r="S6" s="158"/>
      <c r="T6" s="158"/>
      <c r="U6" s="158"/>
      <c r="V6" s="158"/>
      <c r="W6" s="158"/>
      <c r="X6" s="158"/>
      <c r="Y6" s="158"/>
      <c r="Z6" s="158"/>
      <c r="AA6" s="158"/>
      <c r="AB6" s="158"/>
      <c r="AC6" s="158"/>
      <c r="AD6" s="158"/>
      <c r="AE6" s="158"/>
      <c r="AF6" s="158"/>
      <c r="AG6" s="158"/>
      <c r="AH6" s="158"/>
      <c r="AI6" s="158"/>
      <c r="AJ6" s="158"/>
      <c r="AK6" s="158"/>
      <c r="AL6" s="158"/>
      <c r="AM6" s="158"/>
      <c r="AN6" s="158"/>
      <c r="AO6" s="158"/>
      <c r="AP6" s="158"/>
    </row>
    <row r="7" spans="1:42" x14ac:dyDescent="0.2">
      <c r="B7" s="90"/>
      <c r="C7" s="90"/>
      <c r="D7" s="90"/>
      <c r="E7" s="90"/>
      <c r="F7" s="90"/>
      <c r="G7" s="90"/>
      <c r="H7" s="90"/>
      <c r="I7" s="90"/>
      <c r="J7" s="90"/>
      <c r="K7" s="90"/>
      <c r="L7" s="90"/>
      <c r="M7" s="90"/>
      <c r="N7" s="90"/>
      <c r="O7" s="158"/>
      <c r="P7" s="158"/>
      <c r="Q7" s="158"/>
      <c r="R7" s="158"/>
      <c r="S7" s="158"/>
    </row>
    <row r="8" spans="1:42" ht="15.75" x14ac:dyDescent="0.25">
      <c r="B8" s="162"/>
      <c r="O8" s="158"/>
      <c r="P8" s="158"/>
      <c r="Q8" s="158"/>
      <c r="R8" s="158"/>
      <c r="S8" s="158"/>
    </row>
    <row r="9" spans="1:42" x14ac:dyDescent="0.2">
      <c r="B9" s="140" t="s">
        <v>1700</v>
      </c>
      <c r="C9" s="141" t="s">
        <v>1155</v>
      </c>
      <c r="D9" s="142"/>
      <c r="E9" s="142"/>
      <c r="F9" s="142"/>
      <c r="G9" s="142"/>
      <c r="H9" s="142"/>
      <c r="I9" s="142"/>
      <c r="J9" s="142"/>
      <c r="K9" s="142"/>
      <c r="L9" s="142"/>
      <c r="M9" s="142"/>
      <c r="N9" s="143"/>
      <c r="O9" s="158"/>
      <c r="P9" s="158"/>
      <c r="Q9" s="158"/>
      <c r="R9" s="158"/>
      <c r="S9" s="158"/>
    </row>
    <row r="10" spans="1:42" x14ac:dyDescent="0.2">
      <c r="B10" s="256" t="s">
        <v>1701</v>
      </c>
      <c r="C10" s="257" t="s">
        <v>1702</v>
      </c>
      <c r="D10" s="258"/>
      <c r="E10" s="258"/>
      <c r="F10" s="258"/>
      <c r="G10" s="258"/>
      <c r="H10" s="258"/>
      <c r="I10" s="258"/>
      <c r="J10" s="258"/>
      <c r="K10" s="258"/>
      <c r="L10" s="258"/>
      <c r="M10" s="258"/>
      <c r="N10" s="258"/>
      <c r="O10" s="158"/>
      <c r="P10" s="158"/>
      <c r="Q10" s="158"/>
      <c r="R10" s="158"/>
      <c r="S10" s="158"/>
    </row>
    <row r="11" spans="1:42" x14ac:dyDescent="0.2">
      <c r="B11" s="256"/>
      <c r="C11" s="258"/>
      <c r="D11" s="258"/>
      <c r="E11" s="258"/>
      <c r="F11" s="258"/>
      <c r="G11" s="258"/>
      <c r="H11" s="258"/>
      <c r="I11" s="258"/>
      <c r="J11" s="258"/>
      <c r="K11" s="258"/>
      <c r="L11" s="258"/>
      <c r="M11" s="258"/>
      <c r="N11" s="258"/>
      <c r="O11" s="158"/>
      <c r="P11" s="158"/>
      <c r="Q11" s="158"/>
      <c r="R11" s="158"/>
      <c r="S11" s="158"/>
    </row>
    <row r="12" spans="1:42" x14ac:dyDescent="0.2">
      <c r="B12" s="256"/>
      <c r="C12" s="258"/>
      <c r="D12" s="258"/>
      <c r="E12" s="258"/>
      <c r="F12" s="258"/>
      <c r="G12" s="258"/>
      <c r="H12" s="258"/>
      <c r="I12" s="258"/>
      <c r="J12" s="258"/>
      <c r="K12" s="258"/>
      <c r="L12" s="258"/>
      <c r="M12" s="258"/>
      <c r="N12" s="258"/>
      <c r="O12" s="158"/>
      <c r="P12" s="158"/>
      <c r="Q12" s="158"/>
      <c r="R12" s="158"/>
      <c r="S12" s="158"/>
    </row>
    <row r="13" spans="1:42" x14ac:dyDescent="0.2">
      <c r="B13" s="256"/>
      <c r="C13" s="258"/>
      <c r="D13" s="258"/>
      <c r="E13" s="258"/>
      <c r="F13" s="258"/>
      <c r="G13" s="258"/>
      <c r="H13" s="258"/>
      <c r="I13" s="258"/>
      <c r="J13" s="258"/>
      <c r="K13" s="258"/>
      <c r="L13" s="258"/>
      <c r="M13" s="258"/>
      <c r="N13" s="258"/>
      <c r="O13" s="158"/>
      <c r="P13" s="158"/>
      <c r="Q13" s="158"/>
      <c r="R13" s="158"/>
      <c r="S13" s="158"/>
    </row>
    <row r="14" spans="1:42" x14ac:dyDescent="0.2">
      <c r="B14" s="256"/>
      <c r="C14" s="258"/>
      <c r="D14" s="258"/>
      <c r="E14" s="258"/>
      <c r="F14" s="258"/>
      <c r="G14" s="258"/>
      <c r="H14" s="258"/>
      <c r="I14" s="258"/>
      <c r="J14" s="258"/>
      <c r="K14" s="258"/>
      <c r="L14" s="258"/>
      <c r="M14" s="258"/>
      <c r="N14" s="258"/>
      <c r="O14" s="158"/>
      <c r="P14" s="158"/>
      <c r="Q14" s="158"/>
      <c r="R14" s="158"/>
      <c r="S14" s="158"/>
    </row>
    <row r="15" spans="1:42" x14ac:dyDescent="0.2">
      <c r="B15" s="256"/>
      <c r="C15" s="258"/>
      <c r="D15" s="258"/>
      <c r="E15" s="258"/>
      <c r="F15" s="258"/>
      <c r="G15" s="258"/>
      <c r="H15" s="258"/>
      <c r="I15" s="258"/>
      <c r="J15" s="258"/>
      <c r="K15" s="258"/>
      <c r="L15" s="258"/>
      <c r="M15" s="258"/>
      <c r="N15" s="258"/>
      <c r="O15" s="158"/>
      <c r="P15" s="158"/>
      <c r="Q15" s="158"/>
      <c r="R15" s="158"/>
      <c r="S15" s="158"/>
    </row>
    <row r="16" spans="1:42" x14ac:dyDescent="0.2">
      <c r="B16" s="256"/>
      <c r="C16" s="258"/>
      <c r="D16" s="258"/>
      <c r="E16" s="258"/>
      <c r="F16" s="258"/>
      <c r="G16" s="258"/>
      <c r="H16" s="258"/>
      <c r="I16" s="258"/>
      <c r="J16" s="258"/>
      <c r="K16" s="258"/>
      <c r="L16" s="258"/>
      <c r="M16" s="258"/>
      <c r="N16" s="258"/>
      <c r="O16" s="158"/>
      <c r="P16" s="158"/>
      <c r="Q16" s="158"/>
      <c r="R16" s="158"/>
      <c r="S16" s="158"/>
    </row>
    <row r="17" spans="2:19" x14ac:dyDescent="0.2">
      <c r="B17" s="256" t="s">
        <v>1703</v>
      </c>
      <c r="C17" s="259" t="s">
        <v>1704</v>
      </c>
      <c r="D17" s="260"/>
      <c r="E17" s="260"/>
      <c r="F17" s="260"/>
      <c r="G17" s="260"/>
      <c r="H17" s="260"/>
      <c r="I17" s="260"/>
      <c r="J17" s="260"/>
      <c r="K17" s="260"/>
      <c r="L17" s="260"/>
      <c r="M17" s="260"/>
      <c r="N17" s="260"/>
      <c r="O17" s="158"/>
      <c r="P17" s="158"/>
      <c r="Q17" s="158"/>
      <c r="R17" s="158"/>
      <c r="S17" s="158"/>
    </row>
    <row r="18" spans="2:19" x14ac:dyDescent="0.2">
      <c r="B18" s="256"/>
      <c r="C18" s="260"/>
      <c r="D18" s="260"/>
      <c r="E18" s="260"/>
      <c r="F18" s="260"/>
      <c r="G18" s="260"/>
      <c r="H18" s="260"/>
      <c r="I18" s="260"/>
      <c r="J18" s="260"/>
      <c r="K18" s="260"/>
      <c r="L18" s="260"/>
      <c r="M18" s="260"/>
      <c r="N18" s="260"/>
      <c r="O18" s="158"/>
      <c r="P18" s="158"/>
      <c r="Q18" s="158"/>
      <c r="R18" s="158"/>
      <c r="S18" s="158"/>
    </row>
    <row r="19" spans="2:19" x14ac:dyDescent="0.2">
      <c r="B19" s="256"/>
      <c r="C19" s="260"/>
      <c r="D19" s="260"/>
      <c r="E19" s="260"/>
      <c r="F19" s="260"/>
      <c r="G19" s="260"/>
      <c r="H19" s="260"/>
      <c r="I19" s="260"/>
      <c r="J19" s="260"/>
      <c r="K19" s="260"/>
      <c r="L19" s="260"/>
      <c r="M19" s="260"/>
      <c r="N19" s="260"/>
      <c r="O19" s="158"/>
      <c r="P19" s="158"/>
      <c r="Q19" s="158"/>
      <c r="R19" s="158"/>
      <c r="S19" s="158"/>
    </row>
    <row r="20" spans="2:19" x14ac:dyDescent="0.2">
      <c r="B20" s="256"/>
      <c r="C20" s="260"/>
      <c r="D20" s="260"/>
      <c r="E20" s="260"/>
      <c r="F20" s="260"/>
      <c r="G20" s="260"/>
      <c r="H20" s="260"/>
      <c r="I20" s="260"/>
      <c r="J20" s="260"/>
      <c r="K20" s="260"/>
      <c r="L20" s="260"/>
      <c r="M20" s="260"/>
      <c r="N20" s="260"/>
      <c r="O20" s="158"/>
      <c r="P20" s="158"/>
      <c r="Q20" s="158"/>
      <c r="R20" s="158"/>
      <c r="S20" s="158"/>
    </row>
    <row r="21" spans="2:19" x14ac:dyDescent="0.2">
      <c r="B21" s="256"/>
      <c r="C21" s="260"/>
      <c r="D21" s="260"/>
      <c r="E21" s="260"/>
      <c r="F21" s="260"/>
      <c r="G21" s="260"/>
      <c r="H21" s="260"/>
      <c r="I21" s="260"/>
      <c r="J21" s="260"/>
      <c r="K21" s="260"/>
      <c r="L21" s="260"/>
      <c r="M21" s="260"/>
      <c r="N21" s="260"/>
      <c r="O21" s="158"/>
      <c r="P21" s="158"/>
      <c r="Q21" s="158"/>
      <c r="R21" s="158"/>
      <c r="S21" s="158"/>
    </row>
    <row r="22" spans="2:19" x14ac:dyDescent="0.2">
      <c r="B22" s="241" t="s">
        <v>1705</v>
      </c>
      <c r="C22" s="244" t="s">
        <v>1706</v>
      </c>
      <c r="D22" s="245"/>
      <c r="E22" s="245"/>
      <c r="F22" s="245"/>
      <c r="G22" s="245"/>
      <c r="H22" s="245"/>
      <c r="I22" s="245"/>
      <c r="J22" s="245"/>
      <c r="K22" s="245"/>
      <c r="L22" s="245"/>
      <c r="M22" s="245"/>
      <c r="N22" s="246"/>
      <c r="O22" s="158"/>
      <c r="P22" s="158"/>
      <c r="Q22" s="158"/>
      <c r="R22" s="158"/>
      <c r="S22" s="158"/>
    </row>
    <row r="23" spans="2:19" x14ac:dyDescent="0.2">
      <c r="B23" s="242"/>
      <c r="C23" s="247"/>
      <c r="D23" s="248"/>
      <c r="E23" s="248"/>
      <c r="F23" s="248"/>
      <c r="G23" s="248"/>
      <c r="H23" s="248"/>
      <c r="I23" s="248"/>
      <c r="J23" s="248"/>
      <c r="K23" s="248"/>
      <c r="L23" s="248"/>
      <c r="M23" s="248"/>
      <c r="N23" s="249"/>
      <c r="O23" s="158"/>
      <c r="P23" s="158"/>
      <c r="Q23" s="158"/>
      <c r="R23" s="158"/>
      <c r="S23" s="158"/>
    </row>
    <row r="24" spans="2:19" x14ac:dyDescent="0.2">
      <c r="B24" s="242"/>
      <c r="C24" s="247"/>
      <c r="D24" s="248"/>
      <c r="E24" s="248"/>
      <c r="F24" s="248"/>
      <c r="G24" s="248"/>
      <c r="H24" s="248"/>
      <c r="I24" s="248"/>
      <c r="J24" s="248"/>
      <c r="K24" s="248"/>
      <c r="L24" s="248"/>
      <c r="M24" s="248"/>
      <c r="N24" s="249"/>
      <c r="O24" s="158"/>
      <c r="P24" s="158"/>
      <c r="Q24" s="158"/>
      <c r="R24" s="158"/>
      <c r="S24" s="158"/>
    </row>
    <row r="25" spans="2:19" x14ac:dyDescent="0.2">
      <c r="B25" s="242"/>
      <c r="C25" s="247"/>
      <c r="D25" s="248"/>
      <c r="E25" s="248"/>
      <c r="F25" s="248"/>
      <c r="G25" s="248"/>
      <c r="H25" s="248"/>
      <c r="I25" s="248"/>
      <c r="J25" s="248"/>
      <c r="K25" s="248"/>
      <c r="L25" s="248"/>
      <c r="M25" s="248"/>
      <c r="N25" s="249"/>
      <c r="O25" s="158"/>
      <c r="P25" s="158"/>
      <c r="Q25" s="158"/>
      <c r="R25" s="158"/>
      <c r="S25" s="158"/>
    </row>
    <row r="26" spans="2:19" x14ac:dyDescent="0.2">
      <c r="B26" s="242"/>
      <c r="C26" s="247"/>
      <c r="D26" s="248"/>
      <c r="E26" s="248"/>
      <c r="F26" s="248"/>
      <c r="G26" s="248"/>
      <c r="H26" s="248"/>
      <c r="I26" s="248"/>
      <c r="J26" s="248"/>
      <c r="K26" s="248"/>
      <c r="L26" s="248"/>
      <c r="M26" s="248"/>
      <c r="N26" s="249"/>
      <c r="O26" s="158"/>
      <c r="P26" s="158"/>
      <c r="Q26" s="158"/>
      <c r="R26" s="158"/>
      <c r="S26" s="158"/>
    </row>
    <row r="27" spans="2:19" x14ac:dyDescent="0.2">
      <c r="B27" s="242"/>
      <c r="C27" s="247"/>
      <c r="D27" s="248"/>
      <c r="E27" s="248"/>
      <c r="F27" s="248"/>
      <c r="G27" s="248"/>
      <c r="H27" s="248"/>
      <c r="I27" s="248"/>
      <c r="J27" s="248"/>
      <c r="K27" s="248"/>
      <c r="L27" s="248"/>
      <c r="M27" s="248"/>
      <c r="N27" s="249"/>
      <c r="O27" s="158"/>
      <c r="P27" s="158"/>
      <c r="Q27" s="158"/>
      <c r="R27" s="158"/>
      <c r="S27" s="158"/>
    </row>
    <row r="28" spans="2:19" x14ac:dyDescent="0.2">
      <c r="B28" s="242"/>
      <c r="C28" s="247"/>
      <c r="D28" s="248"/>
      <c r="E28" s="248"/>
      <c r="F28" s="248"/>
      <c r="G28" s="248"/>
      <c r="H28" s="248"/>
      <c r="I28" s="248"/>
      <c r="J28" s="248"/>
      <c r="K28" s="248"/>
      <c r="L28" s="248"/>
      <c r="M28" s="248"/>
      <c r="N28" s="249"/>
      <c r="O28" s="158"/>
      <c r="P28" s="158"/>
      <c r="Q28" s="158"/>
      <c r="R28" s="158"/>
      <c r="S28" s="158"/>
    </row>
    <row r="29" spans="2:19" x14ac:dyDescent="0.2">
      <c r="B29" s="243"/>
      <c r="C29" s="250"/>
      <c r="D29" s="251"/>
      <c r="E29" s="251"/>
      <c r="F29" s="251"/>
      <c r="G29" s="251"/>
      <c r="H29" s="251"/>
      <c r="I29" s="251"/>
      <c r="J29" s="251"/>
      <c r="K29" s="251"/>
      <c r="L29" s="251"/>
      <c r="M29" s="251"/>
      <c r="N29" s="252"/>
      <c r="O29" s="158"/>
      <c r="P29" s="158"/>
      <c r="Q29" s="158"/>
      <c r="R29" s="158"/>
      <c r="S29" s="158"/>
    </row>
    <row r="30" spans="2:19" x14ac:dyDescent="0.2">
      <c r="O30" s="158"/>
      <c r="P30" s="158"/>
      <c r="Q30" s="158"/>
      <c r="R30" s="158"/>
      <c r="S30" s="158"/>
    </row>
    <row r="31" spans="2:19" x14ac:dyDescent="0.2">
      <c r="O31" s="158"/>
      <c r="P31" s="158"/>
      <c r="Q31" s="158"/>
      <c r="R31" s="158"/>
      <c r="S31" s="158"/>
    </row>
    <row r="32" spans="2:19" x14ac:dyDescent="0.2">
      <c r="O32" s="158"/>
      <c r="P32" s="158"/>
      <c r="Q32" s="158"/>
      <c r="R32" s="158"/>
      <c r="S32" s="158"/>
    </row>
    <row r="33" spans="15:19" x14ac:dyDescent="0.2">
      <c r="O33" s="158"/>
      <c r="P33" s="158"/>
      <c r="Q33" s="158"/>
      <c r="R33" s="158"/>
      <c r="S33" s="158"/>
    </row>
    <row r="34" spans="15:19" x14ac:dyDescent="0.2">
      <c r="O34" s="158"/>
      <c r="P34" s="158"/>
      <c r="Q34" s="158"/>
      <c r="R34" s="158"/>
      <c r="S34" s="158"/>
    </row>
    <row r="35" spans="15:19" x14ac:dyDescent="0.2">
      <c r="O35" s="158"/>
      <c r="P35" s="158"/>
      <c r="Q35" s="158"/>
      <c r="R35" s="158"/>
      <c r="S35" s="158"/>
    </row>
    <row r="36" spans="15:19" x14ac:dyDescent="0.2">
      <c r="O36" s="158"/>
      <c r="P36" s="158"/>
      <c r="Q36" s="158"/>
      <c r="R36" s="158"/>
      <c r="S36" s="158"/>
    </row>
    <row r="37" spans="15:19" x14ac:dyDescent="0.2">
      <c r="O37" s="158"/>
      <c r="P37" s="158"/>
      <c r="Q37" s="158"/>
      <c r="R37" s="158"/>
      <c r="S37" s="158"/>
    </row>
    <row r="38" spans="15:19" x14ac:dyDescent="0.2">
      <c r="O38" s="158"/>
      <c r="P38" s="158"/>
      <c r="Q38" s="158"/>
      <c r="R38" s="158"/>
      <c r="S38" s="158"/>
    </row>
  </sheetData>
  <mergeCells count="7">
    <mergeCell ref="B22:B29"/>
    <mergeCell ref="C22:N29"/>
    <mergeCell ref="B6:N6"/>
    <mergeCell ref="B10:B16"/>
    <mergeCell ref="C10:N16"/>
    <mergeCell ref="B17:B21"/>
    <mergeCell ref="C17:N21"/>
  </mergeCells>
  <hyperlinks>
    <hyperlink ref="A1" location="Introduction!A1" display="Home" xr:uid="{B0172238-A3C5-41E7-889A-1D412E97AA6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F2B99-D9A1-4125-89DE-91F4281BBED8}">
  <sheetPr codeName="Sheet14">
    <tabColor theme="5" tint="0.39997558519241921"/>
  </sheetPr>
  <dimension ref="A1:I381"/>
  <sheetViews>
    <sheetView zoomScale="69" zoomScaleNormal="69" workbookViewId="0">
      <selection activeCell="E11" sqref="E11:E13"/>
    </sheetView>
  </sheetViews>
  <sheetFormatPr defaultColWidth="8.7109375" defaultRowHeight="12.75" x14ac:dyDescent="0.2"/>
  <cols>
    <col min="1" max="1" width="9.42578125" style="118" customWidth="1"/>
    <col min="2" max="2" width="29.5703125" style="117" customWidth="1"/>
    <col min="3" max="3" width="7.42578125" style="122" customWidth="1"/>
    <col min="4" max="4" width="49.7109375" style="123" customWidth="1"/>
    <col min="5" max="5" width="31.28515625" style="122" customWidth="1"/>
    <col min="6" max="6" width="35.42578125" style="122" customWidth="1"/>
    <col min="7" max="7" width="7.28515625" style="122" customWidth="1"/>
    <col min="8" max="8" width="66.28515625" style="117" customWidth="1"/>
    <col min="9" max="9" width="20.5703125" style="117" customWidth="1"/>
    <col min="10" max="11" width="9.5703125" style="117" customWidth="1"/>
    <col min="12" max="16384" width="8.7109375" style="117"/>
  </cols>
  <sheetData>
    <row r="1" spans="1:9" ht="28.5" thickBot="1" x14ac:dyDescent="0.25">
      <c r="A1" s="7" t="s">
        <v>9</v>
      </c>
      <c r="B1" s="1" t="s">
        <v>0</v>
      </c>
      <c r="C1" s="1"/>
      <c r="D1" s="117"/>
      <c r="E1" s="117"/>
      <c r="F1" s="117"/>
      <c r="G1" s="124"/>
      <c r="I1" s="131"/>
    </row>
    <row r="2" spans="1:9" ht="23.25" x14ac:dyDescent="0.2">
      <c r="B2" s="4" t="s">
        <v>1692</v>
      </c>
      <c r="C2" s="136"/>
      <c r="D2" s="117"/>
      <c r="E2" s="117"/>
      <c r="F2" s="117"/>
    </row>
    <row r="3" spans="1:9" ht="15.75" x14ac:dyDescent="0.2">
      <c r="B3" s="157" t="s">
        <v>4</v>
      </c>
      <c r="C3" s="8"/>
      <c r="D3" s="117"/>
      <c r="E3" s="117"/>
      <c r="F3" s="117"/>
    </row>
    <row r="4" spans="1:9" ht="15.6" customHeight="1" thickBot="1" x14ac:dyDescent="0.25">
      <c r="C4" s="117"/>
      <c r="D4" s="117"/>
      <c r="E4" s="117"/>
      <c r="F4" s="117"/>
    </row>
    <row r="5" spans="1:9" ht="13.15" customHeight="1" x14ac:dyDescent="0.2">
      <c r="B5" s="232" t="s">
        <v>1707</v>
      </c>
      <c r="C5" s="233"/>
      <c r="D5" s="233"/>
      <c r="E5" s="234"/>
      <c r="F5" s="137"/>
    </row>
    <row r="6" spans="1:9" ht="13.15" customHeight="1" x14ac:dyDescent="0.2">
      <c r="B6" s="235"/>
      <c r="C6" s="236"/>
      <c r="D6" s="236"/>
      <c r="E6" s="237"/>
      <c r="F6" s="137"/>
    </row>
    <row r="7" spans="1:9" ht="13.15" customHeight="1" x14ac:dyDescent="0.2">
      <c r="B7" s="235"/>
      <c r="C7" s="236"/>
      <c r="D7" s="236"/>
      <c r="E7" s="237"/>
      <c r="F7" s="137"/>
    </row>
    <row r="8" spans="1:9" ht="13.9" customHeight="1" thickBot="1" x14ac:dyDescent="0.25">
      <c r="B8" s="238"/>
      <c r="C8" s="239"/>
      <c r="D8" s="239"/>
      <c r="E8" s="240"/>
      <c r="F8" s="137"/>
    </row>
    <row r="9" spans="1:9" x14ac:dyDescent="0.2">
      <c r="C9" s="117"/>
      <c r="D9" s="117"/>
      <c r="E9" s="117"/>
      <c r="F9" s="117"/>
      <c r="G9" s="117"/>
    </row>
    <row r="10" spans="1:9" x14ac:dyDescent="0.2">
      <c r="B10" s="134" t="s">
        <v>13</v>
      </c>
      <c r="C10" s="135" t="s">
        <v>14</v>
      </c>
      <c r="D10" s="135" t="s">
        <v>15</v>
      </c>
      <c r="E10" s="138" t="s">
        <v>3636</v>
      </c>
      <c r="F10" s="117"/>
      <c r="G10" s="117"/>
    </row>
    <row r="11" spans="1:9" ht="13.15" customHeight="1" x14ac:dyDescent="0.2">
      <c r="B11" s="261" t="s">
        <v>1708</v>
      </c>
      <c r="C11" s="168">
        <v>1</v>
      </c>
      <c r="D11" s="121" t="s">
        <v>1709</v>
      </c>
      <c r="E11" s="262" t="s">
        <v>1710</v>
      </c>
      <c r="F11" s="117"/>
      <c r="G11" s="117"/>
    </row>
    <row r="12" spans="1:9" x14ac:dyDescent="0.2">
      <c r="B12" s="261"/>
      <c r="C12" s="168">
        <v>2</v>
      </c>
      <c r="D12" s="121" t="s">
        <v>1711</v>
      </c>
      <c r="E12" s="262"/>
      <c r="F12" s="117"/>
      <c r="G12" s="117"/>
    </row>
    <row r="13" spans="1:9" x14ac:dyDescent="0.2">
      <c r="B13" s="261"/>
      <c r="C13" s="168">
        <v>3</v>
      </c>
      <c r="D13" s="121" t="s">
        <v>16</v>
      </c>
      <c r="E13" s="262"/>
      <c r="F13" s="117"/>
      <c r="G13" s="117"/>
    </row>
    <row r="14" spans="1:9" ht="63.75" x14ac:dyDescent="0.2">
      <c r="B14" s="261"/>
      <c r="C14" s="168">
        <v>4</v>
      </c>
      <c r="D14" s="121" t="s">
        <v>17</v>
      </c>
      <c r="E14" s="169" t="s">
        <v>1712</v>
      </c>
      <c r="F14" s="117"/>
      <c r="G14" s="117"/>
    </row>
    <row r="15" spans="1:9" ht="76.5" x14ac:dyDescent="0.2">
      <c r="B15" s="261"/>
      <c r="C15" s="168">
        <v>5</v>
      </c>
      <c r="D15" s="121" t="s">
        <v>1713</v>
      </c>
      <c r="E15" s="169" t="s">
        <v>1710</v>
      </c>
      <c r="F15" s="117"/>
      <c r="G15" s="117"/>
    </row>
    <row r="16" spans="1:9" ht="25.5" x14ac:dyDescent="0.2">
      <c r="B16" s="261"/>
      <c r="C16" s="168">
        <v>6</v>
      </c>
      <c r="D16" s="121" t="s">
        <v>1714</v>
      </c>
      <c r="E16" s="169" t="s">
        <v>31</v>
      </c>
      <c r="F16" s="117"/>
      <c r="G16" s="117"/>
    </row>
    <row r="17" spans="2:7" ht="51" x14ac:dyDescent="0.2">
      <c r="B17" s="261"/>
      <c r="C17" s="168">
        <v>7</v>
      </c>
      <c r="D17" s="121" t="s">
        <v>18</v>
      </c>
      <c r="E17" s="169" t="s">
        <v>1715</v>
      </c>
      <c r="F17" s="117"/>
      <c r="G17" s="117"/>
    </row>
    <row r="18" spans="2:7" ht="51" x14ac:dyDescent="0.2">
      <c r="B18" s="261"/>
      <c r="C18" s="168">
        <v>8</v>
      </c>
      <c r="D18" s="121" t="s">
        <v>19</v>
      </c>
      <c r="E18" s="169" t="s">
        <v>1716</v>
      </c>
      <c r="F18" s="117"/>
      <c r="G18" s="117"/>
    </row>
    <row r="19" spans="2:7" ht="51" x14ac:dyDescent="0.2">
      <c r="B19" s="261"/>
      <c r="C19" s="168">
        <v>9</v>
      </c>
      <c r="D19" s="121" t="s">
        <v>20</v>
      </c>
      <c r="E19" s="169" t="s">
        <v>1715</v>
      </c>
      <c r="F19" s="117"/>
      <c r="G19" s="117"/>
    </row>
    <row r="20" spans="2:7" ht="25.5" x14ac:dyDescent="0.2">
      <c r="B20" s="261"/>
      <c r="C20" s="168">
        <v>10</v>
      </c>
      <c r="D20" s="121" t="s">
        <v>21</v>
      </c>
      <c r="E20" s="169" t="s">
        <v>1717</v>
      </c>
      <c r="F20" s="117"/>
      <c r="G20" s="117"/>
    </row>
    <row r="21" spans="2:7" ht="25.5" x14ac:dyDescent="0.2">
      <c r="B21" s="261"/>
      <c r="C21" s="168">
        <v>11</v>
      </c>
      <c r="D21" s="121" t="s">
        <v>22</v>
      </c>
      <c r="E21" s="169" t="s">
        <v>1718</v>
      </c>
      <c r="F21" s="117"/>
      <c r="G21" s="117"/>
    </row>
    <row r="22" spans="2:7" ht="13.15" customHeight="1" x14ac:dyDescent="0.2">
      <c r="B22" s="261"/>
      <c r="C22" s="168">
        <v>12</v>
      </c>
      <c r="D22" s="121" t="s">
        <v>23</v>
      </c>
      <c r="E22" s="262" t="s">
        <v>1710</v>
      </c>
      <c r="F22" s="117"/>
      <c r="G22" s="117"/>
    </row>
    <row r="23" spans="2:7" x14ac:dyDescent="0.2">
      <c r="B23" s="261"/>
      <c r="C23" s="168">
        <v>13</v>
      </c>
      <c r="D23" s="121" t="s">
        <v>24</v>
      </c>
      <c r="E23" s="262"/>
      <c r="F23" s="117"/>
      <c r="G23" s="117"/>
    </row>
    <row r="24" spans="2:7" x14ac:dyDescent="0.2">
      <c r="B24" s="261"/>
      <c r="C24" s="168">
        <v>14</v>
      </c>
      <c r="D24" s="121" t="s">
        <v>25</v>
      </c>
      <c r="E24" s="262"/>
      <c r="F24" s="117"/>
      <c r="G24" s="117"/>
    </row>
    <row r="25" spans="2:7" ht="38.25" x14ac:dyDescent="0.2">
      <c r="B25" s="261"/>
      <c r="C25" s="168">
        <v>15</v>
      </c>
      <c r="D25" s="121" t="s">
        <v>99</v>
      </c>
      <c r="E25" s="169" t="s">
        <v>1719</v>
      </c>
      <c r="F25" s="117"/>
      <c r="G25" s="117"/>
    </row>
    <row r="26" spans="2:7" ht="51" x14ac:dyDescent="0.2">
      <c r="B26" s="261"/>
      <c r="C26" s="168">
        <v>16</v>
      </c>
      <c r="D26" s="121" t="s">
        <v>100</v>
      </c>
      <c r="E26" s="169" t="s">
        <v>1715</v>
      </c>
      <c r="F26" s="117"/>
      <c r="G26" s="117"/>
    </row>
    <row r="27" spans="2:7" ht="26.65" customHeight="1" x14ac:dyDescent="0.2">
      <c r="B27" s="261" t="s">
        <v>1720</v>
      </c>
      <c r="C27" s="168">
        <v>17</v>
      </c>
      <c r="D27" s="121" t="s">
        <v>1721</v>
      </c>
      <c r="E27" s="262" t="s">
        <v>1722</v>
      </c>
      <c r="F27" s="117"/>
      <c r="G27" s="117"/>
    </row>
    <row r="28" spans="2:7" ht="26.65" customHeight="1" x14ac:dyDescent="0.2">
      <c r="B28" s="261"/>
      <c r="C28" s="168">
        <v>18</v>
      </c>
      <c r="D28" s="121" t="s">
        <v>26</v>
      </c>
      <c r="E28" s="262"/>
      <c r="F28" s="117"/>
      <c r="G28" s="117"/>
    </row>
    <row r="29" spans="2:7" x14ac:dyDescent="0.2">
      <c r="B29" s="261"/>
      <c r="C29" s="168">
        <v>19</v>
      </c>
      <c r="D29" s="121" t="s">
        <v>27</v>
      </c>
      <c r="E29" s="262"/>
      <c r="F29" s="117"/>
      <c r="G29" s="117"/>
    </row>
    <row r="30" spans="2:7" ht="25.5" x14ac:dyDescent="0.2">
      <c r="B30" s="261"/>
      <c r="C30" s="168">
        <v>20</v>
      </c>
      <c r="D30" s="121" t="s">
        <v>1723</v>
      </c>
      <c r="E30" s="262"/>
      <c r="F30" s="117"/>
      <c r="G30" s="117"/>
    </row>
    <row r="31" spans="2:7" ht="25.5" x14ac:dyDescent="0.2">
      <c r="B31" s="261"/>
      <c r="C31" s="168">
        <v>21</v>
      </c>
      <c r="D31" s="121" t="s">
        <v>28</v>
      </c>
      <c r="E31" s="262"/>
      <c r="F31" s="117"/>
      <c r="G31" s="117"/>
    </row>
    <row r="32" spans="2:7" ht="38.25" x14ac:dyDescent="0.2">
      <c r="B32" s="261"/>
      <c r="C32" s="168">
        <v>22</v>
      </c>
      <c r="D32" s="121" t="s">
        <v>1724</v>
      </c>
      <c r="E32" s="169" t="s">
        <v>1725</v>
      </c>
      <c r="F32" s="117"/>
      <c r="G32" s="117"/>
    </row>
    <row r="33" spans="2:7" x14ac:dyDescent="0.2">
      <c r="B33" s="261"/>
      <c r="C33" s="168">
        <v>23</v>
      </c>
      <c r="D33" s="121" t="s">
        <v>30</v>
      </c>
      <c r="E33" s="170" t="s">
        <v>31</v>
      </c>
      <c r="F33" s="117"/>
      <c r="G33" s="117"/>
    </row>
    <row r="34" spans="2:7" ht="38.25" x14ac:dyDescent="0.2">
      <c r="B34" s="261"/>
      <c r="C34" s="168">
        <v>24</v>
      </c>
      <c r="D34" s="121" t="s">
        <v>32</v>
      </c>
      <c r="E34" s="169" t="s">
        <v>1726</v>
      </c>
      <c r="F34" s="117"/>
      <c r="G34" s="117"/>
    </row>
    <row r="35" spans="2:7" ht="63.75" x14ac:dyDescent="0.2">
      <c r="B35" s="261"/>
      <c r="C35" s="168">
        <v>25</v>
      </c>
      <c r="D35" s="121" t="s">
        <v>109</v>
      </c>
      <c r="E35" s="169" t="s">
        <v>1727</v>
      </c>
      <c r="F35" s="117"/>
      <c r="G35" s="117"/>
    </row>
    <row r="36" spans="2:7" ht="25.5" x14ac:dyDescent="0.2">
      <c r="B36" s="261"/>
      <c r="C36" s="168">
        <v>26</v>
      </c>
      <c r="D36" s="121" t="s">
        <v>1728</v>
      </c>
      <c r="E36" s="169" t="s">
        <v>1729</v>
      </c>
      <c r="F36" s="117"/>
      <c r="G36" s="117"/>
    </row>
    <row r="37" spans="2:7" ht="38.25" x14ac:dyDescent="0.2">
      <c r="B37" s="261" t="s">
        <v>1730</v>
      </c>
      <c r="C37" s="168">
        <v>27</v>
      </c>
      <c r="D37" s="121" t="s">
        <v>34</v>
      </c>
      <c r="E37" s="169" t="s">
        <v>1731</v>
      </c>
      <c r="F37" s="117"/>
      <c r="G37" s="117"/>
    </row>
    <row r="38" spans="2:7" ht="38.25" x14ac:dyDescent="0.2">
      <c r="B38" s="261"/>
      <c r="C38" s="168">
        <v>28</v>
      </c>
      <c r="D38" s="121" t="s">
        <v>1732</v>
      </c>
      <c r="E38" s="169" t="s">
        <v>1719</v>
      </c>
      <c r="F38" s="117"/>
      <c r="G38" s="117"/>
    </row>
    <row r="39" spans="2:7" ht="26.65" customHeight="1" x14ac:dyDescent="0.2">
      <c r="B39" s="261"/>
      <c r="C39" s="168">
        <v>29</v>
      </c>
      <c r="D39" s="121" t="s">
        <v>35</v>
      </c>
      <c r="E39" s="262" t="s">
        <v>1733</v>
      </c>
      <c r="F39" s="117"/>
      <c r="G39" s="117"/>
    </row>
    <row r="40" spans="2:7" x14ac:dyDescent="0.2">
      <c r="B40" s="261"/>
      <c r="C40" s="168">
        <v>30</v>
      </c>
      <c r="D40" s="121" t="s">
        <v>36</v>
      </c>
      <c r="E40" s="262"/>
      <c r="F40" s="117"/>
      <c r="G40" s="117"/>
    </row>
    <row r="41" spans="2:7" ht="51" x14ac:dyDescent="0.2">
      <c r="B41" s="261"/>
      <c r="C41" s="168">
        <v>31</v>
      </c>
      <c r="D41" s="121" t="s">
        <v>37</v>
      </c>
      <c r="E41" s="169" t="s">
        <v>1734</v>
      </c>
      <c r="F41" s="117"/>
      <c r="G41" s="117"/>
    </row>
    <row r="42" spans="2:7" ht="63.75" x14ac:dyDescent="0.2">
      <c r="B42" s="261"/>
      <c r="C42" s="168">
        <v>32</v>
      </c>
      <c r="D42" s="121" t="s">
        <v>38</v>
      </c>
      <c r="E42" s="169" t="s">
        <v>1735</v>
      </c>
      <c r="F42" s="117"/>
      <c r="G42" s="117"/>
    </row>
    <row r="43" spans="2:7" ht="14.65" customHeight="1" x14ac:dyDescent="0.2">
      <c r="B43" s="261"/>
      <c r="C43" s="168">
        <v>33</v>
      </c>
      <c r="D43" s="121" t="s">
        <v>39</v>
      </c>
      <c r="E43" s="262" t="s">
        <v>1736</v>
      </c>
      <c r="F43" s="117"/>
      <c r="G43" s="117"/>
    </row>
    <row r="44" spans="2:7" x14ac:dyDescent="0.2">
      <c r="B44" s="261"/>
      <c r="C44" s="168">
        <v>34</v>
      </c>
      <c r="D44" s="121" t="s">
        <v>40</v>
      </c>
      <c r="E44" s="262"/>
      <c r="F44" s="117"/>
      <c r="G44" s="117"/>
    </row>
    <row r="45" spans="2:7" ht="37.5" customHeight="1" x14ac:dyDescent="0.2">
      <c r="B45" s="261"/>
      <c r="C45" s="168">
        <v>35</v>
      </c>
      <c r="D45" s="121" t="s">
        <v>41</v>
      </c>
      <c r="E45" s="262"/>
      <c r="F45" s="117"/>
      <c r="G45" s="117"/>
    </row>
    <row r="46" spans="2:7" x14ac:dyDescent="0.2">
      <c r="B46" s="261"/>
      <c r="C46" s="168">
        <v>36</v>
      </c>
      <c r="D46" s="121" t="s">
        <v>42</v>
      </c>
      <c r="E46" s="262"/>
      <c r="F46" s="117"/>
      <c r="G46" s="117"/>
    </row>
    <row r="47" spans="2:7" ht="25.5" x14ac:dyDescent="0.2">
      <c r="B47" s="261"/>
      <c r="C47" s="168">
        <v>37</v>
      </c>
      <c r="D47" s="121" t="s">
        <v>43</v>
      </c>
      <c r="E47" s="169" t="s">
        <v>44</v>
      </c>
      <c r="F47" s="117"/>
      <c r="G47" s="117"/>
    </row>
    <row r="48" spans="2:7" ht="38.25" x14ac:dyDescent="0.2">
      <c r="B48" s="261"/>
      <c r="C48" s="168">
        <v>38</v>
      </c>
      <c r="D48" s="121" t="s">
        <v>45</v>
      </c>
      <c r="E48" s="169" t="s">
        <v>46</v>
      </c>
      <c r="F48" s="117"/>
      <c r="G48" s="117"/>
    </row>
    <row r="49" spans="2:7" ht="51" x14ac:dyDescent="0.2">
      <c r="B49" s="261"/>
      <c r="C49" s="168">
        <v>39</v>
      </c>
      <c r="D49" s="121" t="s">
        <v>47</v>
      </c>
      <c r="E49" s="169" t="s">
        <v>72</v>
      </c>
      <c r="F49" s="117"/>
      <c r="G49" s="117"/>
    </row>
    <row r="50" spans="2:7" ht="38.25" x14ac:dyDescent="0.2">
      <c r="B50" s="261"/>
      <c r="C50" s="168">
        <v>40</v>
      </c>
      <c r="D50" s="121" t="s">
        <v>1737</v>
      </c>
      <c r="E50" s="169" t="s">
        <v>1719</v>
      </c>
      <c r="F50" s="117"/>
      <c r="G50" s="117"/>
    </row>
    <row r="51" spans="2:7" ht="76.5" x14ac:dyDescent="0.2">
      <c r="B51" s="261"/>
      <c r="C51" s="168">
        <v>41</v>
      </c>
      <c r="D51" s="121" t="s">
        <v>48</v>
      </c>
      <c r="E51" s="169" t="s">
        <v>1738</v>
      </c>
      <c r="F51" s="154"/>
      <c r="G51" s="117"/>
    </row>
    <row r="52" spans="2:7" ht="13.15" customHeight="1" x14ac:dyDescent="0.2">
      <c r="B52" s="261"/>
      <c r="C52" s="168">
        <v>42</v>
      </c>
      <c r="D52" s="121" t="s">
        <v>1739</v>
      </c>
      <c r="E52" s="262" t="s">
        <v>1740</v>
      </c>
      <c r="F52" s="117"/>
      <c r="G52" s="117"/>
    </row>
    <row r="53" spans="2:7" x14ac:dyDescent="0.2">
      <c r="B53" s="261"/>
      <c r="C53" s="168">
        <v>43</v>
      </c>
      <c r="D53" s="121" t="s">
        <v>1741</v>
      </c>
      <c r="E53" s="262"/>
      <c r="F53" s="117"/>
      <c r="G53" s="117"/>
    </row>
    <row r="54" spans="2:7" x14ac:dyDescent="0.2">
      <c r="B54" s="261"/>
      <c r="C54" s="168">
        <v>44</v>
      </c>
      <c r="D54" s="121" t="s">
        <v>1742</v>
      </c>
      <c r="E54" s="262"/>
      <c r="F54" s="117"/>
      <c r="G54" s="117"/>
    </row>
    <row r="55" spans="2:7" ht="76.5" x14ac:dyDescent="0.2">
      <c r="B55" s="261"/>
      <c r="C55" s="168">
        <v>45</v>
      </c>
      <c r="D55" s="121" t="s">
        <v>49</v>
      </c>
      <c r="E55" s="169" t="s">
        <v>1710</v>
      </c>
      <c r="F55" s="117"/>
      <c r="G55" s="117"/>
    </row>
    <row r="56" spans="2:7" ht="13.15" customHeight="1" x14ac:dyDescent="0.2">
      <c r="B56" s="261"/>
      <c r="C56" s="168">
        <v>46</v>
      </c>
      <c r="D56" s="121" t="s">
        <v>50</v>
      </c>
      <c r="E56" s="262" t="s">
        <v>1743</v>
      </c>
      <c r="F56" s="117"/>
      <c r="G56" s="117"/>
    </row>
    <row r="57" spans="2:7" x14ac:dyDescent="0.2">
      <c r="B57" s="261"/>
      <c r="C57" s="168">
        <v>47</v>
      </c>
      <c r="D57" s="121" t="s">
        <v>51</v>
      </c>
      <c r="E57" s="262"/>
      <c r="F57" s="117"/>
      <c r="G57" s="117"/>
    </row>
    <row r="58" spans="2:7" x14ac:dyDescent="0.2">
      <c r="B58" s="261"/>
      <c r="C58" s="168">
        <v>48</v>
      </c>
      <c r="D58" s="121" t="s">
        <v>52</v>
      </c>
      <c r="E58" s="262"/>
      <c r="F58" s="117"/>
      <c r="G58" s="117"/>
    </row>
    <row r="59" spans="2:7" ht="38.25" x14ac:dyDescent="0.2">
      <c r="B59" s="261"/>
      <c r="C59" s="168">
        <v>49</v>
      </c>
      <c r="D59" s="121" t="s">
        <v>113</v>
      </c>
      <c r="E59" s="170" t="s">
        <v>31</v>
      </c>
      <c r="F59" s="117"/>
      <c r="G59" s="117"/>
    </row>
    <row r="60" spans="2:7" ht="13.15" customHeight="1" x14ac:dyDescent="0.2">
      <c r="B60" s="261" t="s">
        <v>53</v>
      </c>
      <c r="C60" s="168">
        <v>50</v>
      </c>
      <c r="D60" s="121" t="s">
        <v>54</v>
      </c>
      <c r="E60" s="262" t="s">
        <v>1738</v>
      </c>
      <c r="F60" s="117"/>
      <c r="G60" s="117"/>
    </row>
    <row r="61" spans="2:7" x14ac:dyDescent="0.2">
      <c r="B61" s="261"/>
      <c r="C61" s="168">
        <v>51</v>
      </c>
      <c r="D61" s="121" t="s">
        <v>55</v>
      </c>
      <c r="E61" s="262"/>
      <c r="F61" s="117"/>
      <c r="G61" s="117"/>
    </row>
    <row r="62" spans="2:7" x14ac:dyDescent="0.2">
      <c r="B62" s="261"/>
      <c r="C62" s="168">
        <v>52</v>
      </c>
      <c r="D62" s="121" t="s">
        <v>56</v>
      </c>
      <c r="E62" s="262"/>
      <c r="F62" s="117"/>
      <c r="G62" s="117"/>
    </row>
    <row r="63" spans="2:7" ht="13.15" customHeight="1" x14ac:dyDescent="0.2">
      <c r="B63" s="261"/>
      <c r="C63" s="168">
        <v>53</v>
      </c>
      <c r="D63" s="121" t="s">
        <v>57</v>
      </c>
      <c r="E63" s="262" t="s">
        <v>1744</v>
      </c>
      <c r="F63" s="117"/>
      <c r="G63" s="117"/>
    </row>
    <row r="64" spans="2:7" x14ac:dyDescent="0.2">
      <c r="B64" s="261"/>
      <c r="C64" s="168">
        <v>54</v>
      </c>
      <c r="D64" s="121" t="s">
        <v>58</v>
      </c>
      <c r="E64" s="262"/>
      <c r="F64" s="117"/>
      <c r="G64" s="117"/>
    </row>
    <row r="65" spans="2:7" x14ac:dyDescent="0.2">
      <c r="B65" s="261"/>
      <c r="C65" s="168">
        <v>55</v>
      </c>
      <c r="D65" s="121" t="s">
        <v>59</v>
      </c>
      <c r="E65" s="169" t="s">
        <v>146</v>
      </c>
      <c r="F65" s="117"/>
      <c r="G65" s="117"/>
    </row>
    <row r="66" spans="2:7" ht="76.5" x14ac:dyDescent="0.2">
      <c r="B66" s="261"/>
      <c r="C66" s="168">
        <v>56</v>
      </c>
      <c r="D66" s="121" t="s">
        <v>1745</v>
      </c>
      <c r="E66" s="169" t="s">
        <v>1738</v>
      </c>
      <c r="F66" s="117"/>
      <c r="G66" s="117"/>
    </row>
    <row r="67" spans="2:7" x14ac:dyDescent="0.2">
      <c r="B67" s="261"/>
      <c r="C67" s="168">
        <v>57</v>
      </c>
      <c r="D67" s="121" t="s">
        <v>60</v>
      </c>
      <c r="E67" s="169" t="s">
        <v>146</v>
      </c>
      <c r="F67" s="117"/>
      <c r="G67" s="117"/>
    </row>
    <row r="68" spans="2:7" ht="89.25" x14ac:dyDescent="0.2">
      <c r="B68" s="261"/>
      <c r="C68" s="168">
        <v>58</v>
      </c>
      <c r="D68" s="121" t="s">
        <v>61</v>
      </c>
      <c r="E68" s="169" t="s">
        <v>1746</v>
      </c>
      <c r="F68" s="117"/>
      <c r="G68" s="117"/>
    </row>
    <row r="69" spans="2:7" ht="25.5" x14ac:dyDescent="0.2">
      <c r="B69" s="261"/>
      <c r="C69" s="168">
        <v>59</v>
      </c>
      <c r="D69" s="121" t="s">
        <v>62</v>
      </c>
      <c r="E69" s="169" t="s">
        <v>29</v>
      </c>
      <c r="F69" s="117"/>
      <c r="G69" s="117"/>
    </row>
    <row r="70" spans="2:7" x14ac:dyDescent="0.2">
      <c r="B70" s="261"/>
      <c r="C70" s="168">
        <v>60</v>
      </c>
      <c r="D70" s="121" t="s">
        <v>63</v>
      </c>
      <c r="E70" s="169" t="s">
        <v>143</v>
      </c>
      <c r="F70" s="117"/>
      <c r="G70" s="117"/>
    </row>
    <row r="71" spans="2:7" ht="76.5" x14ac:dyDescent="0.2">
      <c r="B71" s="261"/>
      <c r="C71" s="168">
        <v>61</v>
      </c>
      <c r="D71" s="121" t="s">
        <v>64</v>
      </c>
      <c r="E71" s="169" t="s">
        <v>1738</v>
      </c>
      <c r="F71" s="117"/>
      <c r="G71" s="117"/>
    </row>
    <row r="72" spans="2:7" ht="35.65" customHeight="1" x14ac:dyDescent="0.2">
      <c r="B72" s="261"/>
      <c r="C72" s="168">
        <v>62</v>
      </c>
      <c r="D72" s="121" t="s">
        <v>65</v>
      </c>
      <c r="E72" s="262" t="s">
        <v>1746</v>
      </c>
      <c r="F72" s="117"/>
      <c r="G72" s="117"/>
    </row>
    <row r="73" spans="2:7" ht="35.65" customHeight="1" x14ac:dyDescent="0.2">
      <c r="B73" s="261"/>
      <c r="C73" s="168">
        <v>63</v>
      </c>
      <c r="D73" s="121" t="s">
        <v>66</v>
      </c>
      <c r="E73" s="262"/>
      <c r="F73" s="117"/>
      <c r="G73" s="117"/>
    </row>
    <row r="74" spans="2:7" ht="35.65" customHeight="1" x14ac:dyDescent="0.2">
      <c r="B74" s="261"/>
      <c r="C74" s="168">
        <v>64</v>
      </c>
      <c r="D74" s="121" t="s">
        <v>67</v>
      </c>
      <c r="E74" s="262"/>
      <c r="F74" s="117"/>
      <c r="G74" s="117"/>
    </row>
    <row r="75" spans="2:7" ht="44.65" customHeight="1" x14ac:dyDescent="0.2">
      <c r="B75" s="261"/>
      <c r="C75" s="168">
        <v>65</v>
      </c>
      <c r="D75" s="121" t="s">
        <v>68</v>
      </c>
      <c r="E75" s="262"/>
      <c r="F75" s="117"/>
      <c r="G75" s="117"/>
    </row>
    <row r="76" spans="2:7" ht="78.599999999999994" customHeight="1" x14ac:dyDescent="0.2">
      <c r="B76" s="261"/>
      <c r="C76" s="168">
        <v>66</v>
      </c>
      <c r="D76" s="121" t="s">
        <v>69</v>
      </c>
      <c r="E76" s="169" t="s">
        <v>1738</v>
      </c>
      <c r="F76" s="117"/>
      <c r="G76" s="117"/>
    </row>
    <row r="77" spans="2:7" ht="25.5" x14ac:dyDescent="0.2">
      <c r="B77" s="261"/>
      <c r="C77" s="168">
        <v>67</v>
      </c>
      <c r="D77" s="121" t="s">
        <v>70</v>
      </c>
      <c r="E77" s="169" t="s">
        <v>33</v>
      </c>
      <c r="F77" s="117"/>
      <c r="G77" s="117"/>
    </row>
    <row r="78" spans="2:7" ht="38.25" x14ac:dyDescent="0.2">
      <c r="B78" s="261"/>
      <c r="C78" s="168">
        <v>68</v>
      </c>
      <c r="D78" s="121" t="s">
        <v>71</v>
      </c>
      <c r="E78" s="169" t="s">
        <v>1747</v>
      </c>
      <c r="F78" s="117"/>
      <c r="G78" s="117"/>
    </row>
    <row r="79" spans="2:7" ht="63.75" x14ac:dyDescent="0.2">
      <c r="B79" s="261"/>
      <c r="C79" s="168">
        <v>69</v>
      </c>
      <c r="D79" s="121" t="s">
        <v>1748</v>
      </c>
      <c r="E79" s="169" t="s">
        <v>1735</v>
      </c>
      <c r="F79" s="117"/>
      <c r="G79" s="117"/>
    </row>
    <row r="80" spans="2:7" ht="76.5" x14ac:dyDescent="0.2">
      <c r="B80" s="261"/>
      <c r="C80" s="168">
        <v>70</v>
      </c>
      <c r="D80" s="121" t="s">
        <v>73</v>
      </c>
      <c r="E80" s="169" t="s">
        <v>1738</v>
      </c>
      <c r="F80" s="117"/>
      <c r="G80" s="117"/>
    </row>
    <row r="81" spans="2:7" ht="63.75" x14ac:dyDescent="0.2">
      <c r="B81" s="261"/>
      <c r="C81" s="168">
        <v>71</v>
      </c>
      <c r="D81" s="121" t="s">
        <v>74</v>
      </c>
      <c r="E81" s="169" t="s">
        <v>1749</v>
      </c>
      <c r="F81" s="117"/>
      <c r="G81" s="117"/>
    </row>
    <row r="82" spans="2:7" ht="51" x14ac:dyDescent="0.2">
      <c r="B82" s="261"/>
      <c r="C82" s="168">
        <v>72</v>
      </c>
      <c r="D82" s="121" t="s">
        <v>75</v>
      </c>
      <c r="E82" s="169" t="s">
        <v>1750</v>
      </c>
      <c r="F82" s="139"/>
      <c r="G82" s="117"/>
    </row>
    <row r="83" spans="2:7" ht="38.25" x14ac:dyDescent="0.2">
      <c r="B83" s="261" t="s">
        <v>1751</v>
      </c>
      <c r="C83" s="171">
        <v>73</v>
      </c>
      <c r="D83" s="121" t="s">
        <v>76</v>
      </c>
      <c r="E83" s="169" t="s">
        <v>1752</v>
      </c>
      <c r="F83" s="117"/>
      <c r="G83" s="117"/>
    </row>
    <row r="84" spans="2:7" x14ac:dyDescent="0.2">
      <c r="B84" s="261"/>
      <c r="C84" s="171">
        <v>74</v>
      </c>
      <c r="D84" s="121" t="s">
        <v>112</v>
      </c>
      <c r="E84" s="263" t="s">
        <v>31</v>
      </c>
      <c r="F84" s="117"/>
      <c r="G84" s="117"/>
    </row>
    <row r="85" spans="2:7" ht="43.35" customHeight="1" x14ac:dyDescent="0.2">
      <c r="B85" s="261"/>
      <c r="C85" s="171">
        <v>75</v>
      </c>
      <c r="D85" s="121" t="s">
        <v>116</v>
      </c>
      <c r="E85" s="263"/>
      <c r="F85" s="117"/>
      <c r="G85" s="117"/>
    </row>
    <row r="86" spans="2:7" x14ac:dyDescent="0.2">
      <c r="B86" s="261"/>
      <c r="C86" s="171">
        <v>76</v>
      </c>
      <c r="D86" s="121" t="s">
        <v>122</v>
      </c>
      <c r="E86" s="263"/>
      <c r="F86" s="117"/>
      <c r="G86" s="117"/>
    </row>
    <row r="87" spans="2:7" x14ac:dyDescent="0.2">
      <c r="B87" s="261"/>
      <c r="C87" s="171">
        <v>77</v>
      </c>
      <c r="D87" s="121" t="s">
        <v>124</v>
      </c>
      <c r="E87" s="263"/>
      <c r="F87" s="117"/>
      <c r="G87" s="117"/>
    </row>
    <row r="88" spans="2:7" ht="25.5" x14ac:dyDescent="0.2">
      <c r="B88" s="261"/>
      <c r="C88" s="171">
        <v>78</v>
      </c>
      <c r="D88" s="121" t="s">
        <v>123</v>
      </c>
      <c r="E88" s="169" t="s">
        <v>1729</v>
      </c>
      <c r="F88" s="117"/>
      <c r="G88" s="117"/>
    </row>
    <row r="89" spans="2:7" ht="25.15" customHeight="1" x14ac:dyDescent="0.2">
      <c r="B89" s="261"/>
      <c r="C89" s="171">
        <v>79</v>
      </c>
      <c r="D89" s="121" t="s">
        <v>125</v>
      </c>
      <c r="E89" s="262" t="s">
        <v>1753</v>
      </c>
      <c r="F89" s="117"/>
      <c r="G89" s="117"/>
    </row>
    <row r="90" spans="2:7" ht="25.5" x14ac:dyDescent="0.2">
      <c r="B90" s="261"/>
      <c r="C90" s="171">
        <v>80</v>
      </c>
      <c r="D90" s="121" t="s">
        <v>126</v>
      </c>
      <c r="E90" s="262"/>
      <c r="F90" s="117"/>
      <c r="G90" s="117"/>
    </row>
    <row r="91" spans="2:7" ht="89.25" x14ac:dyDescent="0.2">
      <c r="B91" s="261"/>
      <c r="C91" s="171">
        <v>81</v>
      </c>
      <c r="D91" s="121" t="s">
        <v>128</v>
      </c>
      <c r="E91" s="169" t="s">
        <v>1754</v>
      </c>
      <c r="F91" s="117"/>
      <c r="G91" s="117"/>
    </row>
    <row r="92" spans="2:7" ht="52.9" customHeight="1" x14ac:dyDescent="0.2">
      <c r="B92" s="261"/>
      <c r="C92" s="171">
        <v>82</v>
      </c>
      <c r="D92" s="121" t="s">
        <v>129</v>
      </c>
      <c r="E92" s="262" t="s">
        <v>1755</v>
      </c>
      <c r="F92" s="117"/>
      <c r="G92" s="117"/>
    </row>
    <row r="93" spans="2:7" x14ac:dyDescent="0.2">
      <c r="B93" s="261"/>
      <c r="C93" s="171">
        <v>83</v>
      </c>
      <c r="D93" s="121" t="s">
        <v>130</v>
      </c>
      <c r="E93" s="262"/>
      <c r="F93" s="117"/>
      <c r="G93" s="117"/>
    </row>
    <row r="94" spans="2:7" ht="13.15" customHeight="1" x14ac:dyDescent="0.2">
      <c r="B94" s="261" t="s">
        <v>1756</v>
      </c>
      <c r="C94" s="171">
        <v>84</v>
      </c>
      <c r="D94" s="121" t="s">
        <v>77</v>
      </c>
      <c r="E94" s="262" t="s">
        <v>1757</v>
      </c>
      <c r="F94" s="117"/>
      <c r="G94" s="117"/>
    </row>
    <row r="95" spans="2:7" x14ac:dyDescent="0.2">
      <c r="B95" s="261"/>
      <c r="C95" s="171">
        <v>85</v>
      </c>
      <c r="D95" s="121" t="s">
        <v>78</v>
      </c>
      <c r="E95" s="262"/>
      <c r="F95" s="117"/>
      <c r="G95" s="117"/>
    </row>
    <row r="96" spans="2:7" ht="76.5" x14ac:dyDescent="0.2">
      <c r="B96" s="261"/>
      <c r="C96" s="171">
        <v>86</v>
      </c>
      <c r="D96" s="121" t="s">
        <v>81</v>
      </c>
      <c r="E96" s="169" t="s">
        <v>1758</v>
      </c>
      <c r="F96" s="117"/>
      <c r="G96" s="117"/>
    </row>
    <row r="97" spans="2:7" ht="76.5" x14ac:dyDescent="0.2">
      <c r="B97" s="261" t="s">
        <v>1759</v>
      </c>
      <c r="C97" s="171">
        <v>87</v>
      </c>
      <c r="D97" s="121" t="s">
        <v>80</v>
      </c>
      <c r="E97" s="169" t="s">
        <v>1710</v>
      </c>
      <c r="F97" s="117"/>
      <c r="G97" s="117"/>
    </row>
    <row r="98" spans="2:7" ht="51" x14ac:dyDescent="0.2">
      <c r="B98" s="261"/>
      <c r="C98" s="171">
        <v>88</v>
      </c>
      <c r="D98" s="121" t="s">
        <v>79</v>
      </c>
      <c r="E98" s="169" t="s">
        <v>1757</v>
      </c>
      <c r="F98" s="117"/>
      <c r="G98" s="117"/>
    </row>
    <row r="99" spans="2:7" ht="26.65" customHeight="1" x14ac:dyDescent="0.2">
      <c r="B99" s="261"/>
      <c r="C99" s="171">
        <v>89</v>
      </c>
      <c r="D99" s="121" t="s">
        <v>82</v>
      </c>
      <c r="E99" s="262" t="s">
        <v>1760</v>
      </c>
      <c r="F99" s="117"/>
      <c r="G99" s="117"/>
    </row>
    <row r="100" spans="2:7" ht="26.65" customHeight="1" x14ac:dyDescent="0.2">
      <c r="B100" s="261"/>
      <c r="C100" s="171">
        <v>90</v>
      </c>
      <c r="D100" s="121" t="s">
        <v>83</v>
      </c>
      <c r="E100" s="262"/>
      <c r="F100" s="117"/>
      <c r="G100" s="117"/>
    </row>
    <row r="101" spans="2:7" ht="51" x14ac:dyDescent="0.2">
      <c r="B101" s="261"/>
      <c r="C101" s="171">
        <v>91</v>
      </c>
      <c r="D101" s="121" t="s">
        <v>84</v>
      </c>
      <c r="E101" s="169" t="s">
        <v>72</v>
      </c>
      <c r="F101" s="117"/>
      <c r="G101" s="117"/>
    </row>
    <row r="102" spans="2:7" ht="51" x14ac:dyDescent="0.2">
      <c r="B102" s="261"/>
      <c r="C102" s="171">
        <v>92</v>
      </c>
      <c r="D102" s="121" t="s">
        <v>85</v>
      </c>
      <c r="E102" s="169" t="s">
        <v>1734</v>
      </c>
      <c r="F102" s="117"/>
      <c r="G102" s="117"/>
    </row>
    <row r="103" spans="2:7" ht="51" x14ac:dyDescent="0.2">
      <c r="B103" s="261"/>
      <c r="C103" s="171">
        <v>93</v>
      </c>
      <c r="D103" s="121" t="s">
        <v>86</v>
      </c>
      <c r="E103" s="169" t="s">
        <v>1715</v>
      </c>
      <c r="F103" s="117"/>
      <c r="G103" s="117"/>
    </row>
    <row r="104" spans="2:7" ht="63.75" x14ac:dyDescent="0.2">
      <c r="B104" s="261"/>
      <c r="C104" s="171">
        <v>94</v>
      </c>
      <c r="D104" s="121" t="s">
        <v>98</v>
      </c>
      <c r="E104" s="169" t="s">
        <v>1761</v>
      </c>
      <c r="F104" s="117"/>
      <c r="G104" s="117"/>
    </row>
    <row r="105" spans="2:7" ht="26.65" customHeight="1" x14ac:dyDescent="0.2">
      <c r="B105" s="261" t="s">
        <v>87</v>
      </c>
      <c r="C105" s="168">
        <v>95</v>
      </c>
      <c r="D105" s="121" t="s">
        <v>88</v>
      </c>
      <c r="E105" s="262" t="s">
        <v>29</v>
      </c>
      <c r="F105" s="117"/>
      <c r="G105" s="117"/>
    </row>
    <row r="106" spans="2:7" ht="38.25" x14ac:dyDescent="0.2">
      <c r="B106" s="261"/>
      <c r="C106" s="168">
        <v>96</v>
      </c>
      <c r="D106" s="121" t="s">
        <v>1762</v>
      </c>
      <c r="E106" s="262"/>
      <c r="F106" s="117"/>
      <c r="G106" s="117"/>
    </row>
    <row r="107" spans="2:7" x14ac:dyDescent="0.2">
      <c r="B107" s="261"/>
      <c r="C107" s="168">
        <v>97</v>
      </c>
      <c r="D107" s="121" t="s">
        <v>89</v>
      </c>
      <c r="E107" s="262"/>
      <c r="F107" s="117"/>
      <c r="G107" s="117"/>
    </row>
    <row r="108" spans="2:7" ht="76.5" x14ac:dyDescent="0.2">
      <c r="B108" s="261"/>
      <c r="C108" s="168">
        <v>98</v>
      </c>
      <c r="D108" s="121" t="s">
        <v>90</v>
      </c>
      <c r="E108" s="169" t="s">
        <v>1710</v>
      </c>
      <c r="F108" s="117"/>
      <c r="G108" s="117"/>
    </row>
    <row r="109" spans="2:7" ht="25.5" x14ac:dyDescent="0.2">
      <c r="B109" s="261"/>
      <c r="C109" s="168">
        <v>99</v>
      </c>
      <c r="D109" s="121" t="s">
        <v>91</v>
      </c>
      <c r="E109" s="169" t="s">
        <v>31</v>
      </c>
      <c r="F109" s="117"/>
      <c r="G109" s="117"/>
    </row>
    <row r="110" spans="2:7" ht="92.65" customHeight="1" x14ac:dyDescent="0.2">
      <c r="B110" s="261"/>
      <c r="C110" s="168">
        <v>100</v>
      </c>
      <c r="D110" s="121" t="s">
        <v>92</v>
      </c>
      <c r="E110" s="169" t="s">
        <v>1761</v>
      </c>
      <c r="F110" s="117"/>
      <c r="G110" s="117"/>
    </row>
    <row r="111" spans="2:7" ht="26.65" customHeight="1" x14ac:dyDescent="0.2">
      <c r="B111" s="261"/>
      <c r="C111" s="168">
        <v>101</v>
      </c>
      <c r="D111" s="121" t="s">
        <v>93</v>
      </c>
      <c r="E111" s="262" t="s">
        <v>1746</v>
      </c>
      <c r="F111" s="117"/>
      <c r="G111" s="117"/>
    </row>
    <row r="112" spans="2:7" ht="38.25" x14ac:dyDescent="0.2">
      <c r="B112" s="261"/>
      <c r="C112" s="168">
        <v>102</v>
      </c>
      <c r="D112" s="121" t="s">
        <v>94</v>
      </c>
      <c r="E112" s="262"/>
      <c r="F112" s="117"/>
      <c r="G112" s="117"/>
    </row>
    <row r="113" spans="2:7" ht="13.15" customHeight="1" x14ac:dyDescent="0.2">
      <c r="B113" s="261" t="s">
        <v>1763</v>
      </c>
      <c r="C113" s="168">
        <v>103</v>
      </c>
      <c r="D113" s="121" t="s">
        <v>95</v>
      </c>
      <c r="E113" s="265" t="s">
        <v>96</v>
      </c>
      <c r="F113" s="117"/>
      <c r="G113" s="117"/>
    </row>
    <row r="114" spans="2:7" x14ac:dyDescent="0.2">
      <c r="B114" s="261"/>
      <c r="C114" s="168">
        <v>104</v>
      </c>
      <c r="D114" s="121" t="s">
        <v>1764</v>
      </c>
      <c r="E114" s="265"/>
      <c r="F114" s="117"/>
      <c r="G114" s="117"/>
    </row>
    <row r="115" spans="2:7" x14ac:dyDescent="0.2">
      <c r="B115" s="261"/>
      <c r="C115" s="168">
        <v>105</v>
      </c>
      <c r="D115" s="121" t="s">
        <v>97</v>
      </c>
      <c r="E115" s="265"/>
      <c r="F115" s="117"/>
      <c r="G115" s="117"/>
    </row>
    <row r="116" spans="2:7" ht="106.9" customHeight="1" x14ac:dyDescent="0.2">
      <c r="B116" s="261" t="s">
        <v>1765</v>
      </c>
      <c r="C116" s="168">
        <v>106</v>
      </c>
      <c r="D116" s="121" t="s">
        <v>101</v>
      </c>
      <c r="E116" s="144" t="s">
        <v>1744</v>
      </c>
      <c r="F116" s="117"/>
      <c r="G116" s="117"/>
    </row>
    <row r="117" spans="2:7" ht="91.9" customHeight="1" x14ac:dyDescent="0.2">
      <c r="B117" s="261"/>
      <c r="C117" s="168">
        <v>107</v>
      </c>
      <c r="D117" s="121" t="s">
        <v>102</v>
      </c>
      <c r="E117" s="144" t="s">
        <v>1710</v>
      </c>
      <c r="F117" s="117"/>
      <c r="G117" s="117"/>
    </row>
    <row r="118" spans="2:7" ht="63.75" x14ac:dyDescent="0.2">
      <c r="B118" s="261" t="s">
        <v>1766</v>
      </c>
      <c r="C118" s="168">
        <v>108</v>
      </c>
      <c r="D118" s="121" t="s">
        <v>103</v>
      </c>
      <c r="E118" s="144" t="s">
        <v>1743</v>
      </c>
      <c r="F118" s="117"/>
      <c r="G118" s="117"/>
    </row>
    <row r="119" spans="2:7" ht="25.5" x14ac:dyDescent="0.2">
      <c r="B119" s="261"/>
      <c r="C119" s="168">
        <v>109</v>
      </c>
      <c r="D119" s="121" t="s">
        <v>121</v>
      </c>
      <c r="E119" s="170" t="s">
        <v>33</v>
      </c>
      <c r="F119" s="117"/>
      <c r="G119" s="117"/>
    </row>
    <row r="120" spans="2:7" ht="26.65" customHeight="1" x14ac:dyDescent="0.2">
      <c r="B120" s="261"/>
      <c r="C120" s="168">
        <v>110</v>
      </c>
      <c r="D120" s="121" t="s">
        <v>1767</v>
      </c>
      <c r="E120" s="262" t="s">
        <v>1746</v>
      </c>
      <c r="F120" s="117"/>
      <c r="G120" s="117"/>
    </row>
    <row r="121" spans="2:7" ht="25.5" x14ac:dyDescent="0.2">
      <c r="B121" s="261"/>
      <c r="C121" s="168">
        <v>111</v>
      </c>
      <c r="D121" s="121" t="s">
        <v>127</v>
      </c>
      <c r="E121" s="262"/>
      <c r="F121" s="117"/>
      <c r="G121" s="117"/>
    </row>
    <row r="122" spans="2:7" ht="25.5" x14ac:dyDescent="0.2">
      <c r="B122" s="261" t="s">
        <v>1768</v>
      </c>
      <c r="C122" s="168">
        <v>112</v>
      </c>
      <c r="D122" s="121" t="s">
        <v>1769</v>
      </c>
      <c r="E122" s="263" t="s">
        <v>108</v>
      </c>
      <c r="F122" s="117"/>
      <c r="G122" s="117"/>
    </row>
    <row r="123" spans="2:7" x14ac:dyDescent="0.2">
      <c r="B123" s="261"/>
      <c r="C123" s="168">
        <v>113</v>
      </c>
      <c r="D123" s="121" t="s">
        <v>1770</v>
      </c>
      <c r="E123" s="263"/>
      <c r="F123" s="117"/>
      <c r="G123" s="117"/>
    </row>
    <row r="124" spans="2:7" ht="38.25" x14ac:dyDescent="0.2">
      <c r="B124" s="261"/>
      <c r="C124" s="168">
        <v>114</v>
      </c>
      <c r="D124" s="121" t="s">
        <v>111</v>
      </c>
      <c r="E124" s="169" t="s">
        <v>1771</v>
      </c>
      <c r="F124" s="117"/>
      <c r="G124" s="117"/>
    </row>
    <row r="125" spans="2:7" ht="51" x14ac:dyDescent="0.2">
      <c r="B125" s="261"/>
      <c r="C125" s="168">
        <v>115</v>
      </c>
      <c r="D125" s="121" t="s">
        <v>1772</v>
      </c>
      <c r="E125" s="169" t="s">
        <v>1773</v>
      </c>
      <c r="F125" s="117"/>
      <c r="G125" s="117"/>
    </row>
    <row r="126" spans="2:7" ht="51" x14ac:dyDescent="0.2">
      <c r="B126" s="261"/>
      <c r="C126" s="168">
        <v>116</v>
      </c>
      <c r="D126" s="121" t="s">
        <v>1774</v>
      </c>
      <c r="E126" s="169" t="s">
        <v>1775</v>
      </c>
      <c r="F126" s="117"/>
      <c r="G126" s="117"/>
    </row>
    <row r="127" spans="2:7" x14ac:dyDescent="0.2">
      <c r="B127" s="261"/>
      <c r="C127" s="168">
        <v>117</v>
      </c>
      <c r="D127" s="121" t="s">
        <v>119</v>
      </c>
      <c r="E127" s="170" t="s">
        <v>108</v>
      </c>
      <c r="F127" s="117"/>
      <c r="G127" s="117"/>
    </row>
    <row r="128" spans="2:7" ht="76.5" x14ac:dyDescent="0.2">
      <c r="B128" s="261"/>
      <c r="C128" s="168">
        <v>118</v>
      </c>
      <c r="D128" s="121" t="s">
        <v>131</v>
      </c>
      <c r="E128" s="169" t="s">
        <v>1776</v>
      </c>
      <c r="F128" s="117"/>
      <c r="G128" s="117"/>
    </row>
    <row r="129" spans="2:7" ht="25.5" x14ac:dyDescent="0.2">
      <c r="B129" s="261" t="s">
        <v>1777</v>
      </c>
      <c r="C129" s="168">
        <v>119</v>
      </c>
      <c r="D129" s="121" t="s">
        <v>110</v>
      </c>
      <c r="E129" s="262" t="s">
        <v>105</v>
      </c>
      <c r="F129" s="117"/>
      <c r="G129" s="117"/>
    </row>
    <row r="130" spans="2:7" ht="25.5" x14ac:dyDescent="0.2">
      <c r="B130" s="261"/>
      <c r="C130" s="168">
        <v>120</v>
      </c>
      <c r="D130" s="121" t="s">
        <v>114</v>
      </c>
      <c r="E130" s="263"/>
      <c r="F130" s="117"/>
      <c r="G130" s="117"/>
    </row>
    <row r="131" spans="2:7" ht="38.25" x14ac:dyDescent="0.2">
      <c r="B131" s="261"/>
      <c r="C131" s="168">
        <v>121</v>
      </c>
      <c r="D131" s="121" t="s">
        <v>115</v>
      </c>
      <c r="E131" s="263"/>
      <c r="F131" s="117"/>
      <c r="G131" s="117"/>
    </row>
    <row r="132" spans="2:7" ht="25.5" x14ac:dyDescent="0.2">
      <c r="B132" s="261" t="s">
        <v>1778</v>
      </c>
      <c r="C132" s="168">
        <v>122</v>
      </c>
      <c r="D132" s="121" t="s">
        <v>104</v>
      </c>
      <c r="E132" s="169" t="s">
        <v>105</v>
      </c>
      <c r="F132" s="117"/>
      <c r="G132" s="117"/>
    </row>
    <row r="133" spans="2:7" ht="76.5" x14ac:dyDescent="0.2">
      <c r="B133" s="261"/>
      <c r="C133" s="168">
        <v>123</v>
      </c>
      <c r="D133" s="121" t="s">
        <v>106</v>
      </c>
      <c r="E133" s="169" t="s">
        <v>1710</v>
      </c>
      <c r="F133" s="117"/>
      <c r="G133" s="117"/>
    </row>
    <row r="134" spans="2:7" ht="25.5" x14ac:dyDescent="0.2">
      <c r="B134" s="261"/>
      <c r="C134" s="168">
        <v>124</v>
      </c>
      <c r="D134" s="121" t="s">
        <v>107</v>
      </c>
      <c r="E134" s="169" t="s">
        <v>1729</v>
      </c>
      <c r="F134" s="117"/>
      <c r="G134" s="117"/>
    </row>
    <row r="135" spans="2:7" ht="25.5" x14ac:dyDescent="0.2">
      <c r="B135" s="261"/>
      <c r="C135" s="168">
        <v>125</v>
      </c>
      <c r="D135" s="121" t="s">
        <v>117</v>
      </c>
      <c r="E135" s="169" t="s">
        <v>1779</v>
      </c>
      <c r="F135" s="117"/>
      <c r="G135" s="117"/>
    </row>
    <row r="136" spans="2:7" ht="25.5" x14ac:dyDescent="0.2">
      <c r="B136" s="261"/>
      <c r="C136" s="168">
        <v>126</v>
      </c>
      <c r="D136" s="121" t="s">
        <v>118</v>
      </c>
      <c r="E136" s="169" t="s">
        <v>1729</v>
      </c>
      <c r="F136" s="117"/>
      <c r="G136" s="117"/>
    </row>
    <row r="137" spans="2:7" ht="38.25" x14ac:dyDescent="0.2">
      <c r="B137" s="261"/>
      <c r="C137" s="168">
        <v>127</v>
      </c>
      <c r="D137" s="121" t="s">
        <v>120</v>
      </c>
      <c r="E137" s="169" t="s">
        <v>1780</v>
      </c>
      <c r="F137" s="117"/>
      <c r="G137" s="117"/>
    </row>
    <row r="138" spans="2:7" ht="51" x14ac:dyDescent="0.2">
      <c r="B138" s="264"/>
      <c r="C138" s="172">
        <v>128</v>
      </c>
      <c r="D138" s="155" t="s">
        <v>1781</v>
      </c>
      <c r="E138" s="173" t="s">
        <v>72</v>
      </c>
      <c r="F138" s="117"/>
      <c r="G138" s="117"/>
    </row>
    <row r="139" spans="2:7" x14ac:dyDescent="0.2">
      <c r="E139" s="124"/>
      <c r="F139" s="117"/>
      <c r="G139" s="117"/>
    </row>
    <row r="140" spans="2:7" x14ac:dyDescent="0.2">
      <c r="E140" s="124"/>
      <c r="F140" s="117"/>
      <c r="G140" s="117"/>
    </row>
    <row r="141" spans="2:7" x14ac:dyDescent="0.2">
      <c r="E141" s="124"/>
      <c r="F141" s="117"/>
      <c r="G141" s="117"/>
    </row>
    <row r="142" spans="2:7" x14ac:dyDescent="0.2">
      <c r="E142" s="124"/>
      <c r="F142" s="117"/>
      <c r="G142" s="117"/>
    </row>
    <row r="143" spans="2:7" x14ac:dyDescent="0.2">
      <c r="E143" s="124"/>
      <c r="F143" s="117"/>
      <c r="G143" s="117"/>
    </row>
    <row r="144" spans="2:7" x14ac:dyDescent="0.2">
      <c r="E144" s="124"/>
      <c r="F144" s="117"/>
      <c r="G144" s="117"/>
    </row>
    <row r="145" spans="5:7" x14ac:dyDescent="0.2">
      <c r="E145" s="124"/>
      <c r="F145" s="117"/>
      <c r="G145" s="117"/>
    </row>
    <row r="146" spans="5:7" x14ac:dyDescent="0.2">
      <c r="E146" s="124"/>
      <c r="F146" s="117"/>
      <c r="G146" s="117"/>
    </row>
    <row r="147" spans="5:7" x14ac:dyDescent="0.2">
      <c r="E147" s="124"/>
      <c r="F147" s="117"/>
      <c r="G147" s="117"/>
    </row>
    <row r="148" spans="5:7" x14ac:dyDescent="0.2">
      <c r="E148" s="124"/>
      <c r="F148" s="117"/>
      <c r="G148" s="117"/>
    </row>
    <row r="149" spans="5:7" x14ac:dyDescent="0.2">
      <c r="E149" s="124"/>
      <c r="F149" s="117"/>
      <c r="G149" s="117"/>
    </row>
    <row r="150" spans="5:7" x14ac:dyDescent="0.2">
      <c r="E150" s="124"/>
      <c r="F150" s="117"/>
      <c r="G150" s="117"/>
    </row>
    <row r="151" spans="5:7" x14ac:dyDescent="0.2">
      <c r="E151" s="124"/>
      <c r="F151" s="117"/>
      <c r="G151" s="117"/>
    </row>
    <row r="152" spans="5:7" x14ac:dyDescent="0.2">
      <c r="E152" s="124"/>
      <c r="F152" s="117"/>
      <c r="G152" s="117"/>
    </row>
    <row r="153" spans="5:7" x14ac:dyDescent="0.2">
      <c r="E153" s="124"/>
      <c r="F153" s="117"/>
      <c r="G153" s="117"/>
    </row>
    <row r="154" spans="5:7" x14ac:dyDescent="0.2">
      <c r="E154" s="124"/>
      <c r="F154" s="117"/>
      <c r="G154" s="117"/>
    </row>
    <row r="155" spans="5:7" x14ac:dyDescent="0.2">
      <c r="E155" s="124"/>
      <c r="F155" s="117"/>
      <c r="G155" s="117"/>
    </row>
    <row r="156" spans="5:7" x14ac:dyDescent="0.2">
      <c r="E156" s="124"/>
      <c r="F156" s="117"/>
      <c r="G156" s="117"/>
    </row>
    <row r="157" spans="5:7" x14ac:dyDescent="0.2">
      <c r="E157" s="124"/>
      <c r="F157" s="117"/>
      <c r="G157" s="117"/>
    </row>
    <row r="158" spans="5:7" x14ac:dyDescent="0.2">
      <c r="E158" s="124"/>
      <c r="F158" s="117"/>
      <c r="G158" s="117"/>
    </row>
    <row r="159" spans="5:7" x14ac:dyDescent="0.2">
      <c r="E159" s="124"/>
      <c r="F159" s="117"/>
      <c r="G159" s="117"/>
    </row>
    <row r="160" spans="5:7" x14ac:dyDescent="0.2">
      <c r="E160" s="124"/>
      <c r="F160" s="117"/>
      <c r="G160" s="117"/>
    </row>
    <row r="161" spans="5:7" x14ac:dyDescent="0.2">
      <c r="E161" s="124"/>
      <c r="F161" s="117"/>
      <c r="G161" s="117"/>
    </row>
    <row r="162" spans="5:7" x14ac:dyDescent="0.2">
      <c r="E162" s="124"/>
      <c r="F162" s="117"/>
      <c r="G162" s="117"/>
    </row>
    <row r="163" spans="5:7" x14ac:dyDescent="0.2">
      <c r="E163" s="124"/>
      <c r="F163" s="117"/>
      <c r="G163" s="117"/>
    </row>
    <row r="164" spans="5:7" x14ac:dyDescent="0.2">
      <c r="E164" s="124"/>
      <c r="F164" s="117"/>
      <c r="G164" s="117"/>
    </row>
    <row r="165" spans="5:7" x14ac:dyDescent="0.2">
      <c r="E165" s="124"/>
      <c r="F165" s="117"/>
      <c r="G165" s="117"/>
    </row>
    <row r="166" spans="5:7" x14ac:dyDescent="0.2">
      <c r="F166" s="117"/>
      <c r="G166" s="117"/>
    </row>
    <row r="167" spans="5:7" x14ac:dyDescent="0.2">
      <c r="F167" s="117"/>
      <c r="G167" s="117"/>
    </row>
    <row r="168" spans="5:7" x14ac:dyDescent="0.2">
      <c r="F168" s="117"/>
      <c r="G168" s="117"/>
    </row>
    <row r="169" spans="5:7" x14ac:dyDescent="0.2">
      <c r="F169" s="117"/>
      <c r="G169" s="117"/>
    </row>
    <row r="170" spans="5:7" x14ac:dyDescent="0.2">
      <c r="F170" s="117"/>
      <c r="G170" s="117"/>
    </row>
    <row r="171" spans="5:7" x14ac:dyDescent="0.2">
      <c r="F171" s="117"/>
      <c r="G171" s="117"/>
    </row>
    <row r="172" spans="5:7" x14ac:dyDescent="0.2">
      <c r="F172" s="117"/>
      <c r="G172" s="117"/>
    </row>
    <row r="173" spans="5:7" x14ac:dyDescent="0.2">
      <c r="F173" s="117"/>
      <c r="G173" s="117"/>
    </row>
    <row r="174" spans="5:7" x14ac:dyDescent="0.2">
      <c r="F174" s="117"/>
      <c r="G174" s="117"/>
    </row>
    <row r="175" spans="5:7" x14ac:dyDescent="0.2">
      <c r="F175" s="117"/>
      <c r="G175" s="117"/>
    </row>
    <row r="176" spans="5:7" x14ac:dyDescent="0.2">
      <c r="F176" s="117"/>
      <c r="G176" s="117"/>
    </row>
    <row r="177" spans="6:7" x14ac:dyDescent="0.2">
      <c r="F177" s="117"/>
      <c r="G177" s="117"/>
    </row>
    <row r="178" spans="6:7" x14ac:dyDescent="0.2">
      <c r="F178" s="117"/>
      <c r="G178" s="117"/>
    </row>
    <row r="179" spans="6:7" x14ac:dyDescent="0.2">
      <c r="F179" s="117"/>
      <c r="G179" s="117"/>
    </row>
    <row r="180" spans="6:7" x14ac:dyDescent="0.2">
      <c r="F180" s="117"/>
      <c r="G180" s="117"/>
    </row>
    <row r="181" spans="6:7" x14ac:dyDescent="0.2">
      <c r="F181" s="117"/>
      <c r="G181" s="117"/>
    </row>
    <row r="182" spans="6:7" x14ac:dyDescent="0.2">
      <c r="F182" s="117"/>
      <c r="G182" s="117"/>
    </row>
    <row r="183" spans="6:7" x14ac:dyDescent="0.2">
      <c r="F183" s="117"/>
      <c r="G183" s="117"/>
    </row>
    <row r="184" spans="6:7" x14ac:dyDescent="0.2">
      <c r="F184" s="117"/>
      <c r="G184" s="117"/>
    </row>
    <row r="185" spans="6:7" x14ac:dyDescent="0.2">
      <c r="F185" s="117"/>
      <c r="G185" s="117"/>
    </row>
    <row r="186" spans="6:7" x14ac:dyDescent="0.2">
      <c r="F186" s="117"/>
      <c r="G186" s="117"/>
    </row>
    <row r="187" spans="6:7" x14ac:dyDescent="0.2">
      <c r="F187" s="117"/>
      <c r="G187" s="117"/>
    </row>
    <row r="188" spans="6:7" x14ac:dyDescent="0.2">
      <c r="F188" s="117"/>
      <c r="G188" s="117"/>
    </row>
    <row r="189" spans="6:7" x14ac:dyDescent="0.2">
      <c r="F189" s="117"/>
      <c r="G189" s="117"/>
    </row>
    <row r="190" spans="6:7" x14ac:dyDescent="0.2">
      <c r="F190" s="117"/>
      <c r="G190" s="117"/>
    </row>
    <row r="191" spans="6:7" x14ac:dyDescent="0.2">
      <c r="F191" s="117"/>
      <c r="G191" s="117"/>
    </row>
    <row r="192" spans="6:7" x14ac:dyDescent="0.2">
      <c r="F192" s="117"/>
      <c r="G192" s="117"/>
    </row>
    <row r="193" spans="6:7" x14ac:dyDescent="0.2">
      <c r="F193" s="117"/>
      <c r="G193" s="117"/>
    </row>
    <row r="194" spans="6:7" x14ac:dyDescent="0.2">
      <c r="F194" s="117"/>
      <c r="G194" s="117"/>
    </row>
    <row r="195" spans="6:7" x14ac:dyDescent="0.2">
      <c r="F195" s="117"/>
      <c r="G195" s="117"/>
    </row>
    <row r="196" spans="6:7" x14ac:dyDescent="0.2">
      <c r="F196" s="117"/>
      <c r="G196" s="117"/>
    </row>
    <row r="197" spans="6:7" x14ac:dyDescent="0.2">
      <c r="F197" s="117"/>
      <c r="G197" s="117"/>
    </row>
    <row r="198" spans="6:7" x14ac:dyDescent="0.2">
      <c r="F198" s="117"/>
      <c r="G198" s="117"/>
    </row>
    <row r="199" spans="6:7" x14ac:dyDescent="0.2">
      <c r="F199" s="117"/>
      <c r="G199" s="117"/>
    </row>
    <row r="200" spans="6:7" x14ac:dyDescent="0.2">
      <c r="F200" s="117"/>
      <c r="G200" s="117"/>
    </row>
    <row r="201" spans="6:7" x14ac:dyDescent="0.2">
      <c r="F201" s="117"/>
      <c r="G201" s="117"/>
    </row>
    <row r="202" spans="6:7" x14ac:dyDescent="0.2">
      <c r="F202" s="117"/>
      <c r="G202" s="117"/>
    </row>
    <row r="203" spans="6:7" x14ac:dyDescent="0.2">
      <c r="F203" s="117"/>
      <c r="G203" s="117"/>
    </row>
    <row r="204" spans="6:7" x14ac:dyDescent="0.2">
      <c r="F204" s="117"/>
      <c r="G204" s="117"/>
    </row>
    <row r="205" spans="6:7" x14ac:dyDescent="0.2">
      <c r="F205" s="117"/>
      <c r="G205" s="117"/>
    </row>
    <row r="206" spans="6:7" x14ac:dyDescent="0.2">
      <c r="F206" s="117"/>
      <c r="G206" s="117"/>
    </row>
    <row r="207" spans="6:7" x14ac:dyDescent="0.2">
      <c r="F207" s="117"/>
      <c r="G207" s="117"/>
    </row>
    <row r="208" spans="6:7" x14ac:dyDescent="0.2">
      <c r="F208" s="117"/>
      <c r="G208" s="117"/>
    </row>
    <row r="209" spans="6:7" x14ac:dyDescent="0.2">
      <c r="F209" s="117"/>
      <c r="G209" s="117"/>
    </row>
    <row r="210" spans="6:7" x14ac:dyDescent="0.2">
      <c r="F210" s="117"/>
      <c r="G210" s="117"/>
    </row>
    <row r="211" spans="6:7" x14ac:dyDescent="0.2">
      <c r="F211" s="117"/>
      <c r="G211" s="117"/>
    </row>
    <row r="212" spans="6:7" x14ac:dyDescent="0.2">
      <c r="F212" s="117"/>
      <c r="G212" s="117"/>
    </row>
    <row r="213" spans="6:7" x14ac:dyDescent="0.2">
      <c r="F213" s="117"/>
      <c r="G213" s="117"/>
    </row>
    <row r="214" spans="6:7" x14ac:dyDescent="0.2">
      <c r="F214" s="117"/>
      <c r="G214" s="117"/>
    </row>
    <row r="215" spans="6:7" x14ac:dyDescent="0.2">
      <c r="F215" s="117"/>
      <c r="G215" s="117"/>
    </row>
    <row r="216" spans="6:7" x14ac:dyDescent="0.2">
      <c r="F216" s="117"/>
      <c r="G216" s="117"/>
    </row>
    <row r="217" spans="6:7" x14ac:dyDescent="0.2">
      <c r="F217" s="117"/>
      <c r="G217" s="117"/>
    </row>
    <row r="218" spans="6:7" x14ac:dyDescent="0.2">
      <c r="F218" s="117"/>
      <c r="G218" s="117"/>
    </row>
    <row r="219" spans="6:7" x14ac:dyDescent="0.2">
      <c r="F219" s="117"/>
      <c r="G219" s="117"/>
    </row>
    <row r="220" spans="6:7" x14ac:dyDescent="0.2">
      <c r="F220" s="117"/>
      <c r="G220" s="117"/>
    </row>
    <row r="221" spans="6:7" x14ac:dyDescent="0.2">
      <c r="F221" s="117"/>
      <c r="G221" s="117"/>
    </row>
    <row r="222" spans="6:7" x14ac:dyDescent="0.2">
      <c r="F222" s="117"/>
      <c r="G222" s="117"/>
    </row>
    <row r="223" spans="6:7" x14ac:dyDescent="0.2">
      <c r="F223" s="117"/>
      <c r="G223" s="117"/>
    </row>
    <row r="224" spans="6:7" x14ac:dyDescent="0.2">
      <c r="F224" s="117"/>
      <c r="G224" s="117"/>
    </row>
    <row r="225" spans="6:7" x14ac:dyDescent="0.2">
      <c r="F225" s="117"/>
      <c r="G225" s="117"/>
    </row>
    <row r="226" spans="6:7" x14ac:dyDescent="0.2">
      <c r="F226" s="117"/>
      <c r="G226" s="117"/>
    </row>
    <row r="227" spans="6:7" x14ac:dyDescent="0.2">
      <c r="F227" s="117"/>
      <c r="G227" s="117"/>
    </row>
    <row r="228" spans="6:7" x14ac:dyDescent="0.2">
      <c r="F228" s="117"/>
      <c r="G228" s="117"/>
    </row>
    <row r="229" spans="6:7" x14ac:dyDescent="0.2">
      <c r="F229" s="117"/>
      <c r="G229" s="117"/>
    </row>
    <row r="230" spans="6:7" x14ac:dyDescent="0.2">
      <c r="F230" s="117"/>
      <c r="G230" s="117"/>
    </row>
    <row r="231" spans="6:7" x14ac:dyDescent="0.2">
      <c r="F231" s="117"/>
      <c r="G231" s="117"/>
    </row>
    <row r="232" spans="6:7" x14ac:dyDescent="0.2">
      <c r="F232" s="117"/>
      <c r="G232" s="117"/>
    </row>
    <row r="233" spans="6:7" x14ac:dyDescent="0.2">
      <c r="F233" s="117"/>
      <c r="G233" s="117"/>
    </row>
    <row r="234" spans="6:7" x14ac:dyDescent="0.2">
      <c r="F234" s="117"/>
      <c r="G234" s="117"/>
    </row>
    <row r="235" spans="6:7" x14ac:dyDescent="0.2">
      <c r="F235" s="117"/>
      <c r="G235" s="117"/>
    </row>
    <row r="236" spans="6:7" x14ac:dyDescent="0.2">
      <c r="F236" s="117"/>
      <c r="G236" s="117"/>
    </row>
    <row r="237" spans="6:7" x14ac:dyDescent="0.2">
      <c r="F237" s="117"/>
      <c r="G237" s="117"/>
    </row>
    <row r="238" spans="6:7" x14ac:dyDescent="0.2">
      <c r="F238" s="117"/>
      <c r="G238" s="117"/>
    </row>
    <row r="239" spans="6:7" x14ac:dyDescent="0.2">
      <c r="F239" s="117"/>
      <c r="G239" s="117"/>
    </row>
    <row r="240" spans="6:7" x14ac:dyDescent="0.2">
      <c r="F240" s="117"/>
      <c r="G240" s="117"/>
    </row>
    <row r="241" spans="6:7" x14ac:dyDescent="0.2">
      <c r="F241" s="117"/>
      <c r="G241" s="117"/>
    </row>
    <row r="242" spans="6:7" x14ac:dyDescent="0.2">
      <c r="F242" s="117"/>
      <c r="G242" s="117"/>
    </row>
    <row r="243" spans="6:7" x14ac:dyDescent="0.2">
      <c r="F243" s="117"/>
      <c r="G243" s="117"/>
    </row>
    <row r="244" spans="6:7" x14ac:dyDescent="0.2">
      <c r="F244" s="117"/>
      <c r="G244" s="117"/>
    </row>
    <row r="245" spans="6:7" x14ac:dyDescent="0.2">
      <c r="F245" s="117"/>
      <c r="G245" s="117"/>
    </row>
    <row r="246" spans="6:7" x14ac:dyDescent="0.2">
      <c r="F246" s="117"/>
      <c r="G246" s="117"/>
    </row>
    <row r="247" spans="6:7" x14ac:dyDescent="0.2">
      <c r="F247" s="117"/>
      <c r="G247" s="117"/>
    </row>
    <row r="248" spans="6:7" x14ac:dyDescent="0.2">
      <c r="F248" s="117"/>
      <c r="G248" s="117"/>
    </row>
    <row r="249" spans="6:7" x14ac:dyDescent="0.2">
      <c r="F249" s="117"/>
      <c r="G249" s="117"/>
    </row>
    <row r="250" spans="6:7" x14ac:dyDescent="0.2">
      <c r="F250" s="117"/>
      <c r="G250" s="117"/>
    </row>
    <row r="251" spans="6:7" x14ac:dyDescent="0.2">
      <c r="F251" s="117"/>
      <c r="G251" s="117"/>
    </row>
    <row r="252" spans="6:7" x14ac:dyDescent="0.2">
      <c r="F252" s="117"/>
      <c r="G252" s="117"/>
    </row>
    <row r="253" spans="6:7" x14ac:dyDescent="0.2">
      <c r="F253" s="117"/>
      <c r="G253" s="117"/>
    </row>
    <row r="254" spans="6:7" x14ac:dyDescent="0.2">
      <c r="F254" s="117"/>
      <c r="G254" s="117"/>
    </row>
    <row r="255" spans="6:7" x14ac:dyDescent="0.2">
      <c r="F255" s="117"/>
      <c r="G255" s="117"/>
    </row>
    <row r="256" spans="6:7" x14ac:dyDescent="0.2">
      <c r="F256" s="117"/>
      <c r="G256" s="117"/>
    </row>
    <row r="257" spans="6:7" x14ac:dyDescent="0.2">
      <c r="F257" s="117"/>
      <c r="G257" s="117"/>
    </row>
    <row r="258" spans="6:7" x14ac:dyDescent="0.2">
      <c r="F258" s="117"/>
      <c r="G258" s="117"/>
    </row>
    <row r="259" spans="6:7" x14ac:dyDescent="0.2">
      <c r="F259" s="117"/>
      <c r="G259" s="117"/>
    </row>
    <row r="260" spans="6:7" x14ac:dyDescent="0.2">
      <c r="F260" s="117"/>
      <c r="G260" s="117"/>
    </row>
    <row r="261" spans="6:7" x14ac:dyDescent="0.2">
      <c r="F261" s="117"/>
      <c r="G261" s="117"/>
    </row>
    <row r="262" spans="6:7" x14ac:dyDescent="0.2">
      <c r="F262" s="117"/>
      <c r="G262" s="117"/>
    </row>
    <row r="263" spans="6:7" x14ac:dyDescent="0.2">
      <c r="F263" s="117"/>
      <c r="G263" s="117"/>
    </row>
    <row r="264" spans="6:7" x14ac:dyDescent="0.2">
      <c r="F264" s="117"/>
      <c r="G264" s="117"/>
    </row>
    <row r="265" spans="6:7" x14ac:dyDescent="0.2">
      <c r="F265" s="117"/>
      <c r="G265" s="117"/>
    </row>
    <row r="266" spans="6:7" x14ac:dyDescent="0.2">
      <c r="F266" s="117"/>
      <c r="G266" s="117"/>
    </row>
    <row r="267" spans="6:7" x14ac:dyDescent="0.2">
      <c r="F267" s="117"/>
      <c r="G267" s="117"/>
    </row>
    <row r="268" spans="6:7" x14ac:dyDescent="0.2">
      <c r="F268" s="117"/>
      <c r="G268" s="117"/>
    </row>
    <row r="269" spans="6:7" x14ac:dyDescent="0.2">
      <c r="F269" s="117"/>
      <c r="G269" s="117"/>
    </row>
    <row r="270" spans="6:7" x14ac:dyDescent="0.2">
      <c r="F270" s="117"/>
      <c r="G270" s="117"/>
    </row>
    <row r="271" spans="6:7" x14ac:dyDescent="0.2">
      <c r="F271" s="117"/>
      <c r="G271" s="117"/>
    </row>
    <row r="272" spans="6:7" x14ac:dyDescent="0.2">
      <c r="F272" s="117"/>
      <c r="G272" s="117"/>
    </row>
    <row r="273" spans="6:7" x14ac:dyDescent="0.2">
      <c r="F273" s="117"/>
      <c r="G273" s="117"/>
    </row>
    <row r="274" spans="6:7" x14ac:dyDescent="0.2">
      <c r="F274" s="117"/>
      <c r="G274" s="117"/>
    </row>
    <row r="275" spans="6:7" x14ac:dyDescent="0.2">
      <c r="F275" s="117"/>
      <c r="G275" s="117"/>
    </row>
    <row r="276" spans="6:7" x14ac:dyDescent="0.2">
      <c r="F276" s="117"/>
      <c r="G276" s="117"/>
    </row>
    <row r="277" spans="6:7" x14ac:dyDescent="0.2">
      <c r="F277" s="117"/>
      <c r="G277" s="117"/>
    </row>
    <row r="278" spans="6:7" x14ac:dyDescent="0.2">
      <c r="F278" s="117"/>
      <c r="G278" s="117"/>
    </row>
    <row r="279" spans="6:7" x14ac:dyDescent="0.2">
      <c r="F279" s="117"/>
      <c r="G279" s="117"/>
    </row>
    <row r="280" spans="6:7" x14ac:dyDescent="0.2">
      <c r="F280" s="117"/>
      <c r="G280" s="117"/>
    </row>
    <row r="281" spans="6:7" x14ac:dyDescent="0.2">
      <c r="F281" s="117"/>
      <c r="G281" s="117"/>
    </row>
    <row r="282" spans="6:7" x14ac:dyDescent="0.2">
      <c r="F282" s="117"/>
      <c r="G282" s="117"/>
    </row>
    <row r="283" spans="6:7" x14ac:dyDescent="0.2">
      <c r="F283" s="117"/>
      <c r="G283" s="117"/>
    </row>
    <row r="284" spans="6:7" x14ac:dyDescent="0.2">
      <c r="F284" s="117"/>
      <c r="G284" s="117"/>
    </row>
    <row r="285" spans="6:7" x14ac:dyDescent="0.2">
      <c r="F285" s="117"/>
      <c r="G285" s="117"/>
    </row>
    <row r="286" spans="6:7" x14ac:dyDescent="0.2">
      <c r="F286" s="117"/>
      <c r="G286" s="117"/>
    </row>
    <row r="287" spans="6:7" x14ac:dyDescent="0.2">
      <c r="F287" s="117"/>
      <c r="G287" s="117"/>
    </row>
    <row r="288" spans="6:7" x14ac:dyDescent="0.2">
      <c r="F288" s="117"/>
      <c r="G288" s="117"/>
    </row>
    <row r="289" spans="6:7" x14ac:dyDescent="0.2">
      <c r="F289" s="117"/>
      <c r="G289" s="117"/>
    </row>
    <row r="290" spans="6:7" x14ac:dyDescent="0.2">
      <c r="F290" s="117"/>
      <c r="G290" s="117"/>
    </row>
    <row r="291" spans="6:7" x14ac:dyDescent="0.2">
      <c r="F291" s="117"/>
      <c r="G291" s="117"/>
    </row>
    <row r="292" spans="6:7" x14ac:dyDescent="0.2">
      <c r="F292" s="117"/>
      <c r="G292" s="117"/>
    </row>
    <row r="293" spans="6:7" x14ac:dyDescent="0.2">
      <c r="F293" s="117"/>
      <c r="G293" s="117"/>
    </row>
    <row r="294" spans="6:7" x14ac:dyDescent="0.2">
      <c r="F294" s="117"/>
      <c r="G294" s="117"/>
    </row>
    <row r="295" spans="6:7" x14ac:dyDescent="0.2">
      <c r="F295" s="117"/>
      <c r="G295" s="117"/>
    </row>
    <row r="296" spans="6:7" x14ac:dyDescent="0.2">
      <c r="F296" s="117"/>
      <c r="G296" s="117"/>
    </row>
    <row r="297" spans="6:7" x14ac:dyDescent="0.2">
      <c r="F297" s="117"/>
      <c r="G297" s="117"/>
    </row>
    <row r="298" spans="6:7" x14ac:dyDescent="0.2">
      <c r="F298" s="117"/>
      <c r="G298" s="117"/>
    </row>
    <row r="299" spans="6:7" x14ac:dyDescent="0.2">
      <c r="F299" s="117"/>
      <c r="G299" s="117"/>
    </row>
    <row r="300" spans="6:7" x14ac:dyDescent="0.2">
      <c r="F300" s="117"/>
      <c r="G300" s="117"/>
    </row>
    <row r="301" spans="6:7" x14ac:dyDescent="0.2">
      <c r="F301" s="117"/>
      <c r="G301" s="117"/>
    </row>
    <row r="302" spans="6:7" x14ac:dyDescent="0.2">
      <c r="F302" s="117"/>
      <c r="G302" s="117"/>
    </row>
    <row r="303" spans="6:7" x14ac:dyDescent="0.2">
      <c r="F303" s="117"/>
      <c r="G303" s="117"/>
    </row>
    <row r="304" spans="6:7" x14ac:dyDescent="0.2">
      <c r="F304" s="117"/>
      <c r="G304" s="117"/>
    </row>
    <row r="305" spans="6:7" x14ac:dyDescent="0.2">
      <c r="F305" s="117"/>
      <c r="G305" s="117"/>
    </row>
    <row r="306" spans="6:7" x14ac:dyDescent="0.2">
      <c r="F306" s="117"/>
      <c r="G306" s="117"/>
    </row>
    <row r="307" spans="6:7" x14ac:dyDescent="0.2">
      <c r="F307" s="117"/>
      <c r="G307" s="117"/>
    </row>
    <row r="308" spans="6:7" x14ac:dyDescent="0.2">
      <c r="F308" s="117"/>
      <c r="G308" s="117"/>
    </row>
    <row r="309" spans="6:7" x14ac:dyDescent="0.2">
      <c r="F309" s="117"/>
      <c r="G309" s="117"/>
    </row>
    <row r="310" spans="6:7" x14ac:dyDescent="0.2">
      <c r="F310" s="117"/>
      <c r="G310" s="117"/>
    </row>
    <row r="311" spans="6:7" x14ac:dyDescent="0.2">
      <c r="F311" s="117"/>
      <c r="G311" s="117"/>
    </row>
    <row r="312" spans="6:7" x14ac:dyDescent="0.2">
      <c r="F312" s="117"/>
      <c r="G312" s="117"/>
    </row>
    <row r="313" spans="6:7" x14ac:dyDescent="0.2">
      <c r="F313" s="117"/>
      <c r="G313" s="117"/>
    </row>
    <row r="314" spans="6:7" x14ac:dyDescent="0.2">
      <c r="F314" s="117"/>
      <c r="G314" s="117"/>
    </row>
    <row r="315" spans="6:7" x14ac:dyDescent="0.2">
      <c r="F315" s="117"/>
      <c r="G315" s="117"/>
    </row>
    <row r="316" spans="6:7" x14ac:dyDescent="0.2">
      <c r="F316" s="117"/>
      <c r="G316" s="117"/>
    </row>
    <row r="317" spans="6:7" x14ac:dyDescent="0.2">
      <c r="F317" s="117"/>
      <c r="G317" s="117"/>
    </row>
    <row r="318" spans="6:7" x14ac:dyDescent="0.2">
      <c r="F318" s="117"/>
      <c r="G318" s="117"/>
    </row>
    <row r="319" spans="6:7" x14ac:dyDescent="0.2">
      <c r="F319" s="117"/>
      <c r="G319" s="117"/>
    </row>
    <row r="320" spans="6:7" x14ac:dyDescent="0.2">
      <c r="F320" s="117"/>
      <c r="G320" s="117"/>
    </row>
    <row r="321" spans="6:7" x14ac:dyDescent="0.2">
      <c r="F321" s="117"/>
      <c r="G321" s="117"/>
    </row>
    <row r="322" spans="6:7" x14ac:dyDescent="0.2">
      <c r="F322" s="117"/>
      <c r="G322" s="117"/>
    </row>
    <row r="323" spans="6:7" x14ac:dyDescent="0.2">
      <c r="F323" s="117"/>
      <c r="G323" s="117"/>
    </row>
    <row r="324" spans="6:7" x14ac:dyDescent="0.2">
      <c r="F324" s="117"/>
      <c r="G324" s="117"/>
    </row>
    <row r="325" spans="6:7" x14ac:dyDescent="0.2">
      <c r="F325" s="117"/>
      <c r="G325" s="117"/>
    </row>
    <row r="326" spans="6:7" x14ac:dyDescent="0.2">
      <c r="F326" s="117"/>
      <c r="G326" s="117"/>
    </row>
    <row r="327" spans="6:7" x14ac:dyDescent="0.2">
      <c r="F327" s="117"/>
      <c r="G327" s="117"/>
    </row>
    <row r="328" spans="6:7" x14ac:dyDescent="0.2">
      <c r="F328" s="117"/>
      <c r="G328" s="117"/>
    </row>
    <row r="329" spans="6:7" x14ac:dyDescent="0.2">
      <c r="F329" s="117"/>
      <c r="G329" s="117"/>
    </row>
    <row r="330" spans="6:7" x14ac:dyDescent="0.2">
      <c r="F330" s="117"/>
      <c r="G330" s="117"/>
    </row>
    <row r="331" spans="6:7" x14ac:dyDescent="0.2">
      <c r="F331" s="117"/>
      <c r="G331" s="117"/>
    </row>
    <row r="332" spans="6:7" x14ac:dyDescent="0.2">
      <c r="F332" s="117"/>
      <c r="G332" s="117"/>
    </row>
    <row r="333" spans="6:7" x14ac:dyDescent="0.2">
      <c r="F333" s="117"/>
      <c r="G333" s="117"/>
    </row>
    <row r="334" spans="6:7" x14ac:dyDescent="0.2">
      <c r="F334" s="117"/>
      <c r="G334" s="117"/>
    </row>
    <row r="335" spans="6:7" x14ac:dyDescent="0.2">
      <c r="F335" s="117"/>
      <c r="G335" s="117"/>
    </row>
    <row r="336" spans="6:7" x14ac:dyDescent="0.2">
      <c r="F336" s="117"/>
      <c r="G336" s="117"/>
    </row>
    <row r="337" spans="6:7" x14ac:dyDescent="0.2">
      <c r="F337" s="117"/>
      <c r="G337" s="117"/>
    </row>
    <row r="338" spans="6:7" x14ac:dyDescent="0.2">
      <c r="F338" s="117"/>
      <c r="G338" s="117"/>
    </row>
    <row r="339" spans="6:7" x14ac:dyDescent="0.2">
      <c r="F339" s="117"/>
      <c r="G339" s="117"/>
    </row>
    <row r="340" spans="6:7" x14ac:dyDescent="0.2">
      <c r="F340" s="117"/>
      <c r="G340" s="117"/>
    </row>
    <row r="341" spans="6:7" x14ac:dyDescent="0.2">
      <c r="F341" s="117"/>
      <c r="G341" s="117"/>
    </row>
    <row r="342" spans="6:7" x14ac:dyDescent="0.2">
      <c r="F342" s="117"/>
      <c r="G342" s="117"/>
    </row>
    <row r="343" spans="6:7" x14ac:dyDescent="0.2">
      <c r="F343" s="117"/>
      <c r="G343" s="117"/>
    </row>
    <row r="344" spans="6:7" x14ac:dyDescent="0.2">
      <c r="F344" s="117"/>
      <c r="G344" s="117"/>
    </row>
    <row r="345" spans="6:7" x14ac:dyDescent="0.2">
      <c r="F345" s="117"/>
      <c r="G345" s="117"/>
    </row>
    <row r="346" spans="6:7" x14ac:dyDescent="0.2">
      <c r="F346" s="117"/>
      <c r="G346" s="117"/>
    </row>
    <row r="347" spans="6:7" x14ac:dyDescent="0.2">
      <c r="F347" s="117"/>
      <c r="G347" s="117"/>
    </row>
    <row r="348" spans="6:7" x14ac:dyDescent="0.2">
      <c r="F348" s="117"/>
      <c r="G348" s="117"/>
    </row>
    <row r="349" spans="6:7" x14ac:dyDescent="0.2">
      <c r="F349" s="117"/>
      <c r="G349" s="117"/>
    </row>
    <row r="350" spans="6:7" x14ac:dyDescent="0.2">
      <c r="F350" s="117"/>
      <c r="G350" s="117"/>
    </row>
    <row r="351" spans="6:7" x14ac:dyDescent="0.2">
      <c r="F351" s="117"/>
      <c r="G351" s="117"/>
    </row>
    <row r="352" spans="6:7" x14ac:dyDescent="0.2">
      <c r="F352" s="117"/>
      <c r="G352" s="117"/>
    </row>
    <row r="353" spans="6:7" x14ac:dyDescent="0.2">
      <c r="F353" s="117"/>
      <c r="G353" s="117"/>
    </row>
    <row r="354" spans="6:7" x14ac:dyDescent="0.2">
      <c r="F354" s="117"/>
      <c r="G354" s="117"/>
    </row>
    <row r="355" spans="6:7" x14ac:dyDescent="0.2">
      <c r="F355" s="117"/>
      <c r="G355" s="117"/>
    </row>
    <row r="356" spans="6:7" x14ac:dyDescent="0.2">
      <c r="F356" s="117"/>
      <c r="G356" s="117"/>
    </row>
    <row r="357" spans="6:7" x14ac:dyDescent="0.2">
      <c r="F357" s="117"/>
      <c r="G357" s="117"/>
    </row>
    <row r="358" spans="6:7" x14ac:dyDescent="0.2">
      <c r="F358" s="117"/>
      <c r="G358" s="117"/>
    </row>
    <row r="359" spans="6:7" x14ac:dyDescent="0.2">
      <c r="F359" s="117"/>
      <c r="G359" s="117"/>
    </row>
    <row r="360" spans="6:7" x14ac:dyDescent="0.2">
      <c r="F360" s="117"/>
      <c r="G360" s="117"/>
    </row>
    <row r="361" spans="6:7" x14ac:dyDescent="0.2">
      <c r="F361" s="117"/>
      <c r="G361" s="117"/>
    </row>
    <row r="362" spans="6:7" x14ac:dyDescent="0.2">
      <c r="F362" s="117"/>
      <c r="G362" s="117"/>
    </row>
    <row r="363" spans="6:7" x14ac:dyDescent="0.2">
      <c r="F363" s="117"/>
      <c r="G363" s="117"/>
    </row>
    <row r="364" spans="6:7" x14ac:dyDescent="0.2">
      <c r="F364" s="117"/>
      <c r="G364" s="117"/>
    </row>
    <row r="365" spans="6:7" x14ac:dyDescent="0.2">
      <c r="F365" s="117"/>
      <c r="G365" s="117"/>
    </row>
    <row r="366" spans="6:7" x14ac:dyDescent="0.2">
      <c r="F366" s="117"/>
      <c r="G366" s="117"/>
    </row>
    <row r="367" spans="6:7" x14ac:dyDescent="0.2">
      <c r="F367" s="117"/>
      <c r="G367" s="117"/>
    </row>
    <row r="368" spans="6:7" x14ac:dyDescent="0.2">
      <c r="F368" s="117"/>
      <c r="G368" s="117"/>
    </row>
    <row r="369" spans="6:7" x14ac:dyDescent="0.2">
      <c r="F369" s="117"/>
      <c r="G369" s="117"/>
    </row>
    <row r="370" spans="6:7" x14ac:dyDescent="0.2">
      <c r="F370" s="117"/>
      <c r="G370" s="117"/>
    </row>
    <row r="371" spans="6:7" x14ac:dyDescent="0.2">
      <c r="F371" s="117"/>
      <c r="G371" s="117"/>
    </row>
    <row r="372" spans="6:7" x14ac:dyDescent="0.2">
      <c r="F372" s="117"/>
      <c r="G372" s="117"/>
    </row>
    <row r="373" spans="6:7" x14ac:dyDescent="0.2">
      <c r="F373" s="117"/>
      <c r="G373" s="117"/>
    </row>
    <row r="374" spans="6:7" x14ac:dyDescent="0.2">
      <c r="F374" s="117"/>
      <c r="G374" s="117"/>
    </row>
    <row r="375" spans="6:7" x14ac:dyDescent="0.2">
      <c r="F375" s="117"/>
      <c r="G375" s="117"/>
    </row>
    <row r="376" spans="6:7" x14ac:dyDescent="0.2">
      <c r="F376" s="117"/>
      <c r="G376" s="117"/>
    </row>
    <row r="377" spans="6:7" x14ac:dyDescent="0.2">
      <c r="F377" s="117"/>
      <c r="G377" s="117"/>
    </row>
    <row r="378" spans="6:7" x14ac:dyDescent="0.2">
      <c r="F378" s="117"/>
      <c r="G378" s="117"/>
    </row>
    <row r="379" spans="6:7" x14ac:dyDescent="0.2">
      <c r="F379" s="117"/>
      <c r="G379" s="117"/>
    </row>
    <row r="380" spans="6:7" x14ac:dyDescent="0.2">
      <c r="F380" s="117"/>
      <c r="G380" s="117"/>
    </row>
    <row r="381" spans="6:7" x14ac:dyDescent="0.2">
      <c r="F381" s="117"/>
      <c r="G381" s="117"/>
    </row>
  </sheetData>
  <mergeCells count="36">
    <mergeCell ref="B94:B96"/>
    <mergeCell ref="B5:E8"/>
    <mergeCell ref="B11:B26"/>
    <mergeCell ref="E11:E13"/>
    <mergeCell ref="E22:E24"/>
    <mergeCell ref="B27:B36"/>
    <mergeCell ref="E27:E31"/>
    <mergeCell ref="B60:B82"/>
    <mergeCell ref="E60:E62"/>
    <mergeCell ref="E63:E64"/>
    <mergeCell ref="E72:E75"/>
    <mergeCell ref="B83:B93"/>
    <mergeCell ref="E84:E87"/>
    <mergeCell ref="E89:E90"/>
    <mergeCell ref="E92:E93"/>
    <mergeCell ref="B37:B59"/>
    <mergeCell ref="E39:E40"/>
    <mergeCell ref="E43:E46"/>
    <mergeCell ref="E52:E54"/>
    <mergeCell ref="E56:E58"/>
    <mergeCell ref="E94:E95"/>
    <mergeCell ref="B97:B104"/>
    <mergeCell ref="E99:E100"/>
    <mergeCell ref="E129:E131"/>
    <mergeCell ref="B132:B138"/>
    <mergeCell ref="B105:B112"/>
    <mergeCell ref="E105:E107"/>
    <mergeCell ref="E111:E112"/>
    <mergeCell ref="B113:B115"/>
    <mergeCell ref="E113:E115"/>
    <mergeCell ref="B116:B117"/>
    <mergeCell ref="B118:B121"/>
    <mergeCell ref="E120:E121"/>
    <mergeCell ref="B122:B128"/>
    <mergeCell ref="E122:E123"/>
    <mergeCell ref="B129:B131"/>
  </mergeCells>
  <hyperlinks>
    <hyperlink ref="A1" location="Introduction!A1" display="Home" xr:uid="{BBFF1655-15DE-44F5-901D-E4FCC901D563}"/>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47E76-C962-4A8B-A4D8-939FF377CE97}">
  <sheetPr>
    <tabColor rgb="FF3333FF"/>
  </sheetPr>
  <dimension ref="A1:AC505"/>
  <sheetViews>
    <sheetView zoomScale="72" workbookViewId="0">
      <selection activeCell="D7" sqref="D7"/>
    </sheetView>
  </sheetViews>
  <sheetFormatPr defaultColWidth="8.7109375" defaultRowHeight="14.25" x14ac:dyDescent="0.2"/>
  <cols>
    <col min="1" max="1" width="134.5703125" style="63" bestFit="1" customWidth="1"/>
    <col min="2" max="16" width="8.7109375" style="63"/>
    <col min="17" max="18" width="18.28515625" style="63" bestFit="1" customWidth="1"/>
    <col min="19" max="27" width="8.7109375" style="63"/>
    <col min="28" max="28" width="21.7109375" style="63" customWidth="1"/>
    <col min="29" max="16384" width="8.7109375" style="63"/>
  </cols>
  <sheetData>
    <row r="1" spans="1:28" ht="15" x14ac:dyDescent="0.25">
      <c r="A1" s="77" t="s">
        <v>1290</v>
      </c>
      <c r="B1" s="77" t="s">
        <v>1291</v>
      </c>
      <c r="W1" s="63" t="s">
        <v>14</v>
      </c>
      <c r="X1" s="63" t="s">
        <v>15</v>
      </c>
      <c r="Y1" s="63" t="s">
        <v>13</v>
      </c>
      <c r="Z1" s="63" t="s">
        <v>1292</v>
      </c>
      <c r="AB1"/>
    </row>
    <row r="2" spans="1:28" ht="15" x14ac:dyDescent="0.25">
      <c r="A2" s="63" t="s">
        <v>1709</v>
      </c>
      <c r="B2" s="63" t="s">
        <v>2107</v>
      </c>
      <c r="H2" s="63" t="s">
        <v>138</v>
      </c>
      <c r="I2" s="63" t="s">
        <v>1294</v>
      </c>
      <c r="J2" s="63" t="s">
        <v>1295</v>
      </c>
      <c r="N2" s="63" t="s">
        <v>1122</v>
      </c>
      <c r="O2" s="63" t="s">
        <v>138</v>
      </c>
      <c r="Q2" s="78" t="s">
        <v>1296</v>
      </c>
      <c r="R2" s="63" t="s">
        <v>1297</v>
      </c>
      <c r="W2" s="63">
        <v>1</v>
      </c>
      <c r="X2" s="63" t="s">
        <v>1709</v>
      </c>
      <c r="Y2" s="63" t="s">
        <v>1708</v>
      </c>
      <c r="Z2" s="63" t="s">
        <v>1183</v>
      </c>
      <c r="AB2"/>
    </row>
    <row r="3" spans="1:28" ht="15" x14ac:dyDescent="0.25">
      <c r="A3" s="63" t="s">
        <v>1711</v>
      </c>
      <c r="B3" s="63" t="s">
        <v>2108</v>
      </c>
      <c r="H3" s="63" t="s">
        <v>154</v>
      </c>
      <c r="I3" s="63">
        <f>COUNTIF('DC 2023 Machine Readable'!F:F,"=1")</f>
        <v>71</v>
      </c>
      <c r="J3" s="63">
        <f>VLOOKUP(H3,$Q$2:$R$8,2,FALSE)</f>
        <v>25</v>
      </c>
      <c r="N3" s="63">
        <v>1</v>
      </c>
      <c r="O3" s="63" t="s">
        <v>154</v>
      </c>
      <c r="Q3" s="79" t="s">
        <v>483</v>
      </c>
      <c r="R3" s="63">
        <v>7</v>
      </c>
      <c r="W3" s="63">
        <v>2</v>
      </c>
      <c r="X3" s="63" t="s">
        <v>1711</v>
      </c>
      <c r="Y3" s="63" t="s">
        <v>1708</v>
      </c>
      <c r="Z3" s="63" t="s">
        <v>1183</v>
      </c>
      <c r="AB3"/>
    </row>
    <row r="4" spans="1:28" ht="15" x14ac:dyDescent="0.25">
      <c r="A4" s="63" t="s">
        <v>16</v>
      </c>
      <c r="B4" s="63" t="s">
        <v>1320</v>
      </c>
      <c r="H4" s="63" t="s">
        <v>229</v>
      </c>
      <c r="I4" s="63">
        <f>COUNTIF('DC 2023 Machine Readable'!F:F,"=2")</f>
        <v>91</v>
      </c>
      <c r="J4" s="63">
        <f t="shared" ref="J4:J8" si="0">VLOOKUP(H4,$Q$2:$R$8,2,FALSE)</f>
        <v>14</v>
      </c>
      <c r="N4" s="63">
        <v>2</v>
      </c>
      <c r="O4" s="63" t="s">
        <v>154</v>
      </c>
      <c r="Q4" s="79" t="s">
        <v>229</v>
      </c>
      <c r="R4" s="63">
        <v>14</v>
      </c>
      <c r="W4" s="63">
        <v>3</v>
      </c>
      <c r="X4" s="63" t="s">
        <v>16</v>
      </c>
      <c r="Y4" s="63" t="s">
        <v>1708</v>
      </c>
      <c r="Z4" s="63" t="s">
        <v>1183</v>
      </c>
      <c r="AB4"/>
    </row>
    <row r="5" spans="1:28" ht="15" x14ac:dyDescent="0.25">
      <c r="A5" s="63" t="s">
        <v>17</v>
      </c>
      <c r="B5" s="63" t="s">
        <v>2109</v>
      </c>
      <c r="H5" s="63" t="s">
        <v>246</v>
      </c>
      <c r="I5" s="63">
        <f>COUNTIF('DC 2023 Machine Readable'!F:F,"=3")</f>
        <v>96</v>
      </c>
      <c r="J5" s="63">
        <f t="shared" si="0"/>
        <v>33</v>
      </c>
      <c r="N5" s="63">
        <v>3</v>
      </c>
      <c r="O5" s="63" t="s">
        <v>154</v>
      </c>
      <c r="Q5" s="79" t="s">
        <v>154</v>
      </c>
      <c r="R5" s="63">
        <v>25</v>
      </c>
      <c r="W5" s="63">
        <v>4</v>
      </c>
      <c r="X5" s="63" t="s">
        <v>17</v>
      </c>
      <c r="Y5" s="63" t="s">
        <v>1708</v>
      </c>
      <c r="Z5" s="63" t="s">
        <v>1183</v>
      </c>
      <c r="AB5"/>
    </row>
    <row r="6" spans="1:28" ht="15" x14ac:dyDescent="0.25">
      <c r="A6" s="63" t="s">
        <v>1713</v>
      </c>
      <c r="B6" s="63" t="s">
        <v>2110</v>
      </c>
      <c r="H6" s="63" t="s">
        <v>324</v>
      </c>
      <c r="I6" s="63">
        <f>COUNTIF('DC 2023 Machine Readable'!F:F,"=4")</f>
        <v>39</v>
      </c>
      <c r="J6" s="63">
        <f t="shared" si="0"/>
        <v>11</v>
      </c>
      <c r="N6" s="63">
        <v>4</v>
      </c>
      <c r="O6" s="63" t="s">
        <v>154</v>
      </c>
      <c r="Q6" s="79" t="s">
        <v>324</v>
      </c>
      <c r="R6" s="63">
        <v>11</v>
      </c>
      <c r="W6" s="63">
        <v>5</v>
      </c>
      <c r="X6" s="63" t="s">
        <v>1713</v>
      </c>
      <c r="Y6" s="63" t="s">
        <v>1708</v>
      </c>
      <c r="Z6" s="63" t="s">
        <v>1183</v>
      </c>
      <c r="AB6"/>
    </row>
    <row r="7" spans="1:28" ht="15" x14ac:dyDescent="0.25">
      <c r="A7" s="63" t="s">
        <v>1714</v>
      </c>
      <c r="B7" s="63" t="s">
        <v>1308</v>
      </c>
      <c r="H7" s="63" t="s">
        <v>395</v>
      </c>
      <c r="I7" s="63">
        <f>COUNTIF('DC 2023 Machine Readable'!F:F,"=5")</f>
        <v>167</v>
      </c>
      <c r="J7" s="63">
        <f t="shared" si="0"/>
        <v>51</v>
      </c>
      <c r="N7" s="63">
        <v>5</v>
      </c>
      <c r="O7" s="63" t="s">
        <v>229</v>
      </c>
      <c r="Q7" s="79" t="s">
        <v>395</v>
      </c>
      <c r="R7" s="63">
        <v>51</v>
      </c>
      <c r="W7" s="63">
        <v>6</v>
      </c>
      <c r="X7" s="63" t="s">
        <v>1714</v>
      </c>
      <c r="Y7" s="63" t="s">
        <v>1708</v>
      </c>
      <c r="Z7" s="63" t="s">
        <v>1183</v>
      </c>
      <c r="AB7"/>
    </row>
    <row r="8" spans="1:28" ht="15" x14ac:dyDescent="0.25">
      <c r="A8" s="63" t="s">
        <v>18</v>
      </c>
      <c r="B8" s="63" t="s">
        <v>1321</v>
      </c>
      <c r="H8" s="63" t="s">
        <v>483</v>
      </c>
      <c r="I8" s="63">
        <f>COUNTIF('DC 2023 Machine Readable'!F:F,"=6")</f>
        <v>39</v>
      </c>
      <c r="J8" s="63">
        <f t="shared" si="0"/>
        <v>7</v>
      </c>
      <c r="N8" s="63">
        <v>5</v>
      </c>
      <c r="O8" s="63" t="s">
        <v>154</v>
      </c>
      <c r="Q8" s="79" t="s">
        <v>246</v>
      </c>
      <c r="R8" s="63">
        <v>33</v>
      </c>
      <c r="W8" s="63">
        <v>7</v>
      </c>
      <c r="X8" s="63" t="s">
        <v>18</v>
      </c>
      <c r="Y8" s="63" t="s">
        <v>1708</v>
      </c>
      <c r="Z8" s="63" t="s">
        <v>1183</v>
      </c>
      <c r="AB8"/>
    </row>
    <row r="9" spans="1:28" ht="15" x14ac:dyDescent="0.25">
      <c r="A9" s="63" t="s">
        <v>19</v>
      </c>
      <c r="B9" s="63" t="s">
        <v>1322</v>
      </c>
      <c r="H9" s="63" t="s">
        <v>1304</v>
      </c>
      <c r="I9" s="63">
        <f>SUM(I3:I8)</f>
        <v>503</v>
      </c>
      <c r="J9" s="63">
        <v>129</v>
      </c>
      <c r="N9" s="63">
        <v>5</v>
      </c>
      <c r="O9" s="63" t="s">
        <v>246</v>
      </c>
      <c r="Q9" s="79" t="s">
        <v>1305</v>
      </c>
      <c r="R9" s="63">
        <v>141</v>
      </c>
      <c r="W9" s="63">
        <v>8</v>
      </c>
      <c r="X9" s="63" t="s">
        <v>19</v>
      </c>
      <c r="Y9" s="63" t="s">
        <v>1708</v>
      </c>
      <c r="Z9" s="63" t="s">
        <v>1183</v>
      </c>
      <c r="AB9"/>
    </row>
    <row r="10" spans="1:28" ht="15" x14ac:dyDescent="0.25">
      <c r="A10" s="63" t="s">
        <v>20</v>
      </c>
      <c r="B10" s="63" t="s">
        <v>1393</v>
      </c>
      <c r="J10" s="66" t="s">
        <v>1307</v>
      </c>
      <c r="N10" s="63">
        <v>6</v>
      </c>
      <c r="O10" s="63" t="s">
        <v>229</v>
      </c>
      <c r="W10" s="63">
        <v>9</v>
      </c>
      <c r="X10" s="63" t="s">
        <v>20</v>
      </c>
      <c r="Y10" s="63" t="s">
        <v>1708</v>
      </c>
      <c r="Z10" s="63" t="s">
        <v>1183</v>
      </c>
      <c r="AB10"/>
    </row>
    <row r="11" spans="1:28" ht="15" x14ac:dyDescent="0.25">
      <c r="A11" s="63" t="s">
        <v>21</v>
      </c>
      <c r="B11" s="63" t="s">
        <v>1323</v>
      </c>
      <c r="N11" s="63">
        <v>7</v>
      </c>
      <c r="O11" s="63" t="s">
        <v>154</v>
      </c>
      <c r="W11" s="63">
        <v>10</v>
      </c>
      <c r="X11" s="63" t="s">
        <v>21</v>
      </c>
      <c r="Y11" s="63" t="s">
        <v>1708</v>
      </c>
      <c r="Z11" s="63" t="s">
        <v>1183</v>
      </c>
      <c r="AB11"/>
    </row>
    <row r="12" spans="1:28" ht="15" x14ac:dyDescent="0.25">
      <c r="A12" s="63" t="s">
        <v>22</v>
      </c>
      <c r="B12" s="63" t="s">
        <v>1324</v>
      </c>
      <c r="N12" s="63">
        <v>8</v>
      </c>
      <c r="O12" s="63" t="s">
        <v>154</v>
      </c>
      <c r="W12" s="63">
        <v>11</v>
      </c>
      <c r="X12" s="63" t="s">
        <v>22</v>
      </c>
      <c r="Y12" s="63" t="s">
        <v>1708</v>
      </c>
      <c r="Z12" s="63" t="s">
        <v>1183</v>
      </c>
      <c r="AB12"/>
    </row>
    <row r="13" spans="1:28" ht="15" x14ac:dyDescent="0.25">
      <c r="A13" s="63" t="s">
        <v>23</v>
      </c>
      <c r="B13" s="63" t="s">
        <v>1325</v>
      </c>
      <c r="N13" s="63">
        <v>9</v>
      </c>
      <c r="O13" s="63" t="s">
        <v>246</v>
      </c>
      <c r="W13" s="63">
        <v>12</v>
      </c>
      <c r="X13" s="63" t="s">
        <v>23</v>
      </c>
      <c r="Y13" s="63" t="s">
        <v>1708</v>
      </c>
      <c r="Z13" s="63" t="s">
        <v>1183</v>
      </c>
      <c r="AB13"/>
    </row>
    <row r="14" spans="1:28" ht="15" x14ac:dyDescent="0.25">
      <c r="A14" s="63" t="s">
        <v>24</v>
      </c>
      <c r="B14" s="63" t="s">
        <v>1326</v>
      </c>
      <c r="N14" s="63">
        <v>10</v>
      </c>
      <c r="O14" s="63" t="s">
        <v>154</v>
      </c>
      <c r="W14" s="63">
        <v>13</v>
      </c>
      <c r="X14" s="63" t="s">
        <v>24</v>
      </c>
      <c r="Y14" s="63" t="s">
        <v>1708</v>
      </c>
      <c r="Z14" s="63" t="s">
        <v>1183</v>
      </c>
      <c r="AB14"/>
    </row>
    <row r="15" spans="1:28" ht="15" x14ac:dyDescent="0.25">
      <c r="A15" s="63" t="s">
        <v>25</v>
      </c>
      <c r="B15" s="63" t="s">
        <v>1327</v>
      </c>
      <c r="N15" s="63">
        <v>11</v>
      </c>
      <c r="O15" s="63" t="s">
        <v>154</v>
      </c>
      <c r="W15" s="63">
        <v>14</v>
      </c>
      <c r="X15" s="63" t="s">
        <v>25</v>
      </c>
      <c r="Y15" s="63" t="s">
        <v>1708</v>
      </c>
      <c r="Z15" s="63" t="s">
        <v>1183</v>
      </c>
      <c r="AB15"/>
    </row>
    <row r="16" spans="1:28" ht="15" x14ac:dyDescent="0.25">
      <c r="A16" s="63" t="s">
        <v>886</v>
      </c>
      <c r="B16" s="63" t="s">
        <v>1301</v>
      </c>
      <c r="N16" s="63">
        <v>12</v>
      </c>
      <c r="O16" s="63" t="s">
        <v>154</v>
      </c>
      <c r="W16" s="63">
        <v>15</v>
      </c>
      <c r="X16" s="63" t="s">
        <v>99</v>
      </c>
      <c r="Y16" s="63" t="s">
        <v>1708</v>
      </c>
      <c r="Z16" s="63" t="s">
        <v>1183</v>
      </c>
      <c r="AB16"/>
    </row>
    <row r="17" spans="1:29" ht="15" x14ac:dyDescent="0.25">
      <c r="A17" s="63" t="s">
        <v>100</v>
      </c>
      <c r="B17" s="63" t="s">
        <v>1337</v>
      </c>
      <c r="N17" s="63">
        <v>13</v>
      </c>
      <c r="O17" s="63" t="s">
        <v>154</v>
      </c>
      <c r="W17" s="63">
        <v>16</v>
      </c>
      <c r="X17" s="63" t="s">
        <v>100</v>
      </c>
      <c r="Y17" s="63" t="s">
        <v>1708</v>
      </c>
      <c r="Z17" s="63" t="s">
        <v>1183</v>
      </c>
      <c r="AB17"/>
      <c r="AC17"/>
    </row>
    <row r="18" spans="1:29" ht="15" x14ac:dyDescent="0.25">
      <c r="A18" s="63" t="s">
        <v>1721</v>
      </c>
      <c r="B18" s="63" t="s">
        <v>1340</v>
      </c>
      <c r="N18" s="63">
        <v>14</v>
      </c>
      <c r="O18" s="63" t="s">
        <v>154</v>
      </c>
      <c r="W18" s="63">
        <v>17</v>
      </c>
      <c r="X18" s="63" t="s">
        <v>1721</v>
      </c>
      <c r="Y18" s="63" t="s">
        <v>1720</v>
      </c>
      <c r="Z18" s="63" t="s">
        <v>1187</v>
      </c>
      <c r="AB18"/>
      <c r="AC18"/>
    </row>
    <row r="19" spans="1:29" ht="15" x14ac:dyDescent="0.25">
      <c r="A19" s="63" t="s">
        <v>26</v>
      </c>
      <c r="B19" s="63" t="s">
        <v>1341</v>
      </c>
      <c r="N19" s="63">
        <v>15</v>
      </c>
      <c r="O19" s="63" t="s">
        <v>154</v>
      </c>
      <c r="W19" s="63">
        <v>18</v>
      </c>
      <c r="X19" s="63" t="s">
        <v>26</v>
      </c>
      <c r="Y19" s="63" t="s">
        <v>1720</v>
      </c>
      <c r="Z19" s="63" t="s">
        <v>1187</v>
      </c>
      <c r="AB19"/>
      <c r="AC19"/>
    </row>
    <row r="20" spans="1:29" ht="15" x14ac:dyDescent="0.25">
      <c r="A20" s="63" t="s">
        <v>27</v>
      </c>
      <c r="B20" s="63" t="s">
        <v>1342</v>
      </c>
      <c r="N20" s="63">
        <v>16</v>
      </c>
      <c r="O20" s="63" t="s">
        <v>324</v>
      </c>
      <c r="W20" s="63">
        <v>19</v>
      </c>
      <c r="X20" s="63" t="s">
        <v>27</v>
      </c>
      <c r="Y20" s="63" t="s">
        <v>1720</v>
      </c>
      <c r="Z20" s="63" t="s">
        <v>1187</v>
      </c>
      <c r="AB20"/>
      <c r="AC20"/>
    </row>
    <row r="21" spans="1:29" ht="15" x14ac:dyDescent="0.25">
      <c r="A21" s="63" t="s">
        <v>1723</v>
      </c>
      <c r="B21" s="63" t="s">
        <v>1343</v>
      </c>
      <c r="N21" s="63">
        <v>17</v>
      </c>
      <c r="O21" s="63" t="s">
        <v>324</v>
      </c>
      <c r="W21" s="63">
        <v>20</v>
      </c>
      <c r="X21" s="63" t="s">
        <v>1723</v>
      </c>
      <c r="Y21" s="63" t="s">
        <v>1720</v>
      </c>
      <c r="Z21" s="63" t="s">
        <v>1187</v>
      </c>
      <c r="AB21"/>
      <c r="AC21"/>
    </row>
    <row r="22" spans="1:29" ht="15" x14ac:dyDescent="0.25">
      <c r="A22" s="63" t="s">
        <v>28</v>
      </c>
      <c r="B22" s="63" t="s">
        <v>1344</v>
      </c>
      <c r="N22" s="63">
        <v>18</v>
      </c>
      <c r="O22" s="63" t="s">
        <v>324</v>
      </c>
      <c r="W22" s="63">
        <v>21</v>
      </c>
      <c r="X22" s="63" t="s">
        <v>28</v>
      </c>
      <c r="Y22" s="63" t="s">
        <v>1720</v>
      </c>
      <c r="Z22" s="63" t="s">
        <v>1187</v>
      </c>
      <c r="AB22"/>
      <c r="AC22"/>
    </row>
    <row r="23" spans="1:29" ht="15" x14ac:dyDescent="0.25">
      <c r="A23" s="63" t="s">
        <v>1724</v>
      </c>
      <c r="B23" s="63" t="s">
        <v>1348</v>
      </c>
      <c r="N23" s="63">
        <v>19</v>
      </c>
      <c r="O23" s="63" t="s">
        <v>324</v>
      </c>
      <c r="W23" s="63">
        <v>22</v>
      </c>
      <c r="X23" s="63" t="s">
        <v>1724</v>
      </c>
      <c r="Y23" s="63" t="s">
        <v>1720</v>
      </c>
      <c r="Z23" s="63" t="s">
        <v>1187</v>
      </c>
      <c r="AB23"/>
      <c r="AC23"/>
    </row>
    <row r="24" spans="1:29" ht="15" x14ac:dyDescent="0.25">
      <c r="A24" s="63" t="s">
        <v>30</v>
      </c>
      <c r="B24" s="63" t="s">
        <v>1309</v>
      </c>
      <c r="N24" s="63">
        <v>20</v>
      </c>
      <c r="O24" s="63" t="s">
        <v>324</v>
      </c>
      <c r="W24" s="63">
        <v>23</v>
      </c>
      <c r="X24" s="63" t="s">
        <v>30</v>
      </c>
      <c r="Y24" s="63" t="s">
        <v>1720</v>
      </c>
      <c r="Z24" s="63" t="s">
        <v>1187</v>
      </c>
      <c r="AB24"/>
      <c r="AC24"/>
    </row>
    <row r="25" spans="1:29" ht="15" x14ac:dyDescent="0.25">
      <c r="A25" s="63" t="s">
        <v>32</v>
      </c>
      <c r="B25" s="63" t="s">
        <v>1328</v>
      </c>
      <c r="N25" s="63">
        <v>21</v>
      </c>
      <c r="O25" s="63" t="s">
        <v>395</v>
      </c>
      <c r="W25" s="63">
        <v>24</v>
      </c>
      <c r="X25" s="63" t="s">
        <v>32</v>
      </c>
      <c r="Y25" s="63" t="s">
        <v>1720</v>
      </c>
      <c r="Z25" s="63" t="s">
        <v>1187</v>
      </c>
      <c r="AB25"/>
      <c r="AC25"/>
    </row>
    <row r="26" spans="1:29" ht="15" x14ac:dyDescent="0.25">
      <c r="A26" s="63" t="s">
        <v>109</v>
      </c>
      <c r="B26" s="63" t="s">
        <v>1345</v>
      </c>
      <c r="N26" s="63">
        <v>22</v>
      </c>
      <c r="O26" s="63" t="s">
        <v>229</v>
      </c>
      <c r="W26" s="63">
        <v>25</v>
      </c>
      <c r="X26" s="63" t="s">
        <v>109</v>
      </c>
      <c r="Y26" s="63" t="s">
        <v>1720</v>
      </c>
      <c r="Z26" s="63" t="s">
        <v>1187</v>
      </c>
      <c r="AB26"/>
      <c r="AC26"/>
    </row>
    <row r="27" spans="1:29" ht="15" x14ac:dyDescent="0.25">
      <c r="A27" s="63" t="s">
        <v>1728</v>
      </c>
      <c r="B27" s="63" t="s">
        <v>1346</v>
      </c>
      <c r="N27" s="63">
        <v>23</v>
      </c>
      <c r="O27" s="63" t="s">
        <v>154</v>
      </c>
      <c r="W27" s="63">
        <v>26</v>
      </c>
      <c r="X27" s="63" t="s">
        <v>1728</v>
      </c>
      <c r="Y27" s="63" t="s">
        <v>1720</v>
      </c>
      <c r="Z27" s="63" t="s">
        <v>1187</v>
      </c>
      <c r="AB27"/>
      <c r="AC27"/>
    </row>
    <row r="28" spans="1:29" ht="15" x14ac:dyDescent="0.25">
      <c r="A28" s="63" t="s">
        <v>34</v>
      </c>
      <c r="B28" s="63" t="s">
        <v>1394</v>
      </c>
      <c r="N28" s="63">
        <v>24</v>
      </c>
      <c r="O28" s="63" t="s">
        <v>246</v>
      </c>
      <c r="W28" s="63">
        <v>27</v>
      </c>
      <c r="X28" s="63" t="s">
        <v>34</v>
      </c>
      <c r="Y28" s="63" t="s">
        <v>1730</v>
      </c>
      <c r="Z28" s="63" t="s">
        <v>1190</v>
      </c>
      <c r="AB28"/>
      <c r="AC28"/>
    </row>
    <row r="29" spans="1:29" ht="15" x14ac:dyDescent="0.25">
      <c r="A29" s="63" t="s">
        <v>1732</v>
      </c>
      <c r="B29" s="63" t="s">
        <v>2112</v>
      </c>
      <c r="N29" s="63">
        <v>25</v>
      </c>
      <c r="O29" s="63" t="s">
        <v>246</v>
      </c>
      <c r="W29" s="63">
        <v>28</v>
      </c>
      <c r="X29" s="63" t="s">
        <v>1732</v>
      </c>
      <c r="Y29" s="63" t="s">
        <v>1730</v>
      </c>
      <c r="Z29" s="63" t="s">
        <v>1190</v>
      </c>
      <c r="AB29"/>
      <c r="AC29"/>
    </row>
    <row r="30" spans="1:29" ht="15" x14ac:dyDescent="0.25">
      <c r="A30" s="63" t="s">
        <v>35</v>
      </c>
      <c r="B30" s="63" t="s">
        <v>1395</v>
      </c>
      <c r="N30" s="63">
        <v>26</v>
      </c>
      <c r="O30" s="63" t="s">
        <v>246</v>
      </c>
      <c r="W30" s="63">
        <v>29</v>
      </c>
      <c r="X30" s="63" t="s">
        <v>35</v>
      </c>
      <c r="Y30" s="63" t="s">
        <v>1730</v>
      </c>
      <c r="Z30" s="63" t="s">
        <v>1190</v>
      </c>
      <c r="AB30"/>
      <c r="AC30"/>
    </row>
    <row r="31" spans="1:29" ht="15" x14ac:dyDescent="0.25">
      <c r="A31" s="63" t="s">
        <v>36</v>
      </c>
      <c r="B31" s="63" t="s">
        <v>1396</v>
      </c>
      <c r="N31" s="63">
        <v>27</v>
      </c>
      <c r="O31" s="63" t="s">
        <v>246</v>
      </c>
      <c r="W31" s="63">
        <v>30</v>
      </c>
      <c r="X31" s="63" t="s">
        <v>36</v>
      </c>
      <c r="Y31" s="63" t="s">
        <v>1730</v>
      </c>
      <c r="Z31" s="63" t="s">
        <v>1190</v>
      </c>
      <c r="AB31"/>
      <c r="AC31"/>
    </row>
    <row r="32" spans="1:29" ht="15" x14ac:dyDescent="0.25">
      <c r="A32" s="63" t="s">
        <v>37</v>
      </c>
      <c r="B32" s="63" t="s">
        <v>1397</v>
      </c>
      <c r="N32" s="63">
        <v>28</v>
      </c>
      <c r="O32" s="63" t="s">
        <v>246</v>
      </c>
      <c r="W32" s="63">
        <v>31</v>
      </c>
      <c r="X32" s="63" t="s">
        <v>37</v>
      </c>
      <c r="Y32" s="63" t="s">
        <v>1730</v>
      </c>
      <c r="Z32" s="63" t="s">
        <v>1190</v>
      </c>
      <c r="AB32"/>
      <c r="AC32"/>
    </row>
    <row r="33" spans="1:29" ht="15" x14ac:dyDescent="0.25">
      <c r="A33" s="63" t="s">
        <v>38</v>
      </c>
      <c r="B33" s="63" t="s">
        <v>1329</v>
      </c>
      <c r="N33" s="63">
        <v>29</v>
      </c>
      <c r="O33" s="63" t="s">
        <v>246</v>
      </c>
      <c r="W33" s="63">
        <v>32</v>
      </c>
      <c r="X33" s="63" t="s">
        <v>38</v>
      </c>
      <c r="Y33" s="63" t="s">
        <v>1730</v>
      </c>
      <c r="Z33" s="63" t="s">
        <v>1190</v>
      </c>
      <c r="AB33"/>
      <c r="AC33"/>
    </row>
    <row r="34" spans="1:29" ht="15" x14ac:dyDescent="0.25">
      <c r="A34" s="63" t="s">
        <v>39</v>
      </c>
      <c r="B34" s="63" t="s">
        <v>1398</v>
      </c>
      <c r="N34" s="63">
        <v>29</v>
      </c>
      <c r="O34" s="63" t="s">
        <v>154</v>
      </c>
      <c r="W34" s="63">
        <v>33</v>
      </c>
      <c r="X34" s="63" t="s">
        <v>39</v>
      </c>
      <c r="Y34" s="63" t="s">
        <v>1730</v>
      </c>
      <c r="Z34" s="63" t="s">
        <v>1190</v>
      </c>
      <c r="AB34"/>
      <c r="AC34"/>
    </row>
    <row r="35" spans="1:29" ht="15" x14ac:dyDescent="0.25">
      <c r="A35" s="63" t="s">
        <v>40</v>
      </c>
      <c r="B35" s="63" t="s">
        <v>1399</v>
      </c>
      <c r="N35" s="63">
        <v>30</v>
      </c>
      <c r="O35" s="63" t="s">
        <v>246</v>
      </c>
      <c r="W35" s="63">
        <v>34</v>
      </c>
      <c r="X35" s="63" t="s">
        <v>40</v>
      </c>
      <c r="Y35" s="63" t="s">
        <v>1730</v>
      </c>
      <c r="Z35" s="63" t="s">
        <v>1190</v>
      </c>
      <c r="AB35"/>
      <c r="AC35"/>
    </row>
    <row r="36" spans="1:29" ht="15" x14ac:dyDescent="0.25">
      <c r="A36" s="63" t="s">
        <v>41</v>
      </c>
      <c r="B36" s="63" t="s">
        <v>1400</v>
      </c>
      <c r="N36" s="63">
        <v>31</v>
      </c>
      <c r="O36" s="63" t="s">
        <v>246</v>
      </c>
      <c r="W36" s="63">
        <v>35</v>
      </c>
      <c r="X36" s="63" t="s">
        <v>41</v>
      </c>
      <c r="Y36" s="63" t="s">
        <v>1730</v>
      </c>
      <c r="Z36" s="63" t="s">
        <v>1190</v>
      </c>
      <c r="AB36"/>
      <c r="AC36"/>
    </row>
    <row r="37" spans="1:29" ht="15" x14ac:dyDescent="0.25">
      <c r="A37" s="63" t="s">
        <v>42</v>
      </c>
      <c r="B37" s="63" t="s">
        <v>1401</v>
      </c>
      <c r="N37" s="63">
        <v>32</v>
      </c>
      <c r="O37" s="63" t="s">
        <v>246</v>
      </c>
      <c r="W37" s="63">
        <v>36</v>
      </c>
      <c r="X37" s="63" t="s">
        <v>42</v>
      </c>
      <c r="Y37" s="63" t="s">
        <v>1730</v>
      </c>
      <c r="Z37" s="63" t="s">
        <v>1190</v>
      </c>
      <c r="AB37"/>
      <c r="AC37"/>
    </row>
    <row r="38" spans="1:29" ht="15" x14ac:dyDescent="0.25">
      <c r="A38" s="63" t="s">
        <v>43</v>
      </c>
      <c r="B38" s="63" t="s">
        <v>1330</v>
      </c>
      <c r="N38" s="63">
        <v>33</v>
      </c>
      <c r="O38" s="63" t="s">
        <v>246</v>
      </c>
      <c r="W38" s="63">
        <v>37</v>
      </c>
      <c r="X38" s="63" t="s">
        <v>43</v>
      </c>
      <c r="Y38" s="63" t="s">
        <v>1730</v>
      </c>
      <c r="Z38" s="63" t="s">
        <v>1190</v>
      </c>
      <c r="AB38"/>
      <c r="AC38"/>
    </row>
    <row r="39" spans="1:29" ht="15" x14ac:dyDescent="0.25">
      <c r="A39" s="63" t="s">
        <v>45</v>
      </c>
      <c r="B39" s="63" t="s">
        <v>1402</v>
      </c>
      <c r="N39" s="63">
        <v>34</v>
      </c>
      <c r="O39" s="63" t="s">
        <v>154</v>
      </c>
      <c r="W39" s="63">
        <v>38</v>
      </c>
      <c r="X39" s="63" t="s">
        <v>45</v>
      </c>
      <c r="Y39" s="63" t="s">
        <v>1730</v>
      </c>
      <c r="Z39" s="63" t="s">
        <v>1190</v>
      </c>
      <c r="AB39"/>
      <c r="AC39"/>
    </row>
    <row r="40" spans="1:29" ht="15" x14ac:dyDescent="0.25">
      <c r="A40" s="63" t="s">
        <v>47</v>
      </c>
      <c r="B40" s="63" t="s">
        <v>1298</v>
      </c>
      <c r="N40" s="63">
        <v>35</v>
      </c>
      <c r="O40" s="63" t="s">
        <v>246</v>
      </c>
      <c r="W40" s="63">
        <v>39</v>
      </c>
      <c r="X40" s="63" t="s">
        <v>47</v>
      </c>
      <c r="Y40" s="63" t="s">
        <v>1730</v>
      </c>
      <c r="Z40" s="63" t="s">
        <v>1190</v>
      </c>
      <c r="AB40"/>
      <c r="AC40"/>
    </row>
    <row r="41" spans="1:29" ht="15" x14ac:dyDescent="0.25">
      <c r="A41" s="63" t="s">
        <v>1737</v>
      </c>
      <c r="B41" s="63" t="s">
        <v>2111</v>
      </c>
      <c r="N41" s="63">
        <v>36</v>
      </c>
      <c r="O41" s="63" t="s">
        <v>483</v>
      </c>
      <c r="W41" s="63">
        <v>40</v>
      </c>
      <c r="X41" s="63" t="s">
        <v>1737</v>
      </c>
      <c r="Y41" s="63" t="s">
        <v>1730</v>
      </c>
      <c r="Z41" s="63" t="s">
        <v>1190</v>
      </c>
      <c r="AB41"/>
      <c r="AC41"/>
    </row>
    <row r="42" spans="1:29" ht="15" x14ac:dyDescent="0.25">
      <c r="A42" s="63" t="s">
        <v>48</v>
      </c>
      <c r="B42" s="63" t="s">
        <v>1299</v>
      </c>
      <c r="N42" s="63">
        <v>36</v>
      </c>
      <c r="O42" s="63" t="s">
        <v>246</v>
      </c>
      <c r="W42" s="63">
        <v>41</v>
      </c>
      <c r="X42" s="63" t="s">
        <v>48</v>
      </c>
      <c r="Y42" s="63" t="s">
        <v>1730</v>
      </c>
      <c r="Z42" s="63" t="s">
        <v>1190</v>
      </c>
      <c r="AB42"/>
      <c r="AC42"/>
    </row>
    <row r="43" spans="1:29" ht="15" x14ac:dyDescent="0.25">
      <c r="A43" s="63" t="s">
        <v>1739</v>
      </c>
      <c r="B43" s="63" t="s">
        <v>2113</v>
      </c>
      <c r="N43" s="63">
        <v>37</v>
      </c>
      <c r="O43" s="63" t="s">
        <v>246</v>
      </c>
      <c r="W43" s="63">
        <v>42</v>
      </c>
      <c r="X43" s="63" t="s">
        <v>1739</v>
      </c>
      <c r="Y43" s="63" t="s">
        <v>1730</v>
      </c>
      <c r="Z43" s="63" t="s">
        <v>1190</v>
      </c>
      <c r="AB43"/>
      <c r="AC43"/>
    </row>
    <row r="44" spans="1:29" ht="15" x14ac:dyDescent="0.25">
      <c r="A44" s="63" t="s">
        <v>1741</v>
      </c>
      <c r="B44" s="63" t="s">
        <v>2114</v>
      </c>
      <c r="N44" s="63">
        <v>38</v>
      </c>
      <c r="O44" s="63" t="s">
        <v>483</v>
      </c>
      <c r="W44" s="63">
        <v>43</v>
      </c>
      <c r="X44" s="63" t="s">
        <v>1741</v>
      </c>
      <c r="Y44" s="63" t="s">
        <v>1730</v>
      </c>
      <c r="Z44" s="63" t="s">
        <v>1190</v>
      </c>
      <c r="AB44"/>
      <c r="AC44"/>
    </row>
    <row r="45" spans="1:29" ht="15" x14ac:dyDescent="0.25">
      <c r="A45" s="63" t="s">
        <v>1742</v>
      </c>
      <c r="B45" s="63" t="s">
        <v>2115</v>
      </c>
      <c r="N45" s="63">
        <v>38</v>
      </c>
      <c r="O45" s="63" t="s">
        <v>324</v>
      </c>
      <c r="W45" s="63">
        <v>44</v>
      </c>
      <c r="X45" s="63" t="s">
        <v>1742</v>
      </c>
      <c r="Y45" s="63" t="s">
        <v>1730</v>
      </c>
      <c r="Z45" s="63" t="s">
        <v>1190</v>
      </c>
      <c r="AB45"/>
      <c r="AC45"/>
    </row>
    <row r="46" spans="1:29" ht="15" x14ac:dyDescent="0.25">
      <c r="A46" s="63" t="s">
        <v>49</v>
      </c>
      <c r="B46" s="63" t="s">
        <v>1331</v>
      </c>
      <c r="N46" s="63">
        <v>39</v>
      </c>
      <c r="O46" s="63" t="s">
        <v>324</v>
      </c>
      <c r="W46" s="63">
        <v>45</v>
      </c>
      <c r="X46" s="63" t="s">
        <v>49</v>
      </c>
      <c r="Y46" s="63" t="s">
        <v>1730</v>
      </c>
      <c r="Z46" s="63" t="s">
        <v>1190</v>
      </c>
      <c r="AB46"/>
      <c r="AC46"/>
    </row>
    <row r="47" spans="1:29" ht="15" x14ac:dyDescent="0.25">
      <c r="A47" s="63" t="s">
        <v>50</v>
      </c>
      <c r="B47" s="63" t="s">
        <v>1403</v>
      </c>
      <c r="N47" s="63">
        <v>40</v>
      </c>
      <c r="O47" s="63" t="s">
        <v>324</v>
      </c>
      <c r="W47" s="63">
        <v>46</v>
      </c>
      <c r="X47" s="63" t="s">
        <v>50</v>
      </c>
      <c r="Y47" s="63" t="s">
        <v>1730</v>
      </c>
      <c r="Z47" s="63" t="s">
        <v>1190</v>
      </c>
      <c r="AB47"/>
      <c r="AC47"/>
    </row>
    <row r="48" spans="1:29" ht="15" x14ac:dyDescent="0.25">
      <c r="A48" s="63" t="s">
        <v>51</v>
      </c>
      <c r="B48" s="63" t="s">
        <v>1404</v>
      </c>
      <c r="N48" s="63">
        <v>41</v>
      </c>
      <c r="O48" s="63" t="s">
        <v>324</v>
      </c>
      <c r="W48" s="63">
        <v>47</v>
      </c>
      <c r="X48" s="63" t="s">
        <v>51</v>
      </c>
      <c r="Y48" s="63" t="s">
        <v>1730</v>
      </c>
      <c r="Z48" s="63" t="s">
        <v>1190</v>
      </c>
      <c r="AB48"/>
      <c r="AC48"/>
    </row>
    <row r="49" spans="1:29" ht="15" x14ac:dyDescent="0.25">
      <c r="A49" s="63" t="s">
        <v>52</v>
      </c>
      <c r="B49" s="63" t="s">
        <v>1405</v>
      </c>
      <c r="N49" s="63">
        <v>42</v>
      </c>
      <c r="O49" s="63" t="s">
        <v>154</v>
      </c>
      <c r="W49" s="63">
        <v>48</v>
      </c>
      <c r="X49" s="63" t="s">
        <v>52</v>
      </c>
      <c r="Y49" s="63" t="s">
        <v>1730</v>
      </c>
      <c r="Z49" s="63" t="s">
        <v>1190</v>
      </c>
      <c r="AB49"/>
      <c r="AC49"/>
    </row>
    <row r="50" spans="1:29" ht="15" x14ac:dyDescent="0.25">
      <c r="A50" s="63" t="s">
        <v>113</v>
      </c>
      <c r="B50" s="63" t="s">
        <v>1313</v>
      </c>
      <c r="N50" s="63">
        <v>43</v>
      </c>
      <c r="O50" s="63" t="s">
        <v>246</v>
      </c>
      <c r="W50" s="63">
        <v>49</v>
      </c>
      <c r="X50" s="63" t="s">
        <v>113</v>
      </c>
      <c r="Y50" s="63" t="s">
        <v>1730</v>
      </c>
      <c r="Z50" s="63" t="s">
        <v>1190</v>
      </c>
      <c r="AB50"/>
      <c r="AC50"/>
    </row>
    <row r="51" spans="1:29" ht="15" x14ac:dyDescent="0.25">
      <c r="A51" s="63" t="s">
        <v>54</v>
      </c>
      <c r="B51" s="63" t="s">
        <v>1349</v>
      </c>
      <c r="N51" s="63">
        <v>44</v>
      </c>
      <c r="O51" s="63" t="s">
        <v>246</v>
      </c>
      <c r="W51" s="63">
        <v>50</v>
      </c>
      <c r="X51" s="63" t="s">
        <v>54</v>
      </c>
      <c r="Y51" s="63" t="s">
        <v>53</v>
      </c>
      <c r="Z51" s="63" t="s">
        <v>1193</v>
      </c>
      <c r="AB51"/>
      <c r="AC51"/>
    </row>
    <row r="52" spans="1:29" ht="15" x14ac:dyDescent="0.25">
      <c r="A52" s="63" t="s">
        <v>55</v>
      </c>
      <c r="B52" s="63" t="s">
        <v>1350</v>
      </c>
      <c r="N52" s="63">
        <v>45</v>
      </c>
      <c r="O52" s="63" t="s">
        <v>246</v>
      </c>
      <c r="W52" s="63">
        <v>51</v>
      </c>
      <c r="X52" s="63" t="s">
        <v>55</v>
      </c>
      <c r="Y52" s="63" t="s">
        <v>53</v>
      </c>
      <c r="Z52" s="63" t="s">
        <v>1193</v>
      </c>
      <c r="AB52"/>
      <c r="AC52"/>
    </row>
    <row r="53" spans="1:29" ht="15" x14ac:dyDescent="0.25">
      <c r="A53" s="63" t="s">
        <v>56</v>
      </c>
      <c r="B53" s="63" t="s">
        <v>1351</v>
      </c>
      <c r="N53" s="63">
        <v>46</v>
      </c>
      <c r="O53" s="63" t="s">
        <v>395</v>
      </c>
      <c r="W53" s="63">
        <v>52</v>
      </c>
      <c r="X53" s="63" t="s">
        <v>56</v>
      </c>
      <c r="Y53" s="63" t="s">
        <v>53</v>
      </c>
      <c r="Z53" s="63" t="s">
        <v>1193</v>
      </c>
      <c r="AB53"/>
      <c r="AC53"/>
    </row>
    <row r="54" spans="1:29" ht="15" x14ac:dyDescent="0.25">
      <c r="A54" s="63" t="s">
        <v>57</v>
      </c>
      <c r="B54" s="63" t="s">
        <v>1352</v>
      </c>
      <c r="N54" s="63">
        <v>47</v>
      </c>
      <c r="O54" s="63" t="s">
        <v>395</v>
      </c>
      <c r="W54" s="63">
        <v>53</v>
      </c>
      <c r="X54" s="63" t="s">
        <v>57</v>
      </c>
      <c r="Y54" s="63" t="s">
        <v>53</v>
      </c>
      <c r="Z54" s="63" t="s">
        <v>1193</v>
      </c>
      <c r="AB54"/>
      <c r="AC54"/>
    </row>
    <row r="55" spans="1:29" ht="15" x14ac:dyDescent="0.25">
      <c r="A55" s="63" t="s">
        <v>58</v>
      </c>
      <c r="B55" s="63" t="s">
        <v>1353</v>
      </c>
      <c r="N55" s="63">
        <v>48</v>
      </c>
      <c r="O55" s="63" t="s">
        <v>395</v>
      </c>
      <c r="W55" s="63">
        <v>54</v>
      </c>
      <c r="X55" s="63" t="s">
        <v>58</v>
      </c>
      <c r="Y55" s="63" t="s">
        <v>53</v>
      </c>
      <c r="Z55" s="63" t="s">
        <v>1193</v>
      </c>
      <c r="AB55"/>
      <c r="AC55"/>
    </row>
    <row r="56" spans="1:29" ht="15" x14ac:dyDescent="0.25">
      <c r="A56" s="63" t="s">
        <v>59</v>
      </c>
      <c r="B56" s="63" t="s">
        <v>1354</v>
      </c>
      <c r="N56" s="63">
        <v>49</v>
      </c>
      <c r="O56" s="63" t="s">
        <v>395</v>
      </c>
      <c r="W56" s="63">
        <v>55</v>
      </c>
      <c r="X56" s="63" t="s">
        <v>59</v>
      </c>
      <c r="Y56" s="63" t="s">
        <v>53</v>
      </c>
      <c r="Z56" s="63" t="s">
        <v>1193</v>
      </c>
      <c r="AB56"/>
      <c r="AC56"/>
    </row>
    <row r="57" spans="1:29" ht="15" x14ac:dyDescent="0.25">
      <c r="A57" s="63" t="s">
        <v>1745</v>
      </c>
      <c r="B57" s="63" t="s">
        <v>1355</v>
      </c>
      <c r="N57" s="63">
        <v>50</v>
      </c>
      <c r="O57" s="63" t="s">
        <v>395</v>
      </c>
      <c r="W57" s="63">
        <v>56</v>
      </c>
      <c r="X57" s="63" t="s">
        <v>1745</v>
      </c>
      <c r="Y57" s="63" t="s">
        <v>53</v>
      </c>
      <c r="Z57" s="63" t="s">
        <v>1193</v>
      </c>
      <c r="AB57"/>
      <c r="AC57"/>
    </row>
    <row r="58" spans="1:29" ht="15" x14ac:dyDescent="0.25">
      <c r="A58" s="63" t="s">
        <v>60</v>
      </c>
      <c r="B58" s="63" t="s">
        <v>1356</v>
      </c>
      <c r="N58" s="63">
        <v>51</v>
      </c>
      <c r="O58" s="63" t="s">
        <v>395</v>
      </c>
      <c r="W58" s="63">
        <v>57</v>
      </c>
      <c r="X58" s="63" t="s">
        <v>60</v>
      </c>
      <c r="Y58" s="63" t="s">
        <v>53</v>
      </c>
      <c r="Z58" s="63" t="s">
        <v>1193</v>
      </c>
      <c r="AB58"/>
      <c r="AC58"/>
    </row>
    <row r="59" spans="1:29" ht="15" x14ac:dyDescent="0.25">
      <c r="A59" s="63" t="s">
        <v>61</v>
      </c>
      <c r="B59" s="63" t="s">
        <v>1357</v>
      </c>
      <c r="N59" s="63">
        <v>52</v>
      </c>
      <c r="O59" s="63" t="s">
        <v>395</v>
      </c>
      <c r="W59" s="63">
        <v>58</v>
      </c>
      <c r="X59" s="63" t="s">
        <v>61</v>
      </c>
      <c r="Y59" s="63" t="s">
        <v>53</v>
      </c>
      <c r="Z59" s="63" t="s">
        <v>1193</v>
      </c>
      <c r="AB59"/>
      <c r="AC59"/>
    </row>
    <row r="60" spans="1:29" ht="15" x14ac:dyDescent="0.25">
      <c r="A60" s="63" t="s">
        <v>62</v>
      </c>
      <c r="B60" s="63" t="s">
        <v>1358</v>
      </c>
      <c r="N60" s="63">
        <v>53</v>
      </c>
      <c r="O60" s="63" t="s">
        <v>395</v>
      </c>
      <c r="W60" s="63">
        <v>59</v>
      </c>
      <c r="X60" s="63" t="s">
        <v>62</v>
      </c>
      <c r="Y60" s="63" t="s">
        <v>53</v>
      </c>
      <c r="Z60" s="63" t="s">
        <v>1193</v>
      </c>
      <c r="AB60"/>
      <c r="AC60"/>
    </row>
    <row r="61" spans="1:29" ht="15" x14ac:dyDescent="0.25">
      <c r="A61" s="63" t="s">
        <v>63</v>
      </c>
      <c r="B61" s="63" t="s">
        <v>1359</v>
      </c>
      <c r="N61" s="63">
        <v>54</v>
      </c>
      <c r="O61" s="63" t="s">
        <v>395</v>
      </c>
      <c r="W61" s="63">
        <v>60</v>
      </c>
      <c r="X61" s="63" t="s">
        <v>63</v>
      </c>
      <c r="Y61" s="63" t="s">
        <v>53</v>
      </c>
      <c r="Z61" s="63" t="s">
        <v>1193</v>
      </c>
      <c r="AB61"/>
      <c r="AC61"/>
    </row>
    <row r="62" spans="1:29" ht="15" x14ac:dyDescent="0.25">
      <c r="A62" s="63" t="s">
        <v>64</v>
      </c>
      <c r="B62" s="63" t="s">
        <v>1332</v>
      </c>
      <c r="N62" s="63">
        <v>55</v>
      </c>
      <c r="O62" s="63" t="s">
        <v>395</v>
      </c>
      <c r="W62" s="63">
        <v>61</v>
      </c>
      <c r="X62" s="63" t="s">
        <v>64</v>
      </c>
      <c r="Y62" s="63" t="s">
        <v>53</v>
      </c>
      <c r="Z62" s="63" t="s">
        <v>1193</v>
      </c>
      <c r="AB62"/>
      <c r="AC62"/>
    </row>
    <row r="63" spans="1:29" ht="15" x14ac:dyDescent="0.25">
      <c r="A63" s="63" t="s">
        <v>65</v>
      </c>
      <c r="B63" s="63" t="s">
        <v>1360</v>
      </c>
      <c r="N63" s="63">
        <v>56</v>
      </c>
      <c r="O63" s="63" t="s">
        <v>395</v>
      </c>
      <c r="W63" s="63">
        <v>62</v>
      </c>
      <c r="X63" s="63" t="s">
        <v>65</v>
      </c>
      <c r="Y63" s="63" t="s">
        <v>53</v>
      </c>
      <c r="Z63" s="63" t="s">
        <v>1193</v>
      </c>
      <c r="AB63"/>
      <c r="AC63"/>
    </row>
    <row r="64" spans="1:29" ht="15" x14ac:dyDescent="0.25">
      <c r="A64" s="63" t="s">
        <v>66</v>
      </c>
      <c r="B64" s="63" t="s">
        <v>1361</v>
      </c>
      <c r="N64" s="63">
        <v>57</v>
      </c>
      <c r="O64" s="63" t="s">
        <v>395</v>
      </c>
      <c r="W64" s="63">
        <v>63</v>
      </c>
      <c r="X64" s="63" t="s">
        <v>66</v>
      </c>
      <c r="Y64" s="63" t="s">
        <v>53</v>
      </c>
      <c r="Z64" s="63" t="s">
        <v>1193</v>
      </c>
      <c r="AB64"/>
      <c r="AC64"/>
    </row>
    <row r="65" spans="1:29" ht="15" x14ac:dyDescent="0.25">
      <c r="A65" s="63" t="s">
        <v>67</v>
      </c>
      <c r="B65" s="63" t="s">
        <v>1362</v>
      </c>
      <c r="N65" s="63">
        <v>57</v>
      </c>
      <c r="O65" s="63" t="s">
        <v>154</v>
      </c>
      <c r="W65" s="63">
        <v>64</v>
      </c>
      <c r="X65" s="63" t="s">
        <v>67</v>
      </c>
      <c r="Y65" s="63" t="s">
        <v>53</v>
      </c>
      <c r="Z65" s="63" t="s">
        <v>1193</v>
      </c>
      <c r="AB65"/>
      <c r="AC65"/>
    </row>
    <row r="66" spans="1:29" ht="15" x14ac:dyDescent="0.25">
      <c r="A66" s="63" t="s">
        <v>68</v>
      </c>
      <c r="B66" s="63" t="s">
        <v>1363</v>
      </c>
      <c r="N66" s="63">
        <v>58</v>
      </c>
      <c r="O66" s="63" t="s">
        <v>395</v>
      </c>
      <c r="W66" s="63">
        <v>65</v>
      </c>
      <c r="X66" s="63" t="s">
        <v>68</v>
      </c>
      <c r="Y66" s="63" t="s">
        <v>53</v>
      </c>
      <c r="Z66" s="63" t="s">
        <v>1193</v>
      </c>
      <c r="AB66"/>
      <c r="AC66"/>
    </row>
    <row r="67" spans="1:29" ht="15" x14ac:dyDescent="0.25">
      <c r="A67" s="63" t="s">
        <v>69</v>
      </c>
      <c r="B67" s="63" t="s">
        <v>1364</v>
      </c>
      <c r="N67" s="63">
        <v>59</v>
      </c>
      <c r="O67" s="63" t="s">
        <v>395</v>
      </c>
      <c r="W67" s="63">
        <v>66</v>
      </c>
      <c r="X67" s="63" t="s">
        <v>69</v>
      </c>
      <c r="Y67" s="63" t="s">
        <v>53</v>
      </c>
      <c r="Z67" s="63" t="s">
        <v>1193</v>
      </c>
      <c r="AB67"/>
      <c r="AC67"/>
    </row>
    <row r="68" spans="1:29" ht="15" x14ac:dyDescent="0.25">
      <c r="A68" s="63" t="s">
        <v>70</v>
      </c>
      <c r="B68" s="63" t="s">
        <v>1365</v>
      </c>
      <c r="N68" s="63">
        <v>60</v>
      </c>
      <c r="O68" s="63" t="s">
        <v>395</v>
      </c>
      <c r="W68" s="63">
        <v>67</v>
      </c>
      <c r="X68" s="63" t="s">
        <v>70</v>
      </c>
      <c r="Y68" s="63" t="s">
        <v>53</v>
      </c>
      <c r="Z68" s="63" t="s">
        <v>1193</v>
      </c>
      <c r="AB68"/>
      <c r="AC68"/>
    </row>
    <row r="69" spans="1:29" ht="15" x14ac:dyDescent="0.25">
      <c r="A69" s="63" t="s">
        <v>71</v>
      </c>
      <c r="B69" s="63" t="s">
        <v>1366</v>
      </c>
      <c r="N69" s="63">
        <v>61</v>
      </c>
      <c r="O69" s="63" t="s">
        <v>395</v>
      </c>
      <c r="W69" s="63">
        <v>68</v>
      </c>
      <c r="X69" s="63" t="s">
        <v>71</v>
      </c>
      <c r="Y69" s="63" t="s">
        <v>53</v>
      </c>
      <c r="Z69" s="63" t="s">
        <v>1193</v>
      </c>
      <c r="AB69"/>
      <c r="AC69"/>
    </row>
    <row r="70" spans="1:29" ht="15" x14ac:dyDescent="0.25">
      <c r="A70" s="63" t="s">
        <v>1748</v>
      </c>
      <c r="B70" s="63" t="s">
        <v>2116</v>
      </c>
      <c r="N70" s="63">
        <v>62</v>
      </c>
      <c r="O70" s="63" t="s">
        <v>395</v>
      </c>
      <c r="W70" s="63">
        <v>69</v>
      </c>
      <c r="X70" s="63" t="s">
        <v>1748</v>
      </c>
      <c r="Y70" s="63" t="s">
        <v>53</v>
      </c>
      <c r="Z70" s="63" t="s">
        <v>1193</v>
      </c>
      <c r="AB70"/>
      <c r="AC70"/>
    </row>
    <row r="71" spans="1:29" ht="15" x14ac:dyDescent="0.25">
      <c r="A71" s="63" t="s">
        <v>73</v>
      </c>
      <c r="B71" s="63" t="s">
        <v>1367</v>
      </c>
      <c r="N71" s="63">
        <v>63</v>
      </c>
      <c r="O71" s="63" t="s">
        <v>395</v>
      </c>
      <c r="W71" s="63">
        <v>70</v>
      </c>
      <c r="X71" s="63" t="s">
        <v>73</v>
      </c>
      <c r="Y71" s="63" t="s">
        <v>53</v>
      </c>
      <c r="Z71" s="63" t="s">
        <v>1193</v>
      </c>
      <c r="AB71"/>
      <c r="AC71"/>
    </row>
    <row r="72" spans="1:29" ht="15" x14ac:dyDescent="0.25">
      <c r="A72" s="63" t="s">
        <v>74</v>
      </c>
      <c r="B72" s="63" t="s">
        <v>1368</v>
      </c>
      <c r="N72" s="63">
        <v>64</v>
      </c>
      <c r="O72" s="63" t="s">
        <v>395</v>
      </c>
      <c r="W72" s="63">
        <v>71</v>
      </c>
      <c r="X72" s="63" t="s">
        <v>74</v>
      </c>
      <c r="Y72" s="63" t="s">
        <v>53</v>
      </c>
      <c r="Z72" s="63" t="s">
        <v>1193</v>
      </c>
      <c r="AB72"/>
      <c r="AC72"/>
    </row>
    <row r="73" spans="1:29" ht="15" x14ac:dyDescent="0.25">
      <c r="A73" s="63" t="s">
        <v>75</v>
      </c>
      <c r="B73" s="63" t="s">
        <v>1369</v>
      </c>
      <c r="N73" s="63">
        <v>65</v>
      </c>
      <c r="O73" s="63" t="s">
        <v>395</v>
      </c>
      <c r="W73" s="63">
        <v>72</v>
      </c>
      <c r="X73" s="63" t="s">
        <v>75</v>
      </c>
      <c r="Y73" s="63" t="s">
        <v>53</v>
      </c>
      <c r="Z73" s="63" t="s">
        <v>1193</v>
      </c>
      <c r="AB73"/>
      <c r="AC73"/>
    </row>
    <row r="74" spans="1:29" ht="15" x14ac:dyDescent="0.25">
      <c r="A74" s="63" t="s">
        <v>76</v>
      </c>
      <c r="B74" s="63" t="s">
        <v>1197</v>
      </c>
      <c r="N74" s="63">
        <v>66</v>
      </c>
      <c r="O74" s="63" t="s">
        <v>395</v>
      </c>
      <c r="W74" s="63">
        <v>73</v>
      </c>
      <c r="X74" s="63" t="s">
        <v>76</v>
      </c>
      <c r="Y74" s="63" t="s">
        <v>1751</v>
      </c>
      <c r="Z74" s="63" t="s">
        <v>2129</v>
      </c>
      <c r="AB74"/>
      <c r="AC74"/>
    </row>
    <row r="75" spans="1:29" ht="15" x14ac:dyDescent="0.25">
      <c r="A75" s="63" t="s">
        <v>112</v>
      </c>
      <c r="B75" s="63" t="s">
        <v>1411</v>
      </c>
      <c r="N75" s="63">
        <v>67</v>
      </c>
      <c r="O75" s="63" t="s">
        <v>395</v>
      </c>
      <c r="W75" s="63">
        <v>74</v>
      </c>
      <c r="X75" s="63" t="s">
        <v>112</v>
      </c>
      <c r="Y75" s="63" t="s">
        <v>1751</v>
      </c>
      <c r="Z75" s="63" t="s">
        <v>2129</v>
      </c>
      <c r="AB75"/>
      <c r="AC75"/>
    </row>
    <row r="76" spans="1:29" ht="15" x14ac:dyDescent="0.25">
      <c r="A76" s="63" t="s">
        <v>116</v>
      </c>
      <c r="B76" s="63" t="s">
        <v>1314</v>
      </c>
      <c r="N76" s="63">
        <v>68</v>
      </c>
      <c r="O76" s="63" t="s">
        <v>395</v>
      </c>
      <c r="W76" s="63">
        <v>75</v>
      </c>
      <c r="X76" s="63" t="s">
        <v>116</v>
      </c>
      <c r="Y76" s="63" t="s">
        <v>1751</v>
      </c>
      <c r="Z76" s="63" t="s">
        <v>2129</v>
      </c>
      <c r="AB76"/>
      <c r="AC76"/>
    </row>
    <row r="77" spans="1:29" ht="15" x14ac:dyDescent="0.25">
      <c r="A77" s="63" t="s">
        <v>122</v>
      </c>
      <c r="B77" s="63" t="s">
        <v>1414</v>
      </c>
      <c r="N77" s="63">
        <v>69</v>
      </c>
      <c r="O77" s="63" t="s">
        <v>229</v>
      </c>
      <c r="W77" s="63">
        <v>76</v>
      </c>
      <c r="X77" s="63" t="s">
        <v>122</v>
      </c>
      <c r="Y77" s="63" t="s">
        <v>1751</v>
      </c>
      <c r="Z77" s="63" t="s">
        <v>2129</v>
      </c>
      <c r="AB77"/>
      <c r="AC77"/>
    </row>
    <row r="78" spans="1:29" ht="15" x14ac:dyDescent="0.25">
      <c r="A78" s="63" t="s">
        <v>124</v>
      </c>
      <c r="B78" s="63" t="s">
        <v>1317</v>
      </c>
      <c r="N78" s="63">
        <v>70</v>
      </c>
      <c r="O78" s="63" t="s">
        <v>246</v>
      </c>
      <c r="W78" s="63">
        <v>77</v>
      </c>
      <c r="X78" s="63" t="s">
        <v>124</v>
      </c>
      <c r="Y78" s="63" t="s">
        <v>1751</v>
      </c>
      <c r="Z78" s="63" t="s">
        <v>2129</v>
      </c>
      <c r="AB78"/>
      <c r="AC78"/>
    </row>
    <row r="79" spans="1:29" ht="15" x14ac:dyDescent="0.25">
      <c r="A79" s="63" t="s">
        <v>123</v>
      </c>
      <c r="B79" s="63" t="s">
        <v>1415</v>
      </c>
      <c r="N79" s="63">
        <v>71</v>
      </c>
      <c r="O79" s="63" t="s">
        <v>229</v>
      </c>
      <c r="W79" s="63">
        <v>78</v>
      </c>
      <c r="X79" s="63" t="s">
        <v>123</v>
      </c>
      <c r="Y79" s="63" t="s">
        <v>1751</v>
      </c>
      <c r="Z79" s="63" t="s">
        <v>2129</v>
      </c>
      <c r="AB79"/>
      <c r="AC79"/>
    </row>
    <row r="80" spans="1:29" ht="15" x14ac:dyDescent="0.25">
      <c r="A80" s="63" t="s">
        <v>125</v>
      </c>
      <c r="B80" s="63" t="s">
        <v>1387</v>
      </c>
      <c r="N80" s="63">
        <v>72</v>
      </c>
      <c r="O80" s="63" t="s">
        <v>246</v>
      </c>
      <c r="W80" s="63">
        <v>79</v>
      </c>
      <c r="X80" s="63" t="s">
        <v>125</v>
      </c>
      <c r="Y80" s="63" t="s">
        <v>1751</v>
      </c>
      <c r="Z80" s="63" t="s">
        <v>2129</v>
      </c>
      <c r="AB80"/>
      <c r="AC80"/>
    </row>
    <row r="81" spans="1:29" ht="15" x14ac:dyDescent="0.25">
      <c r="A81" s="63" t="s">
        <v>126</v>
      </c>
      <c r="B81" s="63" t="s">
        <v>1388</v>
      </c>
      <c r="N81" s="63">
        <v>73</v>
      </c>
      <c r="O81" s="63" t="s">
        <v>246</v>
      </c>
      <c r="W81" s="63">
        <v>80</v>
      </c>
      <c r="X81" s="63" t="s">
        <v>126</v>
      </c>
      <c r="Y81" s="63" t="s">
        <v>1751</v>
      </c>
      <c r="Z81" s="63" t="s">
        <v>2129</v>
      </c>
      <c r="AB81"/>
      <c r="AC81"/>
    </row>
    <row r="82" spans="1:29" ht="15" x14ac:dyDescent="0.25">
      <c r="A82" s="63" t="s">
        <v>128</v>
      </c>
      <c r="B82" s="63" t="s">
        <v>1389</v>
      </c>
      <c r="N82" s="63">
        <v>73</v>
      </c>
      <c r="O82" s="63" t="s">
        <v>395</v>
      </c>
      <c r="W82" s="63">
        <v>81</v>
      </c>
      <c r="X82" s="63" t="s">
        <v>128</v>
      </c>
      <c r="Y82" s="63" t="s">
        <v>1751</v>
      </c>
      <c r="Z82" s="63" t="s">
        <v>2129</v>
      </c>
      <c r="AB82"/>
      <c r="AC82"/>
    </row>
    <row r="83" spans="1:29" ht="15" x14ac:dyDescent="0.25">
      <c r="A83" s="63" t="s">
        <v>129</v>
      </c>
      <c r="B83" s="63" t="s">
        <v>1390</v>
      </c>
      <c r="N83" s="63">
        <v>74</v>
      </c>
      <c r="O83" s="63" t="s">
        <v>246</v>
      </c>
      <c r="W83" s="63">
        <v>82</v>
      </c>
      <c r="X83" s="63" t="s">
        <v>129</v>
      </c>
      <c r="Y83" s="63" t="s">
        <v>1751</v>
      </c>
      <c r="Z83" s="63" t="s">
        <v>2129</v>
      </c>
      <c r="AB83"/>
      <c r="AC83"/>
    </row>
    <row r="84" spans="1:29" ht="15" x14ac:dyDescent="0.25">
      <c r="A84" s="63" t="s">
        <v>130</v>
      </c>
      <c r="B84" s="63" t="s">
        <v>1391</v>
      </c>
      <c r="N84" s="63">
        <v>74</v>
      </c>
      <c r="O84" s="63" t="s">
        <v>395</v>
      </c>
      <c r="W84" s="63">
        <v>83</v>
      </c>
      <c r="X84" s="63" t="s">
        <v>130</v>
      </c>
      <c r="Y84" s="63" t="s">
        <v>1751</v>
      </c>
      <c r="Z84" s="63" t="s">
        <v>2129</v>
      </c>
      <c r="AB84"/>
      <c r="AC84"/>
    </row>
    <row r="85" spans="1:29" ht="15" x14ac:dyDescent="0.25">
      <c r="A85" s="63" t="s">
        <v>77</v>
      </c>
      <c r="B85" s="63" t="s">
        <v>1406</v>
      </c>
      <c r="N85" s="63">
        <v>75</v>
      </c>
      <c r="O85" s="63" t="s">
        <v>154</v>
      </c>
      <c r="W85" s="63">
        <v>84</v>
      </c>
      <c r="X85" s="63" t="s">
        <v>77</v>
      </c>
      <c r="Y85" s="63" t="s">
        <v>1756</v>
      </c>
      <c r="Z85" s="63" t="s">
        <v>2130</v>
      </c>
      <c r="AB85"/>
      <c r="AC85"/>
    </row>
    <row r="86" spans="1:29" ht="15" x14ac:dyDescent="0.25">
      <c r="A86" s="63" t="s">
        <v>78</v>
      </c>
      <c r="B86" s="63" t="s">
        <v>1310</v>
      </c>
      <c r="N86" s="63">
        <v>76</v>
      </c>
      <c r="O86" s="63" t="s">
        <v>154</v>
      </c>
      <c r="W86" s="63">
        <v>85</v>
      </c>
      <c r="X86" s="63" t="s">
        <v>78</v>
      </c>
      <c r="Y86" s="63" t="s">
        <v>1756</v>
      </c>
      <c r="Z86" s="63" t="s">
        <v>2130</v>
      </c>
      <c r="AB86"/>
      <c r="AC86"/>
    </row>
    <row r="87" spans="1:29" ht="15" x14ac:dyDescent="0.25">
      <c r="A87" s="63" t="s">
        <v>81</v>
      </c>
      <c r="B87" s="63" t="s">
        <v>1371</v>
      </c>
      <c r="N87" s="63">
        <v>77</v>
      </c>
      <c r="O87" s="63" t="s">
        <v>154</v>
      </c>
      <c r="W87" s="63">
        <v>86</v>
      </c>
      <c r="X87" s="63" t="s">
        <v>81</v>
      </c>
      <c r="Y87" s="63" t="s">
        <v>1756</v>
      </c>
      <c r="Z87" s="63" t="s">
        <v>2130</v>
      </c>
      <c r="AB87"/>
      <c r="AC87"/>
    </row>
    <row r="88" spans="1:29" ht="15" x14ac:dyDescent="0.25">
      <c r="A88" s="63" t="s">
        <v>80</v>
      </c>
      <c r="B88" s="63" t="s">
        <v>1370</v>
      </c>
      <c r="N88" s="63">
        <v>78</v>
      </c>
      <c r="O88" s="63" t="s">
        <v>395</v>
      </c>
      <c r="W88" s="63">
        <v>87</v>
      </c>
      <c r="X88" s="63" t="s">
        <v>80</v>
      </c>
      <c r="Y88" s="63" t="s">
        <v>1759</v>
      </c>
      <c r="Z88" s="63" t="s">
        <v>1200</v>
      </c>
      <c r="AB88"/>
      <c r="AC88"/>
    </row>
    <row r="89" spans="1:29" ht="15" x14ac:dyDescent="0.25">
      <c r="A89" s="63" t="s">
        <v>79</v>
      </c>
      <c r="B89" s="63" t="s">
        <v>1407</v>
      </c>
      <c r="N89" s="63">
        <v>79</v>
      </c>
      <c r="O89" s="63" t="s">
        <v>395</v>
      </c>
      <c r="W89" s="63">
        <v>88</v>
      </c>
      <c r="X89" s="63" t="s">
        <v>79</v>
      </c>
      <c r="Y89" s="63" t="s">
        <v>1759</v>
      </c>
      <c r="Z89" s="63" t="s">
        <v>1200</v>
      </c>
      <c r="AB89"/>
      <c r="AC89"/>
    </row>
    <row r="90" spans="1:29" ht="15" x14ac:dyDescent="0.25">
      <c r="A90" s="63" t="s">
        <v>752</v>
      </c>
      <c r="B90" s="63" t="s">
        <v>1333</v>
      </c>
      <c r="N90" s="63">
        <v>80</v>
      </c>
      <c r="O90" s="63" t="s">
        <v>395</v>
      </c>
      <c r="W90" s="63">
        <v>89</v>
      </c>
      <c r="X90" s="63" t="s">
        <v>82</v>
      </c>
      <c r="Y90" s="63" t="s">
        <v>1759</v>
      </c>
      <c r="Z90" s="63" t="s">
        <v>1200</v>
      </c>
      <c r="AB90"/>
      <c r="AC90"/>
    </row>
    <row r="91" spans="1:29" ht="15" x14ac:dyDescent="0.25">
      <c r="A91" s="63" t="s">
        <v>758</v>
      </c>
      <c r="B91" s="63" t="s">
        <v>1334</v>
      </c>
      <c r="N91" s="63">
        <v>81</v>
      </c>
      <c r="O91" s="63" t="s">
        <v>395</v>
      </c>
      <c r="W91" s="63">
        <v>90</v>
      </c>
      <c r="X91" s="63" t="s">
        <v>83</v>
      </c>
      <c r="Y91" s="63" t="s">
        <v>1759</v>
      </c>
      <c r="Z91" s="63" t="s">
        <v>1200</v>
      </c>
      <c r="AB91"/>
      <c r="AC91"/>
    </row>
    <row r="92" spans="1:29" ht="15" x14ac:dyDescent="0.25">
      <c r="A92" s="63" t="s">
        <v>84</v>
      </c>
      <c r="B92" s="63" t="s">
        <v>1335</v>
      </c>
      <c r="N92" s="63">
        <v>82</v>
      </c>
      <c r="O92" s="63" t="s">
        <v>395</v>
      </c>
      <c r="W92" s="63">
        <v>91</v>
      </c>
      <c r="X92" s="63" t="s">
        <v>84</v>
      </c>
      <c r="Y92" s="63" t="s">
        <v>1759</v>
      </c>
      <c r="Z92" s="63" t="s">
        <v>1200</v>
      </c>
      <c r="AB92"/>
      <c r="AC92"/>
    </row>
    <row r="93" spans="1:29" ht="15" x14ac:dyDescent="0.25">
      <c r="A93" s="63" t="s">
        <v>85</v>
      </c>
      <c r="B93" s="63" t="s">
        <v>1372</v>
      </c>
      <c r="N93" s="63">
        <v>83</v>
      </c>
      <c r="O93" s="63" t="s">
        <v>395</v>
      </c>
      <c r="W93" s="63">
        <v>92</v>
      </c>
      <c r="X93" s="63" t="s">
        <v>85</v>
      </c>
      <c r="Y93" s="63" t="s">
        <v>1759</v>
      </c>
      <c r="Z93" s="63" t="s">
        <v>1200</v>
      </c>
      <c r="AB93"/>
      <c r="AC93"/>
    </row>
    <row r="94" spans="1:29" ht="15" x14ac:dyDescent="0.25">
      <c r="A94" s="63" t="s">
        <v>86</v>
      </c>
      <c r="B94" s="63" t="s">
        <v>1373</v>
      </c>
      <c r="N94" s="63">
        <v>84</v>
      </c>
      <c r="O94" s="63" t="s">
        <v>229</v>
      </c>
      <c r="W94" s="63">
        <v>93</v>
      </c>
      <c r="X94" s="63" t="s">
        <v>86</v>
      </c>
      <c r="Y94" s="63" t="s">
        <v>1759</v>
      </c>
      <c r="Z94" s="63" t="s">
        <v>1200</v>
      </c>
      <c r="AB94"/>
      <c r="AC94"/>
    </row>
    <row r="95" spans="1:29" ht="15" x14ac:dyDescent="0.25">
      <c r="A95" s="63" t="s">
        <v>98</v>
      </c>
      <c r="B95" s="63" t="s">
        <v>1380</v>
      </c>
      <c r="N95" s="63">
        <v>85</v>
      </c>
      <c r="O95" s="63" t="s">
        <v>483</v>
      </c>
      <c r="W95" s="63">
        <v>94</v>
      </c>
      <c r="X95" s="63" t="s">
        <v>98</v>
      </c>
      <c r="Y95" s="63" t="s">
        <v>1759</v>
      </c>
      <c r="Z95" s="63" t="s">
        <v>1200</v>
      </c>
      <c r="AB95"/>
      <c r="AC95"/>
    </row>
    <row r="96" spans="1:29" ht="15" x14ac:dyDescent="0.25">
      <c r="A96" s="63" t="s">
        <v>88</v>
      </c>
      <c r="B96" s="63" t="s">
        <v>1374</v>
      </c>
      <c r="N96" s="63">
        <v>85</v>
      </c>
      <c r="O96" s="63" t="s">
        <v>395</v>
      </c>
      <c r="W96" s="63">
        <v>95</v>
      </c>
      <c r="X96" s="63" t="s">
        <v>88</v>
      </c>
      <c r="Y96" s="63" t="s">
        <v>87</v>
      </c>
      <c r="Z96" s="63" t="s">
        <v>1201</v>
      </c>
      <c r="AB96"/>
      <c r="AC96"/>
    </row>
    <row r="97" spans="1:29" ht="15" x14ac:dyDescent="0.25">
      <c r="A97" s="63" t="s">
        <v>1762</v>
      </c>
      <c r="B97" s="63" t="s">
        <v>2117</v>
      </c>
      <c r="N97" s="63">
        <v>86</v>
      </c>
      <c r="O97" s="63" t="s">
        <v>154</v>
      </c>
      <c r="W97" s="63">
        <v>96</v>
      </c>
      <c r="X97" s="63" t="s">
        <v>1762</v>
      </c>
      <c r="Y97" s="63" t="s">
        <v>87</v>
      </c>
      <c r="Z97" s="63" t="s">
        <v>1201</v>
      </c>
      <c r="AB97"/>
      <c r="AC97"/>
    </row>
    <row r="98" spans="1:29" ht="15" x14ac:dyDescent="0.25">
      <c r="A98" s="63" t="s">
        <v>89</v>
      </c>
      <c r="B98" s="63" t="s">
        <v>1375</v>
      </c>
      <c r="N98" s="63">
        <v>86</v>
      </c>
      <c r="O98" s="63" t="s">
        <v>395</v>
      </c>
      <c r="W98" s="63">
        <v>97</v>
      </c>
      <c r="X98" s="63" t="s">
        <v>89</v>
      </c>
      <c r="Y98" s="63" t="s">
        <v>87</v>
      </c>
      <c r="Z98" s="63" t="s">
        <v>1201</v>
      </c>
      <c r="AB98"/>
      <c r="AC98"/>
    </row>
    <row r="99" spans="1:29" ht="15" x14ac:dyDescent="0.25">
      <c r="A99" s="63" t="s">
        <v>90</v>
      </c>
      <c r="B99" s="63" t="s">
        <v>1376</v>
      </c>
      <c r="N99" s="63">
        <v>87</v>
      </c>
      <c r="O99" s="63" t="s">
        <v>395</v>
      </c>
      <c r="W99" s="63">
        <v>98</v>
      </c>
      <c r="X99" s="63" t="s">
        <v>90</v>
      </c>
      <c r="Y99" s="63" t="s">
        <v>87</v>
      </c>
      <c r="Z99" s="63" t="s">
        <v>1201</v>
      </c>
      <c r="AB99"/>
      <c r="AC99"/>
    </row>
    <row r="100" spans="1:29" ht="15" x14ac:dyDescent="0.25">
      <c r="A100" s="63" t="s">
        <v>91</v>
      </c>
      <c r="B100" s="63" t="s">
        <v>1311</v>
      </c>
      <c r="N100" s="63">
        <v>88</v>
      </c>
      <c r="O100" s="63" t="s">
        <v>395</v>
      </c>
      <c r="W100" s="63">
        <v>99</v>
      </c>
      <c r="X100" s="63" t="s">
        <v>91</v>
      </c>
      <c r="Y100" s="63" t="s">
        <v>87</v>
      </c>
      <c r="Z100" s="63" t="s">
        <v>1201</v>
      </c>
      <c r="AB100"/>
      <c r="AC100"/>
    </row>
    <row r="101" spans="1:29" ht="15" x14ac:dyDescent="0.25">
      <c r="A101" s="63" t="s">
        <v>92</v>
      </c>
      <c r="B101" s="63" t="s">
        <v>1300</v>
      </c>
      <c r="N101" s="63">
        <v>89</v>
      </c>
      <c r="O101" s="63" t="s">
        <v>395</v>
      </c>
      <c r="W101" s="63">
        <v>100</v>
      </c>
      <c r="X101" s="63" t="s">
        <v>92</v>
      </c>
      <c r="Y101" s="63" t="s">
        <v>87</v>
      </c>
      <c r="Z101" s="63" t="s">
        <v>1201</v>
      </c>
      <c r="AB101"/>
      <c r="AC101"/>
    </row>
    <row r="102" spans="1:29" ht="15" x14ac:dyDescent="0.25">
      <c r="A102" s="63" t="s">
        <v>93</v>
      </c>
      <c r="B102" s="63" t="s">
        <v>1336</v>
      </c>
      <c r="N102" s="63">
        <v>90</v>
      </c>
      <c r="O102" s="63" t="s">
        <v>395</v>
      </c>
      <c r="W102" s="63">
        <v>101</v>
      </c>
      <c r="X102" s="63" t="s">
        <v>93</v>
      </c>
      <c r="Y102" s="63" t="s">
        <v>87</v>
      </c>
      <c r="Z102" s="63" t="s">
        <v>1201</v>
      </c>
      <c r="AB102"/>
      <c r="AC102"/>
    </row>
    <row r="103" spans="1:29" ht="15" x14ac:dyDescent="0.25">
      <c r="A103" s="63" t="s">
        <v>94</v>
      </c>
      <c r="B103" s="63" t="s">
        <v>1377</v>
      </c>
      <c r="N103" s="63">
        <v>91</v>
      </c>
      <c r="O103" s="63" t="s">
        <v>395</v>
      </c>
      <c r="W103" s="63">
        <v>102</v>
      </c>
      <c r="X103" s="63" t="s">
        <v>94</v>
      </c>
      <c r="Y103" s="63" t="s">
        <v>87</v>
      </c>
      <c r="Z103" s="63" t="s">
        <v>1201</v>
      </c>
      <c r="AB103"/>
      <c r="AC103"/>
    </row>
    <row r="104" spans="1:29" ht="15" x14ac:dyDescent="0.25">
      <c r="A104" s="63" t="s">
        <v>95</v>
      </c>
      <c r="B104" s="63" t="s">
        <v>1378</v>
      </c>
      <c r="N104" s="63">
        <v>92</v>
      </c>
      <c r="O104" s="63" t="s">
        <v>483</v>
      </c>
      <c r="W104" s="63">
        <v>103</v>
      </c>
      <c r="X104" s="63" t="s">
        <v>95</v>
      </c>
      <c r="Y104" s="63" t="s">
        <v>1763</v>
      </c>
      <c r="Z104" s="63" t="s">
        <v>2131</v>
      </c>
      <c r="AB104"/>
      <c r="AC104"/>
    </row>
    <row r="105" spans="1:29" ht="15" x14ac:dyDescent="0.25">
      <c r="A105" s="63" t="s">
        <v>1764</v>
      </c>
      <c r="B105" s="63" t="s">
        <v>2118</v>
      </c>
      <c r="N105" s="63">
        <v>93</v>
      </c>
      <c r="O105" s="63" t="s">
        <v>154</v>
      </c>
      <c r="W105" s="63">
        <v>104</v>
      </c>
      <c r="X105" s="63" t="s">
        <v>1764</v>
      </c>
      <c r="Y105" s="63" t="s">
        <v>1763</v>
      </c>
      <c r="Z105" s="63" t="s">
        <v>2131</v>
      </c>
      <c r="AB105"/>
      <c r="AC105"/>
    </row>
    <row r="106" spans="1:29" ht="15" x14ac:dyDescent="0.25">
      <c r="A106" s="63" t="s">
        <v>97</v>
      </c>
      <c r="B106" s="63" t="s">
        <v>1379</v>
      </c>
      <c r="N106" s="63">
        <v>94</v>
      </c>
      <c r="O106" s="63" t="s">
        <v>154</v>
      </c>
      <c r="W106" s="63">
        <v>105</v>
      </c>
      <c r="X106" s="63" t="s">
        <v>97</v>
      </c>
      <c r="Y106" s="63" t="s">
        <v>1763</v>
      </c>
      <c r="Z106" s="63" t="s">
        <v>2131</v>
      </c>
      <c r="AB106"/>
      <c r="AC106"/>
    </row>
    <row r="107" spans="1:29" ht="15" x14ac:dyDescent="0.25">
      <c r="A107" s="63" t="s">
        <v>101</v>
      </c>
      <c r="B107" s="63" t="s">
        <v>1338</v>
      </c>
      <c r="N107" s="63">
        <v>94</v>
      </c>
      <c r="O107" s="63" t="s">
        <v>395</v>
      </c>
      <c r="W107" s="63">
        <v>106</v>
      </c>
      <c r="X107" s="63" t="s">
        <v>101</v>
      </c>
      <c r="Y107" s="63" t="s">
        <v>1765</v>
      </c>
      <c r="Z107" s="63" t="s">
        <v>2132</v>
      </c>
      <c r="AB107"/>
      <c r="AC107"/>
    </row>
    <row r="108" spans="1:29" ht="15" x14ac:dyDescent="0.25">
      <c r="A108" s="63" t="s">
        <v>102</v>
      </c>
      <c r="B108" s="63" t="s">
        <v>1381</v>
      </c>
      <c r="N108" s="63">
        <v>95</v>
      </c>
      <c r="O108" s="63" t="s">
        <v>395</v>
      </c>
      <c r="W108" s="63">
        <v>107</v>
      </c>
      <c r="X108" s="63" t="s">
        <v>102</v>
      </c>
      <c r="Y108" s="63" t="s">
        <v>1765</v>
      </c>
      <c r="Z108" s="63" t="s">
        <v>2132</v>
      </c>
      <c r="AB108"/>
      <c r="AC108"/>
    </row>
    <row r="109" spans="1:29" ht="15" x14ac:dyDescent="0.25">
      <c r="A109" s="63" t="s">
        <v>103</v>
      </c>
      <c r="B109" s="63" t="s">
        <v>1382</v>
      </c>
      <c r="N109" s="63">
        <v>96</v>
      </c>
      <c r="O109" s="63" t="s">
        <v>395</v>
      </c>
      <c r="W109" s="63">
        <v>108</v>
      </c>
      <c r="X109" s="63" t="s">
        <v>103</v>
      </c>
      <c r="Y109" s="63" t="s">
        <v>1766</v>
      </c>
      <c r="Z109" s="63" t="s">
        <v>2133</v>
      </c>
      <c r="AB109"/>
      <c r="AC109"/>
    </row>
    <row r="110" spans="1:29" ht="15" x14ac:dyDescent="0.25">
      <c r="A110" s="63" t="s">
        <v>121</v>
      </c>
      <c r="B110" s="63" t="s">
        <v>1303</v>
      </c>
      <c r="N110" s="63">
        <v>97</v>
      </c>
      <c r="O110" s="63" t="s">
        <v>246</v>
      </c>
      <c r="W110" s="63">
        <v>109</v>
      </c>
      <c r="X110" s="63" t="s">
        <v>121</v>
      </c>
      <c r="Y110" s="63" t="s">
        <v>1766</v>
      </c>
      <c r="Z110" s="63" t="s">
        <v>2133</v>
      </c>
      <c r="AB110"/>
      <c r="AC110"/>
    </row>
    <row r="111" spans="1:29" ht="15" x14ac:dyDescent="0.25">
      <c r="A111" s="63" t="s">
        <v>1767</v>
      </c>
      <c r="B111" s="63" t="s">
        <v>1416</v>
      </c>
      <c r="N111" s="63">
        <v>98</v>
      </c>
      <c r="O111" s="63" t="s">
        <v>246</v>
      </c>
      <c r="W111" s="63">
        <v>110</v>
      </c>
      <c r="X111" s="63" t="s">
        <v>1767</v>
      </c>
      <c r="Y111" s="63" t="s">
        <v>1766</v>
      </c>
      <c r="Z111" s="63" t="s">
        <v>2133</v>
      </c>
      <c r="AB111"/>
      <c r="AC111"/>
    </row>
    <row r="112" spans="1:29" ht="15" x14ac:dyDescent="0.25">
      <c r="A112" s="63" t="s">
        <v>127</v>
      </c>
      <c r="B112" s="63" t="s">
        <v>1417</v>
      </c>
      <c r="N112" s="63">
        <v>99</v>
      </c>
      <c r="O112" s="63" t="s">
        <v>229</v>
      </c>
      <c r="W112" s="63">
        <v>111</v>
      </c>
      <c r="X112" s="63" t="s">
        <v>127</v>
      </c>
      <c r="Y112" s="63" t="s">
        <v>1766</v>
      </c>
      <c r="Z112" s="63" t="s">
        <v>2133</v>
      </c>
      <c r="AB112"/>
      <c r="AC112"/>
    </row>
    <row r="113" spans="1:29" ht="15" x14ac:dyDescent="0.25">
      <c r="A113" s="63" t="s">
        <v>1769</v>
      </c>
      <c r="B113" s="63" t="s">
        <v>2120</v>
      </c>
      <c r="N113" s="63">
        <v>100</v>
      </c>
      <c r="O113" s="63" t="s">
        <v>246</v>
      </c>
      <c r="W113" s="63">
        <v>112</v>
      </c>
      <c r="X113" s="63" t="s">
        <v>1769</v>
      </c>
      <c r="Y113" s="63" t="s">
        <v>1768</v>
      </c>
      <c r="Z113" s="63" t="s">
        <v>2134</v>
      </c>
      <c r="AB113"/>
      <c r="AC113"/>
    </row>
    <row r="114" spans="1:29" ht="15" x14ac:dyDescent="0.25">
      <c r="A114" s="63" t="s">
        <v>1770</v>
      </c>
      <c r="B114" s="63" t="s">
        <v>2119</v>
      </c>
      <c r="N114" s="63">
        <v>101</v>
      </c>
      <c r="O114" s="63" t="s">
        <v>154</v>
      </c>
      <c r="W114" s="63">
        <v>113</v>
      </c>
      <c r="X114" s="63" t="s">
        <v>1770</v>
      </c>
      <c r="Y114" s="63" t="s">
        <v>1768</v>
      </c>
      <c r="Z114" s="63" t="s">
        <v>2134</v>
      </c>
      <c r="AB114"/>
      <c r="AC114"/>
    </row>
    <row r="115" spans="1:29" ht="15" x14ac:dyDescent="0.25">
      <c r="A115" s="63" t="s">
        <v>111</v>
      </c>
      <c r="B115" s="63" t="s">
        <v>1410</v>
      </c>
      <c r="N115" s="63">
        <v>102</v>
      </c>
      <c r="O115" s="63" t="s">
        <v>324</v>
      </c>
      <c r="W115" s="63">
        <v>114</v>
      </c>
      <c r="X115" s="63" t="s">
        <v>111</v>
      </c>
      <c r="Y115" s="63" t="s">
        <v>1768</v>
      </c>
      <c r="Z115" s="63" t="s">
        <v>2134</v>
      </c>
      <c r="AB115"/>
      <c r="AC115"/>
    </row>
    <row r="116" spans="1:29" ht="15" x14ac:dyDescent="0.25">
      <c r="A116" s="63" t="s">
        <v>1772</v>
      </c>
      <c r="B116" s="63" t="s">
        <v>1412</v>
      </c>
      <c r="N116" s="63">
        <v>103</v>
      </c>
      <c r="O116" s="63" t="s">
        <v>324</v>
      </c>
      <c r="W116" s="63">
        <v>115</v>
      </c>
      <c r="X116" s="63" t="s">
        <v>1772</v>
      </c>
      <c r="Y116" s="63" t="s">
        <v>1768</v>
      </c>
      <c r="Z116" s="63" t="s">
        <v>2134</v>
      </c>
      <c r="AB116"/>
      <c r="AC116"/>
    </row>
    <row r="117" spans="1:29" ht="15" x14ac:dyDescent="0.25">
      <c r="A117" s="63" t="s">
        <v>1774</v>
      </c>
      <c r="B117" s="63" t="s">
        <v>1302</v>
      </c>
      <c r="N117" s="63">
        <v>104</v>
      </c>
      <c r="O117" s="63" t="s">
        <v>395</v>
      </c>
      <c r="W117" s="63">
        <v>116</v>
      </c>
      <c r="X117" s="63" t="s">
        <v>1774</v>
      </c>
      <c r="Y117" s="63" t="s">
        <v>1768</v>
      </c>
      <c r="Z117" s="63" t="s">
        <v>2134</v>
      </c>
      <c r="AB117"/>
      <c r="AC117"/>
    </row>
    <row r="118" spans="1:29" ht="15" x14ac:dyDescent="0.25">
      <c r="A118" s="63" t="s">
        <v>119</v>
      </c>
      <c r="B118" s="63" t="s">
        <v>1316</v>
      </c>
      <c r="N118" s="63">
        <v>105</v>
      </c>
      <c r="O118" s="63" t="s">
        <v>246</v>
      </c>
      <c r="W118" s="63">
        <v>117</v>
      </c>
      <c r="X118" s="63" t="s">
        <v>119</v>
      </c>
      <c r="Y118" s="63" t="s">
        <v>1768</v>
      </c>
      <c r="Z118" s="63" t="s">
        <v>2134</v>
      </c>
      <c r="AB118"/>
      <c r="AC118"/>
    </row>
    <row r="119" spans="1:29" ht="15" x14ac:dyDescent="0.25">
      <c r="A119" s="63" t="s">
        <v>131</v>
      </c>
      <c r="B119" s="63" t="s">
        <v>1318</v>
      </c>
      <c r="N119" s="63">
        <v>106</v>
      </c>
      <c r="O119" s="63" t="s">
        <v>246</v>
      </c>
      <c r="W119" s="63">
        <v>118</v>
      </c>
      <c r="X119" s="63" t="s">
        <v>131</v>
      </c>
      <c r="Y119" s="63" t="s">
        <v>1768</v>
      </c>
      <c r="Z119" s="63" t="s">
        <v>2134</v>
      </c>
      <c r="AB119"/>
      <c r="AC119"/>
    </row>
    <row r="120" spans="1:29" ht="15" x14ac:dyDescent="0.25">
      <c r="A120" s="63" t="s">
        <v>110</v>
      </c>
      <c r="B120" s="63" t="s">
        <v>1383</v>
      </c>
      <c r="N120" s="63">
        <v>107</v>
      </c>
      <c r="O120" s="63" t="s">
        <v>229</v>
      </c>
      <c r="W120" s="63">
        <v>119</v>
      </c>
      <c r="X120" s="63" t="s">
        <v>110</v>
      </c>
      <c r="Y120" s="63" t="s">
        <v>1777</v>
      </c>
      <c r="Z120" s="63" t="s">
        <v>2136</v>
      </c>
      <c r="AB120"/>
      <c r="AC120"/>
    </row>
    <row r="121" spans="1:29" ht="15" x14ac:dyDescent="0.25">
      <c r="A121" s="63" t="s">
        <v>114</v>
      </c>
      <c r="B121" s="63" t="s">
        <v>1384</v>
      </c>
      <c r="N121" s="63">
        <v>108</v>
      </c>
      <c r="O121" s="63" t="s">
        <v>395</v>
      </c>
      <c r="W121" s="63">
        <v>120</v>
      </c>
      <c r="X121" s="63" t="s">
        <v>114</v>
      </c>
      <c r="Y121" s="63" t="s">
        <v>1777</v>
      </c>
      <c r="Z121" s="63" t="s">
        <v>2136</v>
      </c>
      <c r="AB121"/>
      <c r="AC121"/>
    </row>
    <row r="122" spans="1:29" ht="15" x14ac:dyDescent="0.25">
      <c r="A122" s="63" t="s">
        <v>115</v>
      </c>
      <c r="B122" s="63" t="s">
        <v>1385</v>
      </c>
      <c r="N122" s="63">
        <v>109</v>
      </c>
      <c r="O122" s="63" t="s">
        <v>483</v>
      </c>
      <c r="W122" s="63">
        <v>121</v>
      </c>
      <c r="X122" s="63" t="s">
        <v>115</v>
      </c>
      <c r="Y122" s="63" t="s">
        <v>1777</v>
      </c>
      <c r="Z122" s="63" t="s">
        <v>2136</v>
      </c>
      <c r="AB122"/>
      <c r="AC122"/>
    </row>
    <row r="123" spans="1:29" ht="15" x14ac:dyDescent="0.25">
      <c r="A123" s="63" t="s">
        <v>104</v>
      </c>
      <c r="B123" s="63" t="s">
        <v>1408</v>
      </c>
      <c r="N123" s="63">
        <v>109</v>
      </c>
      <c r="O123" s="63" t="s">
        <v>246</v>
      </c>
      <c r="W123" s="63">
        <v>122</v>
      </c>
      <c r="X123" s="63" t="s">
        <v>104</v>
      </c>
      <c r="Y123" s="63" t="s">
        <v>1778</v>
      </c>
      <c r="Z123" s="63" t="s">
        <v>2135</v>
      </c>
      <c r="AB123"/>
      <c r="AC123"/>
    </row>
    <row r="124" spans="1:29" ht="15" x14ac:dyDescent="0.25">
      <c r="A124" s="63" t="s">
        <v>106</v>
      </c>
      <c r="B124" s="63" t="s">
        <v>1312</v>
      </c>
      <c r="N124" s="63">
        <v>110</v>
      </c>
      <c r="O124" s="63" t="s">
        <v>395</v>
      </c>
      <c r="W124" s="63">
        <v>123</v>
      </c>
      <c r="X124" s="63" t="s">
        <v>106</v>
      </c>
      <c r="Y124" s="63" t="s">
        <v>1778</v>
      </c>
      <c r="Z124" s="63" t="s">
        <v>2135</v>
      </c>
      <c r="AB124"/>
      <c r="AC124"/>
    </row>
    <row r="125" spans="1:29" ht="15" x14ac:dyDescent="0.25">
      <c r="A125" s="63" t="s">
        <v>107</v>
      </c>
      <c r="B125" s="63" t="s">
        <v>1409</v>
      </c>
      <c r="N125" s="63">
        <v>111</v>
      </c>
      <c r="O125" s="63" t="s">
        <v>229</v>
      </c>
      <c r="W125" s="63">
        <v>124</v>
      </c>
      <c r="X125" s="63" t="s">
        <v>107</v>
      </c>
      <c r="Y125" s="63" t="s">
        <v>1778</v>
      </c>
      <c r="Z125" s="63" t="s">
        <v>2135</v>
      </c>
      <c r="AB125"/>
      <c r="AC125"/>
    </row>
    <row r="126" spans="1:29" ht="15" x14ac:dyDescent="0.25">
      <c r="A126" s="63" t="s">
        <v>117</v>
      </c>
      <c r="B126" s="63" t="s">
        <v>1413</v>
      </c>
      <c r="N126" s="63">
        <v>112</v>
      </c>
      <c r="O126" s="63" t="s">
        <v>246</v>
      </c>
      <c r="W126" s="63">
        <v>125</v>
      </c>
      <c r="X126" s="63" t="s">
        <v>117</v>
      </c>
      <c r="Y126" s="63" t="s">
        <v>1778</v>
      </c>
      <c r="Z126" s="63" t="s">
        <v>2135</v>
      </c>
      <c r="AB126"/>
      <c r="AC126"/>
    </row>
    <row r="127" spans="1:29" ht="15" x14ac:dyDescent="0.25">
      <c r="A127" s="63" t="s">
        <v>118</v>
      </c>
      <c r="B127" s="63" t="s">
        <v>1315</v>
      </c>
      <c r="N127" s="63">
        <v>113</v>
      </c>
      <c r="O127" s="63" t="s">
        <v>483</v>
      </c>
      <c r="W127" s="63">
        <v>126</v>
      </c>
      <c r="X127" s="63" t="s">
        <v>118</v>
      </c>
      <c r="Y127" s="63" t="s">
        <v>1778</v>
      </c>
      <c r="Z127" s="63" t="s">
        <v>2135</v>
      </c>
      <c r="AB127"/>
      <c r="AC127"/>
    </row>
    <row r="128" spans="1:29" ht="15" x14ac:dyDescent="0.25">
      <c r="A128" s="63" t="s">
        <v>120</v>
      </c>
      <c r="B128" s="63" t="s">
        <v>1386</v>
      </c>
      <c r="N128" s="63">
        <v>114</v>
      </c>
      <c r="O128" s="63" t="s">
        <v>229</v>
      </c>
      <c r="W128" s="63">
        <v>127</v>
      </c>
      <c r="X128" s="63" t="s">
        <v>120</v>
      </c>
      <c r="Y128" s="63" t="s">
        <v>1778</v>
      </c>
      <c r="Z128" s="63" t="s">
        <v>2135</v>
      </c>
      <c r="AB128"/>
      <c r="AC128"/>
    </row>
    <row r="129" spans="1:29" ht="15" x14ac:dyDescent="0.25">
      <c r="A129" s="63" t="s">
        <v>1781</v>
      </c>
      <c r="B129" s="63" t="s">
        <v>2121</v>
      </c>
      <c r="N129" s="63">
        <v>115</v>
      </c>
      <c r="O129" s="63" t="s">
        <v>229</v>
      </c>
      <c r="W129" s="63">
        <v>128</v>
      </c>
      <c r="X129" s="63" t="s">
        <v>1781</v>
      </c>
      <c r="Y129" s="63" t="s">
        <v>1778</v>
      </c>
      <c r="Z129" s="63" t="s">
        <v>2135</v>
      </c>
      <c r="AB129"/>
      <c r="AC129"/>
    </row>
    <row r="130" spans="1:29" ht="15" x14ac:dyDescent="0.25">
      <c r="A130" s="63" t="s">
        <v>154</v>
      </c>
      <c r="B130" s="63" t="s">
        <v>1319</v>
      </c>
      <c r="N130" s="63">
        <v>116</v>
      </c>
      <c r="O130" s="63" t="s">
        <v>395</v>
      </c>
      <c r="AC130"/>
    </row>
    <row r="131" spans="1:29" ht="15" x14ac:dyDescent="0.25">
      <c r="A131" s="63" t="s">
        <v>229</v>
      </c>
      <c r="B131" s="63" t="s">
        <v>1306</v>
      </c>
      <c r="N131" s="63">
        <v>117</v>
      </c>
      <c r="O131" s="63" t="s">
        <v>483</v>
      </c>
      <c r="AC131"/>
    </row>
    <row r="132" spans="1:29" ht="15" x14ac:dyDescent="0.25">
      <c r="A132" s="63" t="s">
        <v>246</v>
      </c>
      <c r="B132" s="63" t="s">
        <v>1392</v>
      </c>
      <c r="N132" s="63">
        <v>118</v>
      </c>
      <c r="O132" s="63" t="s">
        <v>246</v>
      </c>
      <c r="AC132"/>
    </row>
    <row r="133" spans="1:29" ht="15" x14ac:dyDescent="0.25">
      <c r="A133" s="63" t="s">
        <v>483</v>
      </c>
      <c r="B133" s="63" t="s">
        <v>1293</v>
      </c>
      <c r="N133" s="63">
        <v>119</v>
      </c>
      <c r="O133" s="63" t="s">
        <v>246</v>
      </c>
      <c r="AC133"/>
    </row>
    <row r="134" spans="1:29" ht="15" x14ac:dyDescent="0.25">
      <c r="A134" s="63" t="s">
        <v>324</v>
      </c>
      <c r="B134" s="63" t="s">
        <v>1339</v>
      </c>
      <c r="N134" s="63">
        <v>120</v>
      </c>
      <c r="O134" s="63" t="s">
        <v>229</v>
      </c>
      <c r="AC134"/>
    </row>
    <row r="135" spans="1:29" ht="15" x14ac:dyDescent="0.25">
      <c r="A135" s="63" t="s">
        <v>395</v>
      </c>
      <c r="B135" s="63" t="s">
        <v>1347</v>
      </c>
      <c r="N135" s="63">
        <v>121</v>
      </c>
      <c r="O135" s="63" t="s">
        <v>395</v>
      </c>
      <c r="AC135"/>
    </row>
    <row r="136" spans="1:29" ht="15" x14ac:dyDescent="0.25">
      <c r="N136" s="63">
        <v>122</v>
      </c>
      <c r="O136" s="63" t="s">
        <v>395</v>
      </c>
      <c r="AC136"/>
    </row>
    <row r="137" spans="1:29" ht="15" x14ac:dyDescent="0.25">
      <c r="D137"/>
      <c r="N137" s="63">
        <v>123</v>
      </c>
      <c r="O137" s="63" t="s">
        <v>246</v>
      </c>
      <c r="AC137"/>
    </row>
    <row r="138" spans="1:29" ht="15" x14ac:dyDescent="0.25">
      <c r="D138"/>
      <c r="N138" s="63">
        <v>124</v>
      </c>
      <c r="O138" s="63" t="s">
        <v>246</v>
      </c>
      <c r="AB138"/>
      <c r="AC138"/>
    </row>
    <row r="139" spans="1:29" ht="15" x14ac:dyDescent="0.25">
      <c r="D139"/>
      <c r="N139" s="63">
        <v>125</v>
      </c>
      <c r="O139" s="63" t="s">
        <v>229</v>
      </c>
      <c r="AB139"/>
      <c r="AC139"/>
    </row>
    <row r="140" spans="1:29" ht="15" x14ac:dyDescent="0.25">
      <c r="D140"/>
      <c r="N140" s="63">
        <v>126</v>
      </c>
      <c r="O140" s="63" t="s">
        <v>395</v>
      </c>
      <c r="AB140"/>
      <c r="AC140"/>
    </row>
    <row r="141" spans="1:29" ht="15" x14ac:dyDescent="0.25">
      <c r="D141"/>
      <c r="N141" s="63">
        <v>127</v>
      </c>
      <c r="O141" s="63" t="s">
        <v>395</v>
      </c>
      <c r="AB141"/>
      <c r="AC141"/>
    </row>
    <row r="142" spans="1:29" ht="15" x14ac:dyDescent="0.25">
      <c r="D142"/>
      <c r="N142" s="63">
        <v>128</v>
      </c>
      <c r="O142" s="63" t="s">
        <v>395</v>
      </c>
      <c r="AB142"/>
      <c r="AC142"/>
    </row>
    <row r="143" spans="1:29" ht="15" x14ac:dyDescent="0.25">
      <c r="D143"/>
      <c r="N143" s="63">
        <v>129</v>
      </c>
      <c r="O143" s="63" t="s">
        <v>1115</v>
      </c>
      <c r="AB143"/>
      <c r="AC143"/>
    </row>
    <row r="144" spans="1:29" ht="15" x14ac:dyDescent="0.25">
      <c r="D144"/>
      <c r="AB144"/>
      <c r="AC144"/>
    </row>
    <row r="145" spans="4:29" ht="15" x14ac:dyDescent="0.25">
      <c r="D145"/>
      <c r="AB145"/>
      <c r="AC145"/>
    </row>
    <row r="146" spans="4:29" ht="15" x14ac:dyDescent="0.25">
      <c r="D146"/>
      <c r="AB146"/>
      <c r="AC146"/>
    </row>
    <row r="147" spans="4:29" ht="15" x14ac:dyDescent="0.25">
      <c r="D147"/>
      <c r="AB147"/>
      <c r="AC147"/>
    </row>
    <row r="148" spans="4:29" ht="15" x14ac:dyDescent="0.25">
      <c r="D148"/>
      <c r="AB148"/>
      <c r="AC148"/>
    </row>
    <row r="149" spans="4:29" ht="15" x14ac:dyDescent="0.25">
      <c r="D149"/>
      <c r="AB149"/>
      <c r="AC149"/>
    </row>
    <row r="150" spans="4:29" ht="15" x14ac:dyDescent="0.25">
      <c r="D150"/>
      <c r="AB150"/>
      <c r="AC150"/>
    </row>
    <row r="151" spans="4:29" ht="15" x14ac:dyDescent="0.25">
      <c r="D151"/>
      <c r="AB151"/>
      <c r="AC151"/>
    </row>
    <row r="152" spans="4:29" ht="15" x14ac:dyDescent="0.25">
      <c r="D152"/>
      <c r="AB152"/>
      <c r="AC152"/>
    </row>
    <row r="153" spans="4:29" ht="15" x14ac:dyDescent="0.25">
      <c r="D153"/>
      <c r="AB153"/>
      <c r="AC153"/>
    </row>
    <row r="154" spans="4:29" ht="15" x14ac:dyDescent="0.25">
      <c r="D154"/>
      <c r="AB154"/>
      <c r="AC154"/>
    </row>
    <row r="155" spans="4:29" ht="15" x14ac:dyDescent="0.25">
      <c r="D155"/>
      <c r="AB155"/>
      <c r="AC155"/>
    </row>
    <row r="156" spans="4:29" ht="15" x14ac:dyDescent="0.25">
      <c r="D156"/>
      <c r="AB156"/>
      <c r="AC156"/>
    </row>
    <row r="157" spans="4:29" ht="15" x14ac:dyDescent="0.25">
      <c r="D157"/>
      <c r="AB157"/>
      <c r="AC157"/>
    </row>
    <row r="158" spans="4:29" ht="15" x14ac:dyDescent="0.25">
      <c r="D158"/>
      <c r="AB158"/>
      <c r="AC158"/>
    </row>
    <row r="159" spans="4:29" ht="15" x14ac:dyDescent="0.25">
      <c r="D159"/>
      <c r="AB159"/>
      <c r="AC159"/>
    </row>
    <row r="160" spans="4:29" ht="15" x14ac:dyDescent="0.25">
      <c r="D160"/>
      <c r="AB160"/>
      <c r="AC160"/>
    </row>
    <row r="161" spans="4:29" ht="15" x14ac:dyDescent="0.25">
      <c r="D161"/>
      <c r="AB161"/>
      <c r="AC161"/>
    </row>
    <row r="162" spans="4:29" ht="15" x14ac:dyDescent="0.25">
      <c r="D162"/>
      <c r="AB162"/>
      <c r="AC162"/>
    </row>
    <row r="163" spans="4:29" ht="15" x14ac:dyDescent="0.25">
      <c r="D163"/>
      <c r="AB163"/>
      <c r="AC163"/>
    </row>
    <row r="164" spans="4:29" ht="15" x14ac:dyDescent="0.25">
      <c r="D164"/>
      <c r="AB164"/>
      <c r="AC164"/>
    </row>
    <row r="165" spans="4:29" ht="15" x14ac:dyDescent="0.25">
      <c r="D165"/>
      <c r="AB165"/>
      <c r="AC165"/>
    </row>
    <row r="166" spans="4:29" ht="15" x14ac:dyDescent="0.25">
      <c r="D166"/>
      <c r="AB166"/>
      <c r="AC166"/>
    </row>
    <row r="167" spans="4:29" ht="15" x14ac:dyDescent="0.25">
      <c r="D167"/>
      <c r="AB167"/>
      <c r="AC167"/>
    </row>
    <row r="168" spans="4:29" ht="15" x14ac:dyDescent="0.25">
      <c r="D168"/>
      <c r="AB168"/>
      <c r="AC168"/>
    </row>
    <row r="169" spans="4:29" ht="15" x14ac:dyDescent="0.25">
      <c r="D169"/>
      <c r="AB169"/>
      <c r="AC169"/>
    </row>
    <row r="170" spans="4:29" ht="15" x14ac:dyDescent="0.25">
      <c r="D170"/>
      <c r="AB170"/>
      <c r="AC170"/>
    </row>
    <row r="171" spans="4:29" ht="15" x14ac:dyDescent="0.25">
      <c r="D171"/>
      <c r="AB171"/>
      <c r="AC171"/>
    </row>
    <row r="172" spans="4:29" ht="15" x14ac:dyDescent="0.25">
      <c r="D172"/>
      <c r="AB172"/>
      <c r="AC172"/>
    </row>
    <row r="173" spans="4:29" ht="15" x14ac:dyDescent="0.25">
      <c r="D173"/>
      <c r="AB173"/>
      <c r="AC173"/>
    </row>
    <row r="174" spans="4:29" ht="15" x14ac:dyDescent="0.25">
      <c r="D174"/>
      <c r="AB174"/>
      <c r="AC174"/>
    </row>
    <row r="175" spans="4:29" ht="15" x14ac:dyDescent="0.25">
      <c r="D175"/>
      <c r="AB175"/>
      <c r="AC175"/>
    </row>
    <row r="176" spans="4:29" ht="15" x14ac:dyDescent="0.25">
      <c r="D176"/>
      <c r="AB176"/>
      <c r="AC176"/>
    </row>
    <row r="177" spans="4:29" ht="15" x14ac:dyDescent="0.25">
      <c r="D177"/>
      <c r="AB177"/>
      <c r="AC177"/>
    </row>
    <row r="178" spans="4:29" ht="15" x14ac:dyDescent="0.25">
      <c r="D178"/>
      <c r="AB178"/>
      <c r="AC178"/>
    </row>
    <row r="179" spans="4:29" ht="15" x14ac:dyDescent="0.25">
      <c r="D179"/>
      <c r="AB179"/>
      <c r="AC179"/>
    </row>
    <row r="180" spans="4:29" ht="15" x14ac:dyDescent="0.25">
      <c r="D180"/>
      <c r="AB180"/>
      <c r="AC180"/>
    </row>
    <row r="181" spans="4:29" ht="15" x14ac:dyDescent="0.25">
      <c r="D181"/>
      <c r="AB181"/>
      <c r="AC181"/>
    </row>
    <row r="182" spans="4:29" ht="15" x14ac:dyDescent="0.25">
      <c r="D182"/>
      <c r="AB182"/>
      <c r="AC182"/>
    </row>
    <row r="183" spans="4:29" ht="15" x14ac:dyDescent="0.25">
      <c r="D183"/>
      <c r="AB183"/>
      <c r="AC183"/>
    </row>
    <row r="184" spans="4:29" ht="15" x14ac:dyDescent="0.25">
      <c r="D184"/>
      <c r="AB184"/>
      <c r="AC184"/>
    </row>
    <row r="185" spans="4:29" ht="15" x14ac:dyDescent="0.25">
      <c r="D185"/>
      <c r="AB185"/>
      <c r="AC185"/>
    </row>
    <row r="186" spans="4:29" ht="15" x14ac:dyDescent="0.25">
      <c r="D186"/>
      <c r="AB186"/>
      <c r="AC186"/>
    </row>
    <row r="187" spans="4:29" ht="15" x14ac:dyDescent="0.25">
      <c r="D187"/>
      <c r="AB187"/>
      <c r="AC187"/>
    </row>
    <row r="188" spans="4:29" ht="15" x14ac:dyDescent="0.25">
      <c r="D188"/>
      <c r="AB188"/>
      <c r="AC188"/>
    </row>
    <row r="189" spans="4:29" ht="15" x14ac:dyDescent="0.25">
      <c r="D189"/>
      <c r="AB189"/>
      <c r="AC189"/>
    </row>
    <row r="190" spans="4:29" ht="15" x14ac:dyDescent="0.25">
      <c r="D190"/>
      <c r="AB190"/>
      <c r="AC190"/>
    </row>
    <row r="191" spans="4:29" ht="15" x14ac:dyDescent="0.25">
      <c r="D191"/>
      <c r="AB191"/>
      <c r="AC191"/>
    </row>
    <row r="192" spans="4:29" ht="15" x14ac:dyDescent="0.25">
      <c r="D192"/>
      <c r="AB192"/>
      <c r="AC192"/>
    </row>
    <row r="193" spans="4:29" ht="15" x14ac:dyDescent="0.25">
      <c r="D193"/>
      <c r="AB193"/>
      <c r="AC193"/>
    </row>
    <row r="194" spans="4:29" ht="15" x14ac:dyDescent="0.25">
      <c r="D194"/>
      <c r="AB194"/>
      <c r="AC194"/>
    </row>
    <row r="195" spans="4:29" ht="15" x14ac:dyDescent="0.25">
      <c r="D195"/>
      <c r="AB195"/>
      <c r="AC195"/>
    </row>
    <row r="196" spans="4:29" ht="15" x14ac:dyDescent="0.25">
      <c r="D196"/>
      <c r="AB196"/>
      <c r="AC196"/>
    </row>
    <row r="197" spans="4:29" ht="15" x14ac:dyDescent="0.25">
      <c r="D197"/>
      <c r="AB197"/>
      <c r="AC197"/>
    </row>
    <row r="198" spans="4:29" ht="15" x14ac:dyDescent="0.25">
      <c r="D198"/>
      <c r="AB198"/>
      <c r="AC198"/>
    </row>
    <row r="199" spans="4:29" ht="15" x14ac:dyDescent="0.25">
      <c r="D199"/>
      <c r="AB199"/>
      <c r="AC199"/>
    </row>
    <row r="200" spans="4:29" ht="15" x14ac:dyDescent="0.25">
      <c r="D200"/>
      <c r="AB200"/>
      <c r="AC200"/>
    </row>
    <row r="201" spans="4:29" ht="15" x14ac:dyDescent="0.25">
      <c r="D201"/>
      <c r="AB201"/>
      <c r="AC201"/>
    </row>
    <row r="202" spans="4:29" ht="15" x14ac:dyDescent="0.25">
      <c r="D202"/>
      <c r="AB202"/>
      <c r="AC202"/>
    </row>
    <row r="203" spans="4:29" ht="15" x14ac:dyDescent="0.25">
      <c r="D203"/>
      <c r="AB203"/>
      <c r="AC203"/>
    </row>
    <row r="204" spans="4:29" ht="15" x14ac:dyDescent="0.25">
      <c r="D204"/>
      <c r="AB204"/>
      <c r="AC204"/>
    </row>
    <row r="205" spans="4:29" ht="15" x14ac:dyDescent="0.25">
      <c r="D205"/>
      <c r="AB205"/>
      <c r="AC205"/>
    </row>
    <row r="206" spans="4:29" ht="15" x14ac:dyDescent="0.25">
      <c r="D206"/>
      <c r="AB206"/>
      <c r="AC206"/>
    </row>
    <row r="207" spans="4:29" ht="15" x14ac:dyDescent="0.25">
      <c r="D207"/>
      <c r="AB207"/>
      <c r="AC207"/>
    </row>
    <row r="208" spans="4:29" ht="15" x14ac:dyDescent="0.25">
      <c r="D208"/>
      <c r="AB208"/>
      <c r="AC208"/>
    </row>
    <row r="209" spans="4:29" ht="15" x14ac:dyDescent="0.25">
      <c r="D209"/>
      <c r="AB209"/>
      <c r="AC209"/>
    </row>
    <row r="210" spans="4:29" ht="15" x14ac:dyDescent="0.25">
      <c r="D210"/>
      <c r="AB210"/>
      <c r="AC210"/>
    </row>
    <row r="211" spans="4:29" ht="15" x14ac:dyDescent="0.25">
      <c r="D211"/>
      <c r="AB211"/>
      <c r="AC211"/>
    </row>
    <row r="212" spans="4:29" ht="15" x14ac:dyDescent="0.25">
      <c r="D212"/>
      <c r="AB212"/>
      <c r="AC212"/>
    </row>
    <row r="213" spans="4:29" ht="15" x14ac:dyDescent="0.25">
      <c r="D213"/>
      <c r="AB213"/>
      <c r="AC213"/>
    </row>
    <row r="214" spans="4:29" ht="15" x14ac:dyDescent="0.25">
      <c r="D214"/>
      <c r="AB214"/>
      <c r="AC214"/>
    </row>
    <row r="215" spans="4:29" ht="15" x14ac:dyDescent="0.25">
      <c r="D215"/>
      <c r="AB215"/>
      <c r="AC215"/>
    </row>
    <row r="216" spans="4:29" ht="15" x14ac:dyDescent="0.25">
      <c r="D216"/>
      <c r="AB216"/>
      <c r="AC216"/>
    </row>
    <row r="217" spans="4:29" ht="15" x14ac:dyDescent="0.25">
      <c r="D217"/>
      <c r="AB217"/>
      <c r="AC217"/>
    </row>
    <row r="218" spans="4:29" ht="15" x14ac:dyDescent="0.25">
      <c r="D218"/>
      <c r="AB218"/>
      <c r="AC218"/>
    </row>
    <row r="219" spans="4:29" ht="15" x14ac:dyDescent="0.25">
      <c r="D219"/>
      <c r="AB219"/>
      <c r="AC219"/>
    </row>
    <row r="220" spans="4:29" ht="15" x14ac:dyDescent="0.25">
      <c r="D220"/>
      <c r="AB220"/>
      <c r="AC220"/>
    </row>
    <row r="221" spans="4:29" ht="15" x14ac:dyDescent="0.25">
      <c r="D221"/>
      <c r="AB221"/>
      <c r="AC221"/>
    </row>
    <row r="222" spans="4:29" ht="15" x14ac:dyDescent="0.25">
      <c r="D222"/>
      <c r="AB222"/>
      <c r="AC222"/>
    </row>
    <row r="223" spans="4:29" ht="15" x14ac:dyDescent="0.25">
      <c r="D223"/>
      <c r="AB223"/>
      <c r="AC223"/>
    </row>
    <row r="224" spans="4:29" ht="15" x14ac:dyDescent="0.25">
      <c r="D224"/>
      <c r="AB224"/>
      <c r="AC224"/>
    </row>
    <row r="225" spans="4:29" ht="15" x14ac:dyDescent="0.25">
      <c r="D225"/>
      <c r="AB225"/>
      <c r="AC225"/>
    </row>
    <row r="226" spans="4:29" ht="15" x14ac:dyDescent="0.25">
      <c r="D226"/>
      <c r="AB226"/>
      <c r="AC226"/>
    </row>
    <row r="227" spans="4:29" ht="15" x14ac:dyDescent="0.25">
      <c r="D227"/>
      <c r="AB227"/>
      <c r="AC227"/>
    </row>
    <row r="228" spans="4:29" ht="15" x14ac:dyDescent="0.25">
      <c r="D228"/>
      <c r="AB228"/>
      <c r="AC228"/>
    </row>
    <row r="229" spans="4:29" ht="15" x14ac:dyDescent="0.25">
      <c r="D229"/>
      <c r="AB229"/>
      <c r="AC229"/>
    </row>
    <row r="230" spans="4:29" ht="15" x14ac:dyDescent="0.25">
      <c r="D230"/>
      <c r="AB230"/>
      <c r="AC230"/>
    </row>
    <row r="231" spans="4:29" ht="15" x14ac:dyDescent="0.25">
      <c r="D231"/>
      <c r="AB231"/>
      <c r="AC231"/>
    </row>
    <row r="232" spans="4:29" ht="15" x14ac:dyDescent="0.25">
      <c r="D232"/>
      <c r="AB232"/>
      <c r="AC232"/>
    </row>
    <row r="233" spans="4:29" ht="15" x14ac:dyDescent="0.25">
      <c r="D233"/>
      <c r="AB233"/>
      <c r="AC233"/>
    </row>
    <row r="234" spans="4:29" ht="15" x14ac:dyDescent="0.25">
      <c r="D234"/>
      <c r="AB234"/>
      <c r="AC234"/>
    </row>
    <row r="235" spans="4:29" ht="15" x14ac:dyDescent="0.25">
      <c r="D235"/>
      <c r="AB235"/>
      <c r="AC235"/>
    </row>
    <row r="236" spans="4:29" ht="15" x14ac:dyDescent="0.25">
      <c r="D236"/>
      <c r="AB236"/>
      <c r="AC236"/>
    </row>
    <row r="237" spans="4:29" ht="15" x14ac:dyDescent="0.25">
      <c r="D237"/>
      <c r="AB237"/>
      <c r="AC237"/>
    </row>
    <row r="238" spans="4:29" ht="15" x14ac:dyDescent="0.25">
      <c r="D238"/>
      <c r="AB238"/>
      <c r="AC238"/>
    </row>
    <row r="239" spans="4:29" ht="15" x14ac:dyDescent="0.25">
      <c r="D239"/>
      <c r="AB239"/>
      <c r="AC239"/>
    </row>
    <row r="240" spans="4:29" ht="15" x14ac:dyDescent="0.25">
      <c r="D240"/>
      <c r="AB240"/>
      <c r="AC240"/>
    </row>
    <row r="241" spans="4:29" ht="15" x14ac:dyDescent="0.25">
      <c r="D241"/>
      <c r="AB241"/>
      <c r="AC241"/>
    </row>
    <row r="242" spans="4:29" ht="15" x14ac:dyDescent="0.25">
      <c r="D242"/>
      <c r="AB242"/>
      <c r="AC242"/>
    </row>
    <row r="243" spans="4:29" ht="15" x14ac:dyDescent="0.25">
      <c r="D243"/>
      <c r="AB243"/>
      <c r="AC243"/>
    </row>
    <row r="244" spans="4:29" ht="15" x14ac:dyDescent="0.25">
      <c r="D244"/>
      <c r="AB244"/>
      <c r="AC244"/>
    </row>
    <row r="245" spans="4:29" ht="15" x14ac:dyDescent="0.25">
      <c r="D245"/>
      <c r="AB245"/>
      <c r="AC245"/>
    </row>
    <row r="246" spans="4:29" ht="15" x14ac:dyDescent="0.25">
      <c r="D246"/>
      <c r="AB246"/>
      <c r="AC246"/>
    </row>
    <row r="247" spans="4:29" ht="15" x14ac:dyDescent="0.25">
      <c r="D247"/>
      <c r="AB247"/>
      <c r="AC247"/>
    </row>
    <row r="248" spans="4:29" ht="15" x14ac:dyDescent="0.25">
      <c r="D248"/>
      <c r="AB248"/>
      <c r="AC248"/>
    </row>
    <row r="249" spans="4:29" ht="15" x14ac:dyDescent="0.25">
      <c r="D249"/>
      <c r="AB249"/>
      <c r="AC249"/>
    </row>
    <row r="250" spans="4:29" ht="15" x14ac:dyDescent="0.25">
      <c r="D250"/>
      <c r="AB250"/>
      <c r="AC250"/>
    </row>
    <row r="251" spans="4:29" ht="15" x14ac:dyDescent="0.25">
      <c r="D251"/>
      <c r="AB251"/>
      <c r="AC251"/>
    </row>
    <row r="252" spans="4:29" ht="15" x14ac:dyDescent="0.25">
      <c r="D252"/>
      <c r="AB252"/>
      <c r="AC252"/>
    </row>
    <row r="253" spans="4:29" ht="15" x14ac:dyDescent="0.25">
      <c r="D253"/>
      <c r="AB253"/>
      <c r="AC253"/>
    </row>
    <row r="254" spans="4:29" ht="15" x14ac:dyDescent="0.25">
      <c r="D254"/>
      <c r="AB254"/>
      <c r="AC254"/>
    </row>
    <row r="255" spans="4:29" ht="15" x14ac:dyDescent="0.25">
      <c r="D255"/>
      <c r="AB255"/>
      <c r="AC255"/>
    </row>
    <row r="256" spans="4:29" ht="15" x14ac:dyDescent="0.25">
      <c r="D256"/>
      <c r="AB256"/>
      <c r="AC256"/>
    </row>
    <row r="257" spans="4:29" ht="15" x14ac:dyDescent="0.25">
      <c r="D257"/>
      <c r="AB257"/>
      <c r="AC257"/>
    </row>
    <row r="258" spans="4:29" ht="15" x14ac:dyDescent="0.25">
      <c r="D258"/>
      <c r="AB258"/>
      <c r="AC258"/>
    </row>
    <row r="259" spans="4:29" ht="15" x14ac:dyDescent="0.25">
      <c r="D259"/>
      <c r="AB259"/>
      <c r="AC259"/>
    </row>
    <row r="260" spans="4:29" ht="15" x14ac:dyDescent="0.25">
      <c r="D260"/>
      <c r="AB260"/>
      <c r="AC260"/>
    </row>
    <row r="261" spans="4:29" ht="15" x14ac:dyDescent="0.25">
      <c r="D261"/>
      <c r="AB261"/>
      <c r="AC261"/>
    </row>
    <row r="262" spans="4:29" ht="15" x14ac:dyDescent="0.25">
      <c r="D262"/>
      <c r="AB262"/>
      <c r="AC262"/>
    </row>
    <row r="263" spans="4:29" ht="15" x14ac:dyDescent="0.25">
      <c r="D263"/>
      <c r="AB263"/>
      <c r="AC263"/>
    </row>
    <row r="264" spans="4:29" ht="15" x14ac:dyDescent="0.25">
      <c r="D264"/>
      <c r="AB264"/>
      <c r="AC264"/>
    </row>
    <row r="265" spans="4:29" ht="15" x14ac:dyDescent="0.25">
      <c r="D265"/>
      <c r="AB265"/>
      <c r="AC265"/>
    </row>
    <row r="266" spans="4:29" ht="15" x14ac:dyDescent="0.25">
      <c r="D266"/>
      <c r="AB266"/>
      <c r="AC266"/>
    </row>
    <row r="267" spans="4:29" ht="15" x14ac:dyDescent="0.25">
      <c r="D267"/>
      <c r="AB267"/>
      <c r="AC267"/>
    </row>
    <row r="268" spans="4:29" ht="15" x14ac:dyDescent="0.25">
      <c r="D268"/>
      <c r="AB268"/>
      <c r="AC268"/>
    </row>
    <row r="269" spans="4:29" ht="15" x14ac:dyDescent="0.25">
      <c r="D269"/>
      <c r="AB269"/>
      <c r="AC269"/>
    </row>
    <row r="270" spans="4:29" ht="15" x14ac:dyDescent="0.25">
      <c r="D270"/>
      <c r="AB270"/>
      <c r="AC270"/>
    </row>
    <row r="271" spans="4:29" ht="15" x14ac:dyDescent="0.25">
      <c r="D271"/>
      <c r="AB271"/>
      <c r="AC271"/>
    </row>
    <row r="272" spans="4:29" ht="15" x14ac:dyDescent="0.25">
      <c r="D272"/>
      <c r="AB272"/>
      <c r="AC272"/>
    </row>
    <row r="273" spans="4:29" ht="15" x14ac:dyDescent="0.25">
      <c r="D273"/>
      <c r="AB273"/>
      <c r="AC273"/>
    </row>
    <row r="274" spans="4:29" ht="15" x14ac:dyDescent="0.25">
      <c r="D274"/>
      <c r="AB274"/>
      <c r="AC274"/>
    </row>
    <row r="275" spans="4:29" ht="15" x14ac:dyDescent="0.25">
      <c r="D275"/>
      <c r="AB275"/>
      <c r="AC275"/>
    </row>
    <row r="276" spans="4:29" ht="15" x14ac:dyDescent="0.25">
      <c r="D276"/>
      <c r="AB276"/>
      <c r="AC276"/>
    </row>
    <row r="277" spans="4:29" ht="15" x14ac:dyDescent="0.25">
      <c r="D277"/>
      <c r="AB277"/>
      <c r="AC277"/>
    </row>
    <row r="278" spans="4:29" ht="15" x14ac:dyDescent="0.25">
      <c r="D278"/>
      <c r="AB278"/>
      <c r="AC278"/>
    </row>
    <row r="279" spans="4:29" ht="15" x14ac:dyDescent="0.25">
      <c r="D279"/>
      <c r="AB279"/>
      <c r="AC279"/>
    </row>
    <row r="280" spans="4:29" ht="15" x14ac:dyDescent="0.25">
      <c r="D280"/>
      <c r="AB280"/>
      <c r="AC280"/>
    </row>
    <row r="281" spans="4:29" ht="15" x14ac:dyDescent="0.25">
      <c r="D281"/>
      <c r="AB281"/>
      <c r="AC281"/>
    </row>
    <row r="282" spans="4:29" ht="15" x14ac:dyDescent="0.25">
      <c r="D282"/>
      <c r="AB282"/>
      <c r="AC282"/>
    </row>
    <row r="283" spans="4:29" ht="15" x14ac:dyDescent="0.25">
      <c r="D283"/>
      <c r="AB283"/>
      <c r="AC283"/>
    </row>
    <row r="284" spans="4:29" ht="15" x14ac:dyDescent="0.25">
      <c r="D284"/>
      <c r="AB284"/>
      <c r="AC284"/>
    </row>
    <row r="285" spans="4:29" ht="15" x14ac:dyDescent="0.25">
      <c r="D285"/>
      <c r="AB285"/>
      <c r="AC285"/>
    </row>
    <row r="286" spans="4:29" ht="15" x14ac:dyDescent="0.25">
      <c r="D286"/>
      <c r="AB286"/>
      <c r="AC286"/>
    </row>
    <row r="287" spans="4:29" ht="15" x14ac:dyDescent="0.25">
      <c r="D287"/>
      <c r="AB287"/>
      <c r="AC287"/>
    </row>
    <row r="288" spans="4:29" ht="15" x14ac:dyDescent="0.25">
      <c r="D288"/>
      <c r="AB288"/>
      <c r="AC288"/>
    </row>
    <row r="289" spans="4:29" ht="15" x14ac:dyDescent="0.25">
      <c r="D289"/>
      <c r="AB289"/>
      <c r="AC289"/>
    </row>
    <row r="290" spans="4:29" ht="15" x14ac:dyDescent="0.25">
      <c r="D290"/>
      <c r="AB290"/>
      <c r="AC290"/>
    </row>
    <row r="291" spans="4:29" ht="15" x14ac:dyDescent="0.25">
      <c r="D291"/>
      <c r="AB291"/>
      <c r="AC291"/>
    </row>
    <row r="292" spans="4:29" ht="15" x14ac:dyDescent="0.25">
      <c r="D292"/>
      <c r="AB292"/>
      <c r="AC292"/>
    </row>
    <row r="293" spans="4:29" ht="15" x14ac:dyDescent="0.25">
      <c r="D293"/>
      <c r="AB293"/>
      <c r="AC293"/>
    </row>
    <row r="294" spans="4:29" ht="15" x14ac:dyDescent="0.25">
      <c r="D294"/>
      <c r="AB294"/>
      <c r="AC294"/>
    </row>
    <row r="295" spans="4:29" ht="15" x14ac:dyDescent="0.25">
      <c r="D295"/>
      <c r="AB295"/>
      <c r="AC295"/>
    </row>
    <row r="296" spans="4:29" ht="15" x14ac:dyDescent="0.25">
      <c r="D296"/>
      <c r="AB296"/>
      <c r="AC296"/>
    </row>
    <row r="297" spans="4:29" ht="15" x14ac:dyDescent="0.25">
      <c r="D297"/>
      <c r="AB297"/>
      <c r="AC297"/>
    </row>
    <row r="298" spans="4:29" ht="15" x14ac:dyDescent="0.25">
      <c r="D298"/>
      <c r="AB298"/>
      <c r="AC298"/>
    </row>
    <row r="299" spans="4:29" ht="15" x14ac:dyDescent="0.25">
      <c r="D299"/>
      <c r="AB299"/>
      <c r="AC299"/>
    </row>
    <row r="300" spans="4:29" ht="15" x14ac:dyDescent="0.25">
      <c r="D300"/>
      <c r="AB300"/>
      <c r="AC300"/>
    </row>
    <row r="301" spans="4:29" ht="15" x14ac:dyDescent="0.25">
      <c r="D301"/>
      <c r="AB301"/>
      <c r="AC301"/>
    </row>
    <row r="302" spans="4:29" ht="15" x14ac:dyDescent="0.25">
      <c r="D302"/>
      <c r="AB302"/>
      <c r="AC302"/>
    </row>
    <row r="303" spans="4:29" ht="15" x14ac:dyDescent="0.25">
      <c r="D303"/>
      <c r="AB303"/>
      <c r="AC303"/>
    </row>
    <row r="304" spans="4:29" ht="15" x14ac:dyDescent="0.25">
      <c r="D304"/>
      <c r="AB304"/>
      <c r="AC304"/>
    </row>
    <row r="305" spans="4:29" ht="15" x14ac:dyDescent="0.25">
      <c r="D305"/>
      <c r="AB305"/>
      <c r="AC305"/>
    </row>
    <row r="306" spans="4:29" ht="15" x14ac:dyDescent="0.25">
      <c r="D306"/>
      <c r="AB306"/>
      <c r="AC306"/>
    </row>
    <row r="307" spans="4:29" ht="15" x14ac:dyDescent="0.25">
      <c r="D307"/>
      <c r="AB307"/>
      <c r="AC307"/>
    </row>
    <row r="308" spans="4:29" ht="15" x14ac:dyDescent="0.25">
      <c r="D308"/>
      <c r="AB308"/>
      <c r="AC308"/>
    </row>
    <row r="309" spans="4:29" ht="15" x14ac:dyDescent="0.25">
      <c r="D309"/>
      <c r="AB309"/>
      <c r="AC309"/>
    </row>
    <row r="310" spans="4:29" ht="15" x14ac:dyDescent="0.25">
      <c r="D310"/>
      <c r="AB310"/>
      <c r="AC310"/>
    </row>
    <row r="311" spans="4:29" ht="15" x14ac:dyDescent="0.25">
      <c r="D311"/>
      <c r="AB311"/>
      <c r="AC311"/>
    </row>
    <row r="312" spans="4:29" ht="15" x14ac:dyDescent="0.25">
      <c r="D312"/>
      <c r="AB312"/>
      <c r="AC312"/>
    </row>
    <row r="313" spans="4:29" ht="15" x14ac:dyDescent="0.25">
      <c r="D313"/>
      <c r="AB313"/>
      <c r="AC313"/>
    </row>
    <row r="314" spans="4:29" ht="15" x14ac:dyDescent="0.25">
      <c r="D314"/>
      <c r="AB314"/>
      <c r="AC314"/>
    </row>
    <row r="315" spans="4:29" ht="15" x14ac:dyDescent="0.25">
      <c r="D315"/>
      <c r="AB315"/>
      <c r="AC315"/>
    </row>
    <row r="316" spans="4:29" ht="15" x14ac:dyDescent="0.25">
      <c r="D316"/>
      <c r="AB316"/>
      <c r="AC316"/>
    </row>
    <row r="317" spans="4:29" ht="15" x14ac:dyDescent="0.25">
      <c r="D317"/>
      <c r="AB317"/>
      <c r="AC317"/>
    </row>
    <row r="318" spans="4:29" ht="15" x14ac:dyDescent="0.25">
      <c r="D318"/>
      <c r="AB318"/>
      <c r="AC318"/>
    </row>
    <row r="319" spans="4:29" ht="15" x14ac:dyDescent="0.25">
      <c r="D319"/>
      <c r="AB319"/>
      <c r="AC319"/>
    </row>
    <row r="320" spans="4:29" ht="15" x14ac:dyDescent="0.25">
      <c r="D320"/>
      <c r="AB320"/>
      <c r="AC320"/>
    </row>
    <row r="321" spans="4:29" ht="15" x14ac:dyDescent="0.25">
      <c r="D321"/>
      <c r="AB321"/>
      <c r="AC321"/>
    </row>
    <row r="322" spans="4:29" ht="15" x14ac:dyDescent="0.25">
      <c r="D322"/>
      <c r="AB322"/>
      <c r="AC322"/>
    </row>
    <row r="323" spans="4:29" ht="15" x14ac:dyDescent="0.25">
      <c r="D323"/>
      <c r="AB323"/>
      <c r="AC323"/>
    </row>
    <row r="324" spans="4:29" ht="15" x14ac:dyDescent="0.25">
      <c r="D324"/>
      <c r="AB324"/>
      <c r="AC324"/>
    </row>
    <row r="325" spans="4:29" ht="15" x14ac:dyDescent="0.25">
      <c r="D325"/>
      <c r="AB325"/>
      <c r="AC325"/>
    </row>
    <row r="326" spans="4:29" ht="15" x14ac:dyDescent="0.25">
      <c r="D326"/>
      <c r="AB326"/>
      <c r="AC326"/>
    </row>
    <row r="327" spans="4:29" ht="15" x14ac:dyDescent="0.25">
      <c r="D327"/>
      <c r="AB327"/>
      <c r="AC327"/>
    </row>
    <row r="328" spans="4:29" ht="15" x14ac:dyDescent="0.25">
      <c r="D328"/>
      <c r="AB328"/>
      <c r="AC328"/>
    </row>
    <row r="329" spans="4:29" ht="15" x14ac:dyDescent="0.25">
      <c r="D329"/>
      <c r="AB329"/>
      <c r="AC329"/>
    </row>
    <row r="330" spans="4:29" ht="15" x14ac:dyDescent="0.25">
      <c r="D330"/>
      <c r="AB330"/>
      <c r="AC330"/>
    </row>
    <row r="331" spans="4:29" ht="15" x14ac:dyDescent="0.25">
      <c r="D331"/>
      <c r="AB331"/>
      <c r="AC331"/>
    </row>
    <row r="332" spans="4:29" ht="15" x14ac:dyDescent="0.25">
      <c r="D332"/>
      <c r="AB332"/>
      <c r="AC332"/>
    </row>
    <row r="333" spans="4:29" ht="15" x14ac:dyDescent="0.25">
      <c r="D333"/>
      <c r="AB333"/>
      <c r="AC333"/>
    </row>
    <row r="334" spans="4:29" ht="15" x14ac:dyDescent="0.25">
      <c r="D334"/>
      <c r="AB334"/>
      <c r="AC334"/>
    </row>
    <row r="335" spans="4:29" ht="15" x14ac:dyDescent="0.25">
      <c r="D335"/>
      <c r="AB335"/>
      <c r="AC335"/>
    </row>
    <row r="336" spans="4:29" ht="15" x14ac:dyDescent="0.25">
      <c r="D336"/>
      <c r="AB336"/>
      <c r="AC336"/>
    </row>
    <row r="337" spans="4:29" ht="15" x14ac:dyDescent="0.25">
      <c r="D337"/>
      <c r="AB337"/>
      <c r="AC337"/>
    </row>
    <row r="338" spans="4:29" ht="15" x14ac:dyDescent="0.25">
      <c r="D338"/>
      <c r="AB338"/>
      <c r="AC338"/>
    </row>
    <row r="339" spans="4:29" ht="15" x14ac:dyDescent="0.25">
      <c r="D339"/>
      <c r="AB339"/>
      <c r="AC339"/>
    </row>
    <row r="340" spans="4:29" ht="15" x14ac:dyDescent="0.25">
      <c r="D340"/>
      <c r="AB340"/>
      <c r="AC340"/>
    </row>
    <row r="341" spans="4:29" ht="15" x14ac:dyDescent="0.25">
      <c r="D341"/>
      <c r="AB341"/>
      <c r="AC341"/>
    </row>
    <row r="342" spans="4:29" ht="15" x14ac:dyDescent="0.25">
      <c r="D342"/>
      <c r="AB342"/>
      <c r="AC342"/>
    </row>
    <row r="343" spans="4:29" ht="15" x14ac:dyDescent="0.25">
      <c r="D343"/>
      <c r="AB343"/>
      <c r="AC343"/>
    </row>
    <row r="344" spans="4:29" ht="15" x14ac:dyDescent="0.25">
      <c r="D344"/>
      <c r="AB344"/>
      <c r="AC344"/>
    </row>
    <row r="345" spans="4:29" ht="15" x14ac:dyDescent="0.25">
      <c r="D345"/>
      <c r="AB345"/>
      <c r="AC345"/>
    </row>
    <row r="346" spans="4:29" ht="15" x14ac:dyDescent="0.25">
      <c r="D346"/>
      <c r="AB346"/>
      <c r="AC346"/>
    </row>
    <row r="347" spans="4:29" ht="15" x14ac:dyDescent="0.25">
      <c r="D347"/>
      <c r="AB347"/>
      <c r="AC347"/>
    </row>
    <row r="348" spans="4:29" ht="15" x14ac:dyDescent="0.25">
      <c r="D348"/>
      <c r="AB348"/>
      <c r="AC348"/>
    </row>
    <row r="349" spans="4:29" ht="15" x14ac:dyDescent="0.25">
      <c r="D349"/>
      <c r="AB349"/>
      <c r="AC349"/>
    </row>
    <row r="350" spans="4:29" ht="15" x14ac:dyDescent="0.25">
      <c r="D350"/>
      <c r="AB350"/>
      <c r="AC350"/>
    </row>
    <row r="351" spans="4:29" ht="15" x14ac:dyDescent="0.25">
      <c r="D351"/>
      <c r="AB351"/>
      <c r="AC351"/>
    </row>
    <row r="352" spans="4:29" ht="15" x14ac:dyDescent="0.25">
      <c r="D352"/>
      <c r="AB352"/>
      <c r="AC352"/>
    </row>
    <row r="353" spans="4:29" ht="15" x14ac:dyDescent="0.25">
      <c r="D353"/>
      <c r="AB353"/>
      <c r="AC353"/>
    </row>
    <row r="354" spans="4:29" ht="15" x14ac:dyDescent="0.25">
      <c r="D354"/>
      <c r="AB354"/>
      <c r="AC354"/>
    </row>
    <row r="355" spans="4:29" ht="15" x14ac:dyDescent="0.25">
      <c r="D355"/>
      <c r="AB355"/>
      <c r="AC355"/>
    </row>
    <row r="356" spans="4:29" ht="15" x14ac:dyDescent="0.25">
      <c r="D356"/>
      <c r="AB356"/>
      <c r="AC356"/>
    </row>
    <row r="357" spans="4:29" ht="15" x14ac:dyDescent="0.25">
      <c r="D357"/>
      <c r="AB357"/>
      <c r="AC357"/>
    </row>
    <row r="358" spans="4:29" ht="15" x14ac:dyDescent="0.25">
      <c r="D358"/>
      <c r="AB358"/>
      <c r="AC358"/>
    </row>
    <row r="359" spans="4:29" ht="15" x14ac:dyDescent="0.25">
      <c r="D359"/>
      <c r="AB359"/>
      <c r="AC359"/>
    </row>
    <row r="360" spans="4:29" ht="15" x14ac:dyDescent="0.25">
      <c r="D360"/>
      <c r="AB360"/>
      <c r="AC360"/>
    </row>
    <row r="361" spans="4:29" ht="15" x14ac:dyDescent="0.25">
      <c r="D361"/>
      <c r="AB361"/>
      <c r="AC361"/>
    </row>
    <row r="362" spans="4:29" ht="15" x14ac:dyDescent="0.25">
      <c r="D362"/>
      <c r="AB362"/>
      <c r="AC362"/>
    </row>
    <row r="363" spans="4:29" ht="15" x14ac:dyDescent="0.25">
      <c r="D363"/>
      <c r="AB363"/>
      <c r="AC363"/>
    </row>
    <row r="364" spans="4:29" ht="15" x14ac:dyDescent="0.25">
      <c r="D364"/>
      <c r="AB364"/>
      <c r="AC364"/>
    </row>
    <row r="365" spans="4:29" ht="15" x14ac:dyDescent="0.25">
      <c r="D365"/>
      <c r="AB365"/>
      <c r="AC365"/>
    </row>
    <row r="366" spans="4:29" ht="15" x14ac:dyDescent="0.25">
      <c r="D366"/>
      <c r="AB366"/>
      <c r="AC366"/>
    </row>
    <row r="367" spans="4:29" ht="15" x14ac:dyDescent="0.25">
      <c r="D367"/>
      <c r="AB367"/>
      <c r="AC367"/>
    </row>
    <row r="368" spans="4:29" ht="15" x14ac:dyDescent="0.25">
      <c r="D368"/>
      <c r="AB368"/>
      <c r="AC368"/>
    </row>
    <row r="369" spans="4:29" ht="15" x14ac:dyDescent="0.25">
      <c r="D369"/>
      <c r="AB369"/>
      <c r="AC369"/>
    </row>
    <row r="370" spans="4:29" ht="15" x14ac:dyDescent="0.25">
      <c r="D370"/>
      <c r="AB370"/>
      <c r="AC370"/>
    </row>
    <row r="371" spans="4:29" ht="15" x14ac:dyDescent="0.25">
      <c r="D371"/>
      <c r="AB371"/>
      <c r="AC371"/>
    </row>
    <row r="372" spans="4:29" ht="15" x14ac:dyDescent="0.25">
      <c r="D372"/>
      <c r="AB372"/>
      <c r="AC372"/>
    </row>
    <row r="373" spans="4:29" ht="15" x14ac:dyDescent="0.25">
      <c r="D373"/>
      <c r="AB373"/>
      <c r="AC373"/>
    </row>
    <row r="374" spans="4:29" ht="15" x14ac:dyDescent="0.25">
      <c r="D374"/>
      <c r="AB374"/>
      <c r="AC374"/>
    </row>
    <row r="375" spans="4:29" ht="15" x14ac:dyDescent="0.25">
      <c r="D375"/>
      <c r="AB375"/>
      <c r="AC375"/>
    </row>
    <row r="376" spans="4:29" ht="15" x14ac:dyDescent="0.25">
      <c r="D376"/>
      <c r="AB376"/>
      <c r="AC376"/>
    </row>
    <row r="377" spans="4:29" ht="15" x14ac:dyDescent="0.25">
      <c r="D377"/>
      <c r="AB377"/>
      <c r="AC377"/>
    </row>
    <row r="378" spans="4:29" ht="15" x14ac:dyDescent="0.25">
      <c r="D378"/>
      <c r="AB378"/>
      <c r="AC378"/>
    </row>
    <row r="379" spans="4:29" ht="15" x14ac:dyDescent="0.25">
      <c r="D379"/>
      <c r="AB379"/>
      <c r="AC379"/>
    </row>
    <row r="380" spans="4:29" ht="15" x14ac:dyDescent="0.25">
      <c r="D380"/>
      <c r="AB380"/>
      <c r="AC380"/>
    </row>
    <row r="381" spans="4:29" ht="15" x14ac:dyDescent="0.25">
      <c r="D381"/>
      <c r="AB381"/>
      <c r="AC381"/>
    </row>
    <row r="382" spans="4:29" ht="15" x14ac:dyDescent="0.25">
      <c r="D382"/>
      <c r="AB382"/>
      <c r="AC382"/>
    </row>
    <row r="383" spans="4:29" ht="15" x14ac:dyDescent="0.25">
      <c r="D383"/>
      <c r="AB383"/>
      <c r="AC383"/>
    </row>
    <row r="384" spans="4:29" ht="15" x14ac:dyDescent="0.25">
      <c r="D384"/>
      <c r="AB384"/>
      <c r="AC384"/>
    </row>
    <row r="385" spans="4:29" ht="15" x14ac:dyDescent="0.25">
      <c r="D385"/>
      <c r="AB385"/>
      <c r="AC385"/>
    </row>
    <row r="386" spans="4:29" ht="15" x14ac:dyDescent="0.25">
      <c r="D386"/>
      <c r="AB386"/>
      <c r="AC386"/>
    </row>
    <row r="387" spans="4:29" ht="15" x14ac:dyDescent="0.25">
      <c r="D387"/>
      <c r="AB387"/>
      <c r="AC387"/>
    </row>
    <row r="388" spans="4:29" ht="15" x14ac:dyDescent="0.25">
      <c r="D388"/>
      <c r="AB388"/>
      <c r="AC388"/>
    </row>
    <row r="389" spans="4:29" ht="15" x14ac:dyDescent="0.25">
      <c r="D389"/>
      <c r="AB389"/>
      <c r="AC389"/>
    </row>
    <row r="390" spans="4:29" ht="15" x14ac:dyDescent="0.25">
      <c r="D390"/>
      <c r="AB390"/>
      <c r="AC390"/>
    </row>
    <row r="391" spans="4:29" ht="15" x14ac:dyDescent="0.25">
      <c r="D391"/>
      <c r="AB391"/>
      <c r="AC391"/>
    </row>
    <row r="392" spans="4:29" ht="15" x14ac:dyDescent="0.25">
      <c r="D392"/>
      <c r="AB392"/>
      <c r="AC392"/>
    </row>
    <row r="393" spans="4:29" ht="15" x14ac:dyDescent="0.25">
      <c r="D393"/>
      <c r="AB393"/>
      <c r="AC393"/>
    </row>
    <row r="394" spans="4:29" ht="15" x14ac:dyDescent="0.25">
      <c r="D394"/>
      <c r="AB394"/>
      <c r="AC394"/>
    </row>
    <row r="395" spans="4:29" ht="15" x14ac:dyDescent="0.25">
      <c r="D395"/>
      <c r="AB395"/>
      <c r="AC395"/>
    </row>
    <row r="396" spans="4:29" ht="15" x14ac:dyDescent="0.25">
      <c r="D396"/>
      <c r="AB396"/>
      <c r="AC396"/>
    </row>
    <row r="397" spans="4:29" ht="15" x14ac:dyDescent="0.25">
      <c r="D397"/>
      <c r="AB397"/>
      <c r="AC397"/>
    </row>
    <row r="398" spans="4:29" ht="15" x14ac:dyDescent="0.25">
      <c r="D398"/>
      <c r="AB398"/>
      <c r="AC398"/>
    </row>
    <row r="399" spans="4:29" ht="15" x14ac:dyDescent="0.25">
      <c r="D399"/>
      <c r="AB399"/>
      <c r="AC399"/>
    </row>
    <row r="400" spans="4:29" ht="15" x14ac:dyDescent="0.25">
      <c r="D400"/>
      <c r="AB400"/>
      <c r="AC400"/>
    </row>
    <row r="401" spans="4:29" ht="15" x14ac:dyDescent="0.25">
      <c r="D401"/>
      <c r="AB401"/>
      <c r="AC401"/>
    </row>
    <row r="402" spans="4:29" ht="15" x14ac:dyDescent="0.25">
      <c r="D402"/>
      <c r="AB402"/>
      <c r="AC402"/>
    </row>
    <row r="403" spans="4:29" ht="15" x14ac:dyDescent="0.25">
      <c r="D403"/>
      <c r="AB403"/>
      <c r="AC403"/>
    </row>
    <row r="404" spans="4:29" ht="15" x14ac:dyDescent="0.25">
      <c r="D404"/>
      <c r="AB404"/>
      <c r="AC404"/>
    </row>
    <row r="405" spans="4:29" ht="15" x14ac:dyDescent="0.25">
      <c r="D405"/>
      <c r="AB405"/>
      <c r="AC405"/>
    </row>
    <row r="406" spans="4:29" ht="15" x14ac:dyDescent="0.25">
      <c r="D406"/>
      <c r="AB406"/>
      <c r="AC406"/>
    </row>
    <row r="407" spans="4:29" ht="15" x14ac:dyDescent="0.25">
      <c r="D407"/>
      <c r="AB407"/>
      <c r="AC407"/>
    </row>
    <row r="408" spans="4:29" ht="15" x14ac:dyDescent="0.25">
      <c r="D408"/>
      <c r="AB408"/>
      <c r="AC408"/>
    </row>
    <row r="409" spans="4:29" ht="15" x14ac:dyDescent="0.25">
      <c r="D409"/>
      <c r="AB409"/>
      <c r="AC409"/>
    </row>
    <row r="410" spans="4:29" ht="15" x14ac:dyDescent="0.25">
      <c r="D410"/>
      <c r="AB410"/>
      <c r="AC410"/>
    </row>
    <row r="411" spans="4:29" ht="15" x14ac:dyDescent="0.25">
      <c r="D411"/>
      <c r="AB411"/>
      <c r="AC411"/>
    </row>
    <row r="412" spans="4:29" ht="15" x14ac:dyDescent="0.25">
      <c r="D412"/>
      <c r="AB412"/>
      <c r="AC412"/>
    </row>
    <row r="413" spans="4:29" ht="15" x14ac:dyDescent="0.25">
      <c r="D413"/>
      <c r="AB413"/>
      <c r="AC413"/>
    </row>
    <row r="414" spans="4:29" ht="15" x14ac:dyDescent="0.25">
      <c r="D414"/>
      <c r="AB414"/>
      <c r="AC414"/>
    </row>
    <row r="415" spans="4:29" ht="15" x14ac:dyDescent="0.25">
      <c r="D415"/>
      <c r="AB415"/>
      <c r="AC415"/>
    </row>
    <row r="416" spans="4:29" ht="15" x14ac:dyDescent="0.25">
      <c r="D416"/>
      <c r="AB416"/>
      <c r="AC416"/>
    </row>
    <row r="417" spans="4:29" ht="15" x14ac:dyDescent="0.25">
      <c r="D417"/>
      <c r="AB417"/>
      <c r="AC417"/>
    </row>
    <row r="418" spans="4:29" ht="15" x14ac:dyDescent="0.25">
      <c r="D418"/>
      <c r="AB418"/>
      <c r="AC418"/>
    </row>
    <row r="419" spans="4:29" ht="15" x14ac:dyDescent="0.25">
      <c r="D419"/>
      <c r="AB419"/>
      <c r="AC419"/>
    </row>
    <row r="420" spans="4:29" ht="15" x14ac:dyDescent="0.25">
      <c r="D420"/>
      <c r="AB420"/>
      <c r="AC420"/>
    </row>
    <row r="421" spans="4:29" ht="15" x14ac:dyDescent="0.25">
      <c r="D421"/>
      <c r="AB421"/>
      <c r="AC421"/>
    </row>
    <row r="422" spans="4:29" ht="15" x14ac:dyDescent="0.25">
      <c r="D422"/>
      <c r="AB422"/>
      <c r="AC422"/>
    </row>
    <row r="423" spans="4:29" ht="15" x14ac:dyDescent="0.25">
      <c r="D423"/>
      <c r="AB423"/>
      <c r="AC423"/>
    </row>
    <row r="424" spans="4:29" ht="15" x14ac:dyDescent="0.25">
      <c r="D424"/>
      <c r="AB424"/>
      <c r="AC424"/>
    </row>
    <row r="425" spans="4:29" ht="15" x14ac:dyDescent="0.25">
      <c r="D425"/>
      <c r="AB425"/>
      <c r="AC425"/>
    </row>
    <row r="426" spans="4:29" ht="15" x14ac:dyDescent="0.25">
      <c r="D426"/>
      <c r="AB426"/>
      <c r="AC426"/>
    </row>
    <row r="427" spans="4:29" ht="15" x14ac:dyDescent="0.25">
      <c r="D427"/>
      <c r="AB427"/>
      <c r="AC427"/>
    </row>
    <row r="428" spans="4:29" ht="15" x14ac:dyDescent="0.25">
      <c r="D428"/>
      <c r="AB428"/>
      <c r="AC428"/>
    </row>
    <row r="429" spans="4:29" ht="15" x14ac:dyDescent="0.25">
      <c r="D429"/>
      <c r="AB429"/>
      <c r="AC429"/>
    </row>
    <row r="430" spans="4:29" ht="15" x14ac:dyDescent="0.25">
      <c r="D430"/>
      <c r="AB430"/>
      <c r="AC430"/>
    </row>
    <row r="431" spans="4:29" ht="15" x14ac:dyDescent="0.25">
      <c r="D431"/>
      <c r="AB431"/>
      <c r="AC431"/>
    </row>
    <row r="432" spans="4:29" ht="15" x14ac:dyDescent="0.25">
      <c r="D432"/>
      <c r="AB432"/>
      <c r="AC432"/>
    </row>
    <row r="433" spans="4:29" ht="15" x14ac:dyDescent="0.25">
      <c r="D433"/>
      <c r="AB433"/>
      <c r="AC433"/>
    </row>
    <row r="434" spans="4:29" ht="15" x14ac:dyDescent="0.25">
      <c r="D434"/>
      <c r="AB434"/>
      <c r="AC434"/>
    </row>
    <row r="435" spans="4:29" ht="15" x14ac:dyDescent="0.25">
      <c r="D435"/>
      <c r="AB435"/>
      <c r="AC435"/>
    </row>
    <row r="436" spans="4:29" ht="15" x14ac:dyDescent="0.25">
      <c r="D436"/>
      <c r="AB436"/>
      <c r="AC436"/>
    </row>
    <row r="437" spans="4:29" ht="15" x14ac:dyDescent="0.25">
      <c r="D437"/>
      <c r="AB437"/>
      <c r="AC437"/>
    </row>
    <row r="438" spans="4:29" ht="15" x14ac:dyDescent="0.25">
      <c r="D438"/>
      <c r="AB438"/>
      <c r="AC438"/>
    </row>
    <row r="439" spans="4:29" ht="15" x14ac:dyDescent="0.25">
      <c r="D439"/>
      <c r="AB439"/>
      <c r="AC439"/>
    </row>
    <row r="440" spans="4:29" ht="15" x14ac:dyDescent="0.25">
      <c r="D440"/>
      <c r="AB440"/>
      <c r="AC440"/>
    </row>
    <row r="441" spans="4:29" ht="15" x14ac:dyDescent="0.25">
      <c r="D441"/>
      <c r="AB441"/>
      <c r="AC441"/>
    </row>
    <row r="442" spans="4:29" ht="15" x14ac:dyDescent="0.25">
      <c r="D442"/>
      <c r="AB442"/>
      <c r="AC442"/>
    </row>
    <row r="443" spans="4:29" ht="15" x14ac:dyDescent="0.25">
      <c r="D443"/>
      <c r="AB443"/>
      <c r="AC443"/>
    </row>
    <row r="444" spans="4:29" ht="15" x14ac:dyDescent="0.25">
      <c r="D444"/>
      <c r="AB444"/>
      <c r="AC444"/>
    </row>
    <row r="445" spans="4:29" ht="15" x14ac:dyDescent="0.25">
      <c r="D445"/>
      <c r="AB445"/>
      <c r="AC445"/>
    </row>
    <row r="446" spans="4:29" ht="15" x14ac:dyDescent="0.25">
      <c r="D446"/>
      <c r="AB446"/>
      <c r="AC446"/>
    </row>
    <row r="447" spans="4:29" ht="15" x14ac:dyDescent="0.25">
      <c r="D447"/>
      <c r="AB447"/>
      <c r="AC447"/>
    </row>
    <row r="448" spans="4:29" ht="15" x14ac:dyDescent="0.25">
      <c r="D448"/>
      <c r="AB448"/>
      <c r="AC448"/>
    </row>
    <row r="449" spans="4:29" ht="15" x14ac:dyDescent="0.25">
      <c r="D449"/>
      <c r="AB449"/>
      <c r="AC449"/>
    </row>
    <row r="450" spans="4:29" ht="15" x14ac:dyDescent="0.25">
      <c r="D450"/>
      <c r="AB450"/>
      <c r="AC450"/>
    </row>
    <row r="451" spans="4:29" ht="15" x14ac:dyDescent="0.25">
      <c r="D451"/>
      <c r="AB451"/>
      <c r="AC451"/>
    </row>
    <row r="452" spans="4:29" ht="15" x14ac:dyDescent="0.25">
      <c r="D452"/>
      <c r="AB452"/>
      <c r="AC452"/>
    </row>
    <row r="453" spans="4:29" ht="15" x14ac:dyDescent="0.25">
      <c r="D453"/>
      <c r="AB453"/>
      <c r="AC453"/>
    </row>
    <row r="454" spans="4:29" ht="15" x14ac:dyDescent="0.25">
      <c r="D454"/>
      <c r="AB454"/>
      <c r="AC454"/>
    </row>
    <row r="455" spans="4:29" ht="15" x14ac:dyDescent="0.25">
      <c r="D455"/>
      <c r="AB455"/>
      <c r="AC455"/>
    </row>
    <row r="456" spans="4:29" ht="15" x14ac:dyDescent="0.25">
      <c r="D456"/>
      <c r="AB456"/>
      <c r="AC456"/>
    </row>
    <row r="457" spans="4:29" ht="15" x14ac:dyDescent="0.25">
      <c r="D457"/>
      <c r="AB457"/>
      <c r="AC457"/>
    </row>
    <row r="458" spans="4:29" ht="15" x14ac:dyDescent="0.25">
      <c r="D458"/>
      <c r="AB458"/>
      <c r="AC458"/>
    </row>
    <row r="459" spans="4:29" ht="15" x14ac:dyDescent="0.25">
      <c r="D459"/>
      <c r="AB459"/>
      <c r="AC459"/>
    </row>
    <row r="460" spans="4:29" ht="15" x14ac:dyDescent="0.25">
      <c r="D460"/>
      <c r="AB460"/>
      <c r="AC460"/>
    </row>
    <row r="461" spans="4:29" ht="15" x14ac:dyDescent="0.25">
      <c r="D461"/>
      <c r="AB461"/>
      <c r="AC461"/>
    </row>
    <row r="462" spans="4:29" ht="15" x14ac:dyDescent="0.25">
      <c r="D462"/>
      <c r="AB462"/>
      <c r="AC462"/>
    </row>
    <row r="463" spans="4:29" ht="15" x14ac:dyDescent="0.25">
      <c r="D463"/>
      <c r="AB463"/>
      <c r="AC463"/>
    </row>
    <row r="464" spans="4:29" ht="15" x14ac:dyDescent="0.25">
      <c r="D464"/>
      <c r="AB464"/>
      <c r="AC464"/>
    </row>
    <row r="465" spans="4:29" ht="15" x14ac:dyDescent="0.25">
      <c r="D465"/>
      <c r="AB465"/>
      <c r="AC465"/>
    </row>
    <row r="466" spans="4:29" ht="15" x14ac:dyDescent="0.25">
      <c r="D466"/>
      <c r="AB466"/>
      <c r="AC466"/>
    </row>
    <row r="467" spans="4:29" ht="15" x14ac:dyDescent="0.25">
      <c r="D467"/>
      <c r="AB467"/>
      <c r="AC467"/>
    </row>
    <row r="468" spans="4:29" ht="15" x14ac:dyDescent="0.25">
      <c r="D468"/>
      <c r="AB468"/>
      <c r="AC468"/>
    </row>
    <row r="469" spans="4:29" ht="15" x14ac:dyDescent="0.25">
      <c r="D469"/>
      <c r="AB469"/>
      <c r="AC469"/>
    </row>
    <row r="470" spans="4:29" ht="15" x14ac:dyDescent="0.25">
      <c r="D470"/>
      <c r="AB470"/>
      <c r="AC470"/>
    </row>
    <row r="471" spans="4:29" ht="15" x14ac:dyDescent="0.25">
      <c r="D471"/>
      <c r="AB471"/>
      <c r="AC471"/>
    </row>
    <row r="472" spans="4:29" ht="15" x14ac:dyDescent="0.25">
      <c r="D472"/>
      <c r="AB472"/>
      <c r="AC472"/>
    </row>
    <row r="473" spans="4:29" ht="15" x14ac:dyDescent="0.25">
      <c r="D473"/>
      <c r="AB473"/>
      <c r="AC473"/>
    </row>
    <row r="474" spans="4:29" ht="15" x14ac:dyDescent="0.25">
      <c r="D474"/>
      <c r="AB474"/>
      <c r="AC474"/>
    </row>
    <row r="475" spans="4:29" ht="15" x14ac:dyDescent="0.25">
      <c r="D475"/>
      <c r="AB475"/>
      <c r="AC475"/>
    </row>
    <row r="476" spans="4:29" ht="15" x14ac:dyDescent="0.25">
      <c r="D476"/>
      <c r="AB476"/>
      <c r="AC476"/>
    </row>
    <row r="477" spans="4:29" ht="15" x14ac:dyDescent="0.25">
      <c r="D477"/>
      <c r="AB477"/>
      <c r="AC477"/>
    </row>
    <row r="478" spans="4:29" ht="15" x14ac:dyDescent="0.25">
      <c r="D478"/>
      <c r="AB478"/>
      <c r="AC478"/>
    </row>
    <row r="479" spans="4:29" ht="15" x14ac:dyDescent="0.25">
      <c r="D479"/>
      <c r="AB479"/>
      <c r="AC479"/>
    </row>
    <row r="480" spans="4:29" ht="15" x14ac:dyDescent="0.25">
      <c r="D480"/>
      <c r="AB480"/>
      <c r="AC480"/>
    </row>
    <row r="481" spans="4:29" ht="15" x14ac:dyDescent="0.25">
      <c r="D481"/>
      <c r="AB481"/>
      <c r="AC481"/>
    </row>
    <row r="482" spans="4:29" ht="15" x14ac:dyDescent="0.25">
      <c r="D482"/>
      <c r="AB482"/>
      <c r="AC482"/>
    </row>
    <row r="483" spans="4:29" ht="15" x14ac:dyDescent="0.25">
      <c r="D483"/>
      <c r="AB483"/>
      <c r="AC483"/>
    </row>
    <row r="484" spans="4:29" ht="15" x14ac:dyDescent="0.25">
      <c r="D484"/>
      <c r="AB484"/>
      <c r="AC484"/>
    </row>
    <row r="485" spans="4:29" ht="15" x14ac:dyDescent="0.25">
      <c r="D485"/>
      <c r="AB485"/>
      <c r="AC485"/>
    </row>
    <row r="486" spans="4:29" ht="15" x14ac:dyDescent="0.25">
      <c r="D486"/>
      <c r="AB486"/>
      <c r="AC486"/>
    </row>
    <row r="487" spans="4:29" ht="15" x14ac:dyDescent="0.25">
      <c r="D487"/>
      <c r="AB487"/>
      <c r="AC487"/>
    </row>
    <row r="488" spans="4:29" ht="15" x14ac:dyDescent="0.25">
      <c r="D488"/>
      <c r="AB488"/>
      <c r="AC488"/>
    </row>
    <row r="489" spans="4:29" ht="15" x14ac:dyDescent="0.25">
      <c r="D489"/>
      <c r="AB489"/>
      <c r="AC489"/>
    </row>
    <row r="490" spans="4:29" ht="15" x14ac:dyDescent="0.25">
      <c r="D490"/>
      <c r="AB490"/>
      <c r="AC490"/>
    </row>
    <row r="491" spans="4:29" ht="15" x14ac:dyDescent="0.25">
      <c r="D491"/>
      <c r="AB491"/>
      <c r="AC491"/>
    </row>
    <row r="492" spans="4:29" ht="15" x14ac:dyDescent="0.25">
      <c r="D492"/>
      <c r="AB492"/>
      <c r="AC492"/>
    </row>
    <row r="493" spans="4:29" ht="15" x14ac:dyDescent="0.25">
      <c r="D493"/>
      <c r="AB493"/>
      <c r="AC493"/>
    </row>
    <row r="494" spans="4:29" ht="15" x14ac:dyDescent="0.25">
      <c r="D494"/>
      <c r="AB494"/>
      <c r="AC494"/>
    </row>
    <row r="495" spans="4:29" ht="15" x14ac:dyDescent="0.25">
      <c r="D495"/>
      <c r="AB495"/>
      <c r="AC495"/>
    </row>
    <row r="496" spans="4:29" ht="15" x14ac:dyDescent="0.25">
      <c r="D496"/>
      <c r="AB496"/>
      <c r="AC496"/>
    </row>
    <row r="497" spans="4:29" ht="15" x14ac:dyDescent="0.25">
      <c r="D497"/>
      <c r="AB497"/>
      <c r="AC497"/>
    </row>
    <row r="498" spans="4:29" ht="15" x14ac:dyDescent="0.25">
      <c r="D498"/>
      <c r="AB498"/>
      <c r="AC498"/>
    </row>
    <row r="499" spans="4:29" ht="15" x14ac:dyDescent="0.25">
      <c r="D499"/>
      <c r="AB499"/>
      <c r="AC499"/>
    </row>
    <row r="500" spans="4:29" ht="15" x14ac:dyDescent="0.25">
      <c r="D500"/>
      <c r="AB500"/>
      <c r="AC500"/>
    </row>
    <row r="501" spans="4:29" ht="15" x14ac:dyDescent="0.25">
      <c r="D501"/>
      <c r="AB501"/>
      <c r="AC501"/>
    </row>
    <row r="502" spans="4:29" ht="15" x14ac:dyDescent="0.25">
      <c r="D502"/>
      <c r="AB502"/>
      <c r="AC502"/>
    </row>
    <row r="503" spans="4:29" ht="15" x14ac:dyDescent="0.25">
      <c r="D503"/>
      <c r="AB503"/>
      <c r="AC503"/>
    </row>
    <row r="504" spans="4:29" ht="15" x14ac:dyDescent="0.25">
      <c r="D504"/>
      <c r="AB504"/>
      <c r="AC504"/>
    </row>
    <row r="505" spans="4:29" ht="15" x14ac:dyDescent="0.25">
      <c r="D505"/>
      <c r="AB505"/>
      <c r="AC505"/>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A88D-F11B-4EFD-AF32-A6355528900D}">
  <sheetPr codeName="Sheet6" filterMode="1">
    <tabColor theme="5" tint="0.39997558519241921"/>
  </sheetPr>
  <dimension ref="A1:AL505"/>
  <sheetViews>
    <sheetView tabSelected="1" zoomScale="64" zoomScaleNormal="64" workbookViewId="0">
      <selection activeCell="Q211" sqref="Q211"/>
    </sheetView>
  </sheetViews>
  <sheetFormatPr defaultColWidth="8.7109375" defaultRowHeight="15" x14ac:dyDescent="0.25"/>
  <cols>
    <col min="1" max="1" width="6.5703125" style="85" customWidth="1"/>
    <col min="2" max="2" width="33.28515625" style="85" customWidth="1"/>
    <col min="3" max="3" width="9.42578125" style="85" customWidth="1"/>
    <col min="4" max="4" width="10" style="85" customWidth="1"/>
    <col min="5" max="5" width="8.42578125" style="85" customWidth="1"/>
    <col min="6" max="6" width="13" style="85" customWidth="1"/>
    <col min="7" max="7" width="18.5703125" style="85" bestFit="1" customWidth="1"/>
    <col min="8" max="8" width="14" style="85" customWidth="1"/>
    <col min="9" max="9" width="15.28515625" style="85" customWidth="1"/>
    <col min="10" max="15" width="14" style="85" customWidth="1"/>
    <col min="16" max="16" width="109.5703125" style="85" bestFit="1" customWidth="1"/>
    <col min="17" max="17" width="28" style="86" customWidth="1"/>
    <col min="18" max="18" width="15.42578125" style="86" customWidth="1"/>
    <col min="19" max="19" width="10.5703125" style="86" customWidth="1"/>
    <col min="20" max="20" width="14.7109375" style="86" bestFit="1" customWidth="1"/>
    <col min="21" max="21" width="23.42578125" style="86" bestFit="1" customWidth="1"/>
    <col min="22" max="16384" width="8.7109375" style="85"/>
  </cols>
  <sheetData>
    <row r="1" spans="1:21" ht="15.75" thickBot="1" x14ac:dyDescent="0.3">
      <c r="A1" s="7" t="s">
        <v>9</v>
      </c>
      <c r="B1" s="110"/>
      <c r="C1" s="110"/>
      <c r="D1" s="110" t="s">
        <v>132</v>
      </c>
      <c r="E1" s="110"/>
      <c r="F1" s="110"/>
      <c r="G1" s="110"/>
      <c r="H1" s="111"/>
      <c r="I1" s="111"/>
      <c r="J1" s="111"/>
      <c r="K1" s="111" t="s">
        <v>133</v>
      </c>
      <c r="L1" s="111"/>
      <c r="M1" s="111"/>
      <c r="N1" s="111"/>
      <c r="O1" s="111"/>
      <c r="P1" s="112"/>
      <c r="Q1" s="112"/>
      <c r="R1" s="112" t="s">
        <v>134</v>
      </c>
      <c r="S1" s="112"/>
      <c r="T1" s="112"/>
      <c r="U1" s="113" t="s">
        <v>135</v>
      </c>
    </row>
    <row r="2" spans="1:21" s="127" customFormat="1" ht="45" x14ac:dyDescent="0.25">
      <c r="A2" s="126" t="s">
        <v>136</v>
      </c>
      <c r="B2" s="174" t="s">
        <v>137</v>
      </c>
      <c r="C2" s="174" t="s">
        <v>1782</v>
      </c>
      <c r="D2" s="174" t="s">
        <v>139</v>
      </c>
      <c r="E2" s="175" t="s">
        <v>140</v>
      </c>
      <c r="F2" s="175" t="s">
        <v>141</v>
      </c>
      <c r="G2" s="175" t="s">
        <v>1783</v>
      </c>
      <c r="H2" s="176" t="s">
        <v>108</v>
      </c>
      <c r="I2" s="176" t="s">
        <v>143</v>
      </c>
      <c r="J2" s="176" t="s">
        <v>33</v>
      </c>
      <c r="K2" s="176" t="s">
        <v>31</v>
      </c>
      <c r="L2" s="176" t="s">
        <v>144</v>
      </c>
      <c r="M2" s="176" t="s">
        <v>145</v>
      </c>
      <c r="N2" s="176" t="s">
        <v>146</v>
      </c>
      <c r="O2" s="176" t="s">
        <v>147</v>
      </c>
      <c r="P2" s="177" t="s">
        <v>148</v>
      </c>
      <c r="Q2" s="178" t="s">
        <v>150</v>
      </c>
      <c r="R2" s="177" t="s">
        <v>1139</v>
      </c>
      <c r="S2" s="178" t="s">
        <v>1131</v>
      </c>
      <c r="T2" s="177" t="s">
        <v>152</v>
      </c>
      <c r="U2" s="179" t="s">
        <v>1784</v>
      </c>
    </row>
    <row r="3" spans="1:21" s="86" customFormat="1" hidden="1" x14ac:dyDescent="0.25">
      <c r="A3" s="86">
        <v>1</v>
      </c>
      <c r="B3" s="86" t="s">
        <v>1709</v>
      </c>
      <c r="C3" s="86" t="s">
        <v>154</v>
      </c>
      <c r="D3" s="86" t="s">
        <v>155</v>
      </c>
      <c r="E3" s="85" t="s">
        <v>181</v>
      </c>
      <c r="F3" s="85" t="s">
        <v>190</v>
      </c>
      <c r="G3" s="85" t="s">
        <v>157</v>
      </c>
      <c r="H3" s="87" t="s">
        <v>158</v>
      </c>
      <c r="I3" s="87" t="s">
        <v>158</v>
      </c>
      <c r="J3" s="87" t="s">
        <v>158</v>
      </c>
      <c r="K3" s="87" t="s">
        <v>158</v>
      </c>
      <c r="L3" s="96"/>
      <c r="M3" s="96"/>
      <c r="N3" s="87" t="s">
        <v>158</v>
      </c>
      <c r="O3" s="87" t="s">
        <v>158</v>
      </c>
      <c r="P3" s="86" t="s">
        <v>191</v>
      </c>
      <c r="Q3" s="145" t="s">
        <v>192</v>
      </c>
      <c r="R3" s="86" t="s">
        <v>161</v>
      </c>
      <c r="S3" s="86" t="s">
        <v>162</v>
      </c>
      <c r="T3" s="86" t="s">
        <v>193</v>
      </c>
      <c r="U3" s="86" t="s">
        <v>1785</v>
      </c>
    </row>
    <row r="4" spans="1:21" hidden="1" x14ac:dyDescent="0.25">
      <c r="A4" s="86">
        <v>1</v>
      </c>
      <c r="B4" s="85" t="s">
        <v>1709</v>
      </c>
      <c r="C4" s="86" t="s">
        <v>154</v>
      </c>
      <c r="D4" s="85" t="s">
        <v>194</v>
      </c>
      <c r="E4" s="85" t="s">
        <v>195</v>
      </c>
      <c r="F4" s="85" t="s">
        <v>196</v>
      </c>
      <c r="G4" s="86" t="s">
        <v>157</v>
      </c>
      <c r="H4" s="87" t="s">
        <v>158</v>
      </c>
      <c r="I4" s="87" t="s">
        <v>158</v>
      </c>
      <c r="J4" s="87" t="s">
        <v>158</v>
      </c>
      <c r="K4" s="87" t="s">
        <v>158</v>
      </c>
      <c r="L4" s="96"/>
      <c r="M4" s="96"/>
      <c r="N4" s="87" t="s">
        <v>158</v>
      </c>
      <c r="O4" s="87" t="s">
        <v>158</v>
      </c>
      <c r="P4" s="86" t="s">
        <v>197</v>
      </c>
      <c r="Q4" s="145" t="s">
        <v>198</v>
      </c>
      <c r="R4" s="86" t="s">
        <v>161</v>
      </c>
      <c r="S4" s="86" t="s">
        <v>184</v>
      </c>
      <c r="T4" s="86" t="s">
        <v>199</v>
      </c>
      <c r="U4" s="86" t="s">
        <v>1786</v>
      </c>
    </row>
    <row r="5" spans="1:21" hidden="1" x14ac:dyDescent="0.25">
      <c r="A5" s="86">
        <v>1</v>
      </c>
      <c r="B5" s="85" t="s">
        <v>1709</v>
      </c>
      <c r="C5" s="86" t="s">
        <v>154</v>
      </c>
      <c r="D5" s="85" t="s">
        <v>194</v>
      </c>
      <c r="E5" s="85" t="s">
        <v>200</v>
      </c>
      <c r="F5" s="85" t="s">
        <v>196</v>
      </c>
      <c r="G5" s="86" t="s">
        <v>157</v>
      </c>
      <c r="H5" s="87" t="s">
        <v>158</v>
      </c>
      <c r="I5" s="87" t="s">
        <v>158</v>
      </c>
      <c r="J5" s="87" t="s">
        <v>158</v>
      </c>
      <c r="K5" s="87" t="s">
        <v>158</v>
      </c>
      <c r="L5" s="96"/>
      <c r="M5" s="96"/>
      <c r="N5" s="87" t="s">
        <v>158</v>
      </c>
      <c r="O5" s="87" t="s">
        <v>158</v>
      </c>
      <c r="P5" s="86" t="s">
        <v>197</v>
      </c>
      <c r="Q5" s="145" t="s">
        <v>198</v>
      </c>
      <c r="R5" s="86" t="s">
        <v>161</v>
      </c>
      <c r="S5" s="86" t="s">
        <v>184</v>
      </c>
      <c r="T5" s="86" t="s">
        <v>199</v>
      </c>
      <c r="U5" s="86" t="s">
        <v>1786</v>
      </c>
    </row>
    <row r="6" spans="1:21" hidden="1" x14ac:dyDescent="0.25">
      <c r="A6" s="86">
        <v>1</v>
      </c>
      <c r="B6" s="85" t="s">
        <v>1709</v>
      </c>
      <c r="C6" s="86" t="s">
        <v>154</v>
      </c>
      <c r="D6" s="85" t="s">
        <v>194</v>
      </c>
      <c r="E6" s="85" t="s">
        <v>201</v>
      </c>
      <c r="F6" s="85" t="s">
        <v>196</v>
      </c>
      <c r="G6" s="86" t="s">
        <v>157</v>
      </c>
      <c r="H6" s="87" t="s">
        <v>158</v>
      </c>
      <c r="I6" s="87" t="s">
        <v>158</v>
      </c>
      <c r="J6" s="87" t="s">
        <v>158</v>
      </c>
      <c r="K6" s="87" t="s">
        <v>158</v>
      </c>
      <c r="L6" s="96"/>
      <c r="M6" s="96"/>
      <c r="N6" s="87" t="s">
        <v>158</v>
      </c>
      <c r="O6" s="87" t="s">
        <v>158</v>
      </c>
      <c r="P6" s="86" t="s">
        <v>197</v>
      </c>
      <c r="Q6" s="145" t="s">
        <v>198</v>
      </c>
      <c r="R6" s="86" t="s">
        <v>161</v>
      </c>
      <c r="S6" s="86" t="s">
        <v>184</v>
      </c>
      <c r="T6" s="86" t="s">
        <v>199</v>
      </c>
      <c r="U6" s="86" t="s">
        <v>1786</v>
      </c>
    </row>
    <row r="7" spans="1:21" hidden="1" x14ac:dyDescent="0.25">
      <c r="A7" s="86">
        <v>1</v>
      </c>
      <c r="B7" s="86" t="s">
        <v>1709</v>
      </c>
      <c r="C7" s="86" t="s">
        <v>154</v>
      </c>
      <c r="D7" s="86" t="s">
        <v>155</v>
      </c>
      <c r="E7" s="86" t="s">
        <v>181</v>
      </c>
      <c r="F7" s="86" t="s">
        <v>156</v>
      </c>
      <c r="G7" s="86" t="s">
        <v>157</v>
      </c>
      <c r="H7" s="87" t="s">
        <v>158</v>
      </c>
      <c r="I7" s="87" t="s">
        <v>158</v>
      </c>
      <c r="J7" s="87" t="s">
        <v>158</v>
      </c>
      <c r="K7" s="87" t="s">
        <v>158</v>
      </c>
      <c r="L7" s="96"/>
      <c r="M7" s="96"/>
      <c r="N7" s="87" t="s">
        <v>158</v>
      </c>
      <c r="O7" s="87" t="s">
        <v>158</v>
      </c>
      <c r="P7" s="86" t="s">
        <v>171</v>
      </c>
      <c r="Q7" s="145" t="s">
        <v>172</v>
      </c>
      <c r="R7" s="86" t="s">
        <v>168</v>
      </c>
      <c r="S7" s="86" t="s">
        <v>162</v>
      </c>
      <c r="T7" s="86" t="s">
        <v>205</v>
      </c>
      <c r="U7" s="86" t="s">
        <v>1787</v>
      </c>
    </row>
    <row r="8" spans="1:21" hidden="1" x14ac:dyDescent="0.25">
      <c r="A8" s="86">
        <v>1</v>
      </c>
      <c r="B8" s="86" t="s">
        <v>1709</v>
      </c>
      <c r="C8" s="86" t="s">
        <v>154</v>
      </c>
      <c r="D8" s="86" t="s">
        <v>155</v>
      </c>
      <c r="E8" s="86" t="s">
        <v>181</v>
      </c>
      <c r="F8" s="86" t="s">
        <v>156</v>
      </c>
      <c r="G8" s="86" t="s">
        <v>157</v>
      </c>
      <c r="H8" s="87" t="s">
        <v>158</v>
      </c>
      <c r="I8" s="87" t="s">
        <v>158</v>
      </c>
      <c r="J8" s="87" t="s">
        <v>158</v>
      </c>
      <c r="K8" s="87" t="s">
        <v>158</v>
      </c>
      <c r="L8" s="96"/>
      <c r="M8" s="96"/>
      <c r="N8" s="87" t="s">
        <v>158</v>
      </c>
      <c r="O8" s="87" t="s">
        <v>158</v>
      </c>
      <c r="P8" s="85" t="s">
        <v>164</v>
      </c>
      <c r="Q8" s="146" t="s">
        <v>166</v>
      </c>
      <c r="R8" s="85" t="s">
        <v>168</v>
      </c>
      <c r="S8" s="85" t="s">
        <v>162</v>
      </c>
      <c r="T8" s="85" t="s">
        <v>163</v>
      </c>
      <c r="U8" s="86" t="s">
        <v>1788</v>
      </c>
    </row>
    <row r="9" spans="1:21" hidden="1" x14ac:dyDescent="0.25">
      <c r="A9" s="86">
        <v>1</v>
      </c>
      <c r="B9" s="86" t="s">
        <v>1709</v>
      </c>
      <c r="C9" s="86" t="s">
        <v>154</v>
      </c>
      <c r="D9" s="86" t="s">
        <v>155</v>
      </c>
      <c r="E9" s="86" t="s">
        <v>181</v>
      </c>
      <c r="F9" s="86" t="s">
        <v>156</v>
      </c>
      <c r="G9" s="86" t="s">
        <v>157</v>
      </c>
      <c r="H9" s="87" t="s">
        <v>158</v>
      </c>
      <c r="I9" s="87" t="s">
        <v>158</v>
      </c>
      <c r="J9" s="87" t="s">
        <v>158</v>
      </c>
      <c r="K9" s="87" t="s">
        <v>158</v>
      </c>
      <c r="L9" s="96"/>
      <c r="M9" s="96"/>
      <c r="N9" s="87" t="s">
        <v>158</v>
      </c>
      <c r="O9" s="87" t="s">
        <v>158</v>
      </c>
      <c r="P9" s="85" t="s">
        <v>164</v>
      </c>
      <c r="Q9" s="146" t="s">
        <v>167</v>
      </c>
      <c r="R9" s="86" t="s">
        <v>168</v>
      </c>
      <c r="S9" s="85" t="s">
        <v>162</v>
      </c>
      <c r="T9" s="85" t="s">
        <v>163</v>
      </c>
      <c r="U9" s="86" t="s">
        <v>1788</v>
      </c>
    </row>
    <row r="10" spans="1:21" hidden="1" x14ac:dyDescent="0.25">
      <c r="A10" s="86">
        <v>1</v>
      </c>
      <c r="B10" s="86" t="s">
        <v>1709</v>
      </c>
      <c r="C10" s="86" t="s">
        <v>154</v>
      </c>
      <c r="D10" s="86" t="s">
        <v>155</v>
      </c>
      <c r="E10" s="86" t="s">
        <v>181</v>
      </c>
      <c r="F10" s="86" t="s">
        <v>156</v>
      </c>
      <c r="G10" s="86" t="s">
        <v>157</v>
      </c>
      <c r="H10" s="87" t="s">
        <v>158</v>
      </c>
      <c r="I10" s="87" t="s">
        <v>158</v>
      </c>
      <c r="J10" s="87" t="s">
        <v>158</v>
      </c>
      <c r="K10" s="87" t="s">
        <v>158</v>
      </c>
      <c r="L10" s="96"/>
      <c r="M10" s="96"/>
      <c r="N10" s="87" t="s">
        <v>158</v>
      </c>
      <c r="O10" s="87" t="s">
        <v>158</v>
      </c>
      <c r="P10" s="86" t="s">
        <v>159</v>
      </c>
      <c r="Q10" s="145" t="s">
        <v>713</v>
      </c>
      <c r="R10" s="86" t="s">
        <v>161</v>
      </c>
      <c r="S10" s="86" t="s">
        <v>162</v>
      </c>
      <c r="T10" s="86" t="s">
        <v>163</v>
      </c>
      <c r="U10" s="86" t="s">
        <v>1789</v>
      </c>
    </row>
    <row r="11" spans="1:21" hidden="1" x14ac:dyDescent="0.25">
      <c r="A11" s="86">
        <v>1</v>
      </c>
      <c r="B11" s="86" t="s">
        <v>1709</v>
      </c>
      <c r="C11" s="86" t="s">
        <v>154</v>
      </c>
      <c r="D11" s="86" t="s">
        <v>155</v>
      </c>
      <c r="E11" s="86" t="s">
        <v>181</v>
      </c>
      <c r="F11" s="86" t="s">
        <v>156</v>
      </c>
      <c r="G11" s="86" t="s">
        <v>157</v>
      </c>
      <c r="H11" s="87" t="s">
        <v>158</v>
      </c>
      <c r="I11" s="87" t="s">
        <v>158</v>
      </c>
      <c r="J11" s="87" t="s">
        <v>158</v>
      </c>
      <c r="K11" s="87" t="s">
        <v>158</v>
      </c>
      <c r="L11" s="96"/>
      <c r="M11" s="96"/>
      <c r="N11" s="87" t="s">
        <v>158</v>
      </c>
      <c r="O11" s="87" t="s">
        <v>158</v>
      </c>
      <c r="P11" s="86" t="s">
        <v>173</v>
      </c>
      <c r="Q11" s="145" t="s">
        <v>174</v>
      </c>
      <c r="R11" s="86" t="s">
        <v>168</v>
      </c>
      <c r="S11" s="86" t="s">
        <v>162</v>
      </c>
      <c r="T11" s="86" t="s">
        <v>205</v>
      </c>
      <c r="U11" s="86" t="s">
        <v>175</v>
      </c>
    </row>
    <row r="12" spans="1:21" hidden="1" x14ac:dyDescent="0.25">
      <c r="A12" s="86">
        <v>1</v>
      </c>
      <c r="B12" s="86" t="s">
        <v>1709</v>
      </c>
      <c r="C12" s="86" t="s">
        <v>154</v>
      </c>
      <c r="D12" s="86" t="s">
        <v>155</v>
      </c>
      <c r="E12" s="86" t="s">
        <v>181</v>
      </c>
      <c r="F12" s="86" t="s">
        <v>156</v>
      </c>
      <c r="G12" s="86" t="s">
        <v>157</v>
      </c>
      <c r="H12" s="87" t="s">
        <v>158</v>
      </c>
      <c r="I12" s="87" t="s">
        <v>158</v>
      </c>
      <c r="J12" s="87" t="s">
        <v>158</v>
      </c>
      <c r="K12" s="87" t="s">
        <v>158</v>
      </c>
      <c r="L12" s="96"/>
      <c r="M12" s="96"/>
      <c r="N12" s="87" t="s">
        <v>158</v>
      </c>
      <c r="O12" s="87" t="s">
        <v>158</v>
      </c>
      <c r="P12" s="86" t="s">
        <v>1272</v>
      </c>
      <c r="Q12" s="145" t="s">
        <v>169</v>
      </c>
      <c r="R12" s="86" t="s">
        <v>168</v>
      </c>
      <c r="S12" s="86" t="s">
        <v>162</v>
      </c>
      <c r="T12" s="86" t="s">
        <v>205</v>
      </c>
      <c r="U12" s="86" t="s">
        <v>1790</v>
      </c>
    </row>
    <row r="13" spans="1:21" hidden="1" x14ac:dyDescent="0.25">
      <c r="A13" s="86">
        <v>1</v>
      </c>
      <c r="B13" s="86" t="s">
        <v>1709</v>
      </c>
      <c r="C13" s="86" t="s">
        <v>154</v>
      </c>
      <c r="D13" s="86" t="s">
        <v>155</v>
      </c>
      <c r="E13" s="86" t="s">
        <v>181</v>
      </c>
      <c r="F13" s="86" t="s">
        <v>156</v>
      </c>
      <c r="G13" s="86" t="s">
        <v>176</v>
      </c>
      <c r="H13" s="87" t="s">
        <v>158</v>
      </c>
      <c r="I13" s="87" t="s">
        <v>158</v>
      </c>
      <c r="J13" s="87" t="s">
        <v>158</v>
      </c>
      <c r="K13" s="87" t="s">
        <v>158</v>
      </c>
      <c r="L13" s="96"/>
      <c r="M13" s="96"/>
      <c r="N13" s="87" t="s">
        <v>158</v>
      </c>
      <c r="O13" s="87" t="s">
        <v>158</v>
      </c>
      <c r="P13" s="86" t="s">
        <v>177</v>
      </c>
      <c r="Q13" s="145" t="s">
        <v>178</v>
      </c>
      <c r="R13" s="86" t="s">
        <v>168</v>
      </c>
      <c r="S13" s="86" t="s">
        <v>179</v>
      </c>
      <c r="T13" s="86" t="s">
        <v>205</v>
      </c>
      <c r="U13" s="86" t="s">
        <v>180</v>
      </c>
    </row>
    <row r="14" spans="1:21" hidden="1" x14ac:dyDescent="0.25">
      <c r="A14" s="86">
        <v>1</v>
      </c>
      <c r="B14" s="86" t="s">
        <v>1709</v>
      </c>
      <c r="C14" s="86" t="s">
        <v>154</v>
      </c>
      <c r="D14" s="86" t="s">
        <v>155</v>
      </c>
      <c r="E14" s="85" t="s">
        <v>181</v>
      </c>
      <c r="F14" s="85" t="s">
        <v>182</v>
      </c>
      <c r="G14" s="86" t="s">
        <v>157</v>
      </c>
      <c r="H14" s="87" t="s">
        <v>158</v>
      </c>
      <c r="I14" s="87" t="s">
        <v>158</v>
      </c>
      <c r="J14" s="87" t="s">
        <v>158</v>
      </c>
      <c r="K14" s="87" t="s">
        <v>158</v>
      </c>
      <c r="L14" s="96"/>
      <c r="M14" s="96"/>
      <c r="N14" s="87" t="s">
        <v>158</v>
      </c>
      <c r="O14" s="87" t="s">
        <v>158</v>
      </c>
      <c r="P14" s="86" t="s">
        <v>1791</v>
      </c>
      <c r="Q14" s="145" t="s">
        <v>1792</v>
      </c>
      <c r="R14" s="86" t="s">
        <v>161</v>
      </c>
      <c r="S14" s="86" t="s">
        <v>179</v>
      </c>
      <c r="T14" s="86" t="s">
        <v>187</v>
      </c>
      <c r="U14" s="86" t="s">
        <v>1793</v>
      </c>
    </row>
    <row r="15" spans="1:21" hidden="1" x14ac:dyDescent="0.25">
      <c r="A15" s="86">
        <v>1</v>
      </c>
      <c r="B15" s="86" t="s">
        <v>1709</v>
      </c>
      <c r="C15" s="86" t="s">
        <v>154</v>
      </c>
      <c r="D15" s="86" t="s">
        <v>155</v>
      </c>
      <c r="E15" s="85" t="s">
        <v>181</v>
      </c>
      <c r="F15" s="85" t="s">
        <v>182</v>
      </c>
      <c r="G15" s="86" t="s">
        <v>157</v>
      </c>
      <c r="H15" s="87" t="s">
        <v>158</v>
      </c>
      <c r="I15" s="87" t="s">
        <v>158</v>
      </c>
      <c r="J15" s="87" t="s">
        <v>158</v>
      </c>
      <c r="K15" s="87" t="s">
        <v>158</v>
      </c>
      <c r="L15" s="96"/>
      <c r="M15" s="96"/>
      <c r="N15" s="87" t="s">
        <v>158</v>
      </c>
      <c r="O15" s="87" t="s">
        <v>158</v>
      </c>
      <c r="P15" s="86" t="s">
        <v>1794</v>
      </c>
      <c r="Q15" s="145" t="s">
        <v>183</v>
      </c>
      <c r="R15" s="86" t="s">
        <v>161</v>
      </c>
      <c r="S15" s="86" t="s">
        <v>184</v>
      </c>
      <c r="T15" s="86" t="s">
        <v>185</v>
      </c>
      <c r="U15" s="86" t="s">
        <v>1795</v>
      </c>
    </row>
    <row r="16" spans="1:21" hidden="1" x14ac:dyDescent="0.25">
      <c r="A16" s="86">
        <v>1</v>
      </c>
      <c r="B16" s="86" t="s">
        <v>1709</v>
      </c>
      <c r="C16" s="86" t="s">
        <v>154</v>
      </c>
      <c r="D16" s="86" t="s">
        <v>155</v>
      </c>
      <c r="E16" s="85" t="s">
        <v>181</v>
      </c>
      <c r="F16" s="85" t="s">
        <v>182</v>
      </c>
      <c r="G16" s="85" t="s">
        <v>176</v>
      </c>
      <c r="H16" s="87" t="s">
        <v>158</v>
      </c>
      <c r="I16" s="87" t="s">
        <v>158</v>
      </c>
      <c r="J16" s="87" t="s">
        <v>158</v>
      </c>
      <c r="K16" s="87" t="s">
        <v>158</v>
      </c>
      <c r="L16" s="96"/>
      <c r="M16" s="96"/>
      <c r="N16" s="87" t="s">
        <v>158</v>
      </c>
      <c r="O16" s="87" t="s">
        <v>158</v>
      </c>
      <c r="P16" s="86" t="s">
        <v>1794</v>
      </c>
      <c r="Q16" s="145" t="s">
        <v>188</v>
      </c>
      <c r="R16" s="86" t="s">
        <v>161</v>
      </c>
      <c r="S16" s="86" t="s">
        <v>184</v>
      </c>
      <c r="T16" s="86" t="s">
        <v>189</v>
      </c>
      <c r="U16" s="86" t="s">
        <v>1796</v>
      </c>
    </row>
    <row r="17" spans="1:21" hidden="1" x14ac:dyDescent="0.25">
      <c r="A17" s="86">
        <v>2</v>
      </c>
      <c r="B17" s="86" t="s">
        <v>1711</v>
      </c>
      <c r="C17" s="86" t="s">
        <v>154</v>
      </c>
      <c r="D17" s="85" t="s">
        <v>202</v>
      </c>
      <c r="E17" s="85" t="s">
        <v>181</v>
      </c>
      <c r="F17" s="85" t="s">
        <v>190</v>
      </c>
      <c r="G17" s="85" t="s">
        <v>157</v>
      </c>
      <c r="H17" s="87" t="s">
        <v>158</v>
      </c>
      <c r="I17" s="87" t="s">
        <v>158</v>
      </c>
      <c r="J17" s="87" t="s">
        <v>158</v>
      </c>
      <c r="K17" s="87" t="s">
        <v>158</v>
      </c>
      <c r="L17" s="96"/>
      <c r="M17" s="96"/>
      <c r="N17" s="87" t="s">
        <v>158</v>
      </c>
      <c r="O17" s="87" t="s">
        <v>158</v>
      </c>
      <c r="P17" s="128" t="s">
        <v>204</v>
      </c>
      <c r="Q17" s="128" t="s">
        <v>205</v>
      </c>
      <c r="R17" s="128" t="s">
        <v>205</v>
      </c>
      <c r="S17" s="98" t="s">
        <v>205</v>
      </c>
      <c r="T17" s="86" t="s">
        <v>205</v>
      </c>
      <c r="U17" s="86" t="s">
        <v>206</v>
      </c>
    </row>
    <row r="18" spans="1:21" hidden="1" x14ac:dyDescent="0.25">
      <c r="A18" s="86">
        <v>2</v>
      </c>
      <c r="B18" s="86" t="s">
        <v>1711</v>
      </c>
      <c r="C18" s="86" t="s">
        <v>154</v>
      </c>
      <c r="D18" s="85" t="s">
        <v>202</v>
      </c>
      <c r="E18" s="85" t="s">
        <v>181</v>
      </c>
      <c r="F18" s="85" t="s">
        <v>190</v>
      </c>
      <c r="G18" s="85" t="s">
        <v>176</v>
      </c>
      <c r="H18" s="87" t="s">
        <v>158</v>
      </c>
      <c r="I18" s="87" t="s">
        <v>158</v>
      </c>
      <c r="J18" s="87" t="s">
        <v>158</v>
      </c>
      <c r="K18" s="87" t="s">
        <v>158</v>
      </c>
      <c r="L18" s="96"/>
      <c r="M18" s="96"/>
      <c r="N18" s="87" t="s">
        <v>158</v>
      </c>
      <c r="O18" s="87" t="s">
        <v>158</v>
      </c>
      <c r="P18" s="128" t="s">
        <v>204</v>
      </c>
      <c r="Q18" s="128" t="s">
        <v>205</v>
      </c>
      <c r="R18" s="128" t="s">
        <v>205</v>
      </c>
      <c r="S18" s="98" t="s">
        <v>205</v>
      </c>
      <c r="T18" s="86" t="s">
        <v>205</v>
      </c>
      <c r="U18" s="86" t="s">
        <v>206</v>
      </c>
    </row>
    <row r="19" spans="1:21" hidden="1" x14ac:dyDescent="0.25">
      <c r="A19" s="86">
        <v>2</v>
      </c>
      <c r="B19" s="86" t="s">
        <v>1711</v>
      </c>
      <c r="C19" s="86" t="s">
        <v>154</v>
      </c>
      <c r="D19" s="85" t="s">
        <v>202</v>
      </c>
      <c r="E19" s="86" t="s">
        <v>181</v>
      </c>
      <c r="F19" s="86" t="s">
        <v>1797</v>
      </c>
      <c r="G19" s="86" t="s">
        <v>157</v>
      </c>
      <c r="H19" s="87" t="s">
        <v>158</v>
      </c>
      <c r="I19" s="87" t="s">
        <v>158</v>
      </c>
      <c r="J19" s="87" t="s">
        <v>158</v>
      </c>
      <c r="K19" s="87" t="s">
        <v>158</v>
      </c>
      <c r="L19" s="96"/>
      <c r="M19" s="96"/>
      <c r="N19" s="87" t="s">
        <v>158</v>
      </c>
      <c r="O19" s="87" t="s">
        <v>158</v>
      </c>
      <c r="P19" s="86" t="s">
        <v>1798</v>
      </c>
      <c r="Q19" s="145" t="s">
        <v>319</v>
      </c>
      <c r="R19" s="86" t="s">
        <v>161</v>
      </c>
      <c r="S19" s="98" t="s">
        <v>205</v>
      </c>
      <c r="T19" s="86" t="s">
        <v>205</v>
      </c>
      <c r="U19" s="86" t="s">
        <v>1799</v>
      </c>
    </row>
    <row r="20" spans="1:21" hidden="1" x14ac:dyDescent="0.25">
      <c r="A20" s="86">
        <v>2</v>
      </c>
      <c r="B20" s="86" t="s">
        <v>1711</v>
      </c>
      <c r="C20" s="86" t="s">
        <v>154</v>
      </c>
      <c r="D20" s="85" t="s">
        <v>202</v>
      </c>
      <c r="E20" s="85" t="s">
        <v>181</v>
      </c>
      <c r="F20" s="85" t="s">
        <v>156</v>
      </c>
      <c r="G20" s="85" t="s">
        <v>157</v>
      </c>
      <c r="H20" s="87" t="s">
        <v>158</v>
      </c>
      <c r="I20" s="87" t="s">
        <v>158</v>
      </c>
      <c r="J20" s="87" t="s">
        <v>158</v>
      </c>
      <c r="K20" s="87" t="s">
        <v>158</v>
      </c>
      <c r="L20" s="96"/>
      <c r="M20" s="96"/>
      <c r="N20" s="87" t="s">
        <v>158</v>
      </c>
      <c r="O20" s="87" t="s">
        <v>158</v>
      </c>
      <c r="P20" s="86" t="s">
        <v>171</v>
      </c>
      <c r="Q20" s="145" t="s">
        <v>172</v>
      </c>
      <c r="R20" s="86" t="s">
        <v>168</v>
      </c>
      <c r="S20" s="86" t="s">
        <v>162</v>
      </c>
      <c r="T20" s="86" t="s">
        <v>205</v>
      </c>
      <c r="U20" s="86" t="s">
        <v>1800</v>
      </c>
    </row>
    <row r="21" spans="1:21" hidden="1" x14ac:dyDescent="0.25">
      <c r="A21" s="86">
        <v>2</v>
      </c>
      <c r="B21" s="86" t="s">
        <v>1711</v>
      </c>
      <c r="C21" s="86" t="s">
        <v>154</v>
      </c>
      <c r="D21" s="85" t="s">
        <v>202</v>
      </c>
      <c r="E21" s="85" t="s">
        <v>181</v>
      </c>
      <c r="F21" s="85" t="s">
        <v>156</v>
      </c>
      <c r="G21" s="85" t="s">
        <v>157</v>
      </c>
      <c r="H21" s="87" t="s">
        <v>158</v>
      </c>
      <c r="I21" s="87" t="s">
        <v>158</v>
      </c>
      <c r="J21" s="87" t="s">
        <v>158</v>
      </c>
      <c r="K21" s="87" t="s">
        <v>158</v>
      </c>
      <c r="L21" s="96"/>
      <c r="M21" s="96"/>
      <c r="N21" s="87" t="s">
        <v>158</v>
      </c>
      <c r="O21" s="87" t="s">
        <v>158</v>
      </c>
      <c r="P21" s="86" t="s">
        <v>164</v>
      </c>
      <c r="Q21" s="145" t="s">
        <v>166</v>
      </c>
      <c r="R21" s="85" t="s">
        <v>168</v>
      </c>
      <c r="S21" s="86" t="s">
        <v>162</v>
      </c>
      <c r="T21" s="86" t="s">
        <v>163</v>
      </c>
      <c r="U21" s="86" t="s">
        <v>1788</v>
      </c>
    </row>
    <row r="22" spans="1:21" hidden="1" x14ac:dyDescent="0.25">
      <c r="A22" s="86">
        <v>2</v>
      </c>
      <c r="B22" s="86" t="s">
        <v>1711</v>
      </c>
      <c r="C22" s="86" t="s">
        <v>154</v>
      </c>
      <c r="D22" s="85" t="s">
        <v>202</v>
      </c>
      <c r="E22" s="85" t="s">
        <v>181</v>
      </c>
      <c r="F22" s="85" t="s">
        <v>156</v>
      </c>
      <c r="G22" s="85" t="s">
        <v>157</v>
      </c>
      <c r="H22" s="87" t="s">
        <v>158</v>
      </c>
      <c r="I22" s="87" t="s">
        <v>158</v>
      </c>
      <c r="J22" s="87" t="s">
        <v>158</v>
      </c>
      <c r="K22" s="87" t="s">
        <v>158</v>
      </c>
      <c r="L22" s="96"/>
      <c r="M22" s="96"/>
      <c r="N22" s="87" t="s">
        <v>158</v>
      </c>
      <c r="O22" s="87" t="s">
        <v>158</v>
      </c>
      <c r="P22" s="86" t="s">
        <v>164</v>
      </c>
      <c r="Q22" s="145" t="s">
        <v>203</v>
      </c>
      <c r="R22" s="86" t="s">
        <v>168</v>
      </c>
      <c r="S22" s="86" t="s">
        <v>162</v>
      </c>
      <c r="T22" s="86" t="s">
        <v>163</v>
      </c>
      <c r="U22" s="86" t="s">
        <v>1788</v>
      </c>
    </row>
    <row r="23" spans="1:21" hidden="1" x14ac:dyDescent="0.25">
      <c r="A23" s="86">
        <v>2</v>
      </c>
      <c r="B23" s="86" t="s">
        <v>1711</v>
      </c>
      <c r="C23" s="86" t="s">
        <v>154</v>
      </c>
      <c r="D23" s="85" t="s">
        <v>202</v>
      </c>
      <c r="E23" s="85" t="s">
        <v>181</v>
      </c>
      <c r="F23" s="85" t="s">
        <v>156</v>
      </c>
      <c r="G23" s="85" t="s">
        <v>157</v>
      </c>
      <c r="H23" s="87" t="s">
        <v>158</v>
      </c>
      <c r="I23" s="87" t="s">
        <v>158</v>
      </c>
      <c r="J23" s="87" t="s">
        <v>158</v>
      </c>
      <c r="K23" s="87" t="s">
        <v>158</v>
      </c>
      <c r="L23" s="96"/>
      <c r="M23" s="96"/>
      <c r="N23" s="87" t="s">
        <v>158</v>
      </c>
      <c r="O23" s="87" t="s">
        <v>158</v>
      </c>
      <c r="P23" s="86" t="s">
        <v>159</v>
      </c>
      <c r="Q23" s="145" t="s">
        <v>713</v>
      </c>
      <c r="R23" s="86" t="s">
        <v>161</v>
      </c>
      <c r="S23" s="86" t="s">
        <v>162</v>
      </c>
      <c r="T23" s="86" t="s">
        <v>163</v>
      </c>
      <c r="U23" s="86" t="s">
        <v>1801</v>
      </c>
    </row>
    <row r="24" spans="1:21" ht="14.65" hidden="1" customHeight="1" x14ac:dyDescent="0.25">
      <c r="A24" s="86">
        <v>2</v>
      </c>
      <c r="B24" s="86" t="s">
        <v>1711</v>
      </c>
      <c r="C24" s="86" t="s">
        <v>154</v>
      </c>
      <c r="D24" s="85" t="s">
        <v>202</v>
      </c>
      <c r="E24" s="85" t="s">
        <v>181</v>
      </c>
      <c r="F24" s="85" t="s">
        <v>156</v>
      </c>
      <c r="G24" s="85" t="s">
        <v>157</v>
      </c>
      <c r="H24" s="87" t="s">
        <v>158</v>
      </c>
      <c r="I24" s="87" t="s">
        <v>158</v>
      </c>
      <c r="J24" s="87" t="s">
        <v>158</v>
      </c>
      <c r="K24" s="87" t="s">
        <v>158</v>
      </c>
      <c r="L24" s="96"/>
      <c r="M24" s="96"/>
      <c r="N24" s="87" t="s">
        <v>158</v>
      </c>
      <c r="O24" s="87" t="s">
        <v>158</v>
      </c>
      <c r="P24" s="86" t="s">
        <v>1272</v>
      </c>
      <c r="Q24" s="145" t="s">
        <v>169</v>
      </c>
      <c r="R24" s="86" t="s">
        <v>168</v>
      </c>
      <c r="S24" s="86" t="s">
        <v>162</v>
      </c>
      <c r="T24" s="86" t="s">
        <v>205</v>
      </c>
      <c r="U24" s="86" t="s">
        <v>1802</v>
      </c>
    </row>
    <row r="25" spans="1:21" ht="14.65" hidden="1" customHeight="1" x14ac:dyDescent="0.25">
      <c r="A25" s="86">
        <v>2</v>
      </c>
      <c r="B25" s="86" t="s">
        <v>1711</v>
      </c>
      <c r="C25" s="86" t="s">
        <v>154</v>
      </c>
      <c r="D25" s="85" t="s">
        <v>202</v>
      </c>
      <c r="E25" s="85" t="s">
        <v>181</v>
      </c>
      <c r="F25" s="85" t="s">
        <v>182</v>
      </c>
      <c r="G25" s="85" t="s">
        <v>157</v>
      </c>
      <c r="H25" s="87" t="s">
        <v>158</v>
      </c>
      <c r="I25" s="87" t="s">
        <v>158</v>
      </c>
      <c r="J25" s="87" t="s">
        <v>158</v>
      </c>
      <c r="K25" s="87" t="s">
        <v>158</v>
      </c>
      <c r="L25" s="96"/>
      <c r="M25" s="96"/>
      <c r="N25" s="87" t="s">
        <v>158</v>
      </c>
      <c r="O25" s="87" t="s">
        <v>158</v>
      </c>
      <c r="P25" s="86" t="s">
        <v>1794</v>
      </c>
      <c r="Q25" s="145" t="s">
        <v>183</v>
      </c>
      <c r="R25" s="86" t="s">
        <v>161</v>
      </c>
      <c r="S25" s="86" t="s">
        <v>184</v>
      </c>
      <c r="T25" s="86" t="s">
        <v>185</v>
      </c>
      <c r="U25" s="86" t="s">
        <v>1803</v>
      </c>
    </row>
    <row r="26" spans="1:21" s="99" customFormat="1" hidden="1" x14ac:dyDescent="0.25">
      <c r="A26" s="86">
        <v>2</v>
      </c>
      <c r="B26" s="86" t="s">
        <v>1711</v>
      </c>
      <c r="C26" s="86" t="s">
        <v>154</v>
      </c>
      <c r="D26" s="85" t="s">
        <v>202</v>
      </c>
      <c r="E26" s="85" t="s">
        <v>181</v>
      </c>
      <c r="F26" s="85" t="s">
        <v>182</v>
      </c>
      <c r="G26" s="85" t="s">
        <v>176</v>
      </c>
      <c r="H26" s="87" t="s">
        <v>158</v>
      </c>
      <c r="I26" s="87" t="s">
        <v>158</v>
      </c>
      <c r="J26" s="87" t="s">
        <v>158</v>
      </c>
      <c r="K26" s="87" t="s">
        <v>158</v>
      </c>
      <c r="L26" s="96"/>
      <c r="M26" s="96"/>
      <c r="N26" s="87" t="s">
        <v>158</v>
      </c>
      <c r="O26" s="87" t="s">
        <v>158</v>
      </c>
      <c r="P26" s="86" t="s">
        <v>1794</v>
      </c>
      <c r="Q26" s="145" t="s">
        <v>188</v>
      </c>
      <c r="R26" s="86" t="s">
        <v>161</v>
      </c>
      <c r="S26" s="86" t="s">
        <v>184</v>
      </c>
      <c r="T26" s="86" t="s">
        <v>189</v>
      </c>
      <c r="U26" s="86" t="s">
        <v>1804</v>
      </c>
    </row>
    <row r="27" spans="1:21" hidden="1" x14ac:dyDescent="0.25">
      <c r="A27" s="86">
        <v>3</v>
      </c>
      <c r="B27" s="85" t="s">
        <v>16</v>
      </c>
      <c r="C27" s="85" t="s">
        <v>154</v>
      </c>
      <c r="D27" s="85" t="s">
        <v>207</v>
      </c>
      <c r="E27" s="85" t="s">
        <v>181</v>
      </c>
      <c r="F27" s="85" t="s">
        <v>196</v>
      </c>
      <c r="G27" s="85" t="s">
        <v>157</v>
      </c>
      <c r="H27" s="87" t="s">
        <v>158</v>
      </c>
      <c r="I27" s="87" t="s">
        <v>158</v>
      </c>
      <c r="J27" s="87" t="s">
        <v>158</v>
      </c>
      <c r="K27" s="87" t="s">
        <v>158</v>
      </c>
      <c r="L27" s="96"/>
      <c r="M27" s="96"/>
      <c r="N27" s="87" t="s">
        <v>158</v>
      </c>
      <c r="O27" s="87" t="s">
        <v>158</v>
      </c>
      <c r="P27" s="86" t="s">
        <v>1805</v>
      </c>
      <c r="Q27" s="145" t="s">
        <v>210</v>
      </c>
      <c r="R27" s="86" t="s">
        <v>161</v>
      </c>
      <c r="S27" s="86" t="s">
        <v>211</v>
      </c>
      <c r="T27" s="86" t="s">
        <v>212</v>
      </c>
      <c r="U27" s="86" t="s">
        <v>1806</v>
      </c>
    </row>
    <row r="28" spans="1:21" hidden="1" x14ac:dyDescent="0.25">
      <c r="A28" s="86">
        <v>3</v>
      </c>
      <c r="B28" s="85" t="s">
        <v>16</v>
      </c>
      <c r="C28" s="85" t="s">
        <v>154</v>
      </c>
      <c r="D28" s="85" t="s">
        <v>213</v>
      </c>
      <c r="E28" s="85" t="s">
        <v>214</v>
      </c>
      <c r="F28" s="85" t="s">
        <v>196</v>
      </c>
      <c r="G28" s="85" t="s">
        <v>157</v>
      </c>
      <c r="H28" s="87" t="s">
        <v>158</v>
      </c>
      <c r="I28" s="87" t="s">
        <v>158</v>
      </c>
      <c r="J28" s="87" t="s">
        <v>158</v>
      </c>
      <c r="K28" s="87" t="s">
        <v>158</v>
      </c>
      <c r="L28" s="96"/>
      <c r="M28" s="96"/>
      <c r="N28" s="87" t="s">
        <v>158</v>
      </c>
      <c r="O28" s="87" t="s">
        <v>158</v>
      </c>
      <c r="P28" s="86" t="s">
        <v>215</v>
      </c>
      <c r="Q28" s="145" t="s">
        <v>216</v>
      </c>
      <c r="R28" s="86" t="s">
        <v>161</v>
      </c>
      <c r="S28" s="86" t="s">
        <v>211</v>
      </c>
      <c r="T28" s="86">
        <v>2019</v>
      </c>
      <c r="U28" s="86" t="s">
        <v>1807</v>
      </c>
    </row>
    <row r="29" spans="1:21" hidden="1" x14ac:dyDescent="0.25">
      <c r="A29" s="86">
        <v>3</v>
      </c>
      <c r="B29" s="85" t="s">
        <v>16</v>
      </c>
      <c r="C29" s="86" t="s">
        <v>154</v>
      </c>
      <c r="D29" s="85" t="s">
        <v>207</v>
      </c>
      <c r="E29" s="85" t="s">
        <v>208</v>
      </c>
      <c r="F29" s="85" t="s">
        <v>182</v>
      </c>
      <c r="G29" s="85" t="s">
        <v>157</v>
      </c>
      <c r="H29" s="87" t="s">
        <v>158</v>
      </c>
      <c r="I29" s="87" t="s">
        <v>158</v>
      </c>
      <c r="J29" s="87" t="s">
        <v>158</v>
      </c>
      <c r="K29" s="87" t="s">
        <v>158</v>
      </c>
      <c r="L29" s="96"/>
      <c r="M29" s="96"/>
      <c r="N29" s="87" t="s">
        <v>158</v>
      </c>
      <c r="O29" s="87" t="s">
        <v>158</v>
      </c>
      <c r="P29" s="86" t="s">
        <v>1794</v>
      </c>
      <c r="Q29" s="149" t="s">
        <v>183</v>
      </c>
      <c r="R29" s="86" t="s">
        <v>161</v>
      </c>
      <c r="S29" s="86" t="s">
        <v>184</v>
      </c>
      <c r="T29" s="86" t="s">
        <v>185</v>
      </c>
      <c r="U29" s="86" t="s">
        <v>1808</v>
      </c>
    </row>
    <row r="30" spans="1:21" hidden="1" x14ac:dyDescent="0.25">
      <c r="A30" s="86">
        <v>3</v>
      </c>
      <c r="B30" s="85" t="s">
        <v>16</v>
      </c>
      <c r="C30" s="85" t="s">
        <v>154</v>
      </c>
      <c r="D30" s="85" t="s">
        <v>207</v>
      </c>
      <c r="E30" s="85" t="s">
        <v>208</v>
      </c>
      <c r="F30" s="85" t="s">
        <v>217</v>
      </c>
      <c r="G30" s="85" t="s">
        <v>157</v>
      </c>
      <c r="H30" s="87" t="s">
        <v>158</v>
      </c>
      <c r="I30" s="87" t="s">
        <v>158</v>
      </c>
      <c r="J30" s="87" t="s">
        <v>158</v>
      </c>
      <c r="K30" s="87" t="s">
        <v>158</v>
      </c>
      <c r="L30" s="96"/>
      <c r="M30" s="96"/>
      <c r="N30" s="87" t="s">
        <v>158</v>
      </c>
      <c r="O30" s="87" t="s">
        <v>158</v>
      </c>
      <c r="P30" s="86" t="s">
        <v>1794</v>
      </c>
      <c r="Q30" s="145" t="s">
        <v>183</v>
      </c>
      <c r="R30" s="86" t="s">
        <v>161</v>
      </c>
      <c r="S30" s="86" t="s">
        <v>184</v>
      </c>
      <c r="T30" s="86" t="s">
        <v>185</v>
      </c>
      <c r="U30" s="86" t="s">
        <v>1808</v>
      </c>
    </row>
    <row r="31" spans="1:21" hidden="1" x14ac:dyDescent="0.25">
      <c r="A31" s="86">
        <v>3</v>
      </c>
      <c r="B31" s="85" t="s">
        <v>16</v>
      </c>
      <c r="C31" s="85" t="s">
        <v>154</v>
      </c>
      <c r="D31" s="85" t="s">
        <v>213</v>
      </c>
      <c r="E31" s="85" t="s">
        <v>214</v>
      </c>
      <c r="F31" s="85" t="s">
        <v>217</v>
      </c>
      <c r="G31" s="85" t="s">
        <v>157</v>
      </c>
      <c r="H31" s="87" t="s">
        <v>158</v>
      </c>
      <c r="I31" s="87" t="s">
        <v>158</v>
      </c>
      <c r="J31" s="87" t="s">
        <v>158</v>
      </c>
      <c r="K31" s="87" t="s">
        <v>158</v>
      </c>
      <c r="L31" s="96"/>
      <c r="M31" s="96"/>
      <c r="N31" s="87" t="s">
        <v>158</v>
      </c>
      <c r="O31" s="87" t="s">
        <v>158</v>
      </c>
      <c r="P31" s="86" t="s">
        <v>215</v>
      </c>
      <c r="Q31" s="145" t="s">
        <v>216</v>
      </c>
      <c r="R31" s="86" t="s">
        <v>161</v>
      </c>
      <c r="S31" s="86" t="s">
        <v>211</v>
      </c>
      <c r="T31" s="86">
        <v>2018</v>
      </c>
      <c r="U31" s="86" t="s">
        <v>1807</v>
      </c>
    </row>
    <row r="32" spans="1:21" hidden="1" x14ac:dyDescent="0.25">
      <c r="A32" s="86">
        <v>4</v>
      </c>
      <c r="B32" s="85" t="s">
        <v>17</v>
      </c>
      <c r="C32" s="86" t="s">
        <v>154</v>
      </c>
      <c r="D32" s="85" t="s">
        <v>218</v>
      </c>
      <c r="E32" s="85" t="s">
        <v>181</v>
      </c>
      <c r="F32" s="85" t="s">
        <v>156</v>
      </c>
      <c r="G32" s="85" t="s">
        <v>176</v>
      </c>
      <c r="H32" s="87" t="s">
        <v>158</v>
      </c>
      <c r="I32" s="96"/>
      <c r="J32" s="87" t="s">
        <v>158</v>
      </c>
      <c r="K32" s="87" t="s">
        <v>158</v>
      </c>
      <c r="L32" s="96"/>
      <c r="M32" s="96"/>
      <c r="N32" s="87" t="s">
        <v>158</v>
      </c>
      <c r="O32" s="87" t="s">
        <v>158</v>
      </c>
      <c r="P32" s="86" t="s">
        <v>1809</v>
      </c>
      <c r="Q32" s="145" t="s">
        <v>228</v>
      </c>
      <c r="R32" s="85" t="s">
        <v>168</v>
      </c>
      <c r="S32" s="86" t="s">
        <v>162</v>
      </c>
      <c r="T32" s="86" t="s">
        <v>163</v>
      </c>
      <c r="U32" s="86" t="s">
        <v>1810</v>
      </c>
    </row>
    <row r="33" spans="1:21" hidden="1" x14ac:dyDescent="0.25">
      <c r="A33" s="86">
        <v>4</v>
      </c>
      <c r="B33" s="85" t="s">
        <v>17</v>
      </c>
      <c r="C33" s="86" t="s">
        <v>154</v>
      </c>
      <c r="D33" s="85" t="s">
        <v>218</v>
      </c>
      <c r="E33" s="85" t="s">
        <v>181</v>
      </c>
      <c r="F33" s="85" t="s">
        <v>156</v>
      </c>
      <c r="G33" s="85" t="s">
        <v>176</v>
      </c>
      <c r="H33" s="87" t="s">
        <v>158</v>
      </c>
      <c r="I33" s="96"/>
      <c r="J33" s="87" t="s">
        <v>158</v>
      </c>
      <c r="K33" s="87" t="s">
        <v>158</v>
      </c>
      <c r="L33" s="96"/>
      <c r="M33" s="96"/>
      <c r="N33" s="87" t="s">
        <v>158</v>
      </c>
      <c r="O33" s="87" t="s">
        <v>158</v>
      </c>
      <c r="P33" s="86" t="s">
        <v>1811</v>
      </c>
      <c r="Q33" s="145" t="s">
        <v>226</v>
      </c>
      <c r="R33" s="86" t="s">
        <v>161</v>
      </c>
      <c r="S33" s="86" t="s">
        <v>162</v>
      </c>
      <c r="T33" s="86" t="s">
        <v>163</v>
      </c>
      <c r="U33" s="86" t="s">
        <v>1812</v>
      </c>
    </row>
    <row r="34" spans="1:21" hidden="1" x14ac:dyDescent="0.25">
      <c r="A34" s="86">
        <v>4</v>
      </c>
      <c r="B34" s="85" t="s">
        <v>17</v>
      </c>
      <c r="C34" s="86" t="s">
        <v>154</v>
      </c>
      <c r="D34" s="85" t="s">
        <v>218</v>
      </c>
      <c r="E34" s="85" t="s">
        <v>181</v>
      </c>
      <c r="F34" s="85" t="s">
        <v>156</v>
      </c>
      <c r="G34" s="85" t="s">
        <v>176</v>
      </c>
      <c r="H34" s="87" t="s">
        <v>158</v>
      </c>
      <c r="I34" s="96"/>
      <c r="J34" s="87" t="s">
        <v>158</v>
      </c>
      <c r="K34" s="87" t="s">
        <v>158</v>
      </c>
      <c r="L34" s="96"/>
      <c r="M34" s="96"/>
      <c r="N34" s="87" t="s">
        <v>158</v>
      </c>
      <c r="O34" s="87" t="s">
        <v>158</v>
      </c>
      <c r="P34" s="86" t="s">
        <v>222</v>
      </c>
      <c r="Q34" s="145" t="s">
        <v>223</v>
      </c>
      <c r="R34" s="86" t="s">
        <v>161</v>
      </c>
      <c r="S34" s="86" t="s">
        <v>162</v>
      </c>
      <c r="T34" s="86" t="s">
        <v>163</v>
      </c>
      <c r="U34" s="86" t="s">
        <v>224</v>
      </c>
    </row>
    <row r="35" spans="1:21" hidden="1" x14ac:dyDescent="0.25">
      <c r="A35" s="86">
        <v>4</v>
      </c>
      <c r="B35" s="85" t="s">
        <v>17</v>
      </c>
      <c r="C35" s="86" t="s">
        <v>154</v>
      </c>
      <c r="D35" s="85" t="s">
        <v>218</v>
      </c>
      <c r="E35" s="85" t="s">
        <v>181</v>
      </c>
      <c r="F35" s="85" t="s">
        <v>182</v>
      </c>
      <c r="G35" s="85" t="s">
        <v>176</v>
      </c>
      <c r="H35" s="87" t="s">
        <v>158</v>
      </c>
      <c r="I35" s="96"/>
      <c r="J35" s="87" t="s">
        <v>158</v>
      </c>
      <c r="K35" s="87" t="s">
        <v>158</v>
      </c>
      <c r="L35" s="96"/>
      <c r="M35" s="96"/>
      <c r="N35" s="87" t="s">
        <v>158</v>
      </c>
      <c r="O35" s="87" t="s">
        <v>158</v>
      </c>
      <c r="P35" s="86" t="s">
        <v>1794</v>
      </c>
      <c r="Q35" s="145" t="s">
        <v>219</v>
      </c>
      <c r="R35" s="86" t="s">
        <v>161</v>
      </c>
      <c r="S35" s="86" t="s">
        <v>162</v>
      </c>
      <c r="T35" s="86" t="s">
        <v>220</v>
      </c>
      <c r="U35" s="86" t="s">
        <v>1813</v>
      </c>
    </row>
    <row r="36" spans="1:21" hidden="1" x14ac:dyDescent="0.25">
      <c r="A36" s="86">
        <v>4</v>
      </c>
      <c r="B36" s="85" t="s">
        <v>17</v>
      </c>
      <c r="C36" s="86" t="s">
        <v>154</v>
      </c>
      <c r="D36" s="85" t="s">
        <v>218</v>
      </c>
      <c r="E36" s="85" t="s">
        <v>181</v>
      </c>
      <c r="F36" s="85" t="s">
        <v>182</v>
      </c>
      <c r="G36" s="85" t="s">
        <v>176</v>
      </c>
      <c r="H36" s="87" t="s">
        <v>158</v>
      </c>
      <c r="I36" s="96"/>
      <c r="J36" s="87" t="s">
        <v>158</v>
      </c>
      <c r="K36" s="87" t="s">
        <v>158</v>
      </c>
      <c r="L36" s="96"/>
      <c r="M36" s="96"/>
      <c r="N36" s="87" t="s">
        <v>158</v>
      </c>
      <c r="O36" s="87" t="s">
        <v>158</v>
      </c>
      <c r="P36" s="86" t="s">
        <v>1805</v>
      </c>
      <c r="Q36" s="145" t="s">
        <v>221</v>
      </c>
      <c r="R36" s="86" t="s">
        <v>161</v>
      </c>
      <c r="S36" s="86" t="s">
        <v>162</v>
      </c>
      <c r="T36" s="86" t="s">
        <v>220</v>
      </c>
      <c r="U36" s="86" t="s">
        <v>1813</v>
      </c>
    </row>
    <row r="37" spans="1:21" s="125" customFormat="1" hidden="1" x14ac:dyDescent="0.25">
      <c r="A37" s="86">
        <v>5</v>
      </c>
      <c r="B37" s="125" t="s">
        <v>1713</v>
      </c>
      <c r="C37" s="125" t="s">
        <v>229</v>
      </c>
      <c r="D37" s="125" t="s">
        <v>230</v>
      </c>
      <c r="E37" s="125" t="s">
        <v>231</v>
      </c>
      <c r="F37" s="125" t="s">
        <v>156</v>
      </c>
      <c r="G37" s="125" t="s">
        <v>157</v>
      </c>
      <c r="H37" s="129" t="s">
        <v>158</v>
      </c>
      <c r="I37" s="129" t="s">
        <v>158</v>
      </c>
      <c r="J37" s="129" t="s">
        <v>158</v>
      </c>
      <c r="K37" s="129" t="s">
        <v>158</v>
      </c>
      <c r="L37" s="130"/>
      <c r="M37" s="130"/>
      <c r="N37" s="129" t="s">
        <v>158</v>
      </c>
      <c r="O37" s="129" t="s">
        <v>158</v>
      </c>
      <c r="P37" s="125" t="s">
        <v>204</v>
      </c>
      <c r="Q37" s="128" t="s">
        <v>205</v>
      </c>
      <c r="R37" s="128" t="s">
        <v>205</v>
      </c>
      <c r="S37" s="98" t="s">
        <v>205</v>
      </c>
      <c r="T37" s="86" t="s">
        <v>205</v>
      </c>
      <c r="U37" s="125" t="s">
        <v>1814</v>
      </c>
    </row>
    <row r="38" spans="1:21" hidden="1" x14ac:dyDescent="0.25">
      <c r="A38" s="86">
        <v>5</v>
      </c>
      <c r="B38" s="125" t="s">
        <v>1713</v>
      </c>
      <c r="C38" s="85" t="s">
        <v>229</v>
      </c>
      <c r="D38" s="85" t="s">
        <v>230</v>
      </c>
      <c r="E38" s="85" t="s">
        <v>231</v>
      </c>
      <c r="F38" s="85" t="s">
        <v>182</v>
      </c>
      <c r="G38" s="85" t="s">
        <v>157</v>
      </c>
      <c r="H38" s="87" t="s">
        <v>158</v>
      </c>
      <c r="I38" s="87" t="s">
        <v>158</v>
      </c>
      <c r="J38" s="87" t="s">
        <v>158</v>
      </c>
      <c r="K38" s="87" t="s">
        <v>158</v>
      </c>
      <c r="L38" s="96"/>
      <c r="M38" s="96"/>
      <c r="N38" s="87" t="s">
        <v>158</v>
      </c>
      <c r="O38" s="87" t="s">
        <v>158</v>
      </c>
      <c r="P38" s="86" t="s">
        <v>236</v>
      </c>
      <c r="Q38" s="145" t="s">
        <v>237</v>
      </c>
      <c r="R38" s="86" t="s">
        <v>161</v>
      </c>
      <c r="S38" s="86" t="s">
        <v>234</v>
      </c>
      <c r="T38" s="86" t="s">
        <v>238</v>
      </c>
      <c r="U38" s="86" t="s">
        <v>1815</v>
      </c>
    </row>
    <row r="39" spans="1:21" hidden="1" x14ac:dyDescent="0.25">
      <c r="A39" s="86">
        <v>5</v>
      </c>
      <c r="B39" s="125" t="s">
        <v>1713</v>
      </c>
      <c r="C39" s="85" t="s">
        <v>229</v>
      </c>
      <c r="D39" s="85" t="s">
        <v>230</v>
      </c>
      <c r="E39" s="85" t="s">
        <v>231</v>
      </c>
      <c r="F39" s="85" t="s">
        <v>182</v>
      </c>
      <c r="G39" s="85" t="s">
        <v>157</v>
      </c>
      <c r="H39" s="87" t="s">
        <v>158</v>
      </c>
      <c r="I39" s="87" t="s">
        <v>158</v>
      </c>
      <c r="J39" s="87" t="s">
        <v>158</v>
      </c>
      <c r="K39" s="87" t="s">
        <v>158</v>
      </c>
      <c r="L39" s="96"/>
      <c r="M39" s="96"/>
      <c r="N39" s="87" t="s">
        <v>158</v>
      </c>
      <c r="O39" s="87" t="s">
        <v>158</v>
      </c>
      <c r="P39" s="86" t="s">
        <v>247</v>
      </c>
      <c r="Q39" s="145" t="s">
        <v>233</v>
      </c>
      <c r="R39" s="86" t="s">
        <v>161</v>
      </c>
      <c r="S39" s="86" t="s">
        <v>234</v>
      </c>
      <c r="T39" s="86" t="s">
        <v>235</v>
      </c>
      <c r="U39" s="86" t="s">
        <v>1816</v>
      </c>
    </row>
    <row r="40" spans="1:21" hidden="1" x14ac:dyDescent="0.25">
      <c r="A40" s="86">
        <v>5</v>
      </c>
      <c r="B40" s="85" t="s">
        <v>1713</v>
      </c>
      <c r="C40" s="85" t="s">
        <v>229</v>
      </c>
      <c r="D40" s="85" t="s">
        <v>230</v>
      </c>
      <c r="E40" s="85" t="s">
        <v>231</v>
      </c>
      <c r="F40" s="85" t="s">
        <v>182</v>
      </c>
      <c r="G40" s="85" t="s">
        <v>157</v>
      </c>
      <c r="H40" s="87" t="s">
        <v>158</v>
      </c>
      <c r="I40" s="87" t="s">
        <v>158</v>
      </c>
      <c r="J40" s="87" t="s">
        <v>158</v>
      </c>
      <c r="K40" s="87" t="s">
        <v>158</v>
      </c>
      <c r="L40" s="96"/>
      <c r="M40" s="96"/>
      <c r="N40" s="87" t="s">
        <v>158</v>
      </c>
      <c r="O40" s="87" t="s">
        <v>158</v>
      </c>
      <c r="P40" s="86" t="s">
        <v>1794</v>
      </c>
      <c r="Q40" s="145" t="s">
        <v>183</v>
      </c>
      <c r="R40" s="86" t="s">
        <v>161</v>
      </c>
      <c r="S40" s="86" t="s">
        <v>184</v>
      </c>
      <c r="T40" s="86" t="s">
        <v>185</v>
      </c>
      <c r="U40" s="86" t="s">
        <v>1817</v>
      </c>
    </row>
    <row r="41" spans="1:21" hidden="1" x14ac:dyDescent="0.25">
      <c r="A41" s="86">
        <v>5</v>
      </c>
      <c r="B41" s="85" t="s">
        <v>1713</v>
      </c>
      <c r="C41" s="85" t="s">
        <v>229</v>
      </c>
      <c r="D41" s="85" t="s">
        <v>239</v>
      </c>
      <c r="E41" s="85" t="s">
        <v>240</v>
      </c>
      <c r="F41" s="85" t="s">
        <v>196</v>
      </c>
      <c r="G41" s="85" t="s">
        <v>241</v>
      </c>
      <c r="H41" s="96"/>
      <c r="I41" s="87" t="s">
        <v>158</v>
      </c>
      <c r="J41" s="96"/>
      <c r="K41" s="87" t="s">
        <v>158</v>
      </c>
      <c r="L41" s="96"/>
      <c r="M41" s="96"/>
      <c r="N41" s="87" t="s">
        <v>158</v>
      </c>
      <c r="O41" s="87" t="s">
        <v>158</v>
      </c>
      <c r="P41" s="86" t="s">
        <v>242</v>
      </c>
      <c r="Q41" s="145" t="s">
        <v>243</v>
      </c>
      <c r="R41" s="86" t="s">
        <v>161</v>
      </c>
      <c r="S41" s="86" t="s">
        <v>244</v>
      </c>
      <c r="T41" s="86" t="s">
        <v>245</v>
      </c>
      <c r="U41" s="86" t="s">
        <v>1818</v>
      </c>
    </row>
    <row r="42" spans="1:21" hidden="1" x14ac:dyDescent="0.25">
      <c r="A42" s="86">
        <v>5</v>
      </c>
      <c r="B42" s="85" t="s">
        <v>1713</v>
      </c>
      <c r="C42" s="85" t="s">
        <v>229</v>
      </c>
      <c r="D42" s="85" t="s">
        <v>247</v>
      </c>
      <c r="E42" s="85" t="s">
        <v>248</v>
      </c>
      <c r="F42" s="85" t="s">
        <v>196</v>
      </c>
      <c r="G42" s="85" t="s">
        <v>249</v>
      </c>
      <c r="H42" s="96"/>
      <c r="I42" s="87" t="s">
        <v>158</v>
      </c>
      <c r="J42" s="96"/>
      <c r="K42" s="87" t="s">
        <v>158</v>
      </c>
      <c r="L42" s="96"/>
      <c r="M42" s="96"/>
      <c r="N42" s="87" t="s">
        <v>158</v>
      </c>
      <c r="O42" s="87" t="s">
        <v>158</v>
      </c>
      <c r="P42" s="85" t="s">
        <v>247</v>
      </c>
      <c r="Q42" s="146" t="s">
        <v>250</v>
      </c>
      <c r="R42" s="85" t="s">
        <v>168</v>
      </c>
      <c r="S42" s="85" t="s">
        <v>162</v>
      </c>
      <c r="T42" s="86" t="s">
        <v>212</v>
      </c>
      <c r="U42" s="86" t="s">
        <v>1819</v>
      </c>
    </row>
    <row r="43" spans="1:21" hidden="1" x14ac:dyDescent="0.25">
      <c r="A43" s="86">
        <v>6</v>
      </c>
      <c r="B43" s="85" t="s">
        <v>1714</v>
      </c>
      <c r="C43" s="85" t="s">
        <v>229</v>
      </c>
      <c r="D43" s="85" t="s">
        <v>251</v>
      </c>
      <c r="E43" s="85" t="s">
        <v>252</v>
      </c>
      <c r="F43" s="85" t="s">
        <v>182</v>
      </c>
      <c r="G43" s="85" t="s">
        <v>157</v>
      </c>
      <c r="H43" s="96"/>
      <c r="I43" s="96"/>
      <c r="J43" s="96"/>
      <c r="K43" s="87" t="s">
        <v>158</v>
      </c>
      <c r="L43" s="96"/>
      <c r="M43" s="96"/>
      <c r="N43" s="96"/>
      <c r="O43" s="96"/>
      <c r="P43" s="86" t="s">
        <v>253</v>
      </c>
      <c r="Q43" s="145" t="s">
        <v>254</v>
      </c>
      <c r="R43" s="86" t="s">
        <v>161</v>
      </c>
      <c r="S43" s="86" t="s">
        <v>162</v>
      </c>
      <c r="T43" s="86" t="s">
        <v>255</v>
      </c>
      <c r="U43" s="86" t="s">
        <v>1820</v>
      </c>
    </row>
    <row r="44" spans="1:21" hidden="1" x14ac:dyDescent="0.25">
      <c r="A44" s="86">
        <v>6</v>
      </c>
      <c r="B44" s="85" t="s">
        <v>1714</v>
      </c>
      <c r="C44" s="85" t="s">
        <v>229</v>
      </c>
      <c r="D44" s="85" t="s">
        <v>251</v>
      </c>
      <c r="E44" s="85" t="s">
        <v>252</v>
      </c>
      <c r="F44" s="85" t="s">
        <v>182</v>
      </c>
      <c r="G44" s="85" t="s">
        <v>157</v>
      </c>
      <c r="H44" s="96"/>
      <c r="I44" s="96"/>
      <c r="J44" s="96"/>
      <c r="K44" s="87" t="s">
        <v>158</v>
      </c>
      <c r="L44" s="96"/>
      <c r="M44" s="96"/>
      <c r="N44" s="96"/>
      <c r="O44" s="96"/>
      <c r="P44" s="86" t="s">
        <v>1794</v>
      </c>
      <c r="Q44" s="145" t="s">
        <v>183</v>
      </c>
      <c r="R44" s="86" t="s">
        <v>161</v>
      </c>
      <c r="S44" s="86" t="s">
        <v>184</v>
      </c>
      <c r="T44" s="86" t="s">
        <v>185</v>
      </c>
      <c r="U44" s="86" t="s">
        <v>1817</v>
      </c>
    </row>
    <row r="45" spans="1:21" hidden="1" x14ac:dyDescent="0.25">
      <c r="A45" s="86">
        <v>7</v>
      </c>
      <c r="B45" s="85" t="s">
        <v>18</v>
      </c>
      <c r="C45" s="86" t="s">
        <v>154</v>
      </c>
      <c r="D45" s="85" t="s">
        <v>256</v>
      </c>
      <c r="E45" s="85" t="s">
        <v>257</v>
      </c>
      <c r="F45" s="85" t="s">
        <v>258</v>
      </c>
      <c r="G45" s="85" t="s">
        <v>157</v>
      </c>
      <c r="H45" s="87" t="s">
        <v>158</v>
      </c>
      <c r="I45" s="87" t="s">
        <v>158</v>
      </c>
      <c r="J45" s="96"/>
      <c r="K45" s="96"/>
      <c r="L45" s="96"/>
      <c r="M45" s="96"/>
      <c r="N45" s="87" t="s">
        <v>158</v>
      </c>
      <c r="O45" s="87" t="s">
        <v>158</v>
      </c>
      <c r="P45" s="86" t="s">
        <v>204</v>
      </c>
      <c r="Q45" s="128" t="s">
        <v>205</v>
      </c>
      <c r="R45" s="86" t="s">
        <v>328</v>
      </c>
      <c r="S45" s="98" t="s">
        <v>205</v>
      </c>
      <c r="T45" s="86" t="s">
        <v>205</v>
      </c>
      <c r="U45" s="86" t="s">
        <v>1821</v>
      </c>
    </row>
    <row r="46" spans="1:21" hidden="1" x14ac:dyDescent="0.25">
      <c r="A46" s="86">
        <v>7</v>
      </c>
      <c r="B46" s="85" t="s">
        <v>18</v>
      </c>
      <c r="C46" s="86" t="s">
        <v>154</v>
      </c>
      <c r="D46" s="85" t="s">
        <v>256</v>
      </c>
      <c r="E46" s="85" t="s">
        <v>257</v>
      </c>
      <c r="F46" s="85" t="s">
        <v>258</v>
      </c>
      <c r="G46" s="85" t="s">
        <v>157</v>
      </c>
      <c r="H46" s="87" t="s">
        <v>158</v>
      </c>
      <c r="I46" s="87" t="s">
        <v>158</v>
      </c>
      <c r="J46" s="96"/>
      <c r="K46" s="96"/>
      <c r="L46" s="96"/>
      <c r="M46" s="96"/>
      <c r="N46" s="87" t="s">
        <v>158</v>
      </c>
      <c r="O46" s="87" t="s">
        <v>158</v>
      </c>
      <c r="P46" s="86" t="s">
        <v>264</v>
      </c>
      <c r="Q46" s="145" t="s">
        <v>265</v>
      </c>
      <c r="R46" s="86" t="s">
        <v>161</v>
      </c>
      <c r="S46" s="86" t="s">
        <v>234</v>
      </c>
      <c r="T46" s="86" t="s">
        <v>234</v>
      </c>
      <c r="U46" s="86" t="s">
        <v>266</v>
      </c>
    </row>
    <row r="47" spans="1:21" hidden="1" x14ac:dyDescent="0.25">
      <c r="A47" s="86">
        <v>7</v>
      </c>
      <c r="B47" s="85" t="s">
        <v>18</v>
      </c>
      <c r="C47" s="86" t="s">
        <v>154</v>
      </c>
      <c r="D47" s="85" t="s">
        <v>256</v>
      </c>
      <c r="E47" s="85" t="s">
        <v>257</v>
      </c>
      <c r="F47" s="85" t="s">
        <v>258</v>
      </c>
      <c r="G47" s="85" t="s">
        <v>157</v>
      </c>
      <c r="H47" s="87" t="s">
        <v>158</v>
      </c>
      <c r="I47" s="87" t="s">
        <v>158</v>
      </c>
      <c r="J47" s="96"/>
      <c r="K47" s="96"/>
      <c r="L47" s="96"/>
      <c r="M47" s="96"/>
      <c r="N47" s="87" t="s">
        <v>158</v>
      </c>
      <c r="O47" s="87" t="s">
        <v>158</v>
      </c>
      <c r="P47" s="86" t="s">
        <v>261</v>
      </c>
      <c r="Q47" s="145" t="s">
        <v>262</v>
      </c>
      <c r="R47" s="86" t="s">
        <v>161</v>
      </c>
      <c r="S47" s="86" t="s">
        <v>234</v>
      </c>
      <c r="T47" s="86" t="s">
        <v>234</v>
      </c>
      <c r="U47" s="86" t="s">
        <v>263</v>
      </c>
    </row>
    <row r="48" spans="1:21" hidden="1" x14ac:dyDescent="0.25">
      <c r="A48" s="86">
        <v>7</v>
      </c>
      <c r="B48" s="85" t="s">
        <v>18</v>
      </c>
      <c r="C48" s="86" t="s">
        <v>154</v>
      </c>
      <c r="D48" s="85" t="s">
        <v>256</v>
      </c>
      <c r="E48" s="85" t="s">
        <v>257</v>
      </c>
      <c r="F48" s="85" t="s">
        <v>258</v>
      </c>
      <c r="G48" s="85" t="s">
        <v>157</v>
      </c>
      <c r="H48" s="87" t="s">
        <v>158</v>
      </c>
      <c r="I48" s="87" t="s">
        <v>158</v>
      </c>
      <c r="J48" s="96"/>
      <c r="K48" s="96"/>
      <c r="L48" s="96"/>
      <c r="M48" s="96"/>
      <c r="N48" s="87" t="s">
        <v>158</v>
      </c>
      <c r="O48" s="87" t="s">
        <v>158</v>
      </c>
      <c r="P48" s="86" t="s">
        <v>259</v>
      </c>
      <c r="Q48" s="145" t="s">
        <v>260</v>
      </c>
      <c r="R48" s="86" t="s">
        <v>161</v>
      </c>
      <c r="S48" s="86" t="s">
        <v>234</v>
      </c>
      <c r="T48" s="86" t="s">
        <v>234</v>
      </c>
      <c r="U48" s="86" t="s">
        <v>1822</v>
      </c>
    </row>
    <row r="49" spans="1:21" ht="14.65" hidden="1" customHeight="1" x14ac:dyDescent="0.25">
      <c r="A49" s="86">
        <v>8</v>
      </c>
      <c r="B49" s="86" t="s">
        <v>19</v>
      </c>
      <c r="C49" s="86" t="s">
        <v>154</v>
      </c>
      <c r="D49" s="86" t="s">
        <v>267</v>
      </c>
      <c r="E49" s="86" t="s">
        <v>268</v>
      </c>
      <c r="F49" s="85" t="s">
        <v>156</v>
      </c>
      <c r="G49" s="85" t="s">
        <v>157</v>
      </c>
      <c r="H49" s="96"/>
      <c r="I49" s="87" t="s">
        <v>158</v>
      </c>
      <c r="J49" s="87" t="s">
        <v>158</v>
      </c>
      <c r="K49" s="87" t="s">
        <v>158</v>
      </c>
      <c r="L49" s="96"/>
      <c r="M49" s="96"/>
      <c r="N49" s="87" t="s">
        <v>158</v>
      </c>
      <c r="O49" s="96"/>
      <c r="P49" s="86" t="s">
        <v>204</v>
      </c>
      <c r="Q49" s="128" t="s">
        <v>205</v>
      </c>
      <c r="R49" s="128" t="s">
        <v>205</v>
      </c>
      <c r="S49" s="98" t="s">
        <v>205</v>
      </c>
      <c r="T49" s="86" t="s">
        <v>205</v>
      </c>
      <c r="U49" s="86" t="s">
        <v>206</v>
      </c>
    </row>
    <row r="50" spans="1:21" ht="14.65" hidden="1" customHeight="1" x14ac:dyDescent="0.25">
      <c r="A50" s="86">
        <v>8</v>
      </c>
      <c r="B50" s="86" t="s">
        <v>19</v>
      </c>
      <c r="C50" s="86" t="s">
        <v>154</v>
      </c>
      <c r="D50" s="86" t="s">
        <v>267</v>
      </c>
      <c r="E50" s="86" t="s">
        <v>268</v>
      </c>
      <c r="F50" s="86" t="s">
        <v>182</v>
      </c>
      <c r="G50" s="86" t="s">
        <v>157</v>
      </c>
      <c r="H50" s="96"/>
      <c r="I50" s="87" t="s">
        <v>158</v>
      </c>
      <c r="J50" s="87" t="s">
        <v>158</v>
      </c>
      <c r="K50" s="87" t="s">
        <v>158</v>
      </c>
      <c r="L50" s="96"/>
      <c r="M50" s="96"/>
      <c r="N50" s="87" t="s">
        <v>158</v>
      </c>
      <c r="O50" s="96"/>
      <c r="P50" s="85" t="s">
        <v>164</v>
      </c>
      <c r="Q50" s="146" t="s">
        <v>272</v>
      </c>
      <c r="R50" s="85" t="s">
        <v>168</v>
      </c>
      <c r="S50" s="98" t="s">
        <v>205</v>
      </c>
      <c r="T50" s="86" t="s">
        <v>205</v>
      </c>
      <c r="U50" s="85" t="s">
        <v>273</v>
      </c>
    </row>
    <row r="51" spans="1:21" hidden="1" x14ac:dyDescent="0.25">
      <c r="A51" s="86">
        <v>8</v>
      </c>
      <c r="B51" s="86" t="s">
        <v>19</v>
      </c>
      <c r="C51" s="86" t="s">
        <v>154</v>
      </c>
      <c r="D51" s="86" t="s">
        <v>267</v>
      </c>
      <c r="E51" s="86" t="s">
        <v>268</v>
      </c>
      <c r="F51" s="86" t="s">
        <v>182</v>
      </c>
      <c r="G51" s="86" t="s">
        <v>157</v>
      </c>
      <c r="H51" s="96"/>
      <c r="I51" s="87" t="s">
        <v>158</v>
      </c>
      <c r="J51" s="87" t="s">
        <v>158</v>
      </c>
      <c r="K51" s="87" t="s">
        <v>158</v>
      </c>
      <c r="L51" s="96"/>
      <c r="M51" s="96"/>
      <c r="N51" s="87" t="s">
        <v>158</v>
      </c>
      <c r="O51" s="96"/>
      <c r="P51" s="85" t="s">
        <v>1823</v>
      </c>
      <c r="Q51" s="146" t="s">
        <v>270</v>
      </c>
      <c r="R51" s="85" t="s">
        <v>168</v>
      </c>
      <c r="S51" s="98" t="s">
        <v>205</v>
      </c>
      <c r="T51" s="86" t="s">
        <v>205</v>
      </c>
      <c r="U51" s="85" t="s">
        <v>271</v>
      </c>
    </row>
    <row r="52" spans="1:21" hidden="1" x14ac:dyDescent="0.25">
      <c r="A52" s="86">
        <v>9</v>
      </c>
      <c r="B52" s="85" t="s">
        <v>20</v>
      </c>
      <c r="C52" s="85" t="s">
        <v>246</v>
      </c>
      <c r="D52" s="85" t="s">
        <v>274</v>
      </c>
      <c r="E52" s="85" t="s">
        <v>275</v>
      </c>
      <c r="F52" s="85" t="s">
        <v>156</v>
      </c>
      <c r="G52" s="85" t="s">
        <v>157</v>
      </c>
      <c r="H52" s="87" t="s">
        <v>158</v>
      </c>
      <c r="I52" s="87" t="s">
        <v>158</v>
      </c>
      <c r="J52" s="96"/>
      <c r="K52" s="96"/>
      <c r="L52" s="96"/>
      <c r="M52" s="96"/>
      <c r="N52" s="87" t="s">
        <v>158</v>
      </c>
      <c r="O52" s="87" t="s">
        <v>158</v>
      </c>
      <c r="P52" s="86" t="s">
        <v>164</v>
      </c>
      <c r="Q52" s="145" t="s">
        <v>276</v>
      </c>
      <c r="R52" s="85" t="s">
        <v>168</v>
      </c>
      <c r="S52" s="98" t="s">
        <v>205</v>
      </c>
      <c r="T52" s="86" t="s">
        <v>205</v>
      </c>
      <c r="U52" s="86" t="s">
        <v>1824</v>
      </c>
    </row>
    <row r="53" spans="1:21" hidden="1" x14ac:dyDescent="0.25">
      <c r="A53" s="86">
        <v>9</v>
      </c>
      <c r="B53" s="85" t="s">
        <v>20</v>
      </c>
      <c r="C53" s="85" t="s">
        <v>246</v>
      </c>
      <c r="D53" s="85" t="s">
        <v>274</v>
      </c>
      <c r="E53" s="85" t="s">
        <v>275</v>
      </c>
      <c r="F53" s="85" t="s">
        <v>156</v>
      </c>
      <c r="G53" s="85" t="s">
        <v>157</v>
      </c>
      <c r="H53" s="87" t="s">
        <v>158</v>
      </c>
      <c r="I53" s="87" t="s">
        <v>158</v>
      </c>
      <c r="J53" s="96"/>
      <c r="K53" s="96"/>
      <c r="L53" s="96"/>
      <c r="M53" s="96"/>
      <c r="N53" s="87" t="s">
        <v>158</v>
      </c>
      <c r="O53" s="87" t="s">
        <v>158</v>
      </c>
      <c r="P53" s="86" t="s">
        <v>204</v>
      </c>
      <c r="Q53" s="128" t="s">
        <v>205</v>
      </c>
      <c r="R53" s="128" t="s">
        <v>205</v>
      </c>
      <c r="S53" s="98" t="s">
        <v>205</v>
      </c>
      <c r="T53" s="86" t="s">
        <v>205</v>
      </c>
      <c r="U53" s="86" t="s">
        <v>206</v>
      </c>
    </row>
    <row r="54" spans="1:21" hidden="1" x14ac:dyDescent="0.25">
      <c r="A54" s="86">
        <v>10</v>
      </c>
      <c r="B54" s="85" t="s">
        <v>21</v>
      </c>
      <c r="C54" s="86" t="s">
        <v>154</v>
      </c>
      <c r="D54" s="85" t="s">
        <v>277</v>
      </c>
      <c r="E54" s="85" t="s">
        <v>205</v>
      </c>
      <c r="F54" s="85" t="s">
        <v>182</v>
      </c>
      <c r="G54" s="85" t="s">
        <v>176</v>
      </c>
      <c r="H54" s="87" t="s">
        <v>158</v>
      </c>
      <c r="I54" s="87" t="s">
        <v>158</v>
      </c>
      <c r="J54" s="96"/>
      <c r="K54" s="96"/>
      <c r="L54" s="96"/>
      <c r="M54" s="96"/>
      <c r="N54" s="96"/>
      <c r="O54" s="96"/>
      <c r="P54" s="86" t="s">
        <v>280</v>
      </c>
      <c r="Q54" s="145" t="s">
        <v>281</v>
      </c>
      <c r="R54" s="86" t="s">
        <v>161</v>
      </c>
      <c r="S54" s="86" t="s">
        <v>234</v>
      </c>
      <c r="T54" s="86" t="s">
        <v>234</v>
      </c>
      <c r="U54" s="86" t="s">
        <v>282</v>
      </c>
    </row>
    <row r="55" spans="1:21" hidden="1" x14ac:dyDescent="0.25">
      <c r="A55" s="86">
        <v>10</v>
      </c>
      <c r="B55" s="85" t="s">
        <v>21</v>
      </c>
      <c r="C55" s="86" t="s">
        <v>154</v>
      </c>
      <c r="D55" s="85" t="s">
        <v>277</v>
      </c>
      <c r="E55" s="85" t="s">
        <v>205</v>
      </c>
      <c r="F55" s="85" t="s">
        <v>182</v>
      </c>
      <c r="G55" s="85" t="s">
        <v>176</v>
      </c>
      <c r="H55" s="87" t="s">
        <v>158</v>
      </c>
      <c r="I55" s="87" t="s">
        <v>158</v>
      </c>
      <c r="J55" s="96"/>
      <c r="K55" s="96"/>
      <c r="L55" s="96"/>
      <c r="M55" s="96"/>
      <c r="N55" s="96"/>
      <c r="O55" s="96"/>
      <c r="P55" s="86" t="s">
        <v>278</v>
      </c>
      <c r="Q55" s="145" t="s">
        <v>279</v>
      </c>
      <c r="R55" s="86" t="s">
        <v>161</v>
      </c>
      <c r="S55" s="86" t="s">
        <v>234</v>
      </c>
      <c r="T55" s="86" t="s">
        <v>234</v>
      </c>
      <c r="U55" s="86" t="s">
        <v>1825</v>
      </c>
    </row>
    <row r="56" spans="1:21" hidden="1" x14ac:dyDescent="0.25">
      <c r="A56" s="86">
        <v>11</v>
      </c>
      <c r="B56" s="85" t="s">
        <v>22</v>
      </c>
      <c r="C56" s="86" t="s">
        <v>154</v>
      </c>
      <c r="D56" s="85" t="s">
        <v>283</v>
      </c>
      <c r="E56" s="85" t="s">
        <v>284</v>
      </c>
      <c r="F56" s="85" t="s">
        <v>312</v>
      </c>
      <c r="G56" s="85" t="s">
        <v>157</v>
      </c>
      <c r="H56" s="96"/>
      <c r="I56" s="87" t="s">
        <v>158</v>
      </c>
      <c r="J56" s="96"/>
      <c r="K56" s="96"/>
      <c r="L56" s="96"/>
      <c r="M56" s="87" t="s">
        <v>158</v>
      </c>
      <c r="N56" s="96"/>
      <c r="O56" s="96"/>
      <c r="P56" s="86" t="s">
        <v>285</v>
      </c>
      <c r="Q56" s="128" t="s">
        <v>205</v>
      </c>
      <c r="R56" s="128" t="s">
        <v>205</v>
      </c>
      <c r="S56" s="98" t="s">
        <v>205</v>
      </c>
      <c r="T56" s="86" t="s">
        <v>205</v>
      </c>
      <c r="U56" s="86" t="s">
        <v>206</v>
      </c>
    </row>
    <row r="57" spans="1:21" hidden="1" x14ac:dyDescent="0.25">
      <c r="A57" s="86">
        <v>11</v>
      </c>
      <c r="B57" s="85" t="s">
        <v>22</v>
      </c>
      <c r="C57" s="86" t="s">
        <v>154</v>
      </c>
      <c r="D57" s="85" t="s">
        <v>283</v>
      </c>
      <c r="E57" s="85" t="s">
        <v>284</v>
      </c>
      <c r="F57" s="85" t="s">
        <v>312</v>
      </c>
      <c r="G57" s="85" t="s">
        <v>157</v>
      </c>
      <c r="H57" s="96"/>
      <c r="I57" s="87" t="s">
        <v>158</v>
      </c>
      <c r="J57" s="96"/>
      <c r="K57" s="96"/>
      <c r="L57" s="96"/>
      <c r="M57" s="87" t="s">
        <v>158</v>
      </c>
      <c r="N57" s="96"/>
      <c r="O57" s="96"/>
      <c r="P57" s="86" t="s">
        <v>247</v>
      </c>
      <c r="Q57" s="145" t="s">
        <v>286</v>
      </c>
      <c r="R57" s="86" t="s">
        <v>161</v>
      </c>
      <c r="S57" s="98" t="s">
        <v>205</v>
      </c>
      <c r="T57" s="86" t="s">
        <v>205</v>
      </c>
      <c r="U57" s="86" t="s">
        <v>287</v>
      </c>
    </row>
    <row r="58" spans="1:21" s="99" customFormat="1" hidden="1" x14ac:dyDescent="0.25">
      <c r="A58" s="86">
        <v>12</v>
      </c>
      <c r="B58" s="86" t="s">
        <v>23</v>
      </c>
      <c r="C58" s="86" t="s">
        <v>154</v>
      </c>
      <c r="D58" s="86" t="s">
        <v>290</v>
      </c>
      <c r="E58" s="86" t="s">
        <v>311</v>
      </c>
      <c r="F58" s="86" t="s">
        <v>312</v>
      </c>
      <c r="G58" s="86" t="s">
        <v>157</v>
      </c>
      <c r="H58" s="87" t="s">
        <v>158</v>
      </c>
      <c r="I58" s="87" t="s">
        <v>158</v>
      </c>
      <c r="J58" s="87" t="s">
        <v>158</v>
      </c>
      <c r="K58" s="87" t="s">
        <v>158</v>
      </c>
      <c r="L58" s="96"/>
      <c r="M58" s="96"/>
      <c r="N58" s="87" t="s">
        <v>158</v>
      </c>
      <c r="O58" s="87" t="s">
        <v>158</v>
      </c>
      <c r="P58" s="86" t="s">
        <v>1811</v>
      </c>
      <c r="Q58" s="145" t="s">
        <v>313</v>
      </c>
      <c r="R58" s="86" t="s">
        <v>161</v>
      </c>
      <c r="S58" s="86" t="s">
        <v>211</v>
      </c>
      <c r="T58" s="86" t="s">
        <v>205</v>
      </c>
      <c r="U58" s="86" t="s">
        <v>314</v>
      </c>
    </row>
    <row r="59" spans="1:21" s="99" customFormat="1" hidden="1" x14ac:dyDescent="0.25">
      <c r="A59" s="86">
        <v>12</v>
      </c>
      <c r="B59" s="86" t="s">
        <v>23</v>
      </c>
      <c r="C59" s="86" t="s">
        <v>154</v>
      </c>
      <c r="D59" s="86" t="s">
        <v>290</v>
      </c>
      <c r="E59" s="86" t="s">
        <v>296</v>
      </c>
      <c r="F59" s="86" t="s">
        <v>196</v>
      </c>
      <c r="G59" s="86" t="s">
        <v>157</v>
      </c>
      <c r="H59" s="87" t="s">
        <v>158</v>
      </c>
      <c r="I59" s="87" t="s">
        <v>158</v>
      </c>
      <c r="J59" s="87" t="s">
        <v>158</v>
      </c>
      <c r="K59" s="87" t="s">
        <v>158</v>
      </c>
      <c r="L59" s="96"/>
      <c r="M59" s="96"/>
      <c r="N59" s="87" t="s">
        <v>158</v>
      </c>
      <c r="O59" s="87" t="s">
        <v>158</v>
      </c>
      <c r="P59" s="86" t="s">
        <v>302</v>
      </c>
      <c r="Q59" s="145" t="s">
        <v>303</v>
      </c>
      <c r="R59" s="86" t="s">
        <v>161</v>
      </c>
      <c r="S59" s="86" t="s">
        <v>162</v>
      </c>
      <c r="T59" s="86" t="s">
        <v>304</v>
      </c>
      <c r="U59" s="86" t="s">
        <v>1826</v>
      </c>
    </row>
    <row r="60" spans="1:21" s="99" customFormat="1" hidden="1" x14ac:dyDescent="0.25">
      <c r="A60" s="86">
        <v>12</v>
      </c>
      <c r="B60" s="86" t="s">
        <v>23</v>
      </c>
      <c r="C60" s="86" t="s">
        <v>154</v>
      </c>
      <c r="D60" s="86" t="s">
        <v>290</v>
      </c>
      <c r="E60" s="86" t="s">
        <v>296</v>
      </c>
      <c r="F60" s="86" t="s">
        <v>196</v>
      </c>
      <c r="G60" s="86" t="s">
        <v>157</v>
      </c>
      <c r="H60" s="87" t="s">
        <v>158</v>
      </c>
      <c r="I60" s="87" t="s">
        <v>158</v>
      </c>
      <c r="J60" s="87" t="s">
        <v>158</v>
      </c>
      <c r="K60" s="87" t="s">
        <v>158</v>
      </c>
      <c r="L60" s="96"/>
      <c r="M60" s="96"/>
      <c r="N60" s="87" t="s">
        <v>158</v>
      </c>
      <c r="O60" s="87" t="s">
        <v>158</v>
      </c>
      <c r="P60" s="86" t="s">
        <v>302</v>
      </c>
      <c r="Q60" s="145" t="s">
        <v>305</v>
      </c>
      <c r="R60" s="86" t="s">
        <v>161</v>
      </c>
      <c r="S60" s="86" t="s">
        <v>244</v>
      </c>
      <c r="T60" s="86">
        <v>2022</v>
      </c>
      <c r="U60" s="86" t="s">
        <v>1827</v>
      </c>
    </row>
    <row r="61" spans="1:21" s="99" customFormat="1" hidden="1" x14ac:dyDescent="0.25">
      <c r="A61" s="86">
        <v>12</v>
      </c>
      <c r="B61" s="86" t="s">
        <v>23</v>
      </c>
      <c r="C61" s="86" t="s">
        <v>154</v>
      </c>
      <c r="D61" s="86" t="s">
        <v>290</v>
      </c>
      <c r="E61" s="86" t="s">
        <v>309</v>
      </c>
      <c r="F61" s="86" t="s">
        <v>196</v>
      </c>
      <c r="G61" s="86" t="s">
        <v>157</v>
      </c>
      <c r="H61" s="87" t="s">
        <v>158</v>
      </c>
      <c r="I61" s="87" t="s">
        <v>158</v>
      </c>
      <c r="J61" s="87" t="s">
        <v>158</v>
      </c>
      <c r="K61" s="87" t="s">
        <v>158</v>
      </c>
      <c r="L61" s="96"/>
      <c r="M61" s="96"/>
      <c r="N61" s="87" t="s">
        <v>158</v>
      </c>
      <c r="O61" s="87" t="s">
        <v>158</v>
      </c>
      <c r="P61" s="86" t="s">
        <v>306</v>
      </c>
      <c r="Q61" s="145" t="s">
        <v>307</v>
      </c>
      <c r="R61" s="86" t="s">
        <v>161</v>
      </c>
      <c r="S61" s="86" t="s">
        <v>211</v>
      </c>
      <c r="T61" s="86" t="s">
        <v>205</v>
      </c>
      <c r="U61" s="86" t="s">
        <v>1828</v>
      </c>
    </row>
    <row r="62" spans="1:21" s="99" customFormat="1" hidden="1" x14ac:dyDescent="0.25">
      <c r="A62" s="86">
        <v>12</v>
      </c>
      <c r="B62" s="86" t="s">
        <v>23</v>
      </c>
      <c r="C62" s="86" t="s">
        <v>154</v>
      </c>
      <c r="D62" s="86" t="s">
        <v>290</v>
      </c>
      <c r="E62" s="86" t="s">
        <v>296</v>
      </c>
      <c r="F62" s="86" t="s">
        <v>196</v>
      </c>
      <c r="G62" s="86" t="s">
        <v>157</v>
      </c>
      <c r="H62" s="87" t="s">
        <v>158</v>
      </c>
      <c r="I62" s="87" t="s">
        <v>158</v>
      </c>
      <c r="J62" s="87" t="s">
        <v>158</v>
      </c>
      <c r="K62" s="87" t="s">
        <v>158</v>
      </c>
      <c r="L62" s="96"/>
      <c r="M62" s="96"/>
      <c r="N62" s="87" t="s">
        <v>158</v>
      </c>
      <c r="O62" s="87" t="s">
        <v>158</v>
      </c>
      <c r="P62" s="86" t="s">
        <v>306</v>
      </c>
      <c r="Q62" s="145" t="s">
        <v>307</v>
      </c>
      <c r="R62" s="86" t="s">
        <v>161</v>
      </c>
      <c r="S62" s="86" t="s">
        <v>162</v>
      </c>
      <c r="T62" s="86" t="s">
        <v>308</v>
      </c>
      <c r="U62" s="86" t="s">
        <v>1829</v>
      </c>
    </row>
    <row r="63" spans="1:21" s="99" customFormat="1" hidden="1" x14ac:dyDescent="0.25">
      <c r="A63" s="86">
        <v>12</v>
      </c>
      <c r="B63" s="86" t="s">
        <v>23</v>
      </c>
      <c r="C63" s="86" t="s">
        <v>154</v>
      </c>
      <c r="D63" s="86" t="s">
        <v>155</v>
      </c>
      <c r="E63" s="86" t="s">
        <v>181</v>
      </c>
      <c r="F63" s="86" t="s">
        <v>196</v>
      </c>
      <c r="G63" s="86" t="s">
        <v>157</v>
      </c>
      <c r="H63" s="87" t="s">
        <v>158</v>
      </c>
      <c r="I63" s="87" t="s">
        <v>158</v>
      </c>
      <c r="J63" s="87" t="s">
        <v>158</v>
      </c>
      <c r="K63" s="87" t="s">
        <v>158</v>
      </c>
      <c r="L63" s="96"/>
      <c r="M63" s="96"/>
      <c r="N63" s="87" t="s">
        <v>158</v>
      </c>
      <c r="O63" s="87" t="s">
        <v>158</v>
      </c>
      <c r="P63" s="86" t="s">
        <v>247</v>
      </c>
      <c r="Q63" s="145" t="s">
        <v>289</v>
      </c>
      <c r="R63" s="86" t="s">
        <v>168</v>
      </c>
      <c r="S63" s="86" t="s">
        <v>162</v>
      </c>
      <c r="T63" s="86" t="s">
        <v>212</v>
      </c>
      <c r="U63" s="86" t="s">
        <v>1830</v>
      </c>
    </row>
    <row r="64" spans="1:21" s="99" customFormat="1" hidden="1" x14ac:dyDescent="0.25">
      <c r="A64" s="86">
        <v>12</v>
      </c>
      <c r="B64" s="86" t="s">
        <v>23</v>
      </c>
      <c r="C64" s="86" t="s">
        <v>154</v>
      </c>
      <c r="D64" s="86" t="s">
        <v>290</v>
      </c>
      <c r="E64" s="86" t="s">
        <v>291</v>
      </c>
      <c r="F64" s="86" t="s">
        <v>1831</v>
      </c>
      <c r="G64" s="86" t="s">
        <v>157</v>
      </c>
      <c r="H64" s="87" t="s">
        <v>158</v>
      </c>
      <c r="I64" s="87" t="s">
        <v>158</v>
      </c>
      <c r="J64" s="87" t="s">
        <v>158</v>
      </c>
      <c r="K64" s="87" t="s">
        <v>158</v>
      </c>
      <c r="L64" s="96"/>
      <c r="M64" s="96"/>
      <c r="N64" s="87" t="s">
        <v>158</v>
      </c>
      <c r="O64" s="87" t="s">
        <v>158</v>
      </c>
      <c r="P64" s="86" t="s">
        <v>1832</v>
      </c>
      <c r="Q64" s="145" t="s">
        <v>292</v>
      </c>
      <c r="R64" s="86" t="s">
        <v>161</v>
      </c>
      <c r="S64" s="86" t="s">
        <v>162</v>
      </c>
      <c r="T64" s="86">
        <v>2021</v>
      </c>
      <c r="U64" s="86" t="s">
        <v>1833</v>
      </c>
    </row>
    <row r="65" spans="1:21" s="99" customFormat="1" hidden="1" x14ac:dyDescent="0.25">
      <c r="A65" s="86">
        <v>12</v>
      </c>
      <c r="B65" s="86" t="s">
        <v>23</v>
      </c>
      <c r="C65" s="86" t="s">
        <v>154</v>
      </c>
      <c r="D65" s="86" t="s">
        <v>290</v>
      </c>
      <c r="E65" s="86" t="s">
        <v>291</v>
      </c>
      <c r="F65" s="86" t="s">
        <v>1831</v>
      </c>
      <c r="G65" s="86" t="s">
        <v>157</v>
      </c>
      <c r="H65" s="87" t="s">
        <v>158</v>
      </c>
      <c r="I65" s="87" t="s">
        <v>158</v>
      </c>
      <c r="J65" s="87" t="s">
        <v>158</v>
      </c>
      <c r="K65" s="87" t="s">
        <v>158</v>
      </c>
      <c r="L65" s="96"/>
      <c r="M65" s="96"/>
      <c r="N65" s="87" t="s">
        <v>158</v>
      </c>
      <c r="O65" s="87" t="s">
        <v>158</v>
      </c>
      <c r="P65" s="86" t="s">
        <v>1834</v>
      </c>
      <c r="Q65" s="145" t="s">
        <v>294</v>
      </c>
      <c r="R65" s="86" t="s">
        <v>161</v>
      </c>
      <c r="S65" s="86" t="s">
        <v>162</v>
      </c>
      <c r="T65" s="86">
        <v>2023</v>
      </c>
      <c r="U65" s="86" t="s">
        <v>295</v>
      </c>
    </row>
    <row r="66" spans="1:21" s="99" customFormat="1" hidden="1" x14ac:dyDescent="0.25">
      <c r="A66" s="86">
        <v>12</v>
      </c>
      <c r="B66" s="86" t="s">
        <v>23</v>
      </c>
      <c r="C66" s="86" t="s">
        <v>154</v>
      </c>
      <c r="D66" s="86" t="s">
        <v>290</v>
      </c>
      <c r="E66" s="86" t="s">
        <v>296</v>
      </c>
      <c r="F66" s="86" t="s">
        <v>297</v>
      </c>
      <c r="G66" s="86" t="s">
        <v>157</v>
      </c>
      <c r="H66" s="87" t="s">
        <v>158</v>
      </c>
      <c r="I66" s="87" t="s">
        <v>158</v>
      </c>
      <c r="J66" s="87" t="s">
        <v>158</v>
      </c>
      <c r="K66" s="87" t="s">
        <v>158</v>
      </c>
      <c r="L66" s="96"/>
      <c r="M66" s="96"/>
      <c r="N66" s="87" t="s">
        <v>158</v>
      </c>
      <c r="O66" s="87" t="s">
        <v>158</v>
      </c>
      <c r="P66" s="86" t="s">
        <v>285</v>
      </c>
      <c r="Q66" s="145" t="s">
        <v>298</v>
      </c>
      <c r="R66" s="86" t="s">
        <v>161</v>
      </c>
      <c r="S66" s="86" t="s">
        <v>299</v>
      </c>
      <c r="T66" s="86" t="s">
        <v>300</v>
      </c>
      <c r="U66" s="86" t="s">
        <v>301</v>
      </c>
    </row>
    <row r="67" spans="1:21" s="99" customFormat="1" hidden="1" x14ac:dyDescent="0.25">
      <c r="A67" s="86">
        <v>12</v>
      </c>
      <c r="B67" s="86" t="s">
        <v>23</v>
      </c>
      <c r="C67" s="86" t="s">
        <v>154</v>
      </c>
      <c r="D67" s="86" t="s">
        <v>290</v>
      </c>
      <c r="E67" s="86" t="s">
        <v>181</v>
      </c>
      <c r="F67" s="86" t="s">
        <v>315</v>
      </c>
      <c r="G67" s="86" t="s">
        <v>157</v>
      </c>
      <c r="H67" s="87" t="s">
        <v>158</v>
      </c>
      <c r="I67" s="87" t="s">
        <v>158</v>
      </c>
      <c r="J67" s="87" t="s">
        <v>158</v>
      </c>
      <c r="K67" s="87" t="s">
        <v>158</v>
      </c>
      <c r="L67" s="96"/>
      <c r="M67" s="96"/>
      <c r="N67" s="87" t="s">
        <v>158</v>
      </c>
      <c r="O67" s="87" t="s">
        <v>158</v>
      </c>
      <c r="P67" s="86" t="s">
        <v>316</v>
      </c>
      <c r="Q67" s="145" t="s">
        <v>317</v>
      </c>
      <c r="R67" s="86" t="s">
        <v>161</v>
      </c>
      <c r="S67" s="86" t="s">
        <v>211</v>
      </c>
      <c r="T67" s="86">
        <v>2022</v>
      </c>
      <c r="U67" s="86" t="s">
        <v>1835</v>
      </c>
    </row>
    <row r="68" spans="1:21" s="99" customFormat="1" hidden="1" x14ac:dyDescent="0.25">
      <c r="A68" s="86">
        <v>13</v>
      </c>
      <c r="B68" s="86" t="s">
        <v>24</v>
      </c>
      <c r="C68" s="86" t="s">
        <v>154</v>
      </c>
      <c r="D68" s="86" t="s">
        <v>318</v>
      </c>
      <c r="E68" s="86" t="s">
        <v>320</v>
      </c>
      <c r="F68" s="86" t="s">
        <v>182</v>
      </c>
      <c r="G68" s="86" t="s">
        <v>157</v>
      </c>
      <c r="H68" s="87" t="s">
        <v>158</v>
      </c>
      <c r="I68" s="87" t="s">
        <v>158</v>
      </c>
      <c r="J68" s="87" t="s">
        <v>158</v>
      </c>
      <c r="K68" s="87" t="s">
        <v>158</v>
      </c>
      <c r="L68" s="96"/>
      <c r="M68" s="96"/>
      <c r="N68" s="87" t="s">
        <v>158</v>
      </c>
      <c r="O68" s="87" t="s">
        <v>158</v>
      </c>
      <c r="P68" s="86" t="s">
        <v>321</v>
      </c>
      <c r="Q68" s="145" t="s">
        <v>322</v>
      </c>
      <c r="R68" s="86" t="s">
        <v>161</v>
      </c>
      <c r="S68" s="86" t="s">
        <v>184</v>
      </c>
      <c r="T68" s="86" t="s">
        <v>212</v>
      </c>
      <c r="U68" s="86" t="s">
        <v>1836</v>
      </c>
    </row>
    <row r="69" spans="1:21" s="99" customFormat="1" hidden="1" x14ac:dyDescent="0.25">
      <c r="A69" s="86">
        <v>14</v>
      </c>
      <c r="B69" s="86" t="s">
        <v>25</v>
      </c>
      <c r="C69" s="86" t="s">
        <v>154</v>
      </c>
      <c r="D69" s="86" t="s">
        <v>225</v>
      </c>
      <c r="E69" s="86"/>
      <c r="F69" s="86" t="s">
        <v>182</v>
      </c>
      <c r="G69" s="86" t="s">
        <v>157</v>
      </c>
      <c r="H69" s="87" t="s">
        <v>158</v>
      </c>
      <c r="I69" s="87" t="s">
        <v>158</v>
      </c>
      <c r="J69" s="87" t="s">
        <v>158</v>
      </c>
      <c r="K69" s="87" t="s">
        <v>158</v>
      </c>
      <c r="L69" s="96"/>
      <c r="M69" s="96"/>
      <c r="N69" s="87" t="s">
        <v>158</v>
      </c>
      <c r="O69" s="87" t="s">
        <v>158</v>
      </c>
      <c r="P69" s="86" t="s">
        <v>1811</v>
      </c>
      <c r="Q69" s="145" t="s">
        <v>323</v>
      </c>
      <c r="R69" s="86" t="s">
        <v>161</v>
      </c>
      <c r="S69" s="86" t="s">
        <v>244</v>
      </c>
      <c r="T69" s="86">
        <v>2023</v>
      </c>
      <c r="U69" s="86" t="s">
        <v>1837</v>
      </c>
    </row>
    <row r="70" spans="1:21" hidden="1" x14ac:dyDescent="0.25">
      <c r="A70" s="86">
        <v>15</v>
      </c>
      <c r="B70" s="86" t="s">
        <v>886</v>
      </c>
      <c r="C70" s="86" t="s">
        <v>483</v>
      </c>
      <c r="D70" s="86" t="s">
        <v>379</v>
      </c>
      <c r="E70" s="86" t="s">
        <v>903</v>
      </c>
      <c r="F70" s="86" t="s">
        <v>452</v>
      </c>
      <c r="G70" s="86" t="s">
        <v>176</v>
      </c>
      <c r="H70" s="96"/>
      <c r="I70" s="87" t="s">
        <v>158</v>
      </c>
      <c r="J70" s="96"/>
      <c r="K70" s="96"/>
      <c r="L70" s="96"/>
      <c r="M70" s="96"/>
      <c r="N70" s="87" t="s">
        <v>158</v>
      </c>
      <c r="O70" s="87" t="s">
        <v>158</v>
      </c>
      <c r="P70" s="86" t="s">
        <v>1838</v>
      </c>
      <c r="Q70" s="145" t="s">
        <v>905</v>
      </c>
      <c r="R70" s="86" t="s">
        <v>161</v>
      </c>
      <c r="S70" s="86" t="s">
        <v>162</v>
      </c>
      <c r="T70" s="86" t="s">
        <v>542</v>
      </c>
      <c r="U70" s="86" t="s">
        <v>1839</v>
      </c>
    </row>
    <row r="71" spans="1:21" hidden="1" x14ac:dyDescent="0.25">
      <c r="A71" s="86">
        <v>15</v>
      </c>
      <c r="B71" s="86" t="s">
        <v>886</v>
      </c>
      <c r="C71" s="86" t="s">
        <v>483</v>
      </c>
      <c r="D71" s="86" t="s">
        <v>379</v>
      </c>
      <c r="E71" s="86" t="s">
        <v>484</v>
      </c>
      <c r="F71" s="86" t="s">
        <v>452</v>
      </c>
      <c r="G71" s="86" t="s">
        <v>176</v>
      </c>
      <c r="H71" s="96"/>
      <c r="I71" s="87" t="s">
        <v>158</v>
      </c>
      <c r="J71" s="96"/>
      <c r="K71" s="96"/>
      <c r="L71" s="96"/>
      <c r="M71" s="96"/>
      <c r="N71" s="87" t="s">
        <v>158</v>
      </c>
      <c r="O71" s="87" t="s">
        <v>158</v>
      </c>
      <c r="P71" s="86" t="s">
        <v>1834</v>
      </c>
      <c r="Q71" s="145" t="s">
        <v>1840</v>
      </c>
      <c r="R71" s="86" t="s">
        <v>161</v>
      </c>
      <c r="S71" s="86" t="s">
        <v>162</v>
      </c>
      <c r="T71" s="86" t="s">
        <v>693</v>
      </c>
      <c r="U71" s="86" t="s">
        <v>1841</v>
      </c>
    </row>
    <row r="72" spans="1:21" hidden="1" x14ac:dyDescent="0.25">
      <c r="A72" s="86">
        <v>15</v>
      </c>
      <c r="B72" s="86" t="s">
        <v>886</v>
      </c>
      <c r="C72" s="86" t="s">
        <v>483</v>
      </c>
      <c r="D72" s="86" t="s">
        <v>900</v>
      </c>
      <c r="E72" s="86" t="s">
        <v>901</v>
      </c>
      <c r="F72" s="86" t="s">
        <v>452</v>
      </c>
      <c r="G72" s="86" t="s">
        <v>176</v>
      </c>
      <c r="H72" s="96"/>
      <c r="I72" s="87" t="s">
        <v>158</v>
      </c>
      <c r="J72" s="96"/>
      <c r="K72" s="96"/>
      <c r="L72" s="96"/>
      <c r="M72" s="96"/>
      <c r="N72" s="87" t="s">
        <v>158</v>
      </c>
      <c r="O72" s="87" t="s">
        <v>158</v>
      </c>
      <c r="P72" s="86" t="s">
        <v>1842</v>
      </c>
      <c r="Q72" s="145" t="s">
        <v>1843</v>
      </c>
      <c r="R72" s="86" t="s">
        <v>161</v>
      </c>
      <c r="S72" s="86" t="s">
        <v>162</v>
      </c>
      <c r="T72" s="86" t="s">
        <v>902</v>
      </c>
      <c r="U72" s="86" t="s">
        <v>1844</v>
      </c>
    </row>
    <row r="73" spans="1:21" hidden="1" x14ac:dyDescent="0.25">
      <c r="A73" s="86">
        <v>15</v>
      </c>
      <c r="B73" s="86" t="s">
        <v>886</v>
      </c>
      <c r="C73" s="86" t="s">
        <v>483</v>
      </c>
      <c r="D73" s="86" t="s">
        <v>379</v>
      </c>
      <c r="E73" s="86" t="s">
        <v>484</v>
      </c>
      <c r="F73" s="86" t="s">
        <v>452</v>
      </c>
      <c r="G73" s="86" t="s">
        <v>176</v>
      </c>
      <c r="H73" s="96"/>
      <c r="I73" s="87" t="s">
        <v>158</v>
      </c>
      <c r="J73" s="96"/>
      <c r="K73" s="96"/>
      <c r="L73" s="96"/>
      <c r="M73" s="96"/>
      <c r="N73" s="87" t="s">
        <v>158</v>
      </c>
      <c r="O73" s="87" t="s">
        <v>158</v>
      </c>
      <c r="P73" s="86" t="s">
        <v>247</v>
      </c>
      <c r="Q73" s="145" t="s">
        <v>1845</v>
      </c>
      <c r="R73" s="86" t="s">
        <v>161</v>
      </c>
      <c r="S73" s="86" t="s">
        <v>162</v>
      </c>
      <c r="T73" s="86" t="s">
        <v>1846</v>
      </c>
      <c r="U73" s="86" t="s">
        <v>1847</v>
      </c>
    </row>
    <row r="74" spans="1:21" hidden="1" x14ac:dyDescent="0.25">
      <c r="A74" s="86">
        <v>15</v>
      </c>
      <c r="B74" s="86" t="s">
        <v>886</v>
      </c>
      <c r="C74" s="86" t="s">
        <v>483</v>
      </c>
      <c r="D74" s="86" t="s">
        <v>887</v>
      </c>
      <c r="E74" s="86" t="s">
        <v>484</v>
      </c>
      <c r="F74" s="86" t="s">
        <v>452</v>
      </c>
      <c r="G74" s="86" t="s">
        <v>176</v>
      </c>
      <c r="H74" s="96"/>
      <c r="I74" s="87" t="s">
        <v>158</v>
      </c>
      <c r="J74" s="96"/>
      <c r="K74" s="96"/>
      <c r="L74" s="96"/>
      <c r="M74" s="96"/>
      <c r="N74" s="87" t="s">
        <v>158</v>
      </c>
      <c r="O74" s="87" t="s">
        <v>158</v>
      </c>
      <c r="P74" s="86" t="s">
        <v>1848</v>
      </c>
      <c r="Q74" s="145" t="s">
        <v>1849</v>
      </c>
      <c r="R74" s="86" t="s">
        <v>161</v>
      </c>
      <c r="S74" s="86" t="s">
        <v>162</v>
      </c>
      <c r="T74" s="86" t="s">
        <v>542</v>
      </c>
      <c r="U74" s="86" t="s">
        <v>1850</v>
      </c>
    </row>
    <row r="75" spans="1:21" hidden="1" x14ac:dyDescent="0.25">
      <c r="A75" s="86">
        <v>15</v>
      </c>
      <c r="B75" s="86" t="s">
        <v>886</v>
      </c>
      <c r="C75" s="86" t="s">
        <v>483</v>
      </c>
      <c r="D75" s="86" t="s">
        <v>887</v>
      </c>
      <c r="E75" s="86" t="s">
        <v>484</v>
      </c>
      <c r="F75" s="86" t="s">
        <v>452</v>
      </c>
      <c r="G75" s="86" t="s">
        <v>176</v>
      </c>
      <c r="H75" s="96"/>
      <c r="I75" s="87" t="s">
        <v>158</v>
      </c>
      <c r="J75" s="96"/>
      <c r="K75" s="96"/>
      <c r="L75" s="96"/>
      <c r="M75" s="96"/>
      <c r="N75" s="87" t="s">
        <v>158</v>
      </c>
      <c r="O75" s="87" t="s">
        <v>158</v>
      </c>
      <c r="P75" s="86" t="s">
        <v>1848</v>
      </c>
      <c r="Q75" s="145" t="s">
        <v>889</v>
      </c>
      <c r="R75" s="86" t="s">
        <v>168</v>
      </c>
      <c r="S75" s="86" t="s">
        <v>162</v>
      </c>
      <c r="T75" s="86" t="s">
        <v>890</v>
      </c>
      <c r="U75" s="86" t="s">
        <v>891</v>
      </c>
    </row>
    <row r="76" spans="1:21" hidden="1" x14ac:dyDescent="0.25">
      <c r="A76" s="86">
        <v>15</v>
      </c>
      <c r="B76" s="86" t="s">
        <v>886</v>
      </c>
      <c r="C76" s="86" t="s">
        <v>483</v>
      </c>
      <c r="D76" s="86" t="s">
        <v>894</v>
      </c>
      <c r="E76" s="86" t="s">
        <v>484</v>
      </c>
      <c r="F76" s="86" t="s">
        <v>182</v>
      </c>
      <c r="G76" s="86" t="s">
        <v>176</v>
      </c>
      <c r="H76" s="96"/>
      <c r="I76" s="87" t="s">
        <v>158</v>
      </c>
      <c r="J76" s="96"/>
      <c r="K76" s="96"/>
      <c r="L76" s="96"/>
      <c r="M76" s="96"/>
      <c r="N76" s="87" t="s">
        <v>158</v>
      </c>
      <c r="O76" s="87" t="s">
        <v>158</v>
      </c>
      <c r="P76" s="86" t="s">
        <v>1834</v>
      </c>
      <c r="Q76" s="146" t="s">
        <v>895</v>
      </c>
      <c r="R76" s="86" t="s">
        <v>168</v>
      </c>
      <c r="S76" s="86" t="s">
        <v>162</v>
      </c>
      <c r="T76" s="86" t="s">
        <v>890</v>
      </c>
      <c r="U76" s="86" t="s">
        <v>896</v>
      </c>
    </row>
    <row r="77" spans="1:21" hidden="1" x14ac:dyDescent="0.25">
      <c r="A77" s="86">
        <v>15</v>
      </c>
      <c r="B77" s="86" t="s">
        <v>886</v>
      </c>
      <c r="C77" s="86" t="s">
        <v>483</v>
      </c>
      <c r="D77" s="86" t="s">
        <v>379</v>
      </c>
      <c r="E77" s="86" t="s">
        <v>484</v>
      </c>
      <c r="F77" s="86" t="s">
        <v>182</v>
      </c>
      <c r="G77" s="86" t="s">
        <v>176</v>
      </c>
      <c r="H77" s="96"/>
      <c r="I77" s="87" t="s">
        <v>158</v>
      </c>
      <c r="J77" s="96"/>
      <c r="K77" s="96"/>
      <c r="L77" s="96"/>
      <c r="M77" s="96"/>
      <c r="N77" s="87" t="s">
        <v>158</v>
      </c>
      <c r="O77" s="87" t="s">
        <v>158</v>
      </c>
      <c r="P77" s="85" t="s">
        <v>906</v>
      </c>
      <c r="Q77" s="145" t="s">
        <v>907</v>
      </c>
      <c r="R77" s="86" t="s">
        <v>161</v>
      </c>
      <c r="S77" s="86" t="s">
        <v>162</v>
      </c>
      <c r="T77" s="86" t="s">
        <v>908</v>
      </c>
      <c r="U77" s="86" t="s">
        <v>1851</v>
      </c>
    </row>
    <row r="78" spans="1:21" hidden="1" x14ac:dyDescent="0.25">
      <c r="A78" s="86">
        <v>15</v>
      </c>
      <c r="B78" s="86" t="s">
        <v>886</v>
      </c>
      <c r="C78" s="86" t="s">
        <v>483</v>
      </c>
      <c r="D78" s="86" t="s">
        <v>379</v>
      </c>
      <c r="E78" s="86" t="s">
        <v>484</v>
      </c>
      <c r="F78" s="86" t="s">
        <v>258</v>
      </c>
      <c r="G78" s="86" t="s">
        <v>176</v>
      </c>
      <c r="H78" s="96"/>
      <c r="I78" s="87" t="s">
        <v>158</v>
      </c>
      <c r="J78" s="96"/>
      <c r="K78" s="96"/>
      <c r="L78" s="96"/>
      <c r="M78" s="96"/>
      <c r="N78" s="87" t="s">
        <v>158</v>
      </c>
      <c r="O78" s="87" t="s">
        <v>158</v>
      </c>
      <c r="P78" s="86" t="s">
        <v>247</v>
      </c>
      <c r="Q78" s="145" t="s">
        <v>892</v>
      </c>
      <c r="R78" s="86" t="s">
        <v>168</v>
      </c>
      <c r="S78" s="86" t="s">
        <v>162</v>
      </c>
      <c r="T78" s="86" t="s">
        <v>893</v>
      </c>
      <c r="U78" s="86" t="s">
        <v>1852</v>
      </c>
    </row>
    <row r="79" spans="1:21" hidden="1" x14ac:dyDescent="0.25">
      <c r="A79" s="86">
        <v>15</v>
      </c>
      <c r="B79" s="86" t="s">
        <v>886</v>
      </c>
      <c r="C79" s="86" t="s">
        <v>483</v>
      </c>
      <c r="D79" s="86" t="s">
        <v>379</v>
      </c>
      <c r="E79" s="86" t="s">
        <v>897</v>
      </c>
      <c r="F79" s="86" t="s">
        <v>258</v>
      </c>
      <c r="G79" s="86" t="s">
        <v>176</v>
      </c>
      <c r="H79" s="96"/>
      <c r="I79" s="87" t="s">
        <v>158</v>
      </c>
      <c r="J79" s="96"/>
      <c r="K79" s="96"/>
      <c r="L79" s="96"/>
      <c r="M79" s="96"/>
      <c r="N79" s="87" t="s">
        <v>158</v>
      </c>
      <c r="O79" s="87" t="s">
        <v>158</v>
      </c>
      <c r="P79" s="86" t="s">
        <v>898</v>
      </c>
      <c r="Q79" s="145" t="s">
        <v>899</v>
      </c>
      <c r="R79" s="86" t="s">
        <v>161</v>
      </c>
      <c r="S79" s="86" t="s">
        <v>162</v>
      </c>
      <c r="T79" s="86" t="s">
        <v>542</v>
      </c>
      <c r="U79" s="86" t="s">
        <v>1853</v>
      </c>
    </row>
    <row r="80" spans="1:21" hidden="1" x14ac:dyDescent="0.25">
      <c r="A80" s="86">
        <v>16</v>
      </c>
      <c r="B80" s="86" t="s">
        <v>100</v>
      </c>
      <c r="C80" s="86" t="s">
        <v>154</v>
      </c>
      <c r="D80" s="86" t="s">
        <v>909</v>
      </c>
      <c r="E80" s="86" t="s">
        <v>910</v>
      </c>
      <c r="F80" s="86" t="s">
        <v>217</v>
      </c>
      <c r="G80" s="86" t="s">
        <v>157</v>
      </c>
      <c r="H80" s="87" t="s">
        <v>158</v>
      </c>
      <c r="I80" s="87" t="s">
        <v>158</v>
      </c>
      <c r="J80" s="96"/>
      <c r="K80" s="96"/>
      <c r="L80" s="96"/>
      <c r="M80" s="96"/>
      <c r="N80" s="87" t="s">
        <v>158</v>
      </c>
      <c r="O80" s="87" t="s">
        <v>158</v>
      </c>
      <c r="P80" s="86" t="s">
        <v>1798</v>
      </c>
      <c r="Q80" s="145" t="s">
        <v>911</v>
      </c>
      <c r="R80" s="86" t="s">
        <v>161</v>
      </c>
      <c r="S80" s="86" t="s">
        <v>244</v>
      </c>
      <c r="T80" s="86">
        <v>2013</v>
      </c>
      <c r="U80" s="85" t="s">
        <v>1854</v>
      </c>
    </row>
    <row r="81" spans="1:21" hidden="1" x14ac:dyDescent="0.25">
      <c r="A81" s="86">
        <v>17</v>
      </c>
      <c r="B81" s="85" t="s">
        <v>1721</v>
      </c>
      <c r="C81" s="85" t="s">
        <v>324</v>
      </c>
      <c r="D81" s="85" t="s">
        <v>325</v>
      </c>
      <c r="E81" s="85" t="s">
        <v>326</v>
      </c>
      <c r="F81" s="85" t="s">
        <v>1855</v>
      </c>
      <c r="G81" s="85" t="s">
        <v>157</v>
      </c>
      <c r="H81" s="87" t="s">
        <v>158</v>
      </c>
      <c r="I81" s="87" t="s">
        <v>158</v>
      </c>
      <c r="J81" s="87" t="s">
        <v>158</v>
      </c>
      <c r="K81" s="87" t="s">
        <v>158</v>
      </c>
      <c r="L81" s="96"/>
      <c r="M81" s="87" t="s">
        <v>158</v>
      </c>
      <c r="N81" s="87" t="s">
        <v>158</v>
      </c>
      <c r="O81" s="87" t="s">
        <v>158</v>
      </c>
      <c r="P81" s="86" t="s">
        <v>327</v>
      </c>
      <c r="Q81" s="128" t="s">
        <v>205</v>
      </c>
      <c r="R81" s="86" t="s">
        <v>328</v>
      </c>
      <c r="S81" s="98" t="s">
        <v>205</v>
      </c>
      <c r="T81" s="86" t="s">
        <v>205</v>
      </c>
      <c r="U81" s="86" t="s">
        <v>1856</v>
      </c>
    </row>
    <row r="82" spans="1:21" hidden="1" x14ac:dyDescent="0.25">
      <c r="A82" s="86">
        <v>17</v>
      </c>
      <c r="B82" s="85" t="s">
        <v>1721</v>
      </c>
      <c r="C82" s="85" t="s">
        <v>324</v>
      </c>
      <c r="D82" s="85" t="s">
        <v>325</v>
      </c>
      <c r="E82" s="85" t="s">
        <v>326</v>
      </c>
      <c r="F82" s="85" t="s">
        <v>331</v>
      </c>
      <c r="G82" s="85" t="s">
        <v>157</v>
      </c>
      <c r="H82" s="87" t="s">
        <v>158</v>
      </c>
      <c r="I82" s="87" t="s">
        <v>158</v>
      </c>
      <c r="J82" s="87" t="s">
        <v>158</v>
      </c>
      <c r="K82" s="87" t="s">
        <v>158</v>
      </c>
      <c r="L82" s="96"/>
      <c r="M82" s="87" t="s">
        <v>158</v>
      </c>
      <c r="N82" s="87" t="s">
        <v>158</v>
      </c>
      <c r="O82" s="87" t="s">
        <v>158</v>
      </c>
      <c r="P82" s="86" t="s">
        <v>327</v>
      </c>
      <c r="Q82" s="128" t="s">
        <v>205</v>
      </c>
      <c r="R82" s="86" t="s">
        <v>328</v>
      </c>
      <c r="S82" s="98" t="s">
        <v>205</v>
      </c>
      <c r="T82" s="86" t="s">
        <v>205</v>
      </c>
      <c r="U82" s="86" t="s">
        <v>1856</v>
      </c>
    </row>
    <row r="83" spans="1:21" hidden="1" x14ac:dyDescent="0.25">
      <c r="A83" s="86">
        <v>17</v>
      </c>
      <c r="B83" s="85" t="s">
        <v>1721</v>
      </c>
      <c r="C83" s="85" t="s">
        <v>324</v>
      </c>
      <c r="D83" s="85" t="s">
        <v>325</v>
      </c>
      <c r="E83" s="85" t="s">
        <v>326</v>
      </c>
      <c r="F83" s="85" t="s">
        <v>333</v>
      </c>
      <c r="G83" s="85" t="s">
        <v>157</v>
      </c>
      <c r="H83" s="87" t="s">
        <v>158</v>
      </c>
      <c r="I83" s="87" t="s">
        <v>158</v>
      </c>
      <c r="J83" s="87" t="s">
        <v>158</v>
      </c>
      <c r="K83" s="87" t="s">
        <v>158</v>
      </c>
      <c r="L83" s="96"/>
      <c r="M83" s="87" t="s">
        <v>158</v>
      </c>
      <c r="N83" s="87" t="s">
        <v>158</v>
      </c>
      <c r="O83" s="87" t="s">
        <v>158</v>
      </c>
      <c r="P83" s="86" t="s">
        <v>327</v>
      </c>
      <c r="Q83" s="128" t="s">
        <v>205</v>
      </c>
      <c r="R83" s="86" t="s">
        <v>328</v>
      </c>
      <c r="S83" s="98" t="s">
        <v>205</v>
      </c>
      <c r="T83" s="86" t="s">
        <v>205</v>
      </c>
      <c r="U83" s="86" t="s">
        <v>334</v>
      </c>
    </row>
    <row r="84" spans="1:21" hidden="1" x14ac:dyDescent="0.25">
      <c r="A84" s="86">
        <v>17</v>
      </c>
      <c r="B84" s="85" t="s">
        <v>1721</v>
      </c>
      <c r="C84" s="85" t="s">
        <v>324</v>
      </c>
      <c r="D84" s="85" t="s">
        <v>325</v>
      </c>
      <c r="E84" s="85" t="s">
        <v>326</v>
      </c>
      <c r="F84" s="86" t="s">
        <v>937</v>
      </c>
      <c r="G84" s="85" t="s">
        <v>157</v>
      </c>
      <c r="H84" s="87" t="s">
        <v>158</v>
      </c>
      <c r="I84" s="87" t="s">
        <v>158</v>
      </c>
      <c r="J84" s="87" t="s">
        <v>158</v>
      </c>
      <c r="K84" s="87" t="s">
        <v>158</v>
      </c>
      <c r="L84" s="96"/>
      <c r="M84" s="87" t="s">
        <v>158</v>
      </c>
      <c r="N84" s="87" t="s">
        <v>158</v>
      </c>
      <c r="O84" s="87" t="s">
        <v>158</v>
      </c>
      <c r="P84" s="86" t="s">
        <v>327</v>
      </c>
      <c r="Q84" s="128" t="s">
        <v>205</v>
      </c>
      <c r="R84" s="86" t="s">
        <v>328</v>
      </c>
      <c r="S84" s="98" t="s">
        <v>205</v>
      </c>
      <c r="T84" s="86" t="s">
        <v>205</v>
      </c>
      <c r="U84" s="86" t="s">
        <v>1856</v>
      </c>
    </row>
    <row r="85" spans="1:21" hidden="1" x14ac:dyDescent="0.25">
      <c r="A85" s="86">
        <v>17</v>
      </c>
      <c r="B85" s="85" t="s">
        <v>1721</v>
      </c>
      <c r="C85" s="85" t="s">
        <v>324</v>
      </c>
      <c r="D85" s="85" t="s">
        <v>325</v>
      </c>
      <c r="E85" s="85" t="s">
        <v>326</v>
      </c>
      <c r="F85" s="85" t="s">
        <v>156</v>
      </c>
      <c r="G85" s="85" t="s">
        <v>157</v>
      </c>
      <c r="H85" s="87" t="s">
        <v>158</v>
      </c>
      <c r="I85" s="87" t="s">
        <v>158</v>
      </c>
      <c r="J85" s="87" t="s">
        <v>158</v>
      </c>
      <c r="K85" s="87" t="s">
        <v>158</v>
      </c>
      <c r="L85" s="96"/>
      <c r="M85" s="87" t="s">
        <v>158</v>
      </c>
      <c r="N85" s="87" t="s">
        <v>158</v>
      </c>
      <c r="O85" s="87" t="s">
        <v>158</v>
      </c>
      <c r="P85" s="86" t="s">
        <v>327</v>
      </c>
      <c r="Q85" s="128" t="s">
        <v>205</v>
      </c>
      <c r="R85" s="86" t="s">
        <v>328</v>
      </c>
      <c r="S85" s="98" t="s">
        <v>205</v>
      </c>
      <c r="T85" s="86" t="s">
        <v>205</v>
      </c>
      <c r="U85" s="86" t="s">
        <v>1856</v>
      </c>
    </row>
    <row r="86" spans="1:21" hidden="1" x14ac:dyDescent="0.25">
      <c r="A86" s="86">
        <v>17</v>
      </c>
      <c r="B86" s="85" t="s">
        <v>1721</v>
      </c>
      <c r="C86" s="85" t="s">
        <v>324</v>
      </c>
      <c r="D86" s="85" t="s">
        <v>325</v>
      </c>
      <c r="E86" s="85" t="s">
        <v>326</v>
      </c>
      <c r="F86" s="85" t="s">
        <v>332</v>
      </c>
      <c r="G86" s="85" t="s">
        <v>157</v>
      </c>
      <c r="H86" s="87" t="s">
        <v>158</v>
      </c>
      <c r="I86" s="87" t="s">
        <v>158</v>
      </c>
      <c r="J86" s="87" t="s">
        <v>158</v>
      </c>
      <c r="K86" s="87" t="s">
        <v>158</v>
      </c>
      <c r="L86" s="96"/>
      <c r="M86" s="87" t="s">
        <v>158</v>
      </c>
      <c r="N86" s="87" t="s">
        <v>158</v>
      </c>
      <c r="O86" s="87" t="s">
        <v>158</v>
      </c>
      <c r="P86" s="86" t="s">
        <v>327</v>
      </c>
      <c r="Q86" s="128" t="s">
        <v>205</v>
      </c>
      <c r="R86" s="86" t="s">
        <v>328</v>
      </c>
      <c r="S86" s="98" t="s">
        <v>205</v>
      </c>
      <c r="T86" s="86" t="s">
        <v>205</v>
      </c>
      <c r="U86" s="86" t="s">
        <v>1856</v>
      </c>
    </row>
    <row r="87" spans="1:21" hidden="1" x14ac:dyDescent="0.25">
      <c r="A87" s="86">
        <v>17</v>
      </c>
      <c r="B87" s="85" t="s">
        <v>1721</v>
      </c>
      <c r="C87" s="85" t="s">
        <v>324</v>
      </c>
      <c r="D87" s="85" t="s">
        <v>325</v>
      </c>
      <c r="E87" s="85" t="s">
        <v>326</v>
      </c>
      <c r="F87" s="85" t="s">
        <v>330</v>
      </c>
      <c r="G87" s="85" t="s">
        <v>157</v>
      </c>
      <c r="H87" s="87" t="s">
        <v>158</v>
      </c>
      <c r="I87" s="87" t="s">
        <v>158</v>
      </c>
      <c r="J87" s="87" t="s">
        <v>158</v>
      </c>
      <c r="K87" s="87" t="s">
        <v>158</v>
      </c>
      <c r="L87" s="96"/>
      <c r="M87" s="87" t="s">
        <v>158</v>
      </c>
      <c r="N87" s="87" t="s">
        <v>158</v>
      </c>
      <c r="O87" s="87" t="s">
        <v>158</v>
      </c>
      <c r="P87" s="86" t="s">
        <v>327</v>
      </c>
      <c r="Q87" s="128" t="s">
        <v>205</v>
      </c>
      <c r="R87" s="86" t="s">
        <v>328</v>
      </c>
      <c r="S87" s="98" t="s">
        <v>205</v>
      </c>
      <c r="T87" s="86" t="s">
        <v>205</v>
      </c>
      <c r="U87" s="86" t="s">
        <v>1856</v>
      </c>
    </row>
    <row r="88" spans="1:21" hidden="1" x14ac:dyDescent="0.25">
      <c r="A88" s="86">
        <v>17</v>
      </c>
      <c r="B88" s="85" t="s">
        <v>1721</v>
      </c>
      <c r="C88" s="85" t="s">
        <v>324</v>
      </c>
      <c r="D88" s="85" t="s">
        <v>325</v>
      </c>
      <c r="E88" s="85" t="s">
        <v>326</v>
      </c>
      <c r="F88" s="85" t="s">
        <v>182</v>
      </c>
      <c r="G88" s="85" t="s">
        <v>157</v>
      </c>
      <c r="H88" s="87" t="s">
        <v>158</v>
      </c>
      <c r="I88" s="87" t="s">
        <v>158</v>
      </c>
      <c r="J88" s="87" t="s">
        <v>158</v>
      </c>
      <c r="K88" s="87" t="s">
        <v>158</v>
      </c>
      <c r="L88" s="96"/>
      <c r="M88" s="87" t="s">
        <v>158</v>
      </c>
      <c r="N88" s="87" t="s">
        <v>158</v>
      </c>
      <c r="O88" s="87" t="s">
        <v>158</v>
      </c>
      <c r="P88" s="86" t="s">
        <v>327</v>
      </c>
      <c r="Q88" s="128" t="s">
        <v>205</v>
      </c>
      <c r="R88" s="86" t="s">
        <v>328</v>
      </c>
      <c r="S88" s="98" t="s">
        <v>205</v>
      </c>
      <c r="T88" s="86" t="s">
        <v>205</v>
      </c>
      <c r="U88" s="86" t="s">
        <v>1856</v>
      </c>
    </row>
    <row r="89" spans="1:21" hidden="1" x14ac:dyDescent="0.25">
      <c r="A89" s="86">
        <v>17</v>
      </c>
      <c r="B89" s="85" t="s">
        <v>1721</v>
      </c>
      <c r="C89" s="85" t="s">
        <v>324</v>
      </c>
      <c r="D89" s="85" t="s">
        <v>325</v>
      </c>
      <c r="E89" s="85" t="s">
        <v>326</v>
      </c>
      <c r="F89" s="85" t="s">
        <v>258</v>
      </c>
      <c r="G89" s="85" t="s">
        <v>157</v>
      </c>
      <c r="H89" s="87" t="s">
        <v>158</v>
      </c>
      <c r="I89" s="87" t="s">
        <v>158</v>
      </c>
      <c r="J89" s="87" t="s">
        <v>158</v>
      </c>
      <c r="K89" s="87" t="s">
        <v>158</v>
      </c>
      <c r="L89" s="96"/>
      <c r="M89" s="87" t="s">
        <v>158</v>
      </c>
      <c r="N89" s="87" t="s">
        <v>158</v>
      </c>
      <c r="O89" s="87" t="s">
        <v>158</v>
      </c>
      <c r="P89" s="86" t="s">
        <v>1857</v>
      </c>
      <c r="Q89" s="128" t="s">
        <v>205</v>
      </c>
      <c r="R89" s="86" t="s">
        <v>328</v>
      </c>
      <c r="S89" s="98" t="s">
        <v>205</v>
      </c>
      <c r="T89" s="86" t="s">
        <v>205</v>
      </c>
      <c r="U89" s="86" t="s">
        <v>1856</v>
      </c>
    </row>
    <row r="90" spans="1:21" hidden="1" x14ac:dyDescent="0.25">
      <c r="A90" s="86">
        <v>18</v>
      </c>
      <c r="B90" s="85" t="s">
        <v>26</v>
      </c>
      <c r="C90" s="85" t="s">
        <v>324</v>
      </c>
      <c r="D90" s="85" t="s">
        <v>355</v>
      </c>
      <c r="E90" s="85" t="s">
        <v>356</v>
      </c>
      <c r="F90" s="85" t="s">
        <v>357</v>
      </c>
      <c r="G90" s="85" t="s">
        <v>249</v>
      </c>
      <c r="H90" s="87" t="s">
        <v>158</v>
      </c>
      <c r="I90" s="87" t="s">
        <v>158</v>
      </c>
      <c r="J90" s="87" t="s">
        <v>158</v>
      </c>
      <c r="K90" s="87" t="s">
        <v>158</v>
      </c>
      <c r="L90" s="96"/>
      <c r="M90" s="87" t="s">
        <v>158</v>
      </c>
      <c r="N90" s="87" t="s">
        <v>158</v>
      </c>
      <c r="O90" s="87" t="s">
        <v>158</v>
      </c>
      <c r="P90" s="85" t="s">
        <v>171</v>
      </c>
      <c r="Q90" s="146" t="s">
        <v>358</v>
      </c>
      <c r="R90" s="86" t="s">
        <v>168</v>
      </c>
      <c r="S90" s="86" t="s">
        <v>244</v>
      </c>
      <c r="T90" s="86" t="s">
        <v>359</v>
      </c>
      <c r="U90" s="86" t="s">
        <v>360</v>
      </c>
    </row>
    <row r="91" spans="1:21" hidden="1" x14ac:dyDescent="0.25">
      <c r="A91" s="86">
        <v>18</v>
      </c>
      <c r="B91" s="85" t="s">
        <v>26</v>
      </c>
      <c r="C91" s="85" t="s">
        <v>324</v>
      </c>
      <c r="D91" s="85" t="s">
        <v>335</v>
      </c>
      <c r="E91" s="85" t="s">
        <v>326</v>
      </c>
      <c r="F91" s="85" t="s">
        <v>156</v>
      </c>
      <c r="G91" s="85" t="s">
        <v>157</v>
      </c>
      <c r="H91" s="87" t="s">
        <v>158</v>
      </c>
      <c r="I91" s="87" t="s">
        <v>158</v>
      </c>
      <c r="J91" s="87" t="s">
        <v>158</v>
      </c>
      <c r="K91" s="87" t="s">
        <v>158</v>
      </c>
      <c r="L91" s="96"/>
      <c r="M91" s="87" t="s">
        <v>158</v>
      </c>
      <c r="N91" s="87" t="s">
        <v>158</v>
      </c>
      <c r="O91" s="87" t="s">
        <v>158</v>
      </c>
      <c r="P91" s="86" t="s">
        <v>346</v>
      </c>
      <c r="Q91" s="145" t="s">
        <v>347</v>
      </c>
      <c r="R91" s="86" t="s">
        <v>161</v>
      </c>
      <c r="S91" s="86" t="s">
        <v>339</v>
      </c>
      <c r="T91" s="104">
        <v>2023</v>
      </c>
      <c r="U91" s="86" t="s">
        <v>1858</v>
      </c>
    </row>
    <row r="92" spans="1:21" hidden="1" x14ac:dyDescent="0.25">
      <c r="A92" s="86">
        <v>18</v>
      </c>
      <c r="B92" s="85" t="s">
        <v>26</v>
      </c>
      <c r="C92" s="85" t="s">
        <v>324</v>
      </c>
      <c r="D92" s="85" t="s">
        <v>335</v>
      </c>
      <c r="E92" s="85" t="s">
        <v>326</v>
      </c>
      <c r="F92" s="85" t="s">
        <v>156</v>
      </c>
      <c r="G92" s="85" t="s">
        <v>157</v>
      </c>
      <c r="H92" s="87" t="s">
        <v>158</v>
      </c>
      <c r="I92" s="87" t="s">
        <v>158</v>
      </c>
      <c r="J92" s="87" t="s">
        <v>158</v>
      </c>
      <c r="K92" s="87" t="s">
        <v>158</v>
      </c>
      <c r="L92" s="96"/>
      <c r="M92" s="87" t="s">
        <v>158</v>
      </c>
      <c r="N92" s="87" t="s">
        <v>158</v>
      </c>
      <c r="O92" s="87" t="s">
        <v>158</v>
      </c>
      <c r="P92" s="86" t="s">
        <v>348</v>
      </c>
      <c r="Q92" s="145" t="s">
        <v>349</v>
      </c>
      <c r="R92" s="86" t="s">
        <v>161</v>
      </c>
      <c r="S92" s="86" t="s">
        <v>234</v>
      </c>
      <c r="T92" s="104">
        <v>2023</v>
      </c>
      <c r="U92" s="86" t="s">
        <v>1859</v>
      </c>
    </row>
    <row r="93" spans="1:21" hidden="1" x14ac:dyDescent="0.25">
      <c r="A93" s="86">
        <v>18</v>
      </c>
      <c r="B93" s="85" t="s">
        <v>26</v>
      </c>
      <c r="C93" s="85" t="s">
        <v>324</v>
      </c>
      <c r="D93" s="85" t="s">
        <v>361</v>
      </c>
      <c r="E93" s="85" t="s">
        <v>362</v>
      </c>
      <c r="F93" s="85" t="s">
        <v>156</v>
      </c>
      <c r="G93" s="85" t="s">
        <v>249</v>
      </c>
      <c r="H93" s="87" t="s">
        <v>158</v>
      </c>
      <c r="I93" s="87" t="s">
        <v>158</v>
      </c>
      <c r="J93" s="87" t="s">
        <v>158</v>
      </c>
      <c r="K93" s="87" t="s">
        <v>158</v>
      </c>
      <c r="L93" s="96"/>
      <c r="M93" s="87" t="s">
        <v>158</v>
      </c>
      <c r="N93" s="87" t="s">
        <v>158</v>
      </c>
      <c r="O93" s="87" t="s">
        <v>158</v>
      </c>
      <c r="P93" s="86" t="s">
        <v>363</v>
      </c>
      <c r="Q93" s="145" t="s">
        <v>364</v>
      </c>
      <c r="R93" s="86" t="s">
        <v>161</v>
      </c>
      <c r="S93" s="86" t="s">
        <v>244</v>
      </c>
      <c r="T93" s="86">
        <v>2023</v>
      </c>
      <c r="U93" s="86" t="s">
        <v>365</v>
      </c>
    </row>
    <row r="94" spans="1:21" hidden="1" x14ac:dyDescent="0.25">
      <c r="A94" s="86">
        <v>18</v>
      </c>
      <c r="B94" s="85" t="s">
        <v>26</v>
      </c>
      <c r="C94" s="85" t="s">
        <v>324</v>
      </c>
      <c r="D94" s="85" t="s">
        <v>335</v>
      </c>
      <c r="E94" s="85" t="s">
        <v>326</v>
      </c>
      <c r="F94" s="85" t="s">
        <v>332</v>
      </c>
      <c r="G94" s="85" t="s">
        <v>157</v>
      </c>
      <c r="H94" s="87" t="s">
        <v>158</v>
      </c>
      <c r="I94" s="87" t="s">
        <v>158</v>
      </c>
      <c r="J94" s="87" t="s">
        <v>158</v>
      </c>
      <c r="K94" s="87" t="s">
        <v>158</v>
      </c>
      <c r="L94" s="96"/>
      <c r="M94" s="87" t="s">
        <v>158</v>
      </c>
      <c r="N94" s="87" t="s">
        <v>158</v>
      </c>
      <c r="O94" s="87" t="s">
        <v>158</v>
      </c>
      <c r="P94" s="86" t="s">
        <v>350</v>
      </c>
      <c r="Q94" s="145" t="s">
        <v>351</v>
      </c>
      <c r="R94" s="86" t="s">
        <v>161</v>
      </c>
      <c r="S94" s="86" t="s">
        <v>352</v>
      </c>
      <c r="T94" s="104" t="s">
        <v>353</v>
      </c>
      <c r="U94" s="86" t="s">
        <v>354</v>
      </c>
    </row>
    <row r="95" spans="1:21" hidden="1" x14ac:dyDescent="0.25">
      <c r="A95" s="86">
        <v>18</v>
      </c>
      <c r="B95" s="85" t="s">
        <v>26</v>
      </c>
      <c r="C95" s="85" t="s">
        <v>324</v>
      </c>
      <c r="D95" s="85" t="s">
        <v>335</v>
      </c>
      <c r="E95" s="85" t="s">
        <v>326</v>
      </c>
      <c r="F95" s="85" t="s">
        <v>182</v>
      </c>
      <c r="G95" s="85" t="s">
        <v>157</v>
      </c>
      <c r="H95" s="87" t="s">
        <v>158</v>
      </c>
      <c r="I95" s="87" t="s">
        <v>158</v>
      </c>
      <c r="J95" s="87" t="s">
        <v>158</v>
      </c>
      <c r="K95" s="87" t="s">
        <v>158</v>
      </c>
      <c r="L95" s="96"/>
      <c r="M95" s="87" t="s">
        <v>158</v>
      </c>
      <c r="N95" s="87" t="s">
        <v>158</v>
      </c>
      <c r="O95" s="87" t="s">
        <v>158</v>
      </c>
      <c r="P95" s="86" t="s">
        <v>336</v>
      </c>
      <c r="Q95" s="145" t="s">
        <v>338</v>
      </c>
      <c r="R95" s="86" t="s">
        <v>161</v>
      </c>
      <c r="S95" s="86" t="s">
        <v>339</v>
      </c>
      <c r="T95" s="86" t="s">
        <v>340</v>
      </c>
      <c r="U95" s="86" t="s">
        <v>341</v>
      </c>
    </row>
    <row r="96" spans="1:21" hidden="1" x14ac:dyDescent="0.25">
      <c r="A96" s="86">
        <v>18</v>
      </c>
      <c r="B96" s="85" t="s">
        <v>26</v>
      </c>
      <c r="C96" s="85" t="s">
        <v>324</v>
      </c>
      <c r="D96" s="85" t="s">
        <v>335</v>
      </c>
      <c r="E96" s="85" t="s">
        <v>326</v>
      </c>
      <c r="F96" s="85" t="s">
        <v>182</v>
      </c>
      <c r="G96" s="85" t="s">
        <v>157</v>
      </c>
      <c r="H96" s="87" t="s">
        <v>158</v>
      </c>
      <c r="I96" s="87" t="s">
        <v>158</v>
      </c>
      <c r="J96" s="87" t="s">
        <v>158</v>
      </c>
      <c r="K96" s="87" t="s">
        <v>158</v>
      </c>
      <c r="L96" s="96"/>
      <c r="M96" s="87" t="s">
        <v>158</v>
      </c>
      <c r="N96" s="87" t="s">
        <v>158</v>
      </c>
      <c r="O96" s="87" t="s">
        <v>158</v>
      </c>
      <c r="P96" s="86" t="s">
        <v>342</v>
      </c>
      <c r="Q96" s="145" t="s">
        <v>343</v>
      </c>
      <c r="R96" s="86" t="s">
        <v>168</v>
      </c>
      <c r="S96" s="86" t="s">
        <v>344</v>
      </c>
      <c r="T96" s="86" t="s">
        <v>345</v>
      </c>
      <c r="U96" s="86" t="s">
        <v>1860</v>
      </c>
    </row>
    <row r="97" spans="1:21" hidden="1" x14ac:dyDescent="0.25">
      <c r="A97" s="86">
        <v>18</v>
      </c>
      <c r="B97" s="85" t="s">
        <v>26</v>
      </c>
      <c r="C97" s="85" t="s">
        <v>324</v>
      </c>
      <c r="D97" s="85" t="s">
        <v>335</v>
      </c>
      <c r="E97" s="85" t="s">
        <v>326</v>
      </c>
      <c r="F97" s="85" t="s">
        <v>258</v>
      </c>
      <c r="G97" s="85" t="s">
        <v>249</v>
      </c>
      <c r="H97" s="87" t="s">
        <v>158</v>
      </c>
      <c r="I97" s="87" t="s">
        <v>158</v>
      </c>
      <c r="J97" s="87" t="s">
        <v>158</v>
      </c>
      <c r="K97" s="87" t="s">
        <v>158</v>
      </c>
      <c r="L97" s="96"/>
      <c r="M97" s="87" t="s">
        <v>158</v>
      </c>
      <c r="N97" s="87" t="s">
        <v>158</v>
      </c>
      <c r="O97" s="87" t="s">
        <v>158</v>
      </c>
      <c r="P97" s="86" t="s">
        <v>336</v>
      </c>
      <c r="Q97" s="145" t="s">
        <v>338</v>
      </c>
      <c r="R97" s="86" t="s">
        <v>161</v>
      </c>
      <c r="S97" s="86" t="s">
        <v>339</v>
      </c>
      <c r="T97" s="86" t="s">
        <v>340</v>
      </c>
      <c r="U97" s="86" t="s">
        <v>341</v>
      </c>
    </row>
    <row r="98" spans="1:21" hidden="1" x14ac:dyDescent="0.25">
      <c r="A98" s="86">
        <v>18</v>
      </c>
      <c r="B98" s="85" t="s">
        <v>26</v>
      </c>
      <c r="C98" s="85" t="s">
        <v>324</v>
      </c>
      <c r="D98" s="85" t="s">
        <v>335</v>
      </c>
      <c r="E98" s="85" t="s">
        <v>326</v>
      </c>
      <c r="F98" s="85" t="s">
        <v>258</v>
      </c>
      <c r="G98" s="85" t="s">
        <v>176</v>
      </c>
      <c r="H98" s="87" t="s">
        <v>158</v>
      </c>
      <c r="I98" s="87" t="s">
        <v>158</v>
      </c>
      <c r="J98" s="87" t="s">
        <v>158</v>
      </c>
      <c r="K98" s="87" t="s">
        <v>158</v>
      </c>
      <c r="L98" s="96"/>
      <c r="M98" s="87" t="s">
        <v>158</v>
      </c>
      <c r="N98" s="87" t="s">
        <v>158</v>
      </c>
      <c r="O98" s="87" t="s">
        <v>158</v>
      </c>
      <c r="P98" s="86" t="s">
        <v>342</v>
      </c>
      <c r="Q98" s="145" t="s">
        <v>343</v>
      </c>
      <c r="R98" s="86" t="s">
        <v>168</v>
      </c>
      <c r="S98" s="86" t="s">
        <v>344</v>
      </c>
      <c r="T98" s="86" t="s">
        <v>345</v>
      </c>
      <c r="U98" s="86" t="s">
        <v>1860</v>
      </c>
    </row>
    <row r="99" spans="1:21" hidden="1" x14ac:dyDescent="0.25">
      <c r="A99" s="86">
        <v>19</v>
      </c>
      <c r="B99" s="85" t="s">
        <v>27</v>
      </c>
      <c r="C99" s="85" t="s">
        <v>324</v>
      </c>
      <c r="D99" s="85" t="s">
        <v>366</v>
      </c>
      <c r="E99" s="85" t="s">
        <v>367</v>
      </c>
      <c r="F99" s="85" t="s">
        <v>370</v>
      </c>
      <c r="G99" s="85" t="s">
        <v>157</v>
      </c>
      <c r="H99" s="87" t="s">
        <v>158</v>
      </c>
      <c r="I99" s="87" t="s">
        <v>158</v>
      </c>
      <c r="J99" s="87" t="s">
        <v>158</v>
      </c>
      <c r="K99" s="87" t="s">
        <v>158</v>
      </c>
      <c r="L99" s="96"/>
      <c r="M99" s="87" t="s">
        <v>158</v>
      </c>
      <c r="N99" s="87" t="s">
        <v>158</v>
      </c>
      <c r="O99" s="87" t="s">
        <v>158</v>
      </c>
      <c r="P99" s="86" t="s">
        <v>371</v>
      </c>
      <c r="Q99" s="145" t="s">
        <v>372</v>
      </c>
      <c r="R99" s="86" t="s">
        <v>161</v>
      </c>
      <c r="S99" s="86" t="s">
        <v>344</v>
      </c>
      <c r="T99" s="104" t="s">
        <v>373</v>
      </c>
      <c r="U99" s="86" t="s">
        <v>374</v>
      </c>
    </row>
    <row r="100" spans="1:21" hidden="1" x14ac:dyDescent="0.25">
      <c r="A100" s="86">
        <v>19</v>
      </c>
      <c r="B100" s="85" t="s">
        <v>27</v>
      </c>
      <c r="C100" s="85" t="s">
        <v>324</v>
      </c>
      <c r="D100" s="85" t="s">
        <v>366</v>
      </c>
      <c r="E100" s="85" t="s">
        <v>367</v>
      </c>
      <c r="F100" s="85" t="s">
        <v>370</v>
      </c>
      <c r="G100" s="85" t="s">
        <v>157</v>
      </c>
      <c r="H100" s="87" t="s">
        <v>158</v>
      </c>
      <c r="I100" s="87" t="s">
        <v>158</v>
      </c>
      <c r="J100" s="87" t="s">
        <v>158</v>
      </c>
      <c r="K100" s="87" t="s">
        <v>158</v>
      </c>
      <c r="L100" s="96"/>
      <c r="M100" s="87" t="s">
        <v>158</v>
      </c>
      <c r="N100" s="87" t="s">
        <v>158</v>
      </c>
      <c r="O100" s="87" t="s">
        <v>158</v>
      </c>
      <c r="P100" s="86" t="s">
        <v>371</v>
      </c>
      <c r="Q100" s="145" t="s">
        <v>375</v>
      </c>
      <c r="R100" s="86" t="s">
        <v>161</v>
      </c>
      <c r="S100" s="86" t="s">
        <v>344</v>
      </c>
      <c r="T100" s="104" t="s">
        <v>373</v>
      </c>
      <c r="U100" s="86" t="s">
        <v>374</v>
      </c>
    </row>
    <row r="101" spans="1:21" hidden="1" x14ac:dyDescent="0.25">
      <c r="A101" s="86">
        <v>19</v>
      </c>
      <c r="B101" s="85" t="s">
        <v>27</v>
      </c>
      <c r="C101" s="85" t="s">
        <v>324</v>
      </c>
      <c r="D101" s="85" t="s">
        <v>366</v>
      </c>
      <c r="E101" s="85" t="s">
        <v>367</v>
      </c>
      <c r="F101" s="85" t="s">
        <v>182</v>
      </c>
      <c r="G101" s="85" t="s">
        <v>176</v>
      </c>
      <c r="H101" s="87" t="s">
        <v>158</v>
      </c>
      <c r="I101" s="87" t="s">
        <v>158</v>
      </c>
      <c r="J101" s="87" t="s">
        <v>158</v>
      </c>
      <c r="K101" s="87" t="s">
        <v>158</v>
      </c>
      <c r="L101" s="96"/>
      <c r="M101" s="87" t="s">
        <v>158</v>
      </c>
      <c r="N101" s="87" t="s">
        <v>158</v>
      </c>
      <c r="O101" s="87" t="s">
        <v>158</v>
      </c>
      <c r="P101" s="86" t="s">
        <v>342</v>
      </c>
      <c r="Q101" s="145" t="s">
        <v>368</v>
      </c>
      <c r="R101" s="86" t="s">
        <v>161</v>
      </c>
      <c r="S101" s="86" t="s">
        <v>344</v>
      </c>
      <c r="T101" s="104">
        <v>2023</v>
      </c>
      <c r="U101" s="86" t="s">
        <v>369</v>
      </c>
    </row>
    <row r="102" spans="1:21" hidden="1" x14ac:dyDescent="0.25">
      <c r="A102" s="86">
        <v>19</v>
      </c>
      <c r="B102" s="85" t="s">
        <v>27</v>
      </c>
      <c r="C102" s="85" t="s">
        <v>324</v>
      </c>
      <c r="D102" s="85" t="s">
        <v>366</v>
      </c>
      <c r="E102" s="85" t="s">
        <v>367</v>
      </c>
      <c r="F102" s="85" t="s">
        <v>258</v>
      </c>
      <c r="G102" s="85" t="s">
        <v>157</v>
      </c>
      <c r="H102" s="87" t="s">
        <v>158</v>
      </c>
      <c r="I102" s="87" t="s">
        <v>158</v>
      </c>
      <c r="J102" s="87" t="s">
        <v>158</v>
      </c>
      <c r="K102" s="87" t="s">
        <v>158</v>
      </c>
      <c r="L102" s="96"/>
      <c r="M102" s="87" t="s">
        <v>158</v>
      </c>
      <c r="N102" s="87" t="s">
        <v>158</v>
      </c>
      <c r="O102" s="87" t="s">
        <v>158</v>
      </c>
      <c r="P102" s="86" t="s">
        <v>376</v>
      </c>
      <c r="Q102" s="145" t="s">
        <v>377</v>
      </c>
      <c r="R102" s="86" t="s">
        <v>168</v>
      </c>
      <c r="S102" s="86" t="s">
        <v>344</v>
      </c>
      <c r="T102" s="104" t="s">
        <v>373</v>
      </c>
      <c r="U102" s="85" t="s">
        <v>1861</v>
      </c>
    </row>
    <row r="103" spans="1:21" hidden="1" x14ac:dyDescent="0.25">
      <c r="A103" s="86">
        <v>19</v>
      </c>
      <c r="B103" s="85" t="s">
        <v>27</v>
      </c>
      <c r="C103" s="85" t="s">
        <v>324</v>
      </c>
      <c r="D103" s="85" t="s">
        <v>366</v>
      </c>
      <c r="E103" s="85" t="s">
        <v>367</v>
      </c>
      <c r="F103" s="85" t="s">
        <v>258</v>
      </c>
      <c r="G103" s="85" t="s">
        <v>157</v>
      </c>
      <c r="H103" s="87" t="s">
        <v>158</v>
      </c>
      <c r="I103" s="87" t="s">
        <v>158</v>
      </c>
      <c r="J103" s="87" t="s">
        <v>158</v>
      </c>
      <c r="K103" s="87" t="s">
        <v>158</v>
      </c>
      <c r="L103" s="96"/>
      <c r="M103" s="87" t="s">
        <v>158</v>
      </c>
      <c r="N103" s="87" t="s">
        <v>158</v>
      </c>
      <c r="O103" s="87" t="s">
        <v>158</v>
      </c>
      <c r="P103" s="86" t="s">
        <v>1862</v>
      </c>
      <c r="Q103" s="145" t="s">
        <v>378</v>
      </c>
      <c r="R103" s="86" t="s">
        <v>168</v>
      </c>
      <c r="S103" s="86" t="s">
        <v>344</v>
      </c>
      <c r="T103" s="104">
        <v>2023</v>
      </c>
      <c r="U103" s="86" t="s">
        <v>1863</v>
      </c>
    </row>
    <row r="104" spans="1:21" hidden="1" x14ac:dyDescent="0.25">
      <c r="A104" s="86">
        <v>20</v>
      </c>
      <c r="B104" s="85" t="s">
        <v>1723</v>
      </c>
      <c r="C104" s="85" t="s">
        <v>324</v>
      </c>
      <c r="D104" s="85" t="s">
        <v>379</v>
      </c>
      <c r="E104" s="85" t="s">
        <v>380</v>
      </c>
      <c r="F104" s="85" t="s">
        <v>182</v>
      </c>
      <c r="G104" s="85" t="s">
        <v>157</v>
      </c>
      <c r="H104" s="87" t="s">
        <v>158</v>
      </c>
      <c r="I104" s="87" t="s">
        <v>158</v>
      </c>
      <c r="J104" s="87" t="s">
        <v>158</v>
      </c>
      <c r="K104" s="87" t="s">
        <v>158</v>
      </c>
      <c r="L104" s="96"/>
      <c r="M104" s="87" t="s">
        <v>158</v>
      </c>
      <c r="N104" s="87" t="s">
        <v>158</v>
      </c>
      <c r="O104" s="87" t="s">
        <v>158</v>
      </c>
      <c r="P104" s="86" t="s">
        <v>384</v>
      </c>
      <c r="Q104" s="145" t="s">
        <v>385</v>
      </c>
      <c r="R104" s="86" t="s">
        <v>161</v>
      </c>
      <c r="S104" s="86" t="s">
        <v>162</v>
      </c>
      <c r="T104" s="86" t="s">
        <v>386</v>
      </c>
      <c r="U104" s="86" t="s">
        <v>387</v>
      </c>
    </row>
    <row r="105" spans="1:21" hidden="1" x14ac:dyDescent="0.25">
      <c r="A105" s="86">
        <v>20</v>
      </c>
      <c r="B105" s="85" t="s">
        <v>1723</v>
      </c>
      <c r="C105" s="85" t="s">
        <v>324</v>
      </c>
      <c r="D105" s="85" t="s">
        <v>379</v>
      </c>
      <c r="E105" s="85" t="s">
        <v>391</v>
      </c>
      <c r="F105" s="85" t="s">
        <v>182</v>
      </c>
      <c r="G105" s="85" t="s">
        <v>157</v>
      </c>
      <c r="H105" s="87" t="s">
        <v>158</v>
      </c>
      <c r="I105" s="87" t="s">
        <v>158</v>
      </c>
      <c r="J105" s="87" t="s">
        <v>158</v>
      </c>
      <c r="K105" s="87" t="s">
        <v>158</v>
      </c>
      <c r="L105" s="96"/>
      <c r="M105" s="87" t="s">
        <v>158</v>
      </c>
      <c r="N105" s="87" t="s">
        <v>158</v>
      </c>
      <c r="O105" s="87" t="s">
        <v>158</v>
      </c>
      <c r="P105" s="86" t="s">
        <v>392</v>
      </c>
      <c r="Q105" s="145" t="s">
        <v>393</v>
      </c>
      <c r="R105" s="86" t="s">
        <v>161</v>
      </c>
      <c r="S105" s="86" t="s">
        <v>162</v>
      </c>
      <c r="T105" s="86" t="s">
        <v>394</v>
      </c>
      <c r="U105" s="86" t="s">
        <v>1864</v>
      </c>
    </row>
    <row r="106" spans="1:21" hidden="1" x14ac:dyDescent="0.25">
      <c r="A106" s="86">
        <v>20</v>
      </c>
      <c r="B106" s="85" t="s">
        <v>1723</v>
      </c>
      <c r="C106" s="85" t="s">
        <v>324</v>
      </c>
      <c r="D106" s="85" t="s">
        <v>379</v>
      </c>
      <c r="E106" s="85" t="s">
        <v>380</v>
      </c>
      <c r="F106" s="85" t="s">
        <v>388</v>
      </c>
      <c r="G106" s="85" t="s">
        <v>157</v>
      </c>
      <c r="H106" s="87" t="s">
        <v>158</v>
      </c>
      <c r="I106" s="87" t="s">
        <v>158</v>
      </c>
      <c r="J106" s="87" t="s">
        <v>158</v>
      </c>
      <c r="K106" s="87" t="s">
        <v>158</v>
      </c>
      <c r="L106" s="96"/>
      <c r="M106" s="87" t="s">
        <v>158</v>
      </c>
      <c r="N106" s="87" t="s">
        <v>158</v>
      </c>
      <c r="O106" s="87" t="s">
        <v>158</v>
      </c>
      <c r="P106" s="86" t="s">
        <v>1865</v>
      </c>
      <c r="Q106" s="145" t="s">
        <v>390</v>
      </c>
      <c r="R106" s="86" t="s">
        <v>161</v>
      </c>
      <c r="S106" s="86" t="s">
        <v>162</v>
      </c>
      <c r="T106" s="86" t="s">
        <v>353</v>
      </c>
      <c r="U106" s="86" t="s">
        <v>1866</v>
      </c>
    </row>
    <row r="107" spans="1:21" hidden="1" x14ac:dyDescent="0.25">
      <c r="A107" s="86">
        <v>20</v>
      </c>
      <c r="B107" s="85" t="s">
        <v>1723</v>
      </c>
      <c r="C107" s="85" t="s">
        <v>324</v>
      </c>
      <c r="D107" s="85" t="s">
        <v>379</v>
      </c>
      <c r="E107" s="85" t="s">
        <v>380</v>
      </c>
      <c r="F107" s="85" t="s">
        <v>258</v>
      </c>
      <c r="G107" s="85" t="s">
        <v>157</v>
      </c>
      <c r="H107" s="87" t="s">
        <v>158</v>
      </c>
      <c r="I107" s="87" t="s">
        <v>158</v>
      </c>
      <c r="J107" s="87" t="s">
        <v>158</v>
      </c>
      <c r="K107" s="87" t="s">
        <v>158</v>
      </c>
      <c r="L107" s="96"/>
      <c r="M107" s="87" t="s">
        <v>158</v>
      </c>
      <c r="N107" s="87" t="s">
        <v>158</v>
      </c>
      <c r="O107" s="87" t="s">
        <v>158</v>
      </c>
      <c r="P107" s="86" t="s">
        <v>381</v>
      </c>
      <c r="Q107" s="145" t="s">
        <v>382</v>
      </c>
      <c r="R107" s="86" t="s">
        <v>161</v>
      </c>
      <c r="S107" s="86" t="s">
        <v>162</v>
      </c>
      <c r="T107" s="86" t="s">
        <v>383</v>
      </c>
      <c r="U107" s="86" t="s">
        <v>1867</v>
      </c>
    </row>
    <row r="108" spans="1:21" hidden="1" x14ac:dyDescent="0.25">
      <c r="A108" s="86">
        <v>21</v>
      </c>
      <c r="B108" s="85" t="s">
        <v>28</v>
      </c>
      <c r="C108" s="85" t="s">
        <v>324</v>
      </c>
      <c r="D108" s="85" t="s">
        <v>379</v>
      </c>
      <c r="E108" s="85" t="s">
        <v>380</v>
      </c>
      <c r="F108" s="85" t="s">
        <v>182</v>
      </c>
      <c r="G108" s="85" t="s">
        <v>157</v>
      </c>
      <c r="H108" s="87" t="s">
        <v>158</v>
      </c>
      <c r="I108" s="87" t="s">
        <v>158</v>
      </c>
      <c r="J108" s="87" t="s">
        <v>158</v>
      </c>
      <c r="K108" s="87" t="s">
        <v>158</v>
      </c>
      <c r="L108" s="96"/>
      <c r="M108" s="87" t="s">
        <v>158</v>
      </c>
      <c r="N108" s="87" t="s">
        <v>158</v>
      </c>
      <c r="O108" s="87" t="s">
        <v>158</v>
      </c>
      <c r="P108" s="86" t="s">
        <v>204</v>
      </c>
      <c r="Q108" s="128" t="s">
        <v>205</v>
      </c>
      <c r="R108" s="128" t="s">
        <v>205</v>
      </c>
      <c r="S108" s="98" t="s">
        <v>205</v>
      </c>
      <c r="T108" s="86" t="s">
        <v>205</v>
      </c>
      <c r="U108" s="86" t="s">
        <v>206</v>
      </c>
    </row>
    <row r="109" spans="1:21" hidden="1" x14ac:dyDescent="0.25">
      <c r="A109" s="86">
        <v>22</v>
      </c>
      <c r="B109" s="85" t="s">
        <v>1724</v>
      </c>
      <c r="C109" s="85" t="s">
        <v>395</v>
      </c>
      <c r="D109" s="85" t="s">
        <v>396</v>
      </c>
      <c r="E109" s="85" t="s">
        <v>380</v>
      </c>
      <c r="F109" s="85" t="s">
        <v>398</v>
      </c>
      <c r="G109" s="85" t="s">
        <v>157</v>
      </c>
      <c r="H109" s="96"/>
      <c r="I109" s="87" t="s">
        <v>158</v>
      </c>
      <c r="J109" s="96"/>
      <c r="K109" s="87" t="s">
        <v>158</v>
      </c>
      <c r="L109" s="96"/>
      <c r="M109" s="87" t="s">
        <v>158</v>
      </c>
      <c r="N109" s="96"/>
      <c r="O109" s="96"/>
      <c r="P109" s="86" t="s">
        <v>1865</v>
      </c>
      <c r="Q109" s="145" t="s">
        <v>390</v>
      </c>
      <c r="R109" s="86" t="s">
        <v>161</v>
      </c>
      <c r="S109" s="86" t="s">
        <v>162</v>
      </c>
      <c r="T109" s="85" t="s">
        <v>397</v>
      </c>
      <c r="U109" s="86" t="s">
        <v>1868</v>
      </c>
    </row>
    <row r="110" spans="1:21" hidden="1" x14ac:dyDescent="0.25">
      <c r="A110" s="86">
        <v>22</v>
      </c>
      <c r="B110" s="85" t="s">
        <v>1724</v>
      </c>
      <c r="C110" s="85" t="s">
        <v>395</v>
      </c>
      <c r="D110" s="85" t="s">
        <v>396</v>
      </c>
      <c r="E110" s="85" t="s">
        <v>380</v>
      </c>
      <c r="F110" s="85" t="s">
        <v>258</v>
      </c>
      <c r="G110" s="85" t="s">
        <v>157</v>
      </c>
      <c r="H110" s="96"/>
      <c r="I110" s="87" t="s">
        <v>158</v>
      </c>
      <c r="J110" s="96"/>
      <c r="K110" s="87" t="s">
        <v>158</v>
      </c>
      <c r="L110" s="96"/>
      <c r="M110" s="87" t="s">
        <v>158</v>
      </c>
      <c r="N110" s="96"/>
      <c r="O110" s="96"/>
      <c r="P110" s="86" t="s">
        <v>1865</v>
      </c>
      <c r="Q110" s="145" t="s">
        <v>390</v>
      </c>
      <c r="R110" s="86" t="s">
        <v>161</v>
      </c>
      <c r="S110" s="86" t="s">
        <v>162</v>
      </c>
      <c r="T110" s="85" t="s">
        <v>397</v>
      </c>
      <c r="U110" s="85" t="s">
        <v>1869</v>
      </c>
    </row>
    <row r="111" spans="1:21" hidden="1" x14ac:dyDescent="0.25">
      <c r="A111" s="86">
        <v>23</v>
      </c>
      <c r="B111" s="85" t="s">
        <v>30</v>
      </c>
      <c r="C111" s="85" t="s">
        <v>229</v>
      </c>
      <c r="D111" s="85" t="s">
        <v>379</v>
      </c>
      <c r="E111" s="85" t="s">
        <v>205</v>
      </c>
      <c r="F111" s="85" t="s">
        <v>182</v>
      </c>
      <c r="G111" s="85" t="s">
        <v>157</v>
      </c>
      <c r="H111" s="96"/>
      <c r="I111" s="96"/>
      <c r="J111" s="96"/>
      <c r="K111" s="87" t="s">
        <v>158</v>
      </c>
      <c r="L111" s="96"/>
      <c r="M111" s="96"/>
      <c r="N111" s="96"/>
      <c r="O111" s="96"/>
      <c r="P111" s="86" t="s">
        <v>371</v>
      </c>
      <c r="Q111" s="145" t="s">
        <v>399</v>
      </c>
      <c r="R111" s="86" t="s">
        <v>168</v>
      </c>
      <c r="S111" s="86" t="s">
        <v>344</v>
      </c>
      <c r="T111" s="86" t="s">
        <v>400</v>
      </c>
      <c r="U111" s="86" t="s">
        <v>401</v>
      </c>
    </row>
    <row r="112" spans="1:21" hidden="1" x14ac:dyDescent="0.25">
      <c r="A112" s="86">
        <v>23</v>
      </c>
      <c r="B112" s="85" t="s">
        <v>30</v>
      </c>
      <c r="C112" s="85" t="s">
        <v>229</v>
      </c>
      <c r="D112" s="85" t="s">
        <v>379</v>
      </c>
      <c r="E112" s="85" t="s">
        <v>205</v>
      </c>
      <c r="F112" s="85" t="s">
        <v>182</v>
      </c>
      <c r="G112" s="85" t="s">
        <v>157</v>
      </c>
      <c r="H112" s="96"/>
      <c r="I112" s="96"/>
      <c r="J112" s="96"/>
      <c r="K112" s="87" t="s">
        <v>158</v>
      </c>
      <c r="L112" s="96"/>
      <c r="M112" s="96"/>
      <c r="N112" s="96"/>
      <c r="O112" s="96"/>
      <c r="P112" s="86" t="s">
        <v>371</v>
      </c>
      <c r="Q112" s="145" t="s">
        <v>402</v>
      </c>
      <c r="R112" s="86" t="s">
        <v>168</v>
      </c>
      <c r="S112" s="86" t="s">
        <v>344</v>
      </c>
      <c r="T112" s="86" t="s">
        <v>400</v>
      </c>
      <c r="U112" s="86" t="s">
        <v>403</v>
      </c>
    </row>
    <row r="113" spans="1:21" hidden="1" x14ac:dyDescent="0.25">
      <c r="A113" s="86">
        <v>24</v>
      </c>
      <c r="B113" s="85" t="s">
        <v>32</v>
      </c>
      <c r="C113" s="85" t="s">
        <v>154</v>
      </c>
      <c r="D113" s="85" t="s">
        <v>404</v>
      </c>
      <c r="E113" s="85" t="s">
        <v>380</v>
      </c>
      <c r="F113" s="85" t="s">
        <v>156</v>
      </c>
      <c r="G113" s="85" t="s">
        <v>157</v>
      </c>
      <c r="H113" s="87" t="s">
        <v>158</v>
      </c>
      <c r="I113" s="87" t="s">
        <v>158</v>
      </c>
      <c r="J113" s="87" t="s">
        <v>158</v>
      </c>
      <c r="K113" s="96"/>
      <c r="L113" s="96"/>
      <c r="M113" s="96"/>
      <c r="N113" s="96"/>
      <c r="O113" s="96"/>
      <c r="P113" s="86" t="s">
        <v>204</v>
      </c>
      <c r="Q113" s="128" t="s">
        <v>205</v>
      </c>
      <c r="R113" s="128" t="s">
        <v>205</v>
      </c>
      <c r="S113" s="98" t="s">
        <v>205</v>
      </c>
      <c r="T113" s="86" t="s">
        <v>205</v>
      </c>
      <c r="U113" s="86" t="s">
        <v>405</v>
      </c>
    </row>
    <row r="114" spans="1:21" hidden="1" x14ac:dyDescent="0.25">
      <c r="A114" s="86">
        <v>25</v>
      </c>
      <c r="B114" s="86" t="s">
        <v>109</v>
      </c>
      <c r="C114" s="85" t="s">
        <v>324</v>
      </c>
      <c r="D114" s="86" t="s">
        <v>683</v>
      </c>
      <c r="E114" s="86" t="s">
        <v>326</v>
      </c>
      <c r="F114" s="86" t="s">
        <v>196</v>
      </c>
      <c r="G114" s="86" t="s">
        <v>157</v>
      </c>
      <c r="H114" s="96"/>
      <c r="I114" s="96"/>
      <c r="J114" s="87" t="s">
        <v>158</v>
      </c>
      <c r="K114" s="87" t="s">
        <v>158</v>
      </c>
      <c r="L114" s="87" t="s">
        <v>158</v>
      </c>
      <c r="M114" s="96"/>
      <c r="N114" s="87" t="s">
        <v>158</v>
      </c>
      <c r="O114" s="87" t="s">
        <v>158</v>
      </c>
      <c r="P114" s="86" t="s">
        <v>1870</v>
      </c>
      <c r="Q114" s="145" t="s">
        <v>950</v>
      </c>
      <c r="R114" s="86" t="s">
        <v>161</v>
      </c>
      <c r="S114" s="98" t="s">
        <v>205</v>
      </c>
      <c r="T114" s="86" t="s">
        <v>205</v>
      </c>
      <c r="U114" s="86" t="s">
        <v>1871</v>
      </c>
    </row>
    <row r="115" spans="1:21" hidden="1" x14ac:dyDescent="0.25">
      <c r="A115" s="86">
        <v>25</v>
      </c>
      <c r="B115" s="86" t="s">
        <v>109</v>
      </c>
      <c r="C115" s="85" t="s">
        <v>324</v>
      </c>
      <c r="D115" s="85" t="s">
        <v>951</v>
      </c>
      <c r="E115" s="85" t="s">
        <v>952</v>
      </c>
      <c r="F115" s="85" t="s">
        <v>182</v>
      </c>
      <c r="G115" s="86" t="s">
        <v>176</v>
      </c>
      <c r="H115" s="96"/>
      <c r="I115" s="96"/>
      <c r="J115" s="87" t="s">
        <v>158</v>
      </c>
      <c r="K115" s="87" t="s">
        <v>158</v>
      </c>
      <c r="L115" s="87" t="s">
        <v>158</v>
      </c>
      <c r="M115" s="96"/>
      <c r="N115" s="87" t="s">
        <v>158</v>
      </c>
      <c r="O115" s="87" t="s">
        <v>158</v>
      </c>
      <c r="P115" s="86" t="s">
        <v>953</v>
      </c>
      <c r="Q115" s="145" t="s">
        <v>954</v>
      </c>
      <c r="R115" s="86" t="s">
        <v>161</v>
      </c>
      <c r="S115" s="86" t="s">
        <v>244</v>
      </c>
      <c r="T115" s="86" t="s">
        <v>955</v>
      </c>
      <c r="U115" s="86" t="s">
        <v>956</v>
      </c>
    </row>
    <row r="116" spans="1:21" hidden="1" x14ac:dyDescent="0.25">
      <c r="A116" s="86">
        <v>26</v>
      </c>
      <c r="B116" s="86" t="s">
        <v>1728</v>
      </c>
      <c r="C116" s="85" t="s">
        <v>324</v>
      </c>
      <c r="D116" s="86" t="s">
        <v>683</v>
      </c>
      <c r="E116" s="86" t="s">
        <v>326</v>
      </c>
      <c r="F116" s="86" t="s">
        <v>156</v>
      </c>
      <c r="G116" s="86" t="s">
        <v>157</v>
      </c>
      <c r="H116" s="96"/>
      <c r="I116" s="96"/>
      <c r="J116" s="87" t="s">
        <v>158</v>
      </c>
      <c r="K116" s="87" t="s">
        <v>158</v>
      </c>
      <c r="L116" s="96"/>
      <c r="M116" s="96"/>
      <c r="N116" s="96"/>
      <c r="O116" s="96"/>
      <c r="P116" s="86" t="s">
        <v>957</v>
      </c>
      <c r="Q116" s="145" t="s">
        <v>958</v>
      </c>
      <c r="R116" s="86" t="s">
        <v>161</v>
      </c>
      <c r="S116" s="98" t="s">
        <v>205</v>
      </c>
      <c r="T116" s="86" t="s">
        <v>205</v>
      </c>
      <c r="U116" s="86" t="s">
        <v>1872</v>
      </c>
    </row>
    <row r="117" spans="1:21" hidden="1" x14ac:dyDescent="0.25">
      <c r="A117" s="86">
        <v>27</v>
      </c>
      <c r="B117" s="85" t="s">
        <v>34</v>
      </c>
      <c r="C117" s="85" t="s">
        <v>246</v>
      </c>
      <c r="D117" s="85" t="s">
        <v>406</v>
      </c>
      <c r="E117" s="85" t="s">
        <v>407</v>
      </c>
      <c r="F117" s="85" t="s">
        <v>156</v>
      </c>
      <c r="G117" s="85" t="s">
        <v>157</v>
      </c>
      <c r="H117" s="87" t="s">
        <v>158</v>
      </c>
      <c r="I117" s="96"/>
      <c r="J117" s="96"/>
      <c r="K117" s="87" t="s">
        <v>158</v>
      </c>
      <c r="L117" s="87" t="s">
        <v>158</v>
      </c>
      <c r="M117" s="96"/>
      <c r="N117" s="96"/>
      <c r="O117" s="96"/>
      <c r="P117" s="86" t="s">
        <v>416</v>
      </c>
      <c r="Q117" s="128" t="s">
        <v>205</v>
      </c>
      <c r="R117" s="86" t="s">
        <v>328</v>
      </c>
      <c r="S117" s="98" t="s">
        <v>205</v>
      </c>
      <c r="T117" s="86" t="s">
        <v>205</v>
      </c>
      <c r="U117" s="86" t="s">
        <v>1873</v>
      </c>
    </row>
    <row r="118" spans="1:21" hidden="1" x14ac:dyDescent="0.25">
      <c r="A118" s="86">
        <v>27</v>
      </c>
      <c r="B118" s="85" t="s">
        <v>34</v>
      </c>
      <c r="C118" s="85" t="s">
        <v>246</v>
      </c>
      <c r="D118" s="85" t="s">
        <v>406</v>
      </c>
      <c r="E118" s="85" t="s">
        <v>407</v>
      </c>
      <c r="F118" s="85" t="s">
        <v>156</v>
      </c>
      <c r="G118" s="85" t="s">
        <v>157</v>
      </c>
      <c r="H118" s="87" t="s">
        <v>158</v>
      </c>
      <c r="I118" s="96"/>
      <c r="J118" s="96"/>
      <c r="K118" s="87" t="s">
        <v>158</v>
      </c>
      <c r="L118" s="87" t="s">
        <v>158</v>
      </c>
      <c r="M118" s="96"/>
      <c r="N118" s="96"/>
      <c r="O118" s="96"/>
      <c r="P118" s="86" t="s">
        <v>417</v>
      </c>
      <c r="Q118" s="128" t="s">
        <v>205</v>
      </c>
      <c r="R118" s="86" t="s">
        <v>328</v>
      </c>
      <c r="S118" s="98" t="s">
        <v>205</v>
      </c>
      <c r="T118" s="86" t="s">
        <v>205</v>
      </c>
      <c r="U118" s="86" t="s">
        <v>1873</v>
      </c>
    </row>
    <row r="119" spans="1:21" hidden="1" x14ac:dyDescent="0.25">
      <c r="A119" s="86">
        <v>27</v>
      </c>
      <c r="B119" s="85" t="s">
        <v>34</v>
      </c>
      <c r="C119" s="85" t="s">
        <v>246</v>
      </c>
      <c r="D119" s="85" t="s">
        <v>406</v>
      </c>
      <c r="E119" s="85" t="s">
        <v>407</v>
      </c>
      <c r="F119" s="85" t="s">
        <v>156</v>
      </c>
      <c r="G119" s="85" t="s">
        <v>157</v>
      </c>
      <c r="H119" s="87" t="s">
        <v>158</v>
      </c>
      <c r="I119" s="96"/>
      <c r="J119" s="96"/>
      <c r="K119" s="87" t="s">
        <v>158</v>
      </c>
      <c r="L119" s="87" t="s">
        <v>158</v>
      </c>
      <c r="M119" s="96"/>
      <c r="N119" s="96"/>
      <c r="O119" s="96"/>
      <c r="P119" s="86" t="s">
        <v>415</v>
      </c>
      <c r="Q119" s="128" t="s">
        <v>205</v>
      </c>
      <c r="R119" s="86" t="s">
        <v>328</v>
      </c>
      <c r="S119" s="98" t="s">
        <v>205</v>
      </c>
      <c r="T119" s="86" t="s">
        <v>205</v>
      </c>
      <c r="U119" s="86" t="s">
        <v>1873</v>
      </c>
    </row>
    <row r="120" spans="1:21" hidden="1" x14ac:dyDescent="0.25">
      <c r="A120" s="86">
        <v>27</v>
      </c>
      <c r="B120" s="85" t="s">
        <v>34</v>
      </c>
      <c r="C120" s="85" t="s">
        <v>246</v>
      </c>
      <c r="D120" s="85" t="s">
        <v>406</v>
      </c>
      <c r="E120" s="85" t="s">
        <v>407</v>
      </c>
      <c r="F120" s="85" t="s">
        <v>418</v>
      </c>
      <c r="G120" s="85" t="s">
        <v>157</v>
      </c>
      <c r="H120" s="87" t="s">
        <v>158</v>
      </c>
      <c r="I120" s="96"/>
      <c r="J120" s="96"/>
      <c r="K120" s="87" t="s">
        <v>158</v>
      </c>
      <c r="L120" s="87" t="s">
        <v>158</v>
      </c>
      <c r="M120" s="96"/>
      <c r="N120" s="96"/>
      <c r="O120" s="96"/>
      <c r="P120" s="86" t="s">
        <v>415</v>
      </c>
      <c r="Q120" s="128" t="s">
        <v>205</v>
      </c>
      <c r="R120" s="86" t="s">
        <v>328</v>
      </c>
      <c r="S120" s="98" t="s">
        <v>205</v>
      </c>
      <c r="T120" s="86" t="s">
        <v>205</v>
      </c>
      <c r="U120" s="86" t="s">
        <v>1873</v>
      </c>
    </row>
    <row r="121" spans="1:21" hidden="1" x14ac:dyDescent="0.25">
      <c r="A121" s="86">
        <v>27</v>
      </c>
      <c r="B121" s="85" t="s">
        <v>34</v>
      </c>
      <c r="C121" s="85" t="s">
        <v>246</v>
      </c>
      <c r="D121" s="85" t="s">
        <v>406</v>
      </c>
      <c r="E121" s="85" t="s">
        <v>407</v>
      </c>
      <c r="F121" s="85" t="s">
        <v>182</v>
      </c>
      <c r="G121" s="85" t="s">
        <v>157</v>
      </c>
      <c r="H121" s="87" t="s">
        <v>158</v>
      </c>
      <c r="I121" s="96"/>
      <c r="J121" s="96"/>
      <c r="K121" s="87" t="s">
        <v>158</v>
      </c>
      <c r="L121" s="87" t="s">
        <v>158</v>
      </c>
      <c r="M121" s="96"/>
      <c r="N121" s="96"/>
      <c r="O121" s="96"/>
      <c r="P121" s="86" t="s">
        <v>285</v>
      </c>
      <c r="Q121" s="145" t="s">
        <v>408</v>
      </c>
      <c r="R121" s="86" t="s">
        <v>161</v>
      </c>
      <c r="S121" s="86" t="s">
        <v>162</v>
      </c>
      <c r="T121" s="86" t="s">
        <v>409</v>
      </c>
      <c r="U121" s="86" t="s">
        <v>410</v>
      </c>
    </row>
    <row r="122" spans="1:21" hidden="1" x14ac:dyDescent="0.25">
      <c r="A122" s="86">
        <v>27</v>
      </c>
      <c r="B122" s="85" t="s">
        <v>34</v>
      </c>
      <c r="C122" s="85" t="s">
        <v>246</v>
      </c>
      <c r="D122" s="85" t="s">
        <v>406</v>
      </c>
      <c r="E122" s="85" t="s">
        <v>407</v>
      </c>
      <c r="F122" s="85" t="s">
        <v>182</v>
      </c>
      <c r="G122" s="85" t="s">
        <v>157</v>
      </c>
      <c r="H122" s="87" t="s">
        <v>158</v>
      </c>
      <c r="I122" s="96"/>
      <c r="J122" s="96"/>
      <c r="K122" s="87" t="s">
        <v>158</v>
      </c>
      <c r="L122" s="87" t="s">
        <v>158</v>
      </c>
      <c r="M122" s="96"/>
      <c r="N122" s="96"/>
      <c r="O122" s="96"/>
      <c r="P122" s="86" t="s">
        <v>411</v>
      </c>
      <c r="Q122" s="145" t="s">
        <v>412</v>
      </c>
      <c r="R122" s="86" t="s">
        <v>161</v>
      </c>
      <c r="S122" s="86" t="s">
        <v>344</v>
      </c>
      <c r="T122" s="86" t="s">
        <v>413</v>
      </c>
      <c r="U122" s="86" t="s">
        <v>414</v>
      </c>
    </row>
    <row r="123" spans="1:21" hidden="1" x14ac:dyDescent="0.25">
      <c r="A123" s="86">
        <v>28</v>
      </c>
      <c r="B123" s="85" t="s">
        <v>1732</v>
      </c>
      <c r="C123" s="85" t="s">
        <v>246</v>
      </c>
      <c r="D123" s="85" t="s">
        <v>247</v>
      </c>
      <c r="E123" s="85" t="s">
        <v>419</v>
      </c>
      <c r="F123" s="85" t="s">
        <v>196</v>
      </c>
      <c r="G123" s="85" t="s">
        <v>249</v>
      </c>
      <c r="H123" s="96"/>
      <c r="I123" s="87" t="s">
        <v>158</v>
      </c>
      <c r="J123" s="96"/>
      <c r="K123" s="96"/>
      <c r="L123" s="96"/>
      <c r="M123" s="96"/>
      <c r="N123" s="87" t="s">
        <v>158</v>
      </c>
      <c r="O123" s="87" t="s">
        <v>158</v>
      </c>
      <c r="P123" s="85" t="s">
        <v>247</v>
      </c>
      <c r="Q123" s="146" t="s">
        <v>250</v>
      </c>
      <c r="R123" s="85" t="s">
        <v>168</v>
      </c>
      <c r="S123" s="85" t="s">
        <v>162</v>
      </c>
      <c r="T123" s="86" t="s">
        <v>212</v>
      </c>
      <c r="U123" s="86" t="s">
        <v>1819</v>
      </c>
    </row>
    <row r="124" spans="1:21" hidden="1" x14ac:dyDescent="0.25">
      <c r="A124" s="86">
        <v>28</v>
      </c>
      <c r="B124" s="85" t="s">
        <v>1732</v>
      </c>
      <c r="C124" s="85" t="s">
        <v>246</v>
      </c>
      <c r="D124" s="85" t="s">
        <v>420</v>
      </c>
      <c r="E124" s="85" t="s">
        <v>421</v>
      </c>
      <c r="F124" s="85" t="s">
        <v>1874</v>
      </c>
      <c r="G124" s="85" t="s">
        <v>157</v>
      </c>
      <c r="H124" s="96"/>
      <c r="I124" s="87" t="s">
        <v>158</v>
      </c>
      <c r="J124" s="96"/>
      <c r="K124" s="96"/>
      <c r="L124" s="96"/>
      <c r="M124" s="96"/>
      <c r="N124" s="87" t="s">
        <v>158</v>
      </c>
      <c r="O124" s="87" t="s">
        <v>158</v>
      </c>
      <c r="P124" s="86" t="s">
        <v>285</v>
      </c>
      <c r="Q124" s="145" t="s">
        <v>408</v>
      </c>
      <c r="R124" s="86" t="s">
        <v>161</v>
      </c>
      <c r="S124" s="85" t="s">
        <v>162</v>
      </c>
      <c r="T124" s="86" t="s">
        <v>409</v>
      </c>
      <c r="U124" s="86" t="s">
        <v>422</v>
      </c>
    </row>
    <row r="125" spans="1:21" hidden="1" x14ac:dyDescent="0.25">
      <c r="A125" s="86">
        <v>29</v>
      </c>
      <c r="B125" s="85" t="s">
        <v>35</v>
      </c>
      <c r="C125" s="85" t="s">
        <v>246</v>
      </c>
      <c r="D125" s="85" t="s">
        <v>247</v>
      </c>
      <c r="E125" s="85" t="s">
        <v>423</v>
      </c>
      <c r="F125" s="85" t="s">
        <v>182</v>
      </c>
      <c r="G125" s="85" t="s">
        <v>157</v>
      </c>
      <c r="H125" s="87" t="s">
        <v>158</v>
      </c>
      <c r="I125" s="96"/>
      <c r="J125" s="96"/>
      <c r="K125" s="87" t="s">
        <v>158</v>
      </c>
      <c r="L125" s="96"/>
      <c r="M125" s="96"/>
      <c r="N125" s="96"/>
      <c r="O125" s="96"/>
      <c r="P125" s="86" t="s">
        <v>285</v>
      </c>
      <c r="Q125" s="145" t="s">
        <v>408</v>
      </c>
      <c r="R125" s="86" t="s">
        <v>161</v>
      </c>
      <c r="S125" s="86" t="s">
        <v>162</v>
      </c>
      <c r="T125" s="86" t="s">
        <v>424</v>
      </c>
      <c r="U125" s="86" t="s">
        <v>425</v>
      </c>
    </row>
    <row r="126" spans="1:21" hidden="1" x14ac:dyDescent="0.25">
      <c r="A126" s="86">
        <v>30</v>
      </c>
      <c r="B126" s="85" t="s">
        <v>36</v>
      </c>
      <c r="C126" s="85" t="s">
        <v>246</v>
      </c>
      <c r="D126" s="85" t="s">
        <v>426</v>
      </c>
      <c r="E126" s="85" t="s">
        <v>380</v>
      </c>
      <c r="F126" s="85" t="s">
        <v>196</v>
      </c>
      <c r="G126" s="85" t="s">
        <v>176</v>
      </c>
      <c r="H126" s="87" t="s">
        <v>158</v>
      </c>
      <c r="I126" s="96"/>
      <c r="J126" s="96"/>
      <c r="K126" s="87" t="s">
        <v>158</v>
      </c>
      <c r="L126" s="96"/>
      <c r="M126" s="96"/>
      <c r="N126" s="96"/>
      <c r="O126" s="96"/>
      <c r="P126" s="86" t="s">
        <v>204</v>
      </c>
      <c r="Q126" s="128" t="s">
        <v>205</v>
      </c>
      <c r="R126" s="128" t="s">
        <v>205</v>
      </c>
      <c r="S126" s="98" t="s">
        <v>205</v>
      </c>
      <c r="T126" s="86" t="s">
        <v>205</v>
      </c>
      <c r="U126" s="86" t="s">
        <v>206</v>
      </c>
    </row>
    <row r="127" spans="1:21" hidden="1" x14ac:dyDescent="0.25">
      <c r="A127" s="86">
        <v>30</v>
      </c>
      <c r="B127" s="85" t="s">
        <v>36</v>
      </c>
      <c r="C127" s="85" t="s">
        <v>246</v>
      </c>
      <c r="D127" s="85" t="s">
        <v>426</v>
      </c>
      <c r="E127" s="97" t="s">
        <v>427</v>
      </c>
      <c r="F127" s="85" t="s">
        <v>156</v>
      </c>
      <c r="G127" s="85" t="s">
        <v>157</v>
      </c>
      <c r="H127" s="87" t="s">
        <v>158</v>
      </c>
      <c r="I127" s="96"/>
      <c r="J127" s="96"/>
      <c r="K127" s="87" t="s">
        <v>158</v>
      </c>
      <c r="L127" s="96"/>
      <c r="M127" s="96"/>
      <c r="N127" s="96"/>
      <c r="O127" s="96"/>
      <c r="P127" s="86" t="s">
        <v>1875</v>
      </c>
      <c r="Q127" s="145" t="s">
        <v>435</v>
      </c>
      <c r="R127" s="86" t="s">
        <v>168</v>
      </c>
      <c r="S127" s="86" t="s">
        <v>442</v>
      </c>
      <c r="T127" s="86" t="s">
        <v>205</v>
      </c>
      <c r="U127" s="86" t="s">
        <v>443</v>
      </c>
    </row>
    <row r="128" spans="1:21" hidden="1" x14ac:dyDescent="0.25">
      <c r="A128" s="86">
        <v>30</v>
      </c>
      <c r="B128" s="85" t="s">
        <v>36</v>
      </c>
      <c r="C128" s="85" t="s">
        <v>246</v>
      </c>
      <c r="D128" s="85" t="s">
        <v>426</v>
      </c>
      <c r="E128" s="97" t="s">
        <v>427</v>
      </c>
      <c r="F128" s="85" t="s">
        <v>182</v>
      </c>
      <c r="G128" s="85" t="s">
        <v>157</v>
      </c>
      <c r="H128" s="87" t="s">
        <v>158</v>
      </c>
      <c r="I128" s="96"/>
      <c r="J128" s="96"/>
      <c r="K128" s="87" t="s">
        <v>158</v>
      </c>
      <c r="L128" s="96"/>
      <c r="M128" s="96"/>
      <c r="N128" s="96"/>
      <c r="O128" s="96"/>
      <c r="P128" s="86" t="s">
        <v>285</v>
      </c>
      <c r="Q128" s="145" t="s">
        <v>408</v>
      </c>
      <c r="R128" s="86" t="s">
        <v>161</v>
      </c>
      <c r="S128" s="86" t="s">
        <v>162</v>
      </c>
      <c r="T128" s="86" t="s">
        <v>428</v>
      </c>
      <c r="U128" s="86" t="s">
        <v>1876</v>
      </c>
    </row>
    <row r="129" spans="1:21" hidden="1" x14ac:dyDescent="0.25">
      <c r="A129" s="86">
        <v>30</v>
      </c>
      <c r="B129" s="85" t="s">
        <v>36</v>
      </c>
      <c r="C129" s="85" t="s">
        <v>246</v>
      </c>
      <c r="D129" s="85" t="s">
        <v>426</v>
      </c>
      <c r="E129" s="97" t="s">
        <v>427</v>
      </c>
      <c r="F129" s="85" t="s">
        <v>182</v>
      </c>
      <c r="G129" s="85" t="s">
        <v>157</v>
      </c>
      <c r="H129" s="87" t="s">
        <v>158</v>
      </c>
      <c r="I129" s="96"/>
      <c r="J129" s="96"/>
      <c r="K129" s="87" t="s">
        <v>158</v>
      </c>
      <c r="L129" s="96"/>
      <c r="M129" s="96"/>
      <c r="N129" s="96"/>
      <c r="O129" s="96"/>
      <c r="P129" s="86" t="s">
        <v>411</v>
      </c>
      <c r="Q129" s="145" t="s">
        <v>429</v>
      </c>
      <c r="R129" s="86" t="s">
        <v>161</v>
      </c>
      <c r="S129" s="86" t="s">
        <v>344</v>
      </c>
      <c r="T129" s="86" t="s">
        <v>430</v>
      </c>
      <c r="U129" s="86" t="s">
        <v>431</v>
      </c>
    </row>
    <row r="130" spans="1:21" hidden="1" x14ac:dyDescent="0.25">
      <c r="A130" s="86">
        <v>30</v>
      </c>
      <c r="B130" s="85" t="s">
        <v>36</v>
      </c>
      <c r="C130" s="85" t="s">
        <v>246</v>
      </c>
      <c r="D130" s="85" t="s">
        <v>426</v>
      </c>
      <c r="E130" s="97" t="s">
        <v>427</v>
      </c>
      <c r="F130" s="85" t="s">
        <v>182</v>
      </c>
      <c r="G130" s="85" t="s">
        <v>157</v>
      </c>
      <c r="H130" s="87" t="s">
        <v>158</v>
      </c>
      <c r="I130" s="96"/>
      <c r="J130" s="96"/>
      <c r="K130" s="87" t="s">
        <v>158</v>
      </c>
      <c r="L130" s="96"/>
      <c r="M130" s="96"/>
      <c r="N130" s="96"/>
      <c r="O130" s="96"/>
      <c r="P130" s="86" t="s">
        <v>1875</v>
      </c>
      <c r="Q130" s="145" t="s">
        <v>435</v>
      </c>
      <c r="R130" s="86" t="s">
        <v>168</v>
      </c>
      <c r="S130" s="86" t="s">
        <v>344</v>
      </c>
      <c r="T130" s="86" t="s">
        <v>436</v>
      </c>
      <c r="U130" s="86" t="s">
        <v>1877</v>
      </c>
    </row>
    <row r="131" spans="1:21" hidden="1" x14ac:dyDescent="0.25">
      <c r="A131" s="86">
        <v>30</v>
      </c>
      <c r="B131" s="85" t="s">
        <v>36</v>
      </c>
      <c r="C131" s="85" t="s">
        <v>246</v>
      </c>
      <c r="D131" s="85" t="s">
        <v>426</v>
      </c>
      <c r="E131" s="97" t="s">
        <v>427</v>
      </c>
      <c r="F131" s="85" t="s">
        <v>182</v>
      </c>
      <c r="G131" s="85" t="s">
        <v>157</v>
      </c>
      <c r="H131" s="87" t="s">
        <v>158</v>
      </c>
      <c r="I131" s="96"/>
      <c r="J131" s="96"/>
      <c r="K131" s="87" t="s">
        <v>158</v>
      </c>
      <c r="L131" s="96"/>
      <c r="M131" s="96"/>
      <c r="N131" s="96"/>
      <c r="O131" s="96"/>
      <c r="P131" s="86" t="s">
        <v>432</v>
      </c>
      <c r="Q131" s="145" t="s">
        <v>433</v>
      </c>
      <c r="R131" s="86" t="s">
        <v>161</v>
      </c>
      <c r="S131" s="86" t="s">
        <v>162</v>
      </c>
      <c r="T131" s="86" t="s">
        <v>212</v>
      </c>
      <c r="U131" s="86" t="s">
        <v>1878</v>
      </c>
    </row>
    <row r="132" spans="1:21" hidden="1" x14ac:dyDescent="0.25">
      <c r="A132" s="86">
        <v>30</v>
      </c>
      <c r="B132" s="85" t="s">
        <v>36</v>
      </c>
      <c r="C132" s="85" t="s">
        <v>246</v>
      </c>
      <c r="D132" s="85" t="s">
        <v>426</v>
      </c>
      <c r="E132" s="85" t="s">
        <v>437</v>
      </c>
      <c r="F132" s="85" t="s">
        <v>182</v>
      </c>
      <c r="G132" s="85" t="s">
        <v>176</v>
      </c>
      <c r="H132" s="87" t="s">
        <v>158</v>
      </c>
      <c r="I132" s="96"/>
      <c r="J132" s="96"/>
      <c r="K132" s="87" t="s">
        <v>158</v>
      </c>
      <c r="L132" s="96"/>
      <c r="M132" s="96"/>
      <c r="N132" s="96"/>
      <c r="O132" s="96"/>
      <c r="P132" s="86" t="s">
        <v>438</v>
      </c>
      <c r="Q132" s="145" t="s">
        <v>439</v>
      </c>
      <c r="R132" s="86" t="s">
        <v>161</v>
      </c>
      <c r="S132" s="98" t="s">
        <v>205</v>
      </c>
      <c r="T132" s="86" t="s">
        <v>440</v>
      </c>
      <c r="U132" s="86" t="s">
        <v>441</v>
      </c>
    </row>
    <row r="133" spans="1:21" hidden="1" x14ac:dyDescent="0.25">
      <c r="A133" s="86">
        <v>31</v>
      </c>
      <c r="B133" s="85" t="s">
        <v>37</v>
      </c>
      <c r="C133" s="85" t="s">
        <v>246</v>
      </c>
      <c r="D133" s="85" t="s">
        <v>247</v>
      </c>
      <c r="E133" s="85" t="s">
        <v>444</v>
      </c>
      <c r="F133" s="85" t="s">
        <v>196</v>
      </c>
      <c r="G133" s="85" t="s">
        <v>249</v>
      </c>
      <c r="H133" s="96"/>
      <c r="I133" s="87" t="s">
        <v>158</v>
      </c>
      <c r="J133" s="87" t="s">
        <v>158</v>
      </c>
      <c r="K133" s="96"/>
      <c r="L133" s="96"/>
      <c r="M133" s="96"/>
      <c r="N133" s="87" t="s">
        <v>158</v>
      </c>
      <c r="O133" s="87" t="s">
        <v>158</v>
      </c>
      <c r="P133" s="85" t="s">
        <v>247</v>
      </c>
      <c r="Q133" s="146" t="s">
        <v>250</v>
      </c>
      <c r="R133" s="85" t="s">
        <v>168</v>
      </c>
      <c r="S133" s="85" t="s">
        <v>162</v>
      </c>
      <c r="T133" s="86" t="s">
        <v>212</v>
      </c>
      <c r="U133" s="86" t="s">
        <v>1819</v>
      </c>
    </row>
    <row r="134" spans="1:21" hidden="1" x14ac:dyDescent="0.25">
      <c r="A134" s="86">
        <v>31</v>
      </c>
      <c r="B134" s="85" t="s">
        <v>37</v>
      </c>
      <c r="C134" s="85" t="s">
        <v>246</v>
      </c>
      <c r="D134" s="85" t="s">
        <v>420</v>
      </c>
      <c r="E134" s="85" t="s">
        <v>421</v>
      </c>
      <c r="F134" s="85" t="s">
        <v>1879</v>
      </c>
      <c r="G134" s="85" t="s">
        <v>249</v>
      </c>
      <c r="H134" s="96"/>
      <c r="I134" s="87" t="s">
        <v>158</v>
      </c>
      <c r="J134" s="87" t="s">
        <v>158</v>
      </c>
      <c r="K134" s="96"/>
      <c r="L134" s="96"/>
      <c r="M134" s="96"/>
      <c r="N134" s="87" t="s">
        <v>158</v>
      </c>
      <c r="O134" s="87" t="s">
        <v>158</v>
      </c>
      <c r="P134" s="86" t="s">
        <v>285</v>
      </c>
      <c r="Q134" s="146" t="s">
        <v>445</v>
      </c>
      <c r="R134" s="85" t="s">
        <v>161</v>
      </c>
      <c r="S134" s="85" t="s">
        <v>162</v>
      </c>
      <c r="T134" s="86" t="s">
        <v>212</v>
      </c>
      <c r="U134" s="86" t="s">
        <v>446</v>
      </c>
    </row>
    <row r="135" spans="1:21" hidden="1" x14ac:dyDescent="0.25">
      <c r="A135" s="86">
        <v>32</v>
      </c>
      <c r="B135" s="85" t="s">
        <v>38</v>
      </c>
      <c r="C135" s="85" t="s">
        <v>154</v>
      </c>
      <c r="D135" s="85" t="s">
        <v>450</v>
      </c>
      <c r="E135" s="85" t="s">
        <v>451</v>
      </c>
      <c r="F135" s="85" t="s">
        <v>452</v>
      </c>
      <c r="G135" s="85" t="s">
        <v>241</v>
      </c>
      <c r="H135" s="96"/>
      <c r="I135" s="96"/>
      <c r="J135" s="96"/>
      <c r="K135" s="87" t="s">
        <v>158</v>
      </c>
      <c r="L135" s="96"/>
      <c r="M135" s="96"/>
      <c r="N135" s="87" t="s">
        <v>158</v>
      </c>
      <c r="O135" s="87" t="s">
        <v>158</v>
      </c>
      <c r="P135" s="86" t="s">
        <v>242</v>
      </c>
      <c r="Q135" s="145" t="s">
        <v>243</v>
      </c>
      <c r="R135" s="86" t="s">
        <v>161</v>
      </c>
      <c r="S135" s="86" t="s">
        <v>244</v>
      </c>
      <c r="T135" s="86" t="s">
        <v>453</v>
      </c>
      <c r="U135" s="86" t="s">
        <v>1880</v>
      </c>
    </row>
    <row r="136" spans="1:21" hidden="1" x14ac:dyDescent="0.25">
      <c r="A136" s="86">
        <v>32</v>
      </c>
      <c r="B136" s="85" t="s">
        <v>38</v>
      </c>
      <c r="C136" s="85" t="s">
        <v>154</v>
      </c>
      <c r="D136" s="85" t="s">
        <v>454</v>
      </c>
      <c r="E136" s="85" t="s">
        <v>455</v>
      </c>
      <c r="F136" s="85" t="s">
        <v>452</v>
      </c>
      <c r="G136" s="85" t="s">
        <v>241</v>
      </c>
      <c r="H136" s="96"/>
      <c r="I136" s="96"/>
      <c r="J136" s="96"/>
      <c r="K136" s="87" t="s">
        <v>158</v>
      </c>
      <c r="L136" s="96"/>
      <c r="M136" s="96"/>
      <c r="N136" s="87" t="s">
        <v>158</v>
      </c>
      <c r="O136" s="87" t="s">
        <v>158</v>
      </c>
      <c r="P136" s="86" t="s">
        <v>242</v>
      </c>
      <c r="Q136" s="145" t="s">
        <v>243</v>
      </c>
      <c r="R136" s="86" t="s">
        <v>161</v>
      </c>
      <c r="S136" s="86" t="s">
        <v>244</v>
      </c>
      <c r="T136" s="86" t="s">
        <v>453</v>
      </c>
      <c r="U136" s="86" t="s">
        <v>1880</v>
      </c>
    </row>
    <row r="137" spans="1:21" hidden="1" x14ac:dyDescent="0.25">
      <c r="A137" s="86">
        <v>32</v>
      </c>
      <c r="B137" s="85" t="s">
        <v>38</v>
      </c>
      <c r="C137" s="85" t="s">
        <v>246</v>
      </c>
      <c r="D137" s="85" t="s">
        <v>247</v>
      </c>
      <c r="E137" s="85" t="s">
        <v>447</v>
      </c>
      <c r="F137" s="85" t="s">
        <v>156</v>
      </c>
      <c r="G137" s="85" t="s">
        <v>157</v>
      </c>
      <c r="H137" s="87" t="s">
        <v>158</v>
      </c>
      <c r="I137" s="87" t="s">
        <v>158</v>
      </c>
      <c r="J137" s="96"/>
      <c r="K137" s="87" t="s">
        <v>158</v>
      </c>
      <c r="L137" s="96"/>
      <c r="M137" s="96"/>
      <c r="N137" s="96"/>
      <c r="O137" s="96"/>
      <c r="P137" s="86" t="s">
        <v>204</v>
      </c>
      <c r="Q137" s="128" t="s">
        <v>205</v>
      </c>
      <c r="R137" s="128" t="s">
        <v>205</v>
      </c>
      <c r="S137" s="98" t="s">
        <v>205</v>
      </c>
      <c r="T137" s="86" t="s">
        <v>205</v>
      </c>
      <c r="U137" s="86" t="s">
        <v>206</v>
      </c>
    </row>
    <row r="138" spans="1:21" hidden="1" x14ac:dyDescent="0.25">
      <c r="A138" s="86">
        <v>32</v>
      </c>
      <c r="B138" s="85" t="s">
        <v>38</v>
      </c>
      <c r="C138" s="85" t="s">
        <v>246</v>
      </c>
      <c r="D138" s="85" t="s">
        <v>247</v>
      </c>
      <c r="E138" s="85" t="s">
        <v>421</v>
      </c>
      <c r="F138" s="85" t="s">
        <v>182</v>
      </c>
      <c r="G138" s="85" t="s">
        <v>157</v>
      </c>
      <c r="H138" s="96"/>
      <c r="I138" s="87" t="s">
        <v>158</v>
      </c>
      <c r="J138" s="96"/>
      <c r="K138" s="87" t="s">
        <v>158</v>
      </c>
      <c r="L138" s="96"/>
      <c r="M138" s="96"/>
      <c r="N138" s="96"/>
      <c r="O138" s="96"/>
      <c r="P138" s="86" t="s">
        <v>285</v>
      </c>
      <c r="Q138" s="145" t="s">
        <v>445</v>
      </c>
      <c r="R138" s="86" t="s">
        <v>161</v>
      </c>
      <c r="S138" s="86" t="s">
        <v>162</v>
      </c>
      <c r="T138" s="86" t="s">
        <v>185</v>
      </c>
      <c r="U138" s="86" t="s">
        <v>1881</v>
      </c>
    </row>
    <row r="139" spans="1:21" hidden="1" x14ac:dyDescent="0.25">
      <c r="A139" s="86">
        <v>32</v>
      </c>
      <c r="B139" s="85" t="s">
        <v>38</v>
      </c>
      <c r="C139" s="85" t="s">
        <v>246</v>
      </c>
      <c r="D139" s="85" t="s">
        <v>247</v>
      </c>
      <c r="E139" s="85" t="s">
        <v>421</v>
      </c>
      <c r="F139" s="85" t="s">
        <v>182</v>
      </c>
      <c r="G139" s="85" t="s">
        <v>157</v>
      </c>
      <c r="H139" s="96"/>
      <c r="I139" s="87" t="s">
        <v>158</v>
      </c>
      <c r="J139" s="96"/>
      <c r="K139" s="87" t="s">
        <v>158</v>
      </c>
      <c r="L139" s="96"/>
      <c r="M139" s="96"/>
      <c r="N139" s="96"/>
      <c r="O139" s="96"/>
      <c r="P139" s="86" t="s">
        <v>285</v>
      </c>
      <c r="Q139" s="145" t="s">
        <v>408</v>
      </c>
      <c r="R139" s="86" t="s">
        <v>161</v>
      </c>
      <c r="S139" s="86" t="s">
        <v>162</v>
      </c>
      <c r="T139" s="86" t="s">
        <v>409</v>
      </c>
      <c r="U139" s="86" t="s">
        <v>448</v>
      </c>
    </row>
    <row r="140" spans="1:21" hidden="1" x14ac:dyDescent="0.25">
      <c r="A140" s="86">
        <v>32</v>
      </c>
      <c r="B140" s="85" t="s">
        <v>38</v>
      </c>
      <c r="C140" s="85" t="s">
        <v>246</v>
      </c>
      <c r="D140" s="85" t="s">
        <v>247</v>
      </c>
      <c r="E140" s="85" t="s">
        <v>421</v>
      </c>
      <c r="F140" s="85" t="s">
        <v>449</v>
      </c>
      <c r="G140" s="85" t="s">
        <v>157</v>
      </c>
      <c r="H140" s="96"/>
      <c r="I140" s="87" t="s">
        <v>158</v>
      </c>
      <c r="J140" s="96"/>
      <c r="K140" s="87" t="s">
        <v>158</v>
      </c>
      <c r="L140" s="96"/>
      <c r="M140" s="96"/>
      <c r="N140" s="96"/>
      <c r="O140" s="96"/>
      <c r="P140" s="86" t="s">
        <v>204</v>
      </c>
      <c r="Q140" s="128" t="s">
        <v>205</v>
      </c>
      <c r="R140" s="128" t="s">
        <v>205</v>
      </c>
      <c r="S140" s="98" t="s">
        <v>205</v>
      </c>
      <c r="T140" s="86" t="s">
        <v>205</v>
      </c>
      <c r="U140" s="86" t="s">
        <v>206</v>
      </c>
    </row>
    <row r="141" spans="1:21" hidden="1" x14ac:dyDescent="0.25">
      <c r="A141" s="86">
        <v>33</v>
      </c>
      <c r="B141" s="85" t="s">
        <v>39</v>
      </c>
      <c r="C141" s="85" t="s">
        <v>246</v>
      </c>
      <c r="D141" s="85" t="s">
        <v>379</v>
      </c>
      <c r="E141" s="85" t="s">
        <v>456</v>
      </c>
      <c r="F141" s="85" t="s">
        <v>156</v>
      </c>
      <c r="G141" s="85" t="s">
        <v>157</v>
      </c>
      <c r="H141" s="87" t="s">
        <v>158</v>
      </c>
      <c r="I141" s="96"/>
      <c r="J141" s="96"/>
      <c r="K141" s="96"/>
      <c r="L141" s="87" t="s">
        <v>158</v>
      </c>
      <c r="M141" s="96"/>
      <c r="N141" s="96"/>
      <c r="O141" s="96"/>
      <c r="P141" s="86" t="s">
        <v>285</v>
      </c>
      <c r="Q141" s="128" t="s">
        <v>205</v>
      </c>
      <c r="R141" s="128" t="s">
        <v>205</v>
      </c>
      <c r="S141" s="98" t="s">
        <v>205</v>
      </c>
      <c r="T141" s="86" t="s">
        <v>205</v>
      </c>
      <c r="U141" s="86" t="s">
        <v>457</v>
      </c>
    </row>
    <row r="142" spans="1:21" hidden="1" x14ac:dyDescent="0.25">
      <c r="A142" s="86">
        <v>33</v>
      </c>
      <c r="B142" s="85" t="s">
        <v>39</v>
      </c>
      <c r="C142" s="85" t="s">
        <v>246</v>
      </c>
      <c r="D142" s="85" t="s">
        <v>379</v>
      </c>
      <c r="E142" s="85" t="s">
        <v>421</v>
      </c>
      <c r="F142" s="85" t="s">
        <v>156</v>
      </c>
      <c r="G142" s="85" t="s">
        <v>157</v>
      </c>
      <c r="H142" s="87" t="s">
        <v>158</v>
      </c>
      <c r="I142" s="96"/>
      <c r="J142" s="96"/>
      <c r="K142" s="96"/>
      <c r="L142" s="87" t="s">
        <v>158</v>
      </c>
      <c r="M142" s="96"/>
      <c r="N142" s="96"/>
      <c r="O142" s="96"/>
      <c r="P142" s="86" t="s">
        <v>247</v>
      </c>
      <c r="Q142" s="145" t="s">
        <v>458</v>
      </c>
      <c r="R142" s="86" t="s">
        <v>168</v>
      </c>
      <c r="S142" s="86" t="s">
        <v>162</v>
      </c>
      <c r="T142" s="86" t="s">
        <v>459</v>
      </c>
      <c r="U142" s="86" t="s">
        <v>460</v>
      </c>
    </row>
    <row r="143" spans="1:21" s="86" customFormat="1" hidden="1" x14ac:dyDescent="0.25">
      <c r="A143" s="86">
        <v>34</v>
      </c>
      <c r="B143" s="85" t="s">
        <v>40</v>
      </c>
      <c r="C143" s="85" t="s">
        <v>246</v>
      </c>
      <c r="D143" s="85" t="s">
        <v>379</v>
      </c>
      <c r="E143" s="85" t="s">
        <v>461</v>
      </c>
      <c r="F143" s="85" t="s">
        <v>196</v>
      </c>
      <c r="G143" s="85" t="s">
        <v>157</v>
      </c>
      <c r="H143" s="96"/>
      <c r="I143" s="96"/>
      <c r="J143" s="96"/>
      <c r="K143" s="96"/>
      <c r="L143" s="87" t="s">
        <v>158</v>
      </c>
      <c r="M143" s="96"/>
      <c r="N143" s="96"/>
      <c r="O143" s="96"/>
      <c r="P143" s="86" t="s">
        <v>247</v>
      </c>
      <c r="Q143" s="145" t="s">
        <v>462</v>
      </c>
      <c r="R143" s="86" t="s">
        <v>161</v>
      </c>
      <c r="S143" s="86" t="s">
        <v>162</v>
      </c>
      <c r="T143" s="86" t="s">
        <v>463</v>
      </c>
      <c r="U143" s="86" t="s">
        <v>1882</v>
      </c>
    </row>
    <row r="144" spans="1:21" s="86" customFormat="1" hidden="1" x14ac:dyDescent="0.25">
      <c r="A144" s="86">
        <v>34</v>
      </c>
      <c r="B144" s="85" t="s">
        <v>40</v>
      </c>
      <c r="C144" s="85" t="s">
        <v>246</v>
      </c>
      <c r="D144" s="85" t="s">
        <v>379</v>
      </c>
      <c r="E144" s="85" t="s">
        <v>456</v>
      </c>
      <c r="F144" s="85" t="s">
        <v>156</v>
      </c>
      <c r="G144" s="85" t="s">
        <v>157</v>
      </c>
      <c r="H144" s="87" t="s">
        <v>158</v>
      </c>
      <c r="I144" s="96"/>
      <c r="J144" s="96"/>
      <c r="K144" s="96"/>
      <c r="L144" s="87" t="s">
        <v>158</v>
      </c>
      <c r="M144" s="96"/>
      <c r="N144" s="96"/>
      <c r="O144" s="96"/>
      <c r="P144" s="86" t="s">
        <v>285</v>
      </c>
      <c r="Q144" s="128" t="s">
        <v>205</v>
      </c>
      <c r="R144" s="128" t="s">
        <v>205</v>
      </c>
      <c r="S144" s="98" t="s">
        <v>205</v>
      </c>
      <c r="T144" s="86" t="s">
        <v>205</v>
      </c>
      <c r="U144" s="86" t="s">
        <v>457</v>
      </c>
    </row>
    <row r="145" spans="1:21" s="86" customFormat="1" hidden="1" x14ac:dyDescent="0.25">
      <c r="A145" s="86">
        <v>35</v>
      </c>
      <c r="B145" s="85" t="s">
        <v>41</v>
      </c>
      <c r="C145" s="85" t="s">
        <v>246</v>
      </c>
      <c r="D145" s="85" t="s">
        <v>379</v>
      </c>
      <c r="E145" s="85" t="s">
        <v>456</v>
      </c>
      <c r="F145" s="85" t="s">
        <v>156</v>
      </c>
      <c r="G145" s="85" t="s">
        <v>157</v>
      </c>
      <c r="H145" s="87" t="s">
        <v>158</v>
      </c>
      <c r="I145" s="96"/>
      <c r="J145" s="96"/>
      <c r="K145" s="96"/>
      <c r="L145" s="87" t="s">
        <v>158</v>
      </c>
      <c r="M145" s="96"/>
      <c r="N145" s="96"/>
      <c r="O145" s="96"/>
      <c r="P145" s="86" t="s">
        <v>285</v>
      </c>
      <c r="Q145" s="128" t="s">
        <v>205</v>
      </c>
      <c r="R145" s="128" t="s">
        <v>205</v>
      </c>
      <c r="S145" s="98" t="s">
        <v>205</v>
      </c>
      <c r="T145" s="86" t="s">
        <v>205</v>
      </c>
      <c r="U145" s="86" t="s">
        <v>457</v>
      </c>
    </row>
    <row r="146" spans="1:21" s="86" customFormat="1" hidden="1" x14ac:dyDescent="0.25">
      <c r="A146" s="86">
        <v>35</v>
      </c>
      <c r="B146" s="85" t="s">
        <v>41</v>
      </c>
      <c r="C146" s="85" t="s">
        <v>246</v>
      </c>
      <c r="D146" s="85" t="s">
        <v>379</v>
      </c>
      <c r="E146" s="85" t="s">
        <v>451</v>
      </c>
      <c r="F146" s="85" t="s">
        <v>182</v>
      </c>
      <c r="G146" s="85" t="s">
        <v>157</v>
      </c>
      <c r="H146" s="96"/>
      <c r="I146" s="96"/>
      <c r="J146" s="96"/>
      <c r="K146" s="96"/>
      <c r="L146" s="87" t="s">
        <v>158</v>
      </c>
      <c r="M146" s="96"/>
      <c r="N146" s="96"/>
      <c r="O146" s="96"/>
      <c r="P146" s="86" t="s">
        <v>285</v>
      </c>
      <c r="Q146" s="145" t="s">
        <v>408</v>
      </c>
      <c r="R146" s="86" t="s">
        <v>161</v>
      </c>
      <c r="S146" s="86" t="s">
        <v>162</v>
      </c>
      <c r="T146" s="86" t="s">
        <v>464</v>
      </c>
      <c r="U146" s="86" t="s">
        <v>465</v>
      </c>
    </row>
    <row r="147" spans="1:21" s="86" customFormat="1" hidden="1" x14ac:dyDescent="0.25">
      <c r="A147" s="86">
        <v>35</v>
      </c>
      <c r="B147" s="85" t="s">
        <v>41</v>
      </c>
      <c r="C147" s="85" t="s">
        <v>246</v>
      </c>
      <c r="D147" s="85" t="s">
        <v>379</v>
      </c>
      <c r="E147" s="85" t="s">
        <v>451</v>
      </c>
      <c r="F147" s="85" t="s">
        <v>182</v>
      </c>
      <c r="G147" s="85" t="s">
        <v>157</v>
      </c>
      <c r="H147" s="96"/>
      <c r="I147" s="96"/>
      <c r="J147" s="96"/>
      <c r="K147" s="96"/>
      <c r="L147" s="87" t="s">
        <v>158</v>
      </c>
      <c r="M147" s="96"/>
      <c r="N147" s="96"/>
      <c r="O147" s="96"/>
      <c r="P147" s="86" t="s">
        <v>247</v>
      </c>
      <c r="Q147" s="145" t="s">
        <v>250</v>
      </c>
      <c r="R147" s="86" t="s">
        <v>161</v>
      </c>
      <c r="S147" s="86" t="s">
        <v>162</v>
      </c>
      <c r="T147" s="86" t="s">
        <v>466</v>
      </c>
      <c r="U147" s="86" t="s">
        <v>467</v>
      </c>
    </row>
    <row r="148" spans="1:21" s="86" customFormat="1" hidden="1" x14ac:dyDescent="0.25">
      <c r="A148" s="86">
        <v>36</v>
      </c>
      <c r="B148" s="85" t="s">
        <v>42</v>
      </c>
      <c r="C148" s="85" t="s">
        <v>246</v>
      </c>
      <c r="D148" s="85" t="s">
        <v>468</v>
      </c>
      <c r="E148" s="85" t="s">
        <v>469</v>
      </c>
      <c r="F148" s="85" t="s">
        <v>258</v>
      </c>
      <c r="G148" s="85" t="s">
        <v>157</v>
      </c>
      <c r="H148" s="87" t="s">
        <v>158</v>
      </c>
      <c r="I148" s="96"/>
      <c r="J148" s="96"/>
      <c r="K148" s="96"/>
      <c r="L148" s="87" t="s">
        <v>158</v>
      </c>
      <c r="M148" s="96"/>
      <c r="N148" s="96"/>
      <c r="O148" s="96"/>
      <c r="P148" s="86" t="s">
        <v>285</v>
      </c>
      <c r="Q148" s="145" t="s">
        <v>470</v>
      </c>
      <c r="R148" s="86" t="s">
        <v>161</v>
      </c>
      <c r="S148" s="86" t="s">
        <v>162</v>
      </c>
      <c r="T148" s="86" t="s">
        <v>185</v>
      </c>
      <c r="U148" s="86" t="s">
        <v>471</v>
      </c>
    </row>
    <row r="149" spans="1:21" s="86" customFormat="1" hidden="1" x14ac:dyDescent="0.25">
      <c r="A149" s="86">
        <v>36</v>
      </c>
      <c r="B149" s="85" t="s">
        <v>42</v>
      </c>
      <c r="C149" s="85" t="s">
        <v>246</v>
      </c>
      <c r="D149" s="85" t="s">
        <v>468</v>
      </c>
      <c r="E149" s="85" t="s">
        <v>469</v>
      </c>
      <c r="F149" s="85" t="s">
        <v>258</v>
      </c>
      <c r="G149" s="85" t="s">
        <v>157</v>
      </c>
      <c r="H149" s="87" t="s">
        <v>158</v>
      </c>
      <c r="I149" s="96"/>
      <c r="J149" s="96"/>
      <c r="K149" s="96"/>
      <c r="L149" s="87" t="s">
        <v>158</v>
      </c>
      <c r="M149" s="96"/>
      <c r="N149" s="96"/>
      <c r="O149" s="96"/>
      <c r="P149" s="86" t="s">
        <v>285</v>
      </c>
      <c r="Q149" s="145" t="s">
        <v>408</v>
      </c>
      <c r="R149" s="86" t="s">
        <v>161</v>
      </c>
      <c r="S149" s="86" t="s">
        <v>162</v>
      </c>
      <c r="T149" s="86" t="s">
        <v>185</v>
      </c>
      <c r="U149" s="86" t="s">
        <v>471</v>
      </c>
    </row>
    <row r="150" spans="1:21" s="86" customFormat="1" hidden="1" x14ac:dyDescent="0.25">
      <c r="A150" s="86">
        <v>36</v>
      </c>
      <c r="B150" s="85" t="s">
        <v>42</v>
      </c>
      <c r="C150" s="85" t="s">
        <v>246</v>
      </c>
      <c r="D150" s="85" t="s">
        <v>468</v>
      </c>
      <c r="E150" s="85" t="s">
        <v>469</v>
      </c>
      <c r="F150" s="85" t="s">
        <v>258</v>
      </c>
      <c r="G150" s="85" t="s">
        <v>157</v>
      </c>
      <c r="H150" s="87" t="s">
        <v>158</v>
      </c>
      <c r="I150" s="96"/>
      <c r="J150" s="96"/>
      <c r="K150" s="96"/>
      <c r="L150" s="87" t="s">
        <v>158</v>
      </c>
      <c r="M150" s="96"/>
      <c r="N150" s="96"/>
      <c r="O150" s="96"/>
      <c r="P150" s="86" t="s">
        <v>215</v>
      </c>
      <c r="Q150" s="145" t="s">
        <v>472</v>
      </c>
      <c r="R150" s="86" t="s">
        <v>161</v>
      </c>
      <c r="S150" s="86" t="s">
        <v>179</v>
      </c>
      <c r="T150" s="86" t="s">
        <v>473</v>
      </c>
      <c r="U150" s="86" t="s">
        <v>1883</v>
      </c>
    </row>
    <row r="151" spans="1:21" hidden="1" x14ac:dyDescent="0.25">
      <c r="A151" s="86">
        <v>36</v>
      </c>
      <c r="B151" s="85" t="s">
        <v>42</v>
      </c>
      <c r="C151" s="85" t="s">
        <v>246</v>
      </c>
      <c r="D151" s="85" t="s">
        <v>474</v>
      </c>
      <c r="E151" s="85" t="s">
        <v>475</v>
      </c>
      <c r="F151" s="85" t="s">
        <v>258</v>
      </c>
      <c r="G151" s="85" t="s">
        <v>176</v>
      </c>
      <c r="H151" s="87" t="s">
        <v>158</v>
      </c>
      <c r="I151" s="96"/>
      <c r="J151" s="96"/>
      <c r="K151" s="96"/>
      <c r="L151" s="87" t="s">
        <v>158</v>
      </c>
      <c r="M151" s="96"/>
      <c r="N151" s="96"/>
      <c r="O151" s="96"/>
      <c r="P151" s="86" t="s">
        <v>215</v>
      </c>
      <c r="Q151" s="145" t="s">
        <v>472</v>
      </c>
      <c r="R151" s="86" t="s">
        <v>161</v>
      </c>
      <c r="S151" s="86" t="s">
        <v>162</v>
      </c>
      <c r="T151" s="86" t="s">
        <v>476</v>
      </c>
      <c r="U151" s="86" t="s">
        <v>477</v>
      </c>
    </row>
    <row r="152" spans="1:21" hidden="1" x14ac:dyDescent="0.25">
      <c r="A152" s="86">
        <v>36</v>
      </c>
      <c r="B152" s="85" t="s">
        <v>42</v>
      </c>
      <c r="C152" s="85" t="s">
        <v>246</v>
      </c>
      <c r="D152" s="85" t="s">
        <v>474</v>
      </c>
      <c r="E152" s="85" t="s">
        <v>356</v>
      </c>
      <c r="F152" s="85" t="s">
        <v>258</v>
      </c>
      <c r="G152" s="85" t="s">
        <v>176</v>
      </c>
      <c r="H152" s="87" t="s">
        <v>158</v>
      </c>
      <c r="I152" s="96"/>
      <c r="J152" s="96"/>
      <c r="K152" s="96"/>
      <c r="L152" s="87" t="s">
        <v>158</v>
      </c>
      <c r="M152" s="96"/>
      <c r="N152" s="96"/>
      <c r="O152" s="96"/>
      <c r="P152" s="86" t="s">
        <v>215</v>
      </c>
      <c r="Q152" s="146" t="s">
        <v>478</v>
      </c>
      <c r="R152" s="86" t="s">
        <v>161</v>
      </c>
      <c r="S152" s="86" t="s">
        <v>162</v>
      </c>
      <c r="T152" s="86" t="s">
        <v>476</v>
      </c>
      <c r="U152" s="86" t="s">
        <v>479</v>
      </c>
    </row>
    <row r="153" spans="1:21" hidden="1" x14ac:dyDescent="0.25">
      <c r="A153" s="86">
        <v>37</v>
      </c>
      <c r="B153" s="85" t="s">
        <v>43</v>
      </c>
      <c r="C153" s="85" t="s">
        <v>154</v>
      </c>
      <c r="D153" s="85" t="s">
        <v>379</v>
      </c>
      <c r="E153" s="85" t="s">
        <v>480</v>
      </c>
      <c r="F153" s="85" t="s">
        <v>156</v>
      </c>
      <c r="G153" s="85" t="s">
        <v>157</v>
      </c>
      <c r="H153" s="96"/>
      <c r="I153" s="96"/>
      <c r="J153" s="87" t="s">
        <v>158</v>
      </c>
      <c r="K153" s="96"/>
      <c r="L153" s="96"/>
      <c r="M153" s="96"/>
      <c r="N153" s="87" t="s">
        <v>158</v>
      </c>
      <c r="O153" s="96"/>
      <c r="P153" s="86" t="s">
        <v>204</v>
      </c>
      <c r="Q153" s="128" t="s">
        <v>205</v>
      </c>
      <c r="R153" s="128" t="s">
        <v>205</v>
      </c>
      <c r="S153" s="98" t="s">
        <v>205</v>
      </c>
      <c r="T153" s="86" t="s">
        <v>205</v>
      </c>
      <c r="U153" s="86" t="s">
        <v>206</v>
      </c>
    </row>
    <row r="154" spans="1:21" hidden="1" x14ac:dyDescent="0.25">
      <c r="A154" s="86">
        <v>37</v>
      </c>
      <c r="B154" s="85" t="s">
        <v>43</v>
      </c>
      <c r="C154" s="85" t="s">
        <v>154</v>
      </c>
      <c r="D154" s="85" t="s">
        <v>379</v>
      </c>
      <c r="E154" s="85" t="s">
        <v>480</v>
      </c>
      <c r="F154" s="85" t="s">
        <v>182</v>
      </c>
      <c r="G154" s="85" t="s">
        <v>157</v>
      </c>
      <c r="H154" s="96"/>
      <c r="I154" s="96"/>
      <c r="J154" s="87" t="s">
        <v>158</v>
      </c>
      <c r="K154" s="96"/>
      <c r="L154" s="96"/>
      <c r="M154" s="96"/>
      <c r="N154" s="87" t="s">
        <v>158</v>
      </c>
      <c r="O154" s="96"/>
      <c r="P154" s="86" t="s">
        <v>204</v>
      </c>
      <c r="Q154" s="128" t="s">
        <v>205</v>
      </c>
      <c r="R154" s="128" t="s">
        <v>205</v>
      </c>
      <c r="S154" s="98" t="s">
        <v>205</v>
      </c>
      <c r="T154" s="86" t="s">
        <v>205</v>
      </c>
      <c r="U154" s="86" t="s">
        <v>206</v>
      </c>
    </row>
    <row r="155" spans="1:21" hidden="1" x14ac:dyDescent="0.25">
      <c r="A155" s="86">
        <v>38</v>
      </c>
      <c r="B155" s="85" t="s">
        <v>45</v>
      </c>
      <c r="C155" s="85" t="s">
        <v>246</v>
      </c>
      <c r="D155" s="85" t="s">
        <v>247</v>
      </c>
      <c r="E155" s="85" t="s">
        <v>480</v>
      </c>
      <c r="F155" s="85" t="s">
        <v>182</v>
      </c>
      <c r="G155" s="85" t="s">
        <v>157</v>
      </c>
      <c r="H155" s="96"/>
      <c r="I155" s="87" t="s">
        <v>158</v>
      </c>
      <c r="J155" s="96"/>
      <c r="K155" s="96"/>
      <c r="L155" s="96"/>
      <c r="M155" s="96"/>
      <c r="N155" s="87" t="s">
        <v>158</v>
      </c>
      <c r="O155" s="87" t="s">
        <v>158</v>
      </c>
      <c r="P155" s="86" t="s">
        <v>247</v>
      </c>
      <c r="Q155" s="145" t="s">
        <v>481</v>
      </c>
      <c r="R155" s="85" t="s">
        <v>168</v>
      </c>
      <c r="S155" s="98" t="s">
        <v>205</v>
      </c>
      <c r="T155" s="86" t="s">
        <v>482</v>
      </c>
      <c r="U155" s="86" t="s">
        <v>1884</v>
      </c>
    </row>
    <row r="156" spans="1:21" hidden="1" x14ac:dyDescent="0.25">
      <c r="A156" s="86">
        <v>38</v>
      </c>
      <c r="B156" s="85" t="s">
        <v>45</v>
      </c>
      <c r="C156" s="85" t="s">
        <v>246</v>
      </c>
      <c r="D156" s="85" t="s">
        <v>247</v>
      </c>
      <c r="E156" s="85" t="s">
        <v>480</v>
      </c>
      <c r="F156" s="85" t="s">
        <v>182</v>
      </c>
      <c r="G156" s="85" t="s">
        <v>157</v>
      </c>
      <c r="H156" s="96"/>
      <c r="I156" s="87" t="s">
        <v>158</v>
      </c>
      <c r="J156" s="96"/>
      <c r="K156" s="96"/>
      <c r="L156" s="96"/>
      <c r="M156" s="96"/>
      <c r="N156" s="87" t="s">
        <v>158</v>
      </c>
      <c r="O156" s="87" t="s">
        <v>158</v>
      </c>
      <c r="P156" s="86" t="s">
        <v>247</v>
      </c>
      <c r="Q156" s="145" t="s">
        <v>250</v>
      </c>
      <c r="R156" s="86" t="s">
        <v>161</v>
      </c>
      <c r="S156" s="98" t="s">
        <v>205</v>
      </c>
      <c r="T156" s="86" t="s">
        <v>212</v>
      </c>
      <c r="U156" s="86" t="s">
        <v>1885</v>
      </c>
    </row>
    <row r="157" spans="1:21" hidden="1" x14ac:dyDescent="0.25">
      <c r="A157" s="86">
        <v>39</v>
      </c>
      <c r="B157" s="86" t="s">
        <v>47</v>
      </c>
      <c r="C157" s="86" t="s">
        <v>246</v>
      </c>
      <c r="D157" s="86" t="s">
        <v>426</v>
      </c>
      <c r="E157" s="86" t="s">
        <v>484</v>
      </c>
      <c r="F157" s="86" t="s">
        <v>196</v>
      </c>
      <c r="G157" s="86" t="s">
        <v>157</v>
      </c>
      <c r="H157" s="96"/>
      <c r="I157" s="87" t="s">
        <v>158</v>
      </c>
      <c r="J157" s="96"/>
      <c r="K157" s="87" t="s">
        <v>158</v>
      </c>
      <c r="L157" s="96"/>
      <c r="M157" s="96"/>
      <c r="N157" s="96"/>
      <c r="O157" s="96"/>
      <c r="P157" s="86" t="s">
        <v>285</v>
      </c>
      <c r="Q157" s="145" t="s">
        <v>488</v>
      </c>
      <c r="R157" s="86" t="s">
        <v>161</v>
      </c>
      <c r="S157" s="86" t="s">
        <v>162</v>
      </c>
      <c r="T157" s="86" t="s">
        <v>185</v>
      </c>
      <c r="U157" s="86" t="s">
        <v>1886</v>
      </c>
    </row>
    <row r="158" spans="1:21" s="86" customFormat="1" hidden="1" x14ac:dyDescent="0.25">
      <c r="A158" s="86">
        <v>39</v>
      </c>
      <c r="B158" s="86" t="s">
        <v>47</v>
      </c>
      <c r="C158" s="86" t="s">
        <v>246</v>
      </c>
      <c r="D158" s="86" t="s">
        <v>426</v>
      </c>
      <c r="E158" s="86" t="s">
        <v>484</v>
      </c>
      <c r="F158" s="86" t="s">
        <v>196</v>
      </c>
      <c r="G158" s="86" t="s">
        <v>157</v>
      </c>
      <c r="H158" s="96"/>
      <c r="I158" s="87" t="s">
        <v>158</v>
      </c>
      <c r="J158" s="96"/>
      <c r="K158" s="87" t="s">
        <v>158</v>
      </c>
      <c r="L158" s="96"/>
      <c r="M158" s="96"/>
      <c r="N158" s="96"/>
      <c r="O158" s="96"/>
      <c r="P158" s="86" t="s">
        <v>285</v>
      </c>
      <c r="Q158" s="145" t="s">
        <v>489</v>
      </c>
      <c r="R158" s="86" t="s">
        <v>161</v>
      </c>
      <c r="S158" s="86" t="s">
        <v>162</v>
      </c>
      <c r="T158" s="86" t="s">
        <v>185</v>
      </c>
      <c r="U158" s="86" t="s">
        <v>1886</v>
      </c>
    </row>
    <row r="159" spans="1:21" s="86" customFormat="1" hidden="1" x14ac:dyDescent="0.25">
      <c r="A159" s="86">
        <v>39</v>
      </c>
      <c r="B159" s="86" t="s">
        <v>47</v>
      </c>
      <c r="C159" s="86" t="s">
        <v>246</v>
      </c>
      <c r="D159" s="86" t="s">
        <v>426</v>
      </c>
      <c r="E159" s="86" t="s">
        <v>484</v>
      </c>
      <c r="F159" s="86" t="s">
        <v>196</v>
      </c>
      <c r="G159" s="86" t="s">
        <v>157</v>
      </c>
      <c r="H159" s="96"/>
      <c r="I159" s="87" t="s">
        <v>158</v>
      </c>
      <c r="J159" s="96"/>
      <c r="K159" s="87" t="s">
        <v>158</v>
      </c>
      <c r="L159" s="96"/>
      <c r="M159" s="96"/>
      <c r="N159" s="96"/>
      <c r="O159" s="96"/>
      <c r="P159" s="86" t="s">
        <v>1791</v>
      </c>
      <c r="Q159" s="145" t="s">
        <v>1792</v>
      </c>
      <c r="R159" s="86" t="s">
        <v>161</v>
      </c>
      <c r="S159" s="86" t="s">
        <v>162</v>
      </c>
      <c r="T159" s="86" t="s">
        <v>485</v>
      </c>
      <c r="U159" s="86" t="s">
        <v>1887</v>
      </c>
    </row>
    <row r="160" spans="1:21" s="86" customFormat="1" hidden="1" x14ac:dyDescent="0.25">
      <c r="A160" s="86">
        <v>39</v>
      </c>
      <c r="B160" s="86" t="s">
        <v>47</v>
      </c>
      <c r="C160" s="86" t="s">
        <v>246</v>
      </c>
      <c r="D160" s="86" t="s">
        <v>426</v>
      </c>
      <c r="E160" s="86" t="s">
        <v>484</v>
      </c>
      <c r="F160" s="86" t="s">
        <v>196</v>
      </c>
      <c r="G160" s="86" t="s">
        <v>157</v>
      </c>
      <c r="H160" s="96"/>
      <c r="I160" s="87" t="s">
        <v>158</v>
      </c>
      <c r="J160" s="96"/>
      <c r="K160" s="87" t="s">
        <v>158</v>
      </c>
      <c r="L160" s="96"/>
      <c r="M160" s="96"/>
      <c r="N160" s="96"/>
      <c r="O160" s="96"/>
      <c r="P160" s="86" t="s">
        <v>1791</v>
      </c>
      <c r="Q160" s="146" t="s">
        <v>486</v>
      </c>
      <c r="R160" s="86" t="s">
        <v>161</v>
      </c>
      <c r="S160" s="86" t="s">
        <v>162</v>
      </c>
      <c r="T160" s="86" t="s">
        <v>487</v>
      </c>
      <c r="U160" s="85" t="s">
        <v>1888</v>
      </c>
    </row>
    <row r="161" spans="1:21" s="86" customFormat="1" hidden="1" x14ac:dyDescent="0.25">
      <c r="A161" s="86">
        <v>39</v>
      </c>
      <c r="B161" s="86" t="s">
        <v>47</v>
      </c>
      <c r="C161" s="85" t="s">
        <v>246</v>
      </c>
      <c r="D161" s="85" t="s">
        <v>213</v>
      </c>
      <c r="E161" s="85" t="s">
        <v>490</v>
      </c>
      <c r="F161" s="85" t="s">
        <v>196</v>
      </c>
      <c r="G161" s="85" t="s">
        <v>157</v>
      </c>
      <c r="H161" s="96"/>
      <c r="I161" s="87" t="s">
        <v>158</v>
      </c>
      <c r="J161" s="85"/>
      <c r="K161" s="87" t="s">
        <v>158</v>
      </c>
      <c r="L161" s="85"/>
      <c r="M161" s="96"/>
      <c r="N161" s="87" t="s">
        <v>158</v>
      </c>
      <c r="O161" s="87" t="s">
        <v>158</v>
      </c>
      <c r="P161" s="86" t="s">
        <v>215</v>
      </c>
      <c r="Q161" s="145" t="s">
        <v>216</v>
      </c>
      <c r="R161" s="86" t="s">
        <v>161</v>
      </c>
      <c r="S161" s="86" t="s">
        <v>211</v>
      </c>
      <c r="T161" s="86">
        <v>2019</v>
      </c>
      <c r="U161" s="86" t="s">
        <v>491</v>
      </c>
    </row>
    <row r="162" spans="1:21" s="86" customFormat="1" hidden="1" x14ac:dyDescent="0.25">
      <c r="A162" s="86">
        <v>40</v>
      </c>
      <c r="B162" s="86" t="s">
        <v>1737</v>
      </c>
      <c r="C162" s="85" t="s">
        <v>246</v>
      </c>
      <c r="D162" s="85" t="s">
        <v>247</v>
      </c>
      <c r="E162" s="85" t="s">
        <v>419</v>
      </c>
      <c r="F162" s="85" t="s">
        <v>196</v>
      </c>
      <c r="G162" s="85" t="s">
        <v>249</v>
      </c>
      <c r="H162" s="96"/>
      <c r="I162" s="87" t="s">
        <v>158</v>
      </c>
      <c r="J162" s="96"/>
      <c r="K162" s="96"/>
      <c r="L162" s="96"/>
      <c r="M162" s="96"/>
      <c r="N162" s="87" t="s">
        <v>158</v>
      </c>
      <c r="O162" s="87" t="s">
        <v>158</v>
      </c>
      <c r="P162" s="85" t="s">
        <v>247</v>
      </c>
      <c r="Q162" s="146" t="s">
        <v>250</v>
      </c>
      <c r="R162" s="85" t="s">
        <v>168</v>
      </c>
      <c r="S162" s="85" t="s">
        <v>162</v>
      </c>
      <c r="T162" s="86" t="s">
        <v>212</v>
      </c>
      <c r="U162" s="86" t="s">
        <v>1819</v>
      </c>
    </row>
    <row r="163" spans="1:21" s="86" customFormat="1" hidden="1" x14ac:dyDescent="0.25">
      <c r="A163" s="86">
        <v>40</v>
      </c>
      <c r="B163" s="86" t="s">
        <v>1737</v>
      </c>
      <c r="C163" s="85" t="s">
        <v>246</v>
      </c>
      <c r="D163" s="85" t="s">
        <v>492</v>
      </c>
      <c r="E163" s="85" t="s">
        <v>421</v>
      </c>
      <c r="F163" s="85" t="s">
        <v>1874</v>
      </c>
      <c r="G163" s="85" t="s">
        <v>249</v>
      </c>
      <c r="H163" s="96"/>
      <c r="I163" s="87" t="s">
        <v>158</v>
      </c>
      <c r="J163" s="96"/>
      <c r="K163" s="96"/>
      <c r="L163" s="96"/>
      <c r="M163" s="96"/>
      <c r="N163" s="87" t="s">
        <v>158</v>
      </c>
      <c r="O163" s="87" t="s">
        <v>158</v>
      </c>
      <c r="P163" s="85" t="s">
        <v>285</v>
      </c>
      <c r="Q163" s="146" t="s">
        <v>489</v>
      </c>
      <c r="R163" s="86" t="s">
        <v>161</v>
      </c>
      <c r="S163" s="86" t="s">
        <v>211</v>
      </c>
      <c r="T163" s="86">
        <v>2019</v>
      </c>
      <c r="U163" s="86" t="s">
        <v>1889</v>
      </c>
    </row>
    <row r="164" spans="1:21" s="86" customFormat="1" hidden="1" x14ac:dyDescent="0.25">
      <c r="A164" s="86">
        <v>41</v>
      </c>
      <c r="B164" s="86" t="s">
        <v>48</v>
      </c>
      <c r="C164" s="86" t="s">
        <v>324</v>
      </c>
      <c r="D164" s="86" t="s">
        <v>426</v>
      </c>
      <c r="E164" s="86" t="s">
        <v>493</v>
      </c>
      <c r="F164" s="86" t="s">
        <v>196</v>
      </c>
      <c r="G164" s="86" t="s">
        <v>176</v>
      </c>
      <c r="H164" s="96"/>
      <c r="I164" s="96"/>
      <c r="J164" s="87" t="s">
        <v>158</v>
      </c>
      <c r="K164" s="96"/>
      <c r="L164" s="96"/>
      <c r="M164" s="96"/>
      <c r="N164" s="96"/>
      <c r="O164" s="96"/>
      <c r="P164" s="86" t="s">
        <v>438</v>
      </c>
      <c r="Q164" s="145" t="s">
        <v>494</v>
      </c>
      <c r="R164" s="86" t="s">
        <v>161</v>
      </c>
      <c r="S164" s="86" t="s">
        <v>162</v>
      </c>
      <c r="T164" s="86" t="s">
        <v>495</v>
      </c>
      <c r="U164" s="86" t="s">
        <v>496</v>
      </c>
    </row>
    <row r="165" spans="1:21" hidden="1" x14ac:dyDescent="0.25">
      <c r="A165" s="86">
        <v>41</v>
      </c>
      <c r="B165" s="86" t="s">
        <v>48</v>
      </c>
      <c r="C165" s="85" t="s">
        <v>324</v>
      </c>
      <c r="D165" s="85" t="s">
        <v>239</v>
      </c>
      <c r="E165" s="85" t="s">
        <v>497</v>
      </c>
      <c r="F165" s="85" t="s">
        <v>498</v>
      </c>
      <c r="G165" s="85" t="s">
        <v>176</v>
      </c>
      <c r="H165" s="96"/>
      <c r="I165" s="87" t="s">
        <v>158</v>
      </c>
      <c r="J165" s="87" t="s">
        <v>158</v>
      </c>
      <c r="K165" s="87" t="s">
        <v>158</v>
      </c>
      <c r="L165" s="87" t="s">
        <v>158</v>
      </c>
      <c r="M165" s="96"/>
      <c r="N165" s="87" t="s">
        <v>158</v>
      </c>
      <c r="O165" s="87" t="s">
        <v>158</v>
      </c>
      <c r="P165" s="86" t="s">
        <v>242</v>
      </c>
      <c r="Q165" s="145" t="s">
        <v>243</v>
      </c>
      <c r="R165" s="86" t="s">
        <v>161</v>
      </c>
      <c r="S165" s="86" t="s">
        <v>244</v>
      </c>
      <c r="T165" s="86" t="s">
        <v>499</v>
      </c>
      <c r="U165" s="86" t="s">
        <v>500</v>
      </c>
    </row>
    <row r="166" spans="1:21" hidden="1" x14ac:dyDescent="0.25">
      <c r="A166" s="86">
        <v>42</v>
      </c>
      <c r="B166" s="86" t="s">
        <v>1739</v>
      </c>
      <c r="C166" s="85" t="s">
        <v>324</v>
      </c>
      <c r="D166" s="85" t="s">
        <v>239</v>
      </c>
      <c r="E166" s="85" t="s">
        <v>501</v>
      </c>
      <c r="F166" s="85" t="s">
        <v>498</v>
      </c>
      <c r="G166" s="85" t="s">
        <v>241</v>
      </c>
      <c r="H166" s="96"/>
      <c r="I166" s="96"/>
      <c r="J166" s="96"/>
      <c r="K166" s="87" t="s">
        <v>158</v>
      </c>
      <c r="L166" s="96"/>
      <c r="M166" s="87" t="s">
        <v>158</v>
      </c>
      <c r="N166" s="87" t="s">
        <v>158</v>
      </c>
      <c r="O166" s="87" t="s">
        <v>158</v>
      </c>
      <c r="P166" s="86" t="s">
        <v>242</v>
      </c>
      <c r="Q166" s="145" t="s">
        <v>243</v>
      </c>
      <c r="R166" s="86" t="s">
        <v>161</v>
      </c>
      <c r="S166" s="86" t="s">
        <v>244</v>
      </c>
      <c r="T166" s="86" t="s">
        <v>499</v>
      </c>
      <c r="U166" s="86" t="s">
        <v>1890</v>
      </c>
    </row>
    <row r="167" spans="1:21" hidden="1" x14ac:dyDescent="0.25">
      <c r="A167" s="86">
        <v>42</v>
      </c>
      <c r="B167" s="86" t="s">
        <v>1739</v>
      </c>
      <c r="C167" s="85" t="s">
        <v>324</v>
      </c>
      <c r="D167" s="85" t="s">
        <v>492</v>
      </c>
      <c r="E167" s="85" t="s">
        <v>501</v>
      </c>
      <c r="F167" s="85" t="s">
        <v>498</v>
      </c>
      <c r="G167" s="85" t="s">
        <v>241</v>
      </c>
      <c r="H167" s="96"/>
      <c r="I167" s="96"/>
      <c r="J167" s="96"/>
      <c r="K167" s="87" t="s">
        <v>158</v>
      </c>
      <c r="L167" s="96"/>
      <c r="M167" s="87" t="s">
        <v>158</v>
      </c>
      <c r="N167" s="87" t="s">
        <v>158</v>
      </c>
      <c r="O167" s="87" t="s">
        <v>158</v>
      </c>
      <c r="P167" s="86" t="s">
        <v>502</v>
      </c>
      <c r="Q167" s="145" t="s">
        <v>503</v>
      </c>
      <c r="R167" s="86" t="s">
        <v>161</v>
      </c>
      <c r="S167" s="86" t="s">
        <v>244</v>
      </c>
      <c r="T167" s="86" t="s">
        <v>499</v>
      </c>
      <c r="U167" s="86" t="s">
        <v>1891</v>
      </c>
    </row>
    <row r="168" spans="1:21" hidden="1" x14ac:dyDescent="0.25">
      <c r="A168" s="86">
        <v>43</v>
      </c>
      <c r="B168" s="86" t="s">
        <v>1741</v>
      </c>
      <c r="C168" s="85" t="s">
        <v>324</v>
      </c>
      <c r="D168" s="85" t="s">
        <v>239</v>
      </c>
      <c r="E168" s="85" t="s">
        <v>1892</v>
      </c>
      <c r="F168" s="85" t="s">
        <v>498</v>
      </c>
      <c r="G168" s="85" t="s">
        <v>241</v>
      </c>
      <c r="H168" s="96"/>
      <c r="I168" s="96"/>
      <c r="J168" s="96"/>
      <c r="K168" s="87" t="s">
        <v>158</v>
      </c>
      <c r="L168" s="96"/>
      <c r="M168" s="87" t="s">
        <v>158</v>
      </c>
      <c r="N168" s="87" t="s">
        <v>158</v>
      </c>
      <c r="O168" s="87" t="s">
        <v>158</v>
      </c>
      <c r="P168" s="86" t="s">
        <v>242</v>
      </c>
      <c r="Q168" s="145" t="s">
        <v>243</v>
      </c>
      <c r="R168" s="86" t="s">
        <v>161</v>
      </c>
      <c r="S168" s="86" t="s">
        <v>244</v>
      </c>
      <c r="T168" s="86" t="s">
        <v>499</v>
      </c>
      <c r="U168" s="86" t="s">
        <v>1893</v>
      </c>
    </row>
    <row r="169" spans="1:21" hidden="1" x14ac:dyDescent="0.25">
      <c r="A169" s="86">
        <v>43</v>
      </c>
      <c r="B169" s="86" t="s">
        <v>1741</v>
      </c>
      <c r="C169" s="85" t="s">
        <v>324</v>
      </c>
      <c r="D169" s="85" t="s">
        <v>492</v>
      </c>
      <c r="E169" s="85" t="s">
        <v>1892</v>
      </c>
      <c r="F169" s="85" t="s">
        <v>498</v>
      </c>
      <c r="G169" s="85" t="s">
        <v>241</v>
      </c>
      <c r="H169" s="96"/>
      <c r="I169" s="96"/>
      <c r="J169" s="96"/>
      <c r="K169" s="87" t="s">
        <v>158</v>
      </c>
      <c r="L169" s="96"/>
      <c r="M169" s="87" t="s">
        <v>158</v>
      </c>
      <c r="N169" s="87" t="s">
        <v>158</v>
      </c>
      <c r="O169" s="87" t="s">
        <v>158</v>
      </c>
      <c r="P169" s="86" t="s">
        <v>502</v>
      </c>
      <c r="Q169" s="145" t="s">
        <v>503</v>
      </c>
      <c r="R169" s="86" t="s">
        <v>161</v>
      </c>
      <c r="S169" s="86" t="s">
        <v>244</v>
      </c>
      <c r="T169" s="86" t="s">
        <v>499</v>
      </c>
      <c r="U169" s="86" t="s">
        <v>1894</v>
      </c>
    </row>
    <row r="170" spans="1:21" hidden="1" x14ac:dyDescent="0.25">
      <c r="A170" s="86">
        <v>44</v>
      </c>
      <c r="B170" s="86" t="s">
        <v>1742</v>
      </c>
      <c r="C170" s="85" t="s">
        <v>324</v>
      </c>
      <c r="D170" s="85" t="s">
        <v>239</v>
      </c>
      <c r="E170" s="85" t="s">
        <v>504</v>
      </c>
      <c r="F170" s="85" t="s">
        <v>196</v>
      </c>
      <c r="G170" s="85" t="s">
        <v>241</v>
      </c>
      <c r="H170" s="96"/>
      <c r="I170" s="96"/>
      <c r="J170" s="96"/>
      <c r="K170" s="87" t="s">
        <v>158</v>
      </c>
      <c r="L170" s="96"/>
      <c r="M170" s="87" t="s">
        <v>158</v>
      </c>
      <c r="N170" s="87" t="s">
        <v>158</v>
      </c>
      <c r="O170" s="87" t="s">
        <v>158</v>
      </c>
      <c r="P170" s="86" t="s">
        <v>242</v>
      </c>
      <c r="Q170" s="145" t="s">
        <v>243</v>
      </c>
      <c r="R170" s="86" t="s">
        <v>161</v>
      </c>
      <c r="S170" s="86" t="s">
        <v>244</v>
      </c>
      <c r="T170" s="86" t="s">
        <v>499</v>
      </c>
      <c r="U170" s="86" t="s">
        <v>1895</v>
      </c>
    </row>
    <row r="171" spans="1:21" hidden="1" x14ac:dyDescent="0.25">
      <c r="A171" s="86">
        <v>44</v>
      </c>
      <c r="B171" s="86" t="s">
        <v>1742</v>
      </c>
      <c r="C171" s="85" t="s">
        <v>324</v>
      </c>
      <c r="D171" s="85" t="s">
        <v>492</v>
      </c>
      <c r="E171" s="85" t="s">
        <v>504</v>
      </c>
      <c r="F171" s="85" t="s">
        <v>196</v>
      </c>
      <c r="G171" s="85" t="s">
        <v>241</v>
      </c>
      <c r="H171" s="96"/>
      <c r="I171" s="96"/>
      <c r="J171" s="96"/>
      <c r="K171" s="87" t="s">
        <v>158</v>
      </c>
      <c r="L171" s="96"/>
      <c r="M171" s="87" t="s">
        <v>158</v>
      </c>
      <c r="N171" s="87" t="s">
        <v>158</v>
      </c>
      <c r="O171" s="87" t="s">
        <v>158</v>
      </c>
      <c r="P171" s="86" t="s">
        <v>502</v>
      </c>
      <c r="Q171" s="145" t="s">
        <v>503</v>
      </c>
      <c r="R171" s="86" t="s">
        <v>161</v>
      </c>
      <c r="S171" s="86" t="s">
        <v>244</v>
      </c>
      <c r="T171" s="86" t="s">
        <v>499</v>
      </c>
      <c r="U171" s="86" t="s">
        <v>1896</v>
      </c>
    </row>
    <row r="172" spans="1:21" hidden="1" x14ac:dyDescent="0.25">
      <c r="A172" s="86">
        <v>45</v>
      </c>
      <c r="B172" s="86" t="s">
        <v>49</v>
      </c>
      <c r="C172" s="86" t="s">
        <v>154</v>
      </c>
      <c r="D172" s="86" t="s">
        <v>225</v>
      </c>
      <c r="E172" s="86" t="s">
        <v>407</v>
      </c>
      <c r="F172" s="86" t="s">
        <v>156</v>
      </c>
      <c r="G172" s="86" t="s">
        <v>157</v>
      </c>
      <c r="H172" s="87" t="s">
        <v>158</v>
      </c>
      <c r="I172" s="87" t="s">
        <v>158</v>
      </c>
      <c r="J172" s="87" t="s">
        <v>158</v>
      </c>
      <c r="K172" s="87" t="s">
        <v>158</v>
      </c>
      <c r="L172" s="96"/>
      <c r="M172" s="96"/>
      <c r="N172" s="87" t="s">
        <v>158</v>
      </c>
      <c r="O172" s="87" t="s">
        <v>158</v>
      </c>
      <c r="P172" s="86" t="s">
        <v>415</v>
      </c>
      <c r="Q172" s="128" t="s">
        <v>205</v>
      </c>
      <c r="R172" s="128" t="s">
        <v>205</v>
      </c>
      <c r="S172" s="98" t="s">
        <v>205</v>
      </c>
      <c r="T172" s="86" t="s">
        <v>205</v>
      </c>
      <c r="U172" s="86" t="s">
        <v>206</v>
      </c>
    </row>
    <row r="173" spans="1:21" hidden="1" x14ac:dyDescent="0.25">
      <c r="A173" s="86">
        <v>46</v>
      </c>
      <c r="B173" s="85" t="s">
        <v>50</v>
      </c>
      <c r="C173" s="85" t="s">
        <v>246</v>
      </c>
      <c r="D173" s="85" t="s">
        <v>389</v>
      </c>
      <c r="E173" s="85" t="s">
        <v>506</v>
      </c>
      <c r="F173" s="85" t="s">
        <v>1897</v>
      </c>
      <c r="G173" s="85" t="s">
        <v>249</v>
      </c>
      <c r="H173" s="96"/>
      <c r="I173" s="87" t="s">
        <v>158</v>
      </c>
      <c r="J173" s="87" t="s">
        <v>158</v>
      </c>
      <c r="K173" s="96"/>
      <c r="L173" s="87" t="s">
        <v>158</v>
      </c>
      <c r="M173" s="96"/>
      <c r="N173" s="87" t="s">
        <v>158</v>
      </c>
      <c r="O173" s="87" t="s">
        <v>158</v>
      </c>
      <c r="P173" s="85" t="s">
        <v>1865</v>
      </c>
      <c r="Q173" s="146" t="s">
        <v>507</v>
      </c>
      <c r="R173" s="85" t="s">
        <v>161</v>
      </c>
      <c r="S173" s="85" t="s">
        <v>162</v>
      </c>
      <c r="T173" s="86" t="s">
        <v>508</v>
      </c>
      <c r="U173" s="86" t="s">
        <v>509</v>
      </c>
    </row>
    <row r="174" spans="1:21" hidden="1" x14ac:dyDescent="0.25">
      <c r="A174" s="86">
        <v>46</v>
      </c>
      <c r="B174" s="85" t="s">
        <v>50</v>
      </c>
      <c r="C174" s="85" t="s">
        <v>246</v>
      </c>
      <c r="D174" s="85" t="s">
        <v>247</v>
      </c>
      <c r="E174" s="85" t="s">
        <v>505</v>
      </c>
      <c r="F174" s="85" t="s">
        <v>196</v>
      </c>
      <c r="G174" s="85" t="s">
        <v>249</v>
      </c>
      <c r="H174" s="96"/>
      <c r="I174" s="87" t="s">
        <v>158</v>
      </c>
      <c r="J174" s="87" t="s">
        <v>158</v>
      </c>
      <c r="K174" s="96"/>
      <c r="L174" s="87" t="s">
        <v>158</v>
      </c>
      <c r="M174" s="96"/>
      <c r="N174" s="87" t="s">
        <v>158</v>
      </c>
      <c r="O174" s="87" t="s">
        <v>158</v>
      </c>
      <c r="P174" s="85" t="s">
        <v>247</v>
      </c>
      <c r="Q174" s="146" t="s">
        <v>250</v>
      </c>
      <c r="R174" s="85" t="s">
        <v>168</v>
      </c>
      <c r="S174" s="85" t="s">
        <v>162</v>
      </c>
      <c r="T174" s="86" t="s">
        <v>212</v>
      </c>
      <c r="U174" s="86" t="s">
        <v>1819</v>
      </c>
    </row>
    <row r="175" spans="1:21" hidden="1" x14ac:dyDescent="0.25">
      <c r="A175" s="86">
        <v>47</v>
      </c>
      <c r="B175" s="85" t="s">
        <v>51</v>
      </c>
      <c r="C175" s="85" t="s">
        <v>246</v>
      </c>
      <c r="D175" s="85" t="s">
        <v>389</v>
      </c>
      <c r="E175" s="85" t="s">
        <v>506</v>
      </c>
      <c r="F175" s="85" t="s">
        <v>1897</v>
      </c>
      <c r="G175" s="85" t="s">
        <v>249</v>
      </c>
      <c r="H175" s="96"/>
      <c r="I175" s="87" t="s">
        <v>158</v>
      </c>
      <c r="J175" s="87" t="s">
        <v>158</v>
      </c>
      <c r="K175" s="96"/>
      <c r="L175" s="87" t="s">
        <v>158</v>
      </c>
      <c r="M175" s="96"/>
      <c r="N175" s="87" t="s">
        <v>158</v>
      </c>
      <c r="O175" s="87" t="s">
        <v>158</v>
      </c>
      <c r="P175" s="85" t="s">
        <v>1865</v>
      </c>
      <c r="Q175" s="146" t="s">
        <v>507</v>
      </c>
      <c r="R175" s="85" t="s">
        <v>161</v>
      </c>
      <c r="S175" s="85" t="s">
        <v>162</v>
      </c>
      <c r="T175" s="86" t="s">
        <v>508</v>
      </c>
      <c r="U175" s="86" t="s">
        <v>510</v>
      </c>
    </row>
    <row r="176" spans="1:21" hidden="1" x14ac:dyDescent="0.25">
      <c r="A176" s="86">
        <v>47</v>
      </c>
      <c r="B176" s="85" t="s">
        <v>51</v>
      </c>
      <c r="C176" s="85" t="s">
        <v>246</v>
      </c>
      <c r="D176" s="85" t="s">
        <v>247</v>
      </c>
      <c r="E176" s="85" t="s">
        <v>505</v>
      </c>
      <c r="F176" s="85" t="s">
        <v>196</v>
      </c>
      <c r="G176" s="85" t="s">
        <v>249</v>
      </c>
      <c r="H176" s="96"/>
      <c r="I176" s="87" t="s">
        <v>158</v>
      </c>
      <c r="J176" s="87" t="s">
        <v>158</v>
      </c>
      <c r="K176" s="96"/>
      <c r="L176" s="87" t="s">
        <v>158</v>
      </c>
      <c r="M176" s="96"/>
      <c r="N176" s="87" t="s">
        <v>158</v>
      </c>
      <c r="O176" s="87" t="s">
        <v>158</v>
      </c>
      <c r="P176" s="85" t="s">
        <v>247</v>
      </c>
      <c r="Q176" s="146" t="s">
        <v>250</v>
      </c>
      <c r="R176" s="85" t="s">
        <v>168</v>
      </c>
      <c r="S176" s="85" t="s">
        <v>162</v>
      </c>
      <c r="T176" s="86" t="s">
        <v>212</v>
      </c>
      <c r="U176" s="86" t="s">
        <v>1819</v>
      </c>
    </row>
    <row r="177" spans="1:21" hidden="1" x14ac:dyDescent="0.25">
      <c r="A177" s="86">
        <v>48</v>
      </c>
      <c r="B177" s="85" t="s">
        <v>52</v>
      </c>
      <c r="C177" s="85" t="s">
        <v>246</v>
      </c>
      <c r="D177" s="85" t="s">
        <v>389</v>
      </c>
      <c r="E177" s="85" t="s">
        <v>506</v>
      </c>
      <c r="F177" s="85" t="s">
        <v>1897</v>
      </c>
      <c r="G177" s="85" t="s">
        <v>249</v>
      </c>
      <c r="H177" s="96"/>
      <c r="I177" s="87" t="s">
        <v>158</v>
      </c>
      <c r="J177" s="87" t="s">
        <v>158</v>
      </c>
      <c r="K177" s="96"/>
      <c r="L177" s="87" t="s">
        <v>158</v>
      </c>
      <c r="M177" s="96"/>
      <c r="N177" s="87" t="s">
        <v>158</v>
      </c>
      <c r="O177" s="87" t="s">
        <v>158</v>
      </c>
      <c r="P177" s="85" t="s">
        <v>1865</v>
      </c>
      <c r="Q177" s="146" t="s">
        <v>507</v>
      </c>
      <c r="R177" s="85" t="s">
        <v>161</v>
      </c>
      <c r="S177" s="85" t="s">
        <v>162</v>
      </c>
      <c r="T177" s="86" t="s">
        <v>508</v>
      </c>
      <c r="U177" s="86" t="s">
        <v>511</v>
      </c>
    </row>
    <row r="178" spans="1:21" hidden="1" x14ac:dyDescent="0.25">
      <c r="A178" s="86">
        <v>48</v>
      </c>
      <c r="B178" s="85" t="s">
        <v>52</v>
      </c>
      <c r="C178" s="85" t="s">
        <v>246</v>
      </c>
      <c r="D178" s="85" t="s">
        <v>247</v>
      </c>
      <c r="E178" s="85" t="s">
        <v>505</v>
      </c>
      <c r="F178" s="85" t="s">
        <v>196</v>
      </c>
      <c r="G178" s="85" t="s">
        <v>249</v>
      </c>
      <c r="H178" s="96"/>
      <c r="I178" s="87" t="s">
        <v>158</v>
      </c>
      <c r="J178" s="87" t="s">
        <v>158</v>
      </c>
      <c r="K178" s="96"/>
      <c r="L178" s="87" t="s">
        <v>158</v>
      </c>
      <c r="M178" s="96"/>
      <c r="N178" s="87" t="s">
        <v>158</v>
      </c>
      <c r="O178" s="87" t="s">
        <v>158</v>
      </c>
      <c r="P178" s="85" t="s">
        <v>247</v>
      </c>
      <c r="Q178" s="146" t="s">
        <v>250</v>
      </c>
      <c r="R178" s="85" t="s">
        <v>168</v>
      </c>
      <c r="S178" s="85" t="s">
        <v>162</v>
      </c>
      <c r="T178" s="86" t="s">
        <v>212</v>
      </c>
      <c r="U178" s="86" t="s">
        <v>1819</v>
      </c>
    </row>
    <row r="179" spans="1:21" hidden="1" x14ac:dyDescent="0.25">
      <c r="A179" s="86">
        <v>49</v>
      </c>
      <c r="B179" s="86" t="s">
        <v>113</v>
      </c>
      <c r="C179" s="85" t="s">
        <v>229</v>
      </c>
      <c r="D179" s="86" t="s">
        <v>683</v>
      </c>
      <c r="E179" s="86" t="s">
        <v>828</v>
      </c>
      <c r="F179" s="86" t="s">
        <v>182</v>
      </c>
      <c r="G179" s="86" t="s">
        <v>157</v>
      </c>
      <c r="H179" s="96"/>
      <c r="I179" s="101"/>
      <c r="J179" s="101"/>
      <c r="K179" s="87" t="s">
        <v>158</v>
      </c>
      <c r="L179" s="101"/>
      <c r="M179" s="101"/>
      <c r="N179" s="101"/>
      <c r="O179" s="101"/>
      <c r="P179" s="86" t="s">
        <v>205</v>
      </c>
      <c r="Q179" s="128" t="s">
        <v>205</v>
      </c>
      <c r="R179" s="128" t="s">
        <v>205</v>
      </c>
      <c r="S179" s="98" t="s">
        <v>205</v>
      </c>
      <c r="T179" s="86" t="s">
        <v>205</v>
      </c>
      <c r="U179" s="86" t="s">
        <v>206</v>
      </c>
    </row>
    <row r="180" spans="1:21" hidden="1" x14ac:dyDescent="0.25">
      <c r="A180" s="86">
        <v>50</v>
      </c>
      <c r="B180" s="85" t="s">
        <v>54</v>
      </c>
      <c r="C180" s="85" t="s">
        <v>395</v>
      </c>
      <c r="D180" s="85" t="s">
        <v>527</v>
      </c>
      <c r="E180" s="85" t="s">
        <v>268</v>
      </c>
      <c r="F180" s="85" t="s">
        <v>196</v>
      </c>
      <c r="G180" s="85" t="s">
        <v>157</v>
      </c>
      <c r="H180" s="96"/>
      <c r="I180" s="87" t="s">
        <v>158</v>
      </c>
      <c r="J180" s="87" t="s">
        <v>158</v>
      </c>
      <c r="K180" s="87" t="s">
        <v>158</v>
      </c>
      <c r="L180" s="87" t="s">
        <v>158</v>
      </c>
      <c r="M180" s="96"/>
      <c r="N180" s="87" t="s">
        <v>158</v>
      </c>
      <c r="O180" s="87" t="s">
        <v>158</v>
      </c>
      <c r="P180" s="86" t="s">
        <v>1898</v>
      </c>
      <c r="Q180" s="145" t="s">
        <v>529</v>
      </c>
      <c r="R180" s="86" t="s">
        <v>161</v>
      </c>
      <c r="S180" s="86" t="s">
        <v>162</v>
      </c>
      <c r="T180" s="86" t="s">
        <v>530</v>
      </c>
      <c r="U180" s="86" t="s">
        <v>531</v>
      </c>
    </row>
    <row r="181" spans="1:21" hidden="1" x14ac:dyDescent="0.25">
      <c r="A181" s="86">
        <v>50</v>
      </c>
      <c r="B181" s="85" t="s">
        <v>54</v>
      </c>
      <c r="C181" s="85" t="s">
        <v>395</v>
      </c>
      <c r="D181" s="85" t="s">
        <v>527</v>
      </c>
      <c r="E181" s="85" t="s">
        <v>268</v>
      </c>
      <c r="F181" s="85" t="s">
        <v>196</v>
      </c>
      <c r="G181" s="85" t="s">
        <v>176</v>
      </c>
      <c r="H181" s="96"/>
      <c r="I181" s="87" t="s">
        <v>158</v>
      </c>
      <c r="J181" s="87" t="s">
        <v>158</v>
      </c>
      <c r="K181" s="87" t="s">
        <v>158</v>
      </c>
      <c r="L181" s="87" t="s">
        <v>158</v>
      </c>
      <c r="M181" s="96"/>
      <c r="N181" s="87" t="s">
        <v>158</v>
      </c>
      <c r="O181" s="87" t="s">
        <v>158</v>
      </c>
      <c r="P181" s="86" t="s">
        <v>215</v>
      </c>
      <c r="Q181" s="145" t="s">
        <v>525</v>
      </c>
      <c r="R181" s="86" t="s">
        <v>161</v>
      </c>
      <c r="S181" s="86" t="s">
        <v>162</v>
      </c>
      <c r="T181" s="86" t="s">
        <v>526</v>
      </c>
      <c r="U181" s="86" t="s">
        <v>1899</v>
      </c>
    </row>
    <row r="182" spans="1:21" hidden="1" x14ac:dyDescent="0.25">
      <c r="A182" s="86">
        <v>50</v>
      </c>
      <c r="B182" s="85" t="s">
        <v>54</v>
      </c>
      <c r="C182" s="85" t="s">
        <v>395</v>
      </c>
      <c r="D182" s="85" t="s">
        <v>512</v>
      </c>
      <c r="E182" s="85" t="s">
        <v>268</v>
      </c>
      <c r="F182" s="85" t="s">
        <v>388</v>
      </c>
      <c r="G182" s="85" t="s">
        <v>157</v>
      </c>
      <c r="H182" s="96"/>
      <c r="I182" s="87" t="s">
        <v>158</v>
      </c>
      <c r="J182" s="87" t="s">
        <v>158</v>
      </c>
      <c r="K182" s="87" t="s">
        <v>158</v>
      </c>
      <c r="L182" s="87" t="s">
        <v>158</v>
      </c>
      <c r="M182" s="96"/>
      <c r="N182" s="87" t="s">
        <v>158</v>
      </c>
      <c r="O182" s="87" t="s">
        <v>158</v>
      </c>
      <c r="P182" s="85" t="s">
        <v>1865</v>
      </c>
      <c r="Q182" s="145" t="s">
        <v>390</v>
      </c>
      <c r="R182" s="86" t="s">
        <v>161</v>
      </c>
      <c r="S182" s="86" t="s">
        <v>162</v>
      </c>
      <c r="T182" s="86" t="s">
        <v>518</v>
      </c>
      <c r="U182" s="86" t="s">
        <v>1900</v>
      </c>
    </row>
    <row r="183" spans="1:21" hidden="1" x14ac:dyDescent="0.25">
      <c r="A183" s="86">
        <v>50</v>
      </c>
      <c r="B183" s="85" t="s">
        <v>54</v>
      </c>
      <c r="C183" s="85" t="s">
        <v>395</v>
      </c>
      <c r="D183" s="85" t="s">
        <v>512</v>
      </c>
      <c r="E183" s="85" t="s">
        <v>268</v>
      </c>
      <c r="F183" s="85" t="s">
        <v>388</v>
      </c>
      <c r="G183" s="85" t="s">
        <v>157</v>
      </c>
      <c r="H183" s="96"/>
      <c r="I183" s="87" t="s">
        <v>158</v>
      </c>
      <c r="J183" s="87" t="s">
        <v>158</v>
      </c>
      <c r="K183" s="87" t="s">
        <v>158</v>
      </c>
      <c r="L183" s="87" t="s">
        <v>158</v>
      </c>
      <c r="M183" s="96"/>
      <c r="N183" s="87" t="s">
        <v>158</v>
      </c>
      <c r="O183" s="87" t="s">
        <v>158</v>
      </c>
      <c r="P183" s="86" t="s">
        <v>513</v>
      </c>
      <c r="Q183" s="145" t="s">
        <v>514</v>
      </c>
      <c r="R183" s="86" t="s">
        <v>161</v>
      </c>
      <c r="S183" s="86" t="s">
        <v>515</v>
      </c>
      <c r="T183" s="86" t="s">
        <v>516</v>
      </c>
      <c r="U183" s="86" t="s">
        <v>517</v>
      </c>
    </row>
    <row r="184" spans="1:21" hidden="1" x14ac:dyDescent="0.25">
      <c r="A184" s="86">
        <v>50</v>
      </c>
      <c r="B184" s="85" t="s">
        <v>54</v>
      </c>
      <c r="C184" s="85" t="s">
        <v>395</v>
      </c>
      <c r="D184" s="85" t="s">
        <v>512</v>
      </c>
      <c r="E184" s="85" t="s">
        <v>268</v>
      </c>
      <c r="F184" s="85" t="s">
        <v>388</v>
      </c>
      <c r="G184" s="85" t="s">
        <v>157</v>
      </c>
      <c r="H184" s="96"/>
      <c r="I184" s="87" t="s">
        <v>158</v>
      </c>
      <c r="J184" s="87" t="s">
        <v>158</v>
      </c>
      <c r="K184" s="87" t="s">
        <v>158</v>
      </c>
      <c r="L184" s="87" t="s">
        <v>158</v>
      </c>
      <c r="M184" s="96"/>
      <c r="N184" s="87" t="s">
        <v>158</v>
      </c>
      <c r="O184" s="87" t="s">
        <v>158</v>
      </c>
      <c r="P184" s="86" t="s">
        <v>215</v>
      </c>
      <c r="Q184" s="145" t="s">
        <v>519</v>
      </c>
      <c r="R184" s="86" t="s">
        <v>161</v>
      </c>
      <c r="S184" s="86" t="s">
        <v>162</v>
      </c>
      <c r="T184" s="86" t="s">
        <v>520</v>
      </c>
      <c r="U184" s="86" t="s">
        <v>521</v>
      </c>
    </row>
    <row r="185" spans="1:21" hidden="1" x14ac:dyDescent="0.25">
      <c r="A185" s="86">
        <v>50</v>
      </c>
      <c r="B185" s="85" t="s">
        <v>54</v>
      </c>
      <c r="C185" s="85" t="s">
        <v>395</v>
      </c>
      <c r="D185" s="85" t="s">
        <v>512</v>
      </c>
      <c r="E185" s="85" t="s">
        <v>268</v>
      </c>
      <c r="F185" s="85" t="s">
        <v>388</v>
      </c>
      <c r="G185" s="85" t="s">
        <v>176</v>
      </c>
      <c r="H185" s="96"/>
      <c r="I185" s="87" t="s">
        <v>158</v>
      </c>
      <c r="J185" s="87" t="s">
        <v>158</v>
      </c>
      <c r="K185" s="87" t="s">
        <v>158</v>
      </c>
      <c r="L185" s="87" t="s">
        <v>158</v>
      </c>
      <c r="M185" s="96"/>
      <c r="N185" s="87" t="s">
        <v>158</v>
      </c>
      <c r="O185" s="87" t="s">
        <v>158</v>
      </c>
      <c r="P185" s="86" t="s">
        <v>513</v>
      </c>
      <c r="Q185" s="145" t="s">
        <v>522</v>
      </c>
      <c r="R185" s="86" t="s">
        <v>161</v>
      </c>
      <c r="S185" s="86" t="s">
        <v>523</v>
      </c>
      <c r="T185" s="86" t="s">
        <v>436</v>
      </c>
      <c r="U185" s="86" t="s">
        <v>524</v>
      </c>
    </row>
    <row r="186" spans="1:21" hidden="1" x14ac:dyDescent="0.25">
      <c r="A186" s="86">
        <v>50</v>
      </c>
      <c r="B186" s="85" t="s">
        <v>54</v>
      </c>
      <c r="C186" s="85" t="s">
        <v>395</v>
      </c>
      <c r="D186" s="85" t="s">
        <v>512</v>
      </c>
      <c r="E186" s="85" t="s">
        <v>268</v>
      </c>
      <c r="F186" s="85" t="s">
        <v>388</v>
      </c>
      <c r="G186" s="85" t="s">
        <v>176</v>
      </c>
      <c r="H186" s="96"/>
      <c r="I186" s="87" t="s">
        <v>158</v>
      </c>
      <c r="J186" s="87" t="s">
        <v>158</v>
      </c>
      <c r="K186" s="87" t="s">
        <v>158</v>
      </c>
      <c r="L186" s="87" t="s">
        <v>158</v>
      </c>
      <c r="M186" s="96"/>
      <c r="N186" s="87" t="s">
        <v>158</v>
      </c>
      <c r="O186" s="87" t="s">
        <v>158</v>
      </c>
      <c r="P186" s="86" t="s">
        <v>215</v>
      </c>
      <c r="Q186" s="145" t="s">
        <v>525</v>
      </c>
      <c r="R186" s="86" t="s">
        <v>161</v>
      </c>
      <c r="S186" s="86" t="s">
        <v>162</v>
      </c>
      <c r="T186" s="86" t="s">
        <v>526</v>
      </c>
      <c r="U186" s="86" t="s">
        <v>1899</v>
      </c>
    </row>
    <row r="187" spans="1:21" hidden="1" x14ac:dyDescent="0.25">
      <c r="A187" s="86">
        <v>51</v>
      </c>
      <c r="B187" s="85" t="s">
        <v>55</v>
      </c>
      <c r="C187" s="85" t="s">
        <v>395</v>
      </c>
      <c r="D187" s="85" t="s">
        <v>532</v>
      </c>
      <c r="E187" s="85" t="s">
        <v>533</v>
      </c>
      <c r="F187" s="85" t="s">
        <v>196</v>
      </c>
      <c r="G187" s="85" t="s">
        <v>157</v>
      </c>
      <c r="H187" s="96"/>
      <c r="I187" s="87" t="s">
        <v>158</v>
      </c>
      <c r="J187" s="87" t="s">
        <v>158</v>
      </c>
      <c r="K187" s="87" t="s">
        <v>158</v>
      </c>
      <c r="L187" s="87" t="s">
        <v>158</v>
      </c>
      <c r="M187" s="96"/>
      <c r="N187" s="87" t="s">
        <v>158</v>
      </c>
      <c r="O187" s="87" t="s">
        <v>158</v>
      </c>
      <c r="P187" s="86" t="s">
        <v>1898</v>
      </c>
      <c r="Q187" s="145" t="s">
        <v>541</v>
      </c>
      <c r="R187" s="86" t="s">
        <v>161</v>
      </c>
      <c r="S187" s="86" t="s">
        <v>162</v>
      </c>
      <c r="T187" s="100" t="s">
        <v>542</v>
      </c>
      <c r="U187" s="86" t="s">
        <v>543</v>
      </c>
    </row>
    <row r="188" spans="1:21" hidden="1" x14ac:dyDescent="0.25">
      <c r="A188" s="86">
        <v>51</v>
      </c>
      <c r="B188" s="85" t="s">
        <v>55</v>
      </c>
      <c r="C188" s="85" t="s">
        <v>395</v>
      </c>
      <c r="D188" s="85" t="s">
        <v>532</v>
      </c>
      <c r="E188" s="85" t="s">
        <v>533</v>
      </c>
      <c r="F188" s="85" t="s">
        <v>196</v>
      </c>
      <c r="G188" s="85" t="s">
        <v>157</v>
      </c>
      <c r="H188" s="96"/>
      <c r="I188" s="87" t="s">
        <v>158</v>
      </c>
      <c r="J188" s="87" t="s">
        <v>158</v>
      </c>
      <c r="K188" s="87" t="s">
        <v>158</v>
      </c>
      <c r="L188" s="87" t="s">
        <v>158</v>
      </c>
      <c r="M188" s="96"/>
      <c r="N188" s="87" t="s">
        <v>158</v>
      </c>
      <c r="O188" s="87" t="s">
        <v>158</v>
      </c>
      <c r="P188" s="86" t="s">
        <v>215</v>
      </c>
      <c r="Q188" s="145" t="s">
        <v>534</v>
      </c>
      <c r="R188" s="86" t="s">
        <v>161</v>
      </c>
      <c r="S188" s="86" t="s">
        <v>162</v>
      </c>
      <c r="T188" s="86" t="s">
        <v>537</v>
      </c>
      <c r="U188" s="86" t="s">
        <v>544</v>
      </c>
    </row>
    <row r="189" spans="1:21" hidden="1" x14ac:dyDescent="0.25">
      <c r="A189" s="86">
        <v>51</v>
      </c>
      <c r="B189" s="85" t="s">
        <v>55</v>
      </c>
      <c r="C189" s="85" t="s">
        <v>395</v>
      </c>
      <c r="D189" s="85" t="s">
        <v>532</v>
      </c>
      <c r="E189" s="85" t="s">
        <v>533</v>
      </c>
      <c r="F189" s="85" t="s">
        <v>398</v>
      </c>
      <c r="G189" s="85" t="s">
        <v>157</v>
      </c>
      <c r="H189" s="96"/>
      <c r="I189" s="87" t="s">
        <v>158</v>
      </c>
      <c r="J189" s="87" t="s">
        <v>158</v>
      </c>
      <c r="K189" s="87" t="s">
        <v>158</v>
      </c>
      <c r="L189" s="87" t="s">
        <v>158</v>
      </c>
      <c r="M189" s="96"/>
      <c r="N189" s="87" t="s">
        <v>158</v>
      </c>
      <c r="O189" s="87" t="s">
        <v>158</v>
      </c>
      <c r="P189" s="86" t="s">
        <v>215</v>
      </c>
      <c r="Q189" s="145" t="s">
        <v>534</v>
      </c>
      <c r="R189" s="86" t="s">
        <v>161</v>
      </c>
      <c r="S189" s="86" t="s">
        <v>442</v>
      </c>
      <c r="T189" s="86" t="s">
        <v>535</v>
      </c>
      <c r="U189" s="86" t="s">
        <v>536</v>
      </c>
    </row>
    <row r="190" spans="1:21" hidden="1" x14ac:dyDescent="0.25">
      <c r="A190" s="86">
        <v>51</v>
      </c>
      <c r="B190" s="85" t="s">
        <v>55</v>
      </c>
      <c r="C190" s="85" t="s">
        <v>395</v>
      </c>
      <c r="D190" s="85" t="s">
        <v>532</v>
      </c>
      <c r="E190" s="85" t="s">
        <v>533</v>
      </c>
      <c r="F190" s="85" t="s">
        <v>398</v>
      </c>
      <c r="G190" s="85" t="s">
        <v>176</v>
      </c>
      <c r="H190" s="96"/>
      <c r="I190" s="87" t="s">
        <v>158</v>
      </c>
      <c r="J190" s="87" t="s">
        <v>158</v>
      </c>
      <c r="K190" s="87" t="s">
        <v>158</v>
      </c>
      <c r="L190" s="87" t="s">
        <v>158</v>
      </c>
      <c r="M190" s="96"/>
      <c r="N190" s="87" t="s">
        <v>158</v>
      </c>
      <c r="O190" s="87" t="s">
        <v>158</v>
      </c>
      <c r="P190" s="86" t="s">
        <v>1901</v>
      </c>
      <c r="Q190" s="145" t="s">
        <v>540</v>
      </c>
      <c r="R190" s="86" t="s">
        <v>161</v>
      </c>
      <c r="S190" s="86" t="s">
        <v>162</v>
      </c>
      <c r="T190" s="100" t="s">
        <v>537</v>
      </c>
      <c r="U190" s="86" t="s">
        <v>1902</v>
      </c>
    </row>
    <row r="191" spans="1:21" hidden="1" x14ac:dyDescent="0.25">
      <c r="A191" s="86">
        <v>51</v>
      </c>
      <c r="B191" s="85" t="s">
        <v>55</v>
      </c>
      <c r="C191" s="85" t="s">
        <v>395</v>
      </c>
      <c r="D191" s="85" t="s">
        <v>532</v>
      </c>
      <c r="E191" s="85" t="s">
        <v>533</v>
      </c>
      <c r="F191" s="85" t="s">
        <v>398</v>
      </c>
      <c r="G191" s="85" t="s">
        <v>176</v>
      </c>
      <c r="H191" s="96"/>
      <c r="I191" s="87" t="s">
        <v>158</v>
      </c>
      <c r="J191" s="87" t="s">
        <v>158</v>
      </c>
      <c r="K191" s="87" t="s">
        <v>158</v>
      </c>
      <c r="L191" s="87" t="s">
        <v>158</v>
      </c>
      <c r="M191" s="96"/>
      <c r="N191" s="87" t="s">
        <v>158</v>
      </c>
      <c r="O191" s="87" t="s">
        <v>158</v>
      </c>
      <c r="P191" s="86" t="s">
        <v>215</v>
      </c>
      <c r="Q191" s="145" t="s">
        <v>534</v>
      </c>
      <c r="R191" s="86" t="s">
        <v>161</v>
      </c>
      <c r="S191" s="86" t="s">
        <v>162</v>
      </c>
      <c r="T191" s="86" t="s">
        <v>537</v>
      </c>
      <c r="U191" s="86" t="s">
        <v>538</v>
      </c>
    </row>
    <row r="192" spans="1:21" hidden="1" x14ac:dyDescent="0.25">
      <c r="A192" s="86">
        <v>52</v>
      </c>
      <c r="B192" s="85" t="s">
        <v>56</v>
      </c>
      <c r="C192" s="85" t="s">
        <v>395</v>
      </c>
      <c r="D192" s="85" t="s">
        <v>552</v>
      </c>
      <c r="E192" s="85" t="s">
        <v>546</v>
      </c>
      <c r="F192" s="85" t="s">
        <v>196</v>
      </c>
      <c r="G192" s="85" t="s">
        <v>176</v>
      </c>
      <c r="H192" s="96"/>
      <c r="I192" s="87" t="s">
        <v>158</v>
      </c>
      <c r="J192" s="87" t="s">
        <v>158</v>
      </c>
      <c r="K192" s="87" t="s">
        <v>158</v>
      </c>
      <c r="L192" s="87" t="s">
        <v>158</v>
      </c>
      <c r="M192" s="96"/>
      <c r="N192" s="87" t="s">
        <v>158</v>
      </c>
      <c r="O192" s="87" t="s">
        <v>158</v>
      </c>
      <c r="P192" s="86" t="s">
        <v>215</v>
      </c>
      <c r="Q192" s="145" t="s">
        <v>525</v>
      </c>
      <c r="R192" s="86" t="s">
        <v>161</v>
      </c>
      <c r="S192" s="86" t="s">
        <v>162</v>
      </c>
      <c r="T192" s="86" t="s">
        <v>553</v>
      </c>
      <c r="U192" s="86" t="s">
        <v>1899</v>
      </c>
    </row>
    <row r="193" spans="1:21" hidden="1" x14ac:dyDescent="0.25">
      <c r="A193" s="86">
        <v>52</v>
      </c>
      <c r="B193" s="85" t="s">
        <v>56</v>
      </c>
      <c r="C193" s="85" t="s">
        <v>395</v>
      </c>
      <c r="D193" s="85" t="s">
        <v>545</v>
      </c>
      <c r="E193" s="85" t="s">
        <v>546</v>
      </c>
      <c r="F193" s="85" t="s">
        <v>398</v>
      </c>
      <c r="G193" s="85" t="s">
        <v>157</v>
      </c>
      <c r="H193" s="96"/>
      <c r="I193" s="87" t="s">
        <v>158</v>
      </c>
      <c r="J193" s="87" t="s">
        <v>158</v>
      </c>
      <c r="K193" s="87" t="s">
        <v>158</v>
      </c>
      <c r="L193" s="87" t="s">
        <v>158</v>
      </c>
      <c r="M193" s="96"/>
      <c r="N193" s="87" t="s">
        <v>158</v>
      </c>
      <c r="O193" s="87" t="s">
        <v>158</v>
      </c>
      <c r="P193" s="86" t="s">
        <v>1903</v>
      </c>
      <c r="Q193" s="145" t="s">
        <v>550</v>
      </c>
      <c r="R193" s="86" t="s">
        <v>161</v>
      </c>
      <c r="S193" s="86" t="s">
        <v>344</v>
      </c>
      <c r="T193" s="86" t="s">
        <v>436</v>
      </c>
      <c r="U193" s="86" t="s">
        <v>1904</v>
      </c>
    </row>
    <row r="194" spans="1:21" hidden="1" x14ac:dyDescent="0.25">
      <c r="A194" s="86">
        <v>52</v>
      </c>
      <c r="B194" s="85" t="s">
        <v>56</v>
      </c>
      <c r="C194" s="85" t="s">
        <v>395</v>
      </c>
      <c r="D194" s="85" t="s">
        <v>545</v>
      </c>
      <c r="E194" s="85" t="s">
        <v>546</v>
      </c>
      <c r="F194" s="85" t="s">
        <v>398</v>
      </c>
      <c r="G194" s="85" t="s">
        <v>157</v>
      </c>
      <c r="H194" s="96"/>
      <c r="I194" s="87" t="s">
        <v>158</v>
      </c>
      <c r="J194" s="87" t="s">
        <v>158</v>
      </c>
      <c r="K194" s="87" t="s">
        <v>158</v>
      </c>
      <c r="L194" s="87" t="s">
        <v>158</v>
      </c>
      <c r="M194" s="96"/>
      <c r="N194" s="87" t="s">
        <v>158</v>
      </c>
      <c r="O194" s="87" t="s">
        <v>158</v>
      </c>
      <c r="P194" s="85" t="s">
        <v>1865</v>
      </c>
      <c r="Q194" s="145" t="s">
        <v>390</v>
      </c>
      <c r="R194" s="86" t="s">
        <v>161</v>
      </c>
      <c r="S194" s="86" t="s">
        <v>162</v>
      </c>
      <c r="T194" s="86" t="s">
        <v>548</v>
      </c>
      <c r="U194" s="86" t="s">
        <v>1905</v>
      </c>
    </row>
    <row r="195" spans="1:21" s="86" customFormat="1" hidden="1" x14ac:dyDescent="0.25">
      <c r="A195" s="86">
        <v>52</v>
      </c>
      <c r="B195" s="85" t="s">
        <v>56</v>
      </c>
      <c r="C195" s="85" t="s">
        <v>395</v>
      </c>
      <c r="D195" s="85" t="s">
        <v>545</v>
      </c>
      <c r="E195" s="85" t="s">
        <v>546</v>
      </c>
      <c r="F195" s="85" t="s">
        <v>398</v>
      </c>
      <c r="G195" s="85" t="s">
        <v>157</v>
      </c>
      <c r="H195" s="96"/>
      <c r="I195" s="87" t="s">
        <v>158</v>
      </c>
      <c r="J195" s="87" t="s">
        <v>158</v>
      </c>
      <c r="K195" s="87" t="s">
        <v>158</v>
      </c>
      <c r="L195" s="87" t="s">
        <v>158</v>
      </c>
      <c r="M195" s="96"/>
      <c r="N195" s="87" t="s">
        <v>158</v>
      </c>
      <c r="O195" s="87" t="s">
        <v>158</v>
      </c>
      <c r="P195" s="86" t="s">
        <v>513</v>
      </c>
      <c r="Q195" s="145" t="s">
        <v>514</v>
      </c>
      <c r="R195" s="86" t="s">
        <v>161</v>
      </c>
      <c r="S195" s="86" t="s">
        <v>162</v>
      </c>
      <c r="T195" s="86" t="s">
        <v>516</v>
      </c>
      <c r="U195" s="86" t="s">
        <v>547</v>
      </c>
    </row>
    <row r="196" spans="1:21" s="86" customFormat="1" hidden="1" x14ac:dyDescent="0.25">
      <c r="A196" s="86">
        <v>52</v>
      </c>
      <c r="B196" s="85" t="s">
        <v>56</v>
      </c>
      <c r="C196" s="85" t="s">
        <v>395</v>
      </c>
      <c r="D196" s="85" t="s">
        <v>513</v>
      </c>
      <c r="E196" s="85" t="s">
        <v>546</v>
      </c>
      <c r="F196" s="85" t="s">
        <v>297</v>
      </c>
      <c r="G196" s="85" t="s">
        <v>157</v>
      </c>
      <c r="H196" s="96"/>
      <c r="I196" s="87" t="s">
        <v>158</v>
      </c>
      <c r="J196" s="87" t="s">
        <v>158</v>
      </c>
      <c r="K196" s="87" t="s">
        <v>158</v>
      </c>
      <c r="L196" s="87" t="s">
        <v>158</v>
      </c>
      <c r="M196" s="96"/>
      <c r="N196" s="87" t="s">
        <v>158</v>
      </c>
      <c r="O196" s="87" t="s">
        <v>158</v>
      </c>
      <c r="P196" s="85" t="s">
        <v>1865</v>
      </c>
      <c r="Q196" s="145" t="s">
        <v>390</v>
      </c>
      <c r="R196" s="86" t="s">
        <v>161</v>
      </c>
      <c r="S196" s="86" t="s">
        <v>162</v>
      </c>
      <c r="T196" s="86" t="s">
        <v>551</v>
      </c>
      <c r="U196" s="86" t="s">
        <v>1906</v>
      </c>
    </row>
    <row r="197" spans="1:21" hidden="1" x14ac:dyDescent="0.25">
      <c r="A197" s="86">
        <v>53</v>
      </c>
      <c r="B197" s="85" t="s">
        <v>57</v>
      </c>
      <c r="C197" s="85" t="s">
        <v>395</v>
      </c>
      <c r="D197" s="85" t="s">
        <v>560</v>
      </c>
      <c r="E197" s="85" t="s">
        <v>555</v>
      </c>
      <c r="F197" s="85" t="s">
        <v>196</v>
      </c>
      <c r="G197" s="85" t="s">
        <v>176</v>
      </c>
      <c r="H197" s="96"/>
      <c r="I197" s="87" t="s">
        <v>158</v>
      </c>
      <c r="J197" s="87" t="s">
        <v>158</v>
      </c>
      <c r="K197" s="87" t="s">
        <v>158</v>
      </c>
      <c r="L197" s="87" t="s">
        <v>158</v>
      </c>
      <c r="M197" s="96"/>
      <c r="N197" s="87" t="s">
        <v>158</v>
      </c>
      <c r="O197" s="87" t="s">
        <v>158</v>
      </c>
      <c r="P197" s="86" t="s">
        <v>215</v>
      </c>
      <c r="Q197" s="145" t="s">
        <v>525</v>
      </c>
      <c r="R197" s="86" t="s">
        <v>161</v>
      </c>
      <c r="S197" s="86" t="s">
        <v>162</v>
      </c>
      <c r="T197" s="86" t="s">
        <v>553</v>
      </c>
      <c r="U197" s="86" t="s">
        <v>561</v>
      </c>
    </row>
    <row r="198" spans="1:21" hidden="1" x14ac:dyDescent="0.25">
      <c r="A198" s="86">
        <v>53</v>
      </c>
      <c r="B198" s="85" t="s">
        <v>57</v>
      </c>
      <c r="C198" s="85" t="s">
        <v>395</v>
      </c>
      <c r="D198" s="85" t="s">
        <v>568</v>
      </c>
      <c r="E198" s="85" t="s">
        <v>569</v>
      </c>
      <c r="F198" s="85" t="s">
        <v>1907</v>
      </c>
      <c r="G198" s="85" t="s">
        <v>176</v>
      </c>
      <c r="H198" s="96"/>
      <c r="I198" s="87" t="s">
        <v>158</v>
      </c>
      <c r="J198" s="87" t="s">
        <v>158</v>
      </c>
      <c r="K198" s="87" t="s">
        <v>158</v>
      </c>
      <c r="L198" s="87" t="s">
        <v>158</v>
      </c>
      <c r="M198" s="96"/>
      <c r="N198" s="87" t="s">
        <v>158</v>
      </c>
      <c r="O198" s="87" t="s">
        <v>158</v>
      </c>
      <c r="P198" s="86" t="s">
        <v>570</v>
      </c>
      <c r="Q198" s="146" t="s">
        <v>571</v>
      </c>
      <c r="R198" s="86" t="s">
        <v>161</v>
      </c>
      <c r="S198" s="86" t="s">
        <v>211</v>
      </c>
      <c r="T198" s="86" t="s">
        <v>572</v>
      </c>
      <c r="U198" s="86" t="s">
        <v>573</v>
      </c>
    </row>
    <row r="199" spans="1:21" hidden="1" x14ac:dyDescent="0.25">
      <c r="A199" s="86">
        <v>53</v>
      </c>
      <c r="B199" s="85" t="s">
        <v>57</v>
      </c>
      <c r="C199" s="85" t="s">
        <v>395</v>
      </c>
      <c r="D199" s="85" t="s">
        <v>562</v>
      </c>
      <c r="E199" s="85" t="s">
        <v>563</v>
      </c>
      <c r="F199" s="85" t="s">
        <v>1908</v>
      </c>
      <c r="G199" s="85" t="s">
        <v>157</v>
      </c>
      <c r="H199" s="87" t="s">
        <v>158</v>
      </c>
      <c r="I199" s="87" t="s">
        <v>158</v>
      </c>
      <c r="J199" s="87" t="s">
        <v>158</v>
      </c>
      <c r="K199" s="87" t="s">
        <v>158</v>
      </c>
      <c r="L199" s="87" t="s">
        <v>158</v>
      </c>
      <c r="M199" s="87" t="s">
        <v>158</v>
      </c>
      <c r="N199" s="87" t="s">
        <v>158</v>
      </c>
      <c r="O199" s="87" t="s">
        <v>158</v>
      </c>
      <c r="P199" s="86" t="s">
        <v>564</v>
      </c>
      <c r="Q199" s="145" t="s">
        <v>565</v>
      </c>
      <c r="R199" s="86" t="s">
        <v>168</v>
      </c>
      <c r="S199" s="86" t="s">
        <v>244</v>
      </c>
      <c r="T199" s="86" t="s">
        <v>566</v>
      </c>
      <c r="U199" s="86" t="s">
        <v>567</v>
      </c>
    </row>
    <row r="200" spans="1:21" hidden="1" x14ac:dyDescent="0.25">
      <c r="A200" s="86">
        <v>53</v>
      </c>
      <c r="B200" s="85" t="s">
        <v>57</v>
      </c>
      <c r="C200" s="85" t="s">
        <v>395</v>
      </c>
      <c r="D200" s="85" t="s">
        <v>554</v>
      </c>
      <c r="E200" s="85" t="s">
        <v>555</v>
      </c>
      <c r="F200" s="85" t="s">
        <v>398</v>
      </c>
      <c r="G200" s="85" t="s">
        <v>157</v>
      </c>
      <c r="H200" s="96"/>
      <c r="I200" s="87" t="s">
        <v>158</v>
      </c>
      <c r="J200" s="87" t="s">
        <v>158</v>
      </c>
      <c r="K200" s="87" t="s">
        <v>158</v>
      </c>
      <c r="L200" s="87" t="s">
        <v>158</v>
      </c>
      <c r="M200" s="96"/>
      <c r="N200" s="87" t="s">
        <v>158</v>
      </c>
      <c r="O200" s="87" t="s">
        <v>158</v>
      </c>
      <c r="P200" s="86" t="s">
        <v>1903</v>
      </c>
      <c r="Q200" s="145" t="s">
        <v>556</v>
      </c>
      <c r="R200" s="86" t="s">
        <v>161</v>
      </c>
      <c r="S200" s="86" t="s">
        <v>442</v>
      </c>
      <c r="T200" s="86" t="s">
        <v>557</v>
      </c>
      <c r="U200" s="86" t="s">
        <v>558</v>
      </c>
    </row>
    <row r="201" spans="1:21" hidden="1" x14ac:dyDescent="0.25">
      <c r="A201" s="86">
        <v>53</v>
      </c>
      <c r="B201" s="85" t="s">
        <v>57</v>
      </c>
      <c r="C201" s="85" t="s">
        <v>395</v>
      </c>
      <c r="D201" s="85" t="s">
        <v>554</v>
      </c>
      <c r="E201" s="85" t="s">
        <v>555</v>
      </c>
      <c r="F201" s="85" t="s">
        <v>398</v>
      </c>
      <c r="G201" s="85" t="s">
        <v>176</v>
      </c>
      <c r="H201" s="96"/>
      <c r="I201" s="87" t="s">
        <v>158</v>
      </c>
      <c r="J201" s="87" t="s">
        <v>158</v>
      </c>
      <c r="K201" s="87" t="s">
        <v>158</v>
      </c>
      <c r="L201" s="87" t="s">
        <v>158</v>
      </c>
      <c r="M201" s="96"/>
      <c r="N201" s="87" t="s">
        <v>158</v>
      </c>
      <c r="O201" s="87" t="s">
        <v>158</v>
      </c>
      <c r="P201" s="86" t="s">
        <v>513</v>
      </c>
      <c r="Q201" s="145" t="s">
        <v>559</v>
      </c>
      <c r="R201" s="86" t="s">
        <v>161</v>
      </c>
      <c r="S201" s="86" t="s">
        <v>442</v>
      </c>
      <c r="T201" s="86">
        <v>2022</v>
      </c>
      <c r="U201" s="86" t="s">
        <v>1909</v>
      </c>
    </row>
    <row r="202" spans="1:21" hidden="1" x14ac:dyDescent="0.25">
      <c r="A202" s="86">
        <v>53</v>
      </c>
      <c r="B202" s="85" t="s">
        <v>57</v>
      </c>
      <c r="C202" s="85" t="s">
        <v>395</v>
      </c>
      <c r="D202" s="85" t="s">
        <v>574</v>
      </c>
      <c r="E202" s="85" t="s">
        <v>575</v>
      </c>
      <c r="F202" s="85" t="s">
        <v>1910</v>
      </c>
      <c r="G202" s="85" t="s">
        <v>249</v>
      </c>
      <c r="H202" s="87" t="s">
        <v>158</v>
      </c>
      <c r="I202" s="87" t="s">
        <v>158</v>
      </c>
      <c r="J202" s="87" t="s">
        <v>158</v>
      </c>
      <c r="K202" s="87" t="s">
        <v>158</v>
      </c>
      <c r="L202" s="87" t="s">
        <v>158</v>
      </c>
      <c r="M202" s="87" t="s">
        <v>158</v>
      </c>
      <c r="N202" s="87" t="s">
        <v>158</v>
      </c>
      <c r="O202" s="87" t="s">
        <v>158</v>
      </c>
      <c r="P202" s="86" t="s">
        <v>1911</v>
      </c>
      <c r="Q202" s="147" t="s">
        <v>576</v>
      </c>
      <c r="R202" s="86" t="s">
        <v>168</v>
      </c>
      <c r="S202" s="86" t="s">
        <v>244</v>
      </c>
      <c r="T202" s="86" t="s">
        <v>577</v>
      </c>
      <c r="U202" s="86" t="s">
        <v>578</v>
      </c>
    </row>
    <row r="203" spans="1:21" x14ac:dyDescent="0.25">
      <c r="A203" s="86">
        <v>54</v>
      </c>
      <c r="B203" s="85" t="s">
        <v>58</v>
      </c>
      <c r="C203" s="85" t="s">
        <v>395</v>
      </c>
      <c r="D203" s="85" t="s">
        <v>591</v>
      </c>
      <c r="E203" s="85" t="s">
        <v>590</v>
      </c>
      <c r="F203" s="85" t="s">
        <v>196</v>
      </c>
      <c r="G203" s="85" t="s">
        <v>157</v>
      </c>
      <c r="H203" s="96"/>
      <c r="I203" s="87" t="s">
        <v>158</v>
      </c>
      <c r="J203" s="87" t="s">
        <v>158</v>
      </c>
      <c r="K203" s="87" t="s">
        <v>158</v>
      </c>
      <c r="L203" s="87" t="s">
        <v>158</v>
      </c>
      <c r="M203" s="96"/>
      <c r="N203" s="87" t="s">
        <v>158</v>
      </c>
      <c r="O203" s="87" t="s">
        <v>158</v>
      </c>
      <c r="P203" s="86" t="s">
        <v>215</v>
      </c>
      <c r="Q203" s="145" t="s">
        <v>525</v>
      </c>
      <c r="R203" s="86" t="s">
        <v>161</v>
      </c>
      <c r="S203" s="86" t="s">
        <v>442</v>
      </c>
      <c r="T203" s="86" t="s">
        <v>553</v>
      </c>
      <c r="U203" s="86" t="s">
        <v>592</v>
      </c>
    </row>
    <row r="204" spans="1:21" x14ac:dyDescent="0.25">
      <c r="A204" s="86">
        <v>54</v>
      </c>
      <c r="B204" s="85" t="s">
        <v>58</v>
      </c>
      <c r="C204" s="85" t="s">
        <v>395</v>
      </c>
      <c r="D204" s="85" t="s">
        <v>591</v>
      </c>
      <c r="E204" s="85" t="s">
        <v>590</v>
      </c>
      <c r="F204" s="85" t="s">
        <v>196</v>
      </c>
      <c r="G204" s="86" t="s">
        <v>176</v>
      </c>
      <c r="H204" s="96"/>
      <c r="I204" s="87" t="s">
        <v>158</v>
      </c>
      <c r="J204" s="87" t="s">
        <v>158</v>
      </c>
      <c r="K204" s="87" t="s">
        <v>158</v>
      </c>
      <c r="L204" s="87" t="s">
        <v>158</v>
      </c>
      <c r="M204" s="96"/>
      <c r="N204" s="87" t="s">
        <v>158</v>
      </c>
      <c r="O204" s="87" t="s">
        <v>158</v>
      </c>
      <c r="P204" s="86" t="s">
        <v>593</v>
      </c>
      <c r="Q204" s="145" t="s">
        <v>594</v>
      </c>
      <c r="R204" s="86" t="s">
        <v>161</v>
      </c>
      <c r="S204" s="86" t="s">
        <v>162</v>
      </c>
      <c r="T204" s="86" t="s">
        <v>595</v>
      </c>
      <c r="U204" s="86" t="s">
        <v>1912</v>
      </c>
    </row>
    <row r="205" spans="1:21" x14ac:dyDescent="0.25">
      <c r="A205" s="86">
        <v>54</v>
      </c>
      <c r="B205" s="85" t="s">
        <v>58</v>
      </c>
      <c r="C205" s="85" t="s">
        <v>395</v>
      </c>
      <c r="D205" s="85" t="s">
        <v>568</v>
      </c>
      <c r="E205" s="85" t="s">
        <v>596</v>
      </c>
      <c r="F205" s="85" t="s">
        <v>1907</v>
      </c>
      <c r="G205" s="85" t="s">
        <v>176</v>
      </c>
      <c r="H205" s="96"/>
      <c r="I205" s="87" t="s">
        <v>158</v>
      </c>
      <c r="J205" s="87" t="s">
        <v>158</v>
      </c>
      <c r="K205" s="87" t="s">
        <v>158</v>
      </c>
      <c r="L205" s="87" t="s">
        <v>158</v>
      </c>
      <c r="M205" s="96"/>
      <c r="N205" s="87" t="s">
        <v>158</v>
      </c>
      <c r="O205" s="87" t="s">
        <v>158</v>
      </c>
      <c r="P205" s="86" t="s">
        <v>570</v>
      </c>
      <c r="Q205" s="146" t="s">
        <v>571</v>
      </c>
      <c r="R205" s="86" t="s">
        <v>161</v>
      </c>
      <c r="S205" s="86" t="s">
        <v>211</v>
      </c>
      <c r="T205" s="86" t="s">
        <v>572</v>
      </c>
      <c r="U205" s="86" t="s">
        <v>597</v>
      </c>
    </row>
    <row r="206" spans="1:21" x14ac:dyDescent="0.25">
      <c r="A206" s="86">
        <v>54</v>
      </c>
      <c r="B206" s="85" t="s">
        <v>58</v>
      </c>
      <c r="C206" s="85" t="s">
        <v>395</v>
      </c>
      <c r="D206" s="85" t="s">
        <v>568</v>
      </c>
      <c r="E206" s="85" t="s">
        <v>598</v>
      </c>
      <c r="F206" s="85" t="s">
        <v>1907</v>
      </c>
      <c r="G206" s="85" t="s">
        <v>176</v>
      </c>
      <c r="H206" s="96"/>
      <c r="I206" s="87" t="s">
        <v>158</v>
      </c>
      <c r="J206" s="87" t="s">
        <v>158</v>
      </c>
      <c r="K206" s="87" t="s">
        <v>158</v>
      </c>
      <c r="L206" s="87" t="s">
        <v>158</v>
      </c>
      <c r="M206" s="96"/>
      <c r="N206" s="87" t="s">
        <v>158</v>
      </c>
      <c r="O206" s="87" t="s">
        <v>158</v>
      </c>
      <c r="P206" s="86" t="s">
        <v>570</v>
      </c>
      <c r="Q206" s="146" t="s">
        <v>571</v>
      </c>
      <c r="R206" s="86" t="s">
        <v>161</v>
      </c>
      <c r="S206" s="86" t="s">
        <v>211</v>
      </c>
      <c r="T206" s="86" t="s">
        <v>572</v>
      </c>
      <c r="U206" s="86" t="s">
        <v>599</v>
      </c>
    </row>
    <row r="207" spans="1:21" x14ac:dyDescent="0.25">
      <c r="A207" s="86">
        <v>54</v>
      </c>
      <c r="B207" s="85" t="s">
        <v>58</v>
      </c>
      <c r="C207" s="85" t="s">
        <v>395</v>
      </c>
      <c r="D207" s="85" t="s">
        <v>568</v>
      </c>
      <c r="E207" s="85" t="s">
        <v>600</v>
      </c>
      <c r="F207" s="85" t="s">
        <v>1907</v>
      </c>
      <c r="G207" s="85" t="s">
        <v>176</v>
      </c>
      <c r="H207" s="96"/>
      <c r="I207" s="87" t="s">
        <v>158</v>
      </c>
      <c r="J207" s="87" t="s">
        <v>158</v>
      </c>
      <c r="K207" s="87" t="s">
        <v>158</v>
      </c>
      <c r="L207" s="87" t="s">
        <v>158</v>
      </c>
      <c r="M207" s="96"/>
      <c r="N207" s="87" t="s">
        <v>158</v>
      </c>
      <c r="O207" s="87" t="s">
        <v>158</v>
      </c>
      <c r="P207" s="86" t="s">
        <v>570</v>
      </c>
      <c r="Q207" s="146" t="s">
        <v>571</v>
      </c>
      <c r="R207" s="86" t="s">
        <v>161</v>
      </c>
      <c r="S207" s="86" t="s">
        <v>211</v>
      </c>
      <c r="T207" s="86" t="s">
        <v>572</v>
      </c>
      <c r="U207" s="86" t="s">
        <v>601</v>
      </c>
    </row>
    <row r="208" spans="1:21" x14ac:dyDescent="0.25">
      <c r="A208" s="86">
        <v>54</v>
      </c>
      <c r="B208" s="85" t="s">
        <v>58</v>
      </c>
      <c r="C208" s="85" t="s">
        <v>395</v>
      </c>
      <c r="D208" s="85" t="s">
        <v>568</v>
      </c>
      <c r="E208" s="85" t="s">
        <v>602</v>
      </c>
      <c r="F208" s="85" t="s">
        <v>1907</v>
      </c>
      <c r="G208" s="85" t="s">
        <v>176</v>
      </c>
      <c r="H208" s="96"/>
      <c r="I208" s="87" t="s">
        <v>158</v>
      </c>
      <c r="J208" s="87" t="s">
        <v>158</v>
      </c>
      <c r="K208" s="87" t="s">
        <v>158</v>
      </c>
      <c r="L208" s="87" t="s">
        <v>158</v>
      </c>
      <c r="M208" s="96"/>
      <c r="N208" s="87" t="s">
        <v>158</v>
      </c>
      <c r="O208" s="87" t="s">
        <v>158</v>
      </c>
      <c r="P208" s="86" t="s">
        <v>570</v>
      </c>
      <c r="Q208" s="146" t="s">
        <v>571</v>
      </c>
      <c r="R208" s="86" t="s">
        <v>161</v>
      </c>
      <c r="S208" s="86" t="s">
        <v>211</v>
      </c>
      <c r="T208" s="86" t="s">
        <v>572</v>
      </c>
      <c r="U208" s="86" t="s">
        <v>603</v>
      </c>
    </row>
    <row r="209" spans="1:21" x14ac:dyDescent="0.25">
      <c r="A209" s="86">
        <v>54</v>
      </c>
      <c r="B209" s="85" t="s">
        <v>58</v>
      </c>
      <c r="C209" s="85" t="s">
        <v>395</v>
      </c>
      <c r="D209" s="85" t="s">
        <v>562</v>
      </c>
      <c r="E209" s="85" t="s">
        <v>563</v>
      </c>
      <c r="F209" s="85" t="s">
        <v>1908</v>
      </c>
      <c r="G209" s="85" t="s">
        <v>157</v>
      </c>
      <c r="H209" s="87" t="s">
        <v>158</v>
      </c>
      <c r="I209" s="87" t="s">
        <v>158</v>
      </c>
      <c r="J209" s="87" t="s">
        <v>158</v>
      </c>
      <c r="K209" s="87" t="s">
        <v>158</v>
      </c>
      <c r="L209" s="87" t="s">
        <v>158</v>
      </c>
      <c r="M209" s="87" t="s">
        <v>158</v>
      </c>
      <c r="N209" s="87" t="s">
        <v>158</v>
      </c>
      <c r="O209" s="87" t="s">
        <v>158</v>
      </c>
      <c r="P209" s="86" t="s">
        <v>564</v>
      </c>
      <c r="Q209" s="145" t="s">
        <v>565</v>
      </c>
      <c r="R209" s="86" t="s">
        <v>168</v>
      </c>
      <c r="S209" s="86" t="s">
        <v>244</v>
      </c>
      <c r="T209" s="86" t="s">
        <v>566</v>
      </c>
      <c r="U209" s="86" t="s">
        <v>567</v>
      </c>
    </row>
    <row r="210" spans="1:21" x14ac:dyDescent="0.25">
      <c r="A210" s="86">
        <v>54</v>
      </c>
      <c r="B210" s="85" t="s">
        <v>58</v>
      </c>
      <c r="C210" s="85" t="s">
        <v>395</v>
      </c>
      <c r="D210" s="85" t="s">
        <v>579</v>
      </c>
      <c r="E210" s="85" t="s">
        <v>580</v>
      </c>
      <c r="F210" s="85" t="s">
        <v>297</v>
      </c>
      <c r="G210" s="85" t="s">
        <v>157</v>
      </c>
      <c r="H210" s="96"/>
      <c r="I210" s="87" t="s">
        <v>158</v>
      </c>
      <c r="J210" s="87" t="s">
        <v>158</v>
      </c>
      <c r="K210" s="87" t="s">
        <v>158</v>
      </c>
      <c r="L210" s="87" t="s">
        <v>158</v>
      </c>
      <c r="M210" s="96"/>
      <c r="N210" s="87" t="s">
        <v>158</v>
      </c>
      <c r="O210" s="87" t="s">
        <v>158</v>
      </c>
      <c r="P210" s="86" t="s">
        <v>586</v>
      </c>
      <c r="Q210" s="145" t="s">
        <v>587</v>
      </c>
      <c r="R210" s="86" t="s">
        <v>168</v>
      </c>
      <c r="S210" s="98" t="s">
        <v>205</v>
      </c>
      <c r="T210" s="86" t="s">
        <v>205</v>
      </c>
      <c r="U210" s="86" t="s">
        <v>588</v>
      </c>
    </row>
    <row r="211" spans="1:21" x14ac:dyDescent="0.25">
      <c r="A211" s="86">
        <v>54</v>
      </c>
      <c r="B211" s="85" t="s">
        <v>58</v>
      </c>
      <c r="C211" s="85" t="s">
        <v>395</v>
      </c>
      <c r="D211" s="85" t="s">
        <v>579</v>
      </c>
      <c r="E211" s="85" t="s">
        <v>580</v>
      </c>
      <c r="F211" s="85" t="s">
        <v>297</v>
      </c>
      <c r="G211" s="85" t="s">
        <v>157</v>
      </c>
      <c r="H211" s="96"/>
      <c r="I211" s="87" t="s">
        <v>158</v>
      </c>
      <c r="J211" s="87" t="s">
        <v>158</v>
      </c>
      <c r="K211" s="87" t="s">
        <v>158</v>
      </c>
      <c r="L211" s="87" t="s">
        <v>158</v>
      </c>
      <c r="M211" s="96"/>
      <c r="N211" s="87" t="s">
        <v>158</v>
      </c>
      <c r="O211" s="87" t="s">
        <v>158</v>
      </c>
      <c r="P211" s="86" t="s">
        <v>1903</v>
      </c>
      <c r="Q211" s="145" t="s">
        <v>581</v>
      </c>
      <c r="R211" s="86" t="s">
        <v>161</v>
      </c>
      <c r="S211" s="86" t="s">
        <v>582</v>
      </c>
      <c r="T211" s="86" t="s">
        <v>583</v>
      </c>
      <c r="U211" s="86" t="s">
        <v>584</v>
      </c>
    </row>
    <row r="212" spans="1:21" x14ac:dyDescent="0.25">
      <c r="A212" s="86">
        <v>54</v>
      </c>
      <c r="B212" s="85" t="s">
        <v>58</v>
      </c>
      <c r="C212" s="85" t="s">
        <v>395</v>
      </c>
      <c r="D212" s="85" t="s">
        <v>579</v>
      </c>
      <c r="E212" s="85" t="s">
        <v>580</v>
      </c>
      <c r="F212" s="85" t="s">
        <v>297</v>
      </c>
      <c r="G212" s="85" t="s">
        <v>157</v>
      </c>
      <c r="H212" s="96"/>
      <c r="I212" s="87" t="s">
        <v>158</v>
      </c>
      <c r="J212" s="87" t="s">
        <v>158</v>
      </c>
      <c r="K212" s="87" t="s">
        <v>158</v>
      </c>
      <c r="L212" s="87" t="s">
        <v>158</v>
      </c>
      <c r="M212" s="96"/>
      <c r="N212" s="87" t="s">
        <v>158</v>
      </c>
      <c r="O212" s="87" t="s">
        <v>158</v>
      </c>
      <c r="P212" s="86" t="s">
        <v>1903</v>
      </c>
      <c r="Q212" s="146" t="s">
        <v>1913</v>
      </c>
      <c r="R212" s="86" t="s">
        <v>161</v>
      </c>
      <c r="S212" s="86" t="s">
        <v>234</v>
      </c>
      <c r="T212" s="86" t="s">
        <v>234</v>
      </c>
      <c r="U212" s="86" t="s">
        <v>585</v>
      </c>
    </row>
    <row r="213" spans="1:21" x14ac:dyDescent="0.25">
      <c r="A213" s="86">
        <v>54</v>
      </c>
      <c r="B213" s="85" t="s">
        <v>58</v>
      </c>
      <c r="C213" s="85" t="s">
        <v>395</v>
      </c>
      <c r="D213" s="85" t="s">
        <v>589</v>
      </c>
      <c r="E213" s="85" t="s">
        <v>590</v>
      </c>
      <c r="F213" s="85" t="s">
        <v>297</v>
      </c>
      <c r="G213" s="85" t="s">
        <v>157</v>
      </c>
      <c r="H213" s="96"/>
      <c r="I213" s="87" t="s">
        <v>158</v>
      </c>
      <c r="J213" s="87" t="s">
        <v>158</v>
      </c>
      <c r="K213" s="87" t="s">
        <v>158</v>
      </c>
      <c r="L213" s="87" t="s">
        <v>158</v>
      </c>
      <c r="M213" s="96"/>
      <c r="N213" s="87" t="s">
        <v>158</v>
      </c>
      <c r="O213" s="87" t="s">
        <v>158</v>
      </c>
      <c r="P213" s="86" t="s">
        <v>1903</v>
      </c>
      <c r="Q213" s="145" t="s">
        <v>581</v>
      </c>
      <c r="R213" s="86" t="s">
        <v>161</v>
      </c>
      <c r="S213" s="86" t="s">
        <v>582</v>
      </c>
      <c r="T213" s="86" t="s">
        <v>583</v>
      </c>
      <c r="U213" s="86" t="s">
        <v>584</v>
      </c>
    </row>
    <row r="214" spans="1:21" x14ac:dyDescent="0.25">
      <c r="A214" s="86">
        <v>54</v>
      </c>
      <c r="B214" s="85" t="s">
        <v>58</v>
      </c>
      <c r="C214" s="85" t="s">
        <v>395</v>
      </c>
      <c r="D214" s="85" t="s">
        <v>579</v>
      </c>
      <c r="E214" s="85" t="s">
        <v>580</v>
      </c>
      <c r="F214" s="85" t="s">
        <v>297</v>
      </c>
      <c r="G214" s="85" t="s">
        <v>157</v>
      </c>
      <c r="H214" s="96"/>
      <c r="I214" s="87" t="s">
        <v>158</v>
      </c>
      <c r="J214" s="87" t="s">
        <v>158</v>
      </c>
      <c r="K214" s="87" t="s">
        <v>158</v>
      </c>
      <c r="L214" s="87" t="s">
        <v>158</v>
      </c>
      <c r="M214" s="96"/>
      <c r="N214" s="87" t="s">
        <v>158</v>
      </c>
      <c r="O214" s="87" t="s">
        <v>158</v>
      </c>
      <c r="P214" s="85" t="s">
        <v>1865</v>
      </c>
      <c r="Q214" s="145" t="s">
        <v>390</v>
      </c>
      <c r="R214" s="86" t="s">
        <v>161</v>
      </c>
      <c r="S214" s="86" t="s">
        <v>162</v>
      </c>
      <c r="T214" s="86" t="s">
        <v>551</v>
      </c>
      <c r="U214" s="86" t="s">
        <v>1914</v>
      </c>
    </row>
    <row r="215" spans="1:21" x14ac:dyDescent="0.25">
      <c r="A215" s="86">
        <v>54</v>
      </c>
      <c r="B215" s="85" t="s">
        <v>58</v>
      </c>
      <c r="C215" s="85" t="s">
        <v>395</v>
      </c>
      <c r="D215" s="85" t="s">
        <v>589</v>
      </c>
      <c r="E215" s="85" t="s">
        <v>590</v>
      </c>
      <c r="F215" s="85" t="s">
        <v>297</v>
      </c>
      <c r="G215" s="85" t="s">
        <v>157</v>
      </c>
      <c r="H215" s="96"/>
      <c r="I215" s="87" t="s">
        <v>158</v>
      </c>
      <c r="J215" s="87" t="s">
        <v>158</v>
      </c>
      <c r="K215" s="87" t="s">
        <v>158</v>
      </c>
      <c r="L215" s="87" t="s">
        <v>158</v>
      </c>
      <c r="M215" s="96"/>
      <c r="N215" s="87" t="s">
        <v>158</v>
      </c>
      <c r="O215" s="87" t="s">
        <v>158</v>
      </c>
      <c r="P215" s="85" t="s">
        <v>1865</v>
      </c>
      <c r="Q215" s="145" t="s">
        <v>390</v>
      </c>
      <c r="R215" s="86" t="s">
        <v>161</v>
      </c>
      <c r="S215" s="86" t="s">
        <v>162</v>
      </c>
      <c r="T215" s="86" t="s">
        <v>551</v>
      </c>
      <c r="U215" s="86" t="s">
        <v>1914</v>
      </c>
    </row>
    <row r="216" spans="1:21" hidden="1" x14ac:dyDescent="0.25">
      <c r="A216" s="86">
        <v>55</v>
      </c>
      <c r="B216" s="85" t="s">
        <v>59</v>
      </c>
      <c r="C216" s="85" t="s">
        <v>395</v>
      </c>
      <c r="D216" s="85" t="s">
        <v>549</v>
      </c>
      <c r="E216" s="85" t="s">
        <v>533</v>
      </c>
      <c r="F216" s="85" t="s">
        <v>196</v>
      </c>
      <c r="G216" s="85" t="s">
        <v>157</v>
      </c>
      <c r="H216" s="96"/>
      <c r="I216" s="96"/>
      <c r="J216" s="96"/>
      <c r="K216" s="96"/>
      <c r="L216" s="96"/>
      <c r="M216" s="96"/>
      <c r="N216" s="87" t="s">
        <v>158</v>
      </c>
      <c r="O216" s="96"/>
      <c r="P216" s="86" t="s">
        <v>607</v>
      </c>
      <c r="Q216" s="145" t="s">
        <v>608</v>
      </c>
      <c r="R216" s="86" t="s">
        <v>168</v>
      </c>
      <c r="S216" s="86" t="s">
        <v>162</v>
      </c>
      <c r="T216" s="86" t="s">
        <v>609</v>
      </c>
      <c r="U216" s="86" t="s">
        <v>610</v>
      </c>
    </row>
    <row r="217" spans="1:21" hidden="1" x14ac:dyDescent="0.25">
      <c r="A217" s="86">
        <v>55</v>
      </c>
      <c r="B217" s="85" t="s">
        <v>59</v>
      </c>
      <c r="C217" s="85" t="s">
        <v>395</v>
      </c>
      <c r="D217" s="85" t="s">
        <v>549</v>
      </c>
      <c r="E217" s="85" t="s">
        <v>533</v>
      </c>
      <c r="F217" s="85" t="s">
        <v>398</v>
      </c>
      <c r="G217" s="85" t="s">
        <v>157</v>
      </c>
      <c r="H217" s="96"/>
      <c r="I217" s="96"/>
      <c r="J217" s="96"/>
      <c r="K217" s="96"/>
      <c r="L217" s="96"/>
      <c r="M217" s="96"/>
      <c r="N217" s="87" t="s">
        <v>158</v>
      </c>
      <c r="O217" s="96"/>
      <c r="P217" s="86" t="s">
        <v>1903</v>
      </c>
      <c r="Q217" s="145" t="s">
        <v>604</v>
      </c>
      <c r="R217" s="86" t="s">
        <v>161</v>
      </c>
      <c r="S217" s="86" t="s">
        <v>344</v>
      </c>
      <c r="T217" s="86" t="s">
        <v>436</v>
      </c>
      <c r="U217" s="86" t="s">
        <v>605</v>
      </c>
    </row>
    <row r="218" spans="1:21" s="86" customFormat="1" hidden="1" x14ac:dyDescent="0.25">
      <c r="A218" s="86">
        <v>55</v>
      </c>
      <c r="B218" s="85" t="s">
        <v>59</v>
      </c>
      <c r="C218" s="85" t="s">
        <v>395</v>
      </c>
      <c r="D218" s="85" t="s">
        <v>549</v>
      </c>
      <c r="E218" s="85" t="s">
        <v>533</v>
      </c>
      <c r="F218" s="85" t="s">
        <v>606</v>
      </c>
      <c r="G218" s="85" t="s">
        <v>157</v>
      </c>
      <c r="H218" s="96"/>
      <c r="I218" s="96"/>
      <c r="J218" s="96"/>
      <c r="K218" s="96"/>
      <c r="L218" s="96"/>
      <c r="M218" s="96"/>
      <c r="N218" s="87" t="s">
        <v>158</v>
      </c>
      <c r="O218" s="96"/>
      <c r="P218" s="86" t="s">
        <v>1903</v>
      </c>
      <c r="Q218" s="128" t="s">
        <v>205</v>
      </c>
      <c r="R218" s="128" t="s">
        <v>205</v>
      </c>
      <c r="S218" s="98" t="s">
        <v>205</v>
      </c>
      <c r="T218" s="86" t="s">
        <v>205</v>
      </c>
      <c r="U218" s="86" t="s">
        <v>206</v>
      </c>
    </row>
    <row r="219" spans="1:21" s="86" customFormat="1" x14ac:dyDescent="0.25">
      <c r="A219" s="86">
        <v>56</v>
      </c>
      <c r="B219" s="85" t="s">
        <v>1745</v>
      </c>
      <c r="C219" s="85" t="s">
        <v>395</v>
      </c>
      <c r="D219" s="85" t="s">
        <v>614</v>
      </c>
      <c r="E219" s="85" t="s">
        <v>615</v>
      </c>
      <c r="F219" s="85" t="s">
        <v>196</v>
      </c>
      <c r="G219" s="85" t="s">
        <v>176</v>
      </c>
      <c r="H219" s="96"/>
      <c r="I219" s="87" t="s">
        <v>158</v>
      </c>
      <c r="J219" s="87" t="s">
        <v>158</v>
      </c>
      <c r="K219" s="87" t="s">
        <v>158</v>
      </c>
      <c r="L219" s="87" t="s">
        <v>158</v>
      </c>
      <c r="M219" s="96"/>
      <c r="N219" s="87" t="s">
        <v>158</v>
      </c>
      <c r="O219" s="87" t="s">
        <v>158</v>
      </c>
      <c r="P219" s="86" t="s">
        <v>616</v>
      </c>
      <c r="Q219" s="193" t="s">
        <v>571</v>
      </c>
      <c r="R219" s="86" t="s">
        <v>161</v>
      </c>
      <c r="S219" s="86" t="s">
        <v>211</v>
      </c>
      <c r="T219" s="86" t="s">
        <v>572</v>
      </c>
      <c r="U219" s="86" t="s">
        <v>1915</v>
      </c>
    </row>
    <row r="220" spans="1:21" s="86" customFormat="1" x14ac:dyDescent="0.25">
      <c r="A220" s="86">
        <v>56</v>
      </c>
      <c r="B220" s="85" t="s">
        <v>1745</v>
      </c>
      <c r="C220" s="85" t="s">
        <v>395</v>
      </c>
      <c r="D220" s="85" t="s">
        <v>389</v>
      </c>
      <c r="E220" s="85" t="s">
        <v>611</v>
      </c>
      <c r="F220" s="85" t="s">
        <v>398</v>
      </c>
      <c r="G220" s="85" t="s">
        <v>157</v>
      </c>
      <c r="H220" s="96"/>
      <c r="I220" s="96"/>
      <c r="J220" s="96"/>
      <c r="K220" s="96"/>
      <c r="L220" s="96"/>
      <c r="M220" s="96"/>
      <c r="N220" s="87" t="s">
        <v>158</v>
      </c>
      <c r="O220" s="96"/>
      <c r="P220" s="85" t="s">
        <v>1865</v>
      </c>
      <c r="Q220" s="145" t="s">
        <v>390</v>
      </c>
      <c r="R220" s="86" t="s">
        <v>161</v>
      </c>
      <c r="S220" s="86" t="s">
        <v>234</v>
      </c>
      <c r="T220" s="86">
        <v>2021</v>
      </c>
      <c r="U220" s="86" t="s">
        <v>1916</v>
      </c>
    </row>
    <row r="221" spans="1:21" x14ac:dyDescent="0.25">
      <c r="A221" s="86">
        <v>56</v>
      </c>
      <c r="B221" s="85" t="s">
        <v>1745</v>
      </c>
      <c r="C221" s="85" t="s">
        <v>395</v>
      </c>
      <c r="D221" s="85" t="s">
        <v>389</v>
      </c>
      <c r="E221" s="85" t="s">
        <v>611</v>
      </c>
      <c r="F221" s="85" t="s">
        <v>398</v>
      </c>
      <c r="G221" s="85" t="s">
        <v>157</v>
      </c>
      <c r="H221" s="96"/>
      <c r="I221" s="96"/>
      <c r="J221" s="96"/>
      <c r="K221" s="96"/>
      <c r="L221" s="96"/>
      <c r="M221" s="96"/>
      <c r="N221" s="87" t="s">
        <v>158</v>
      </c>
      <c r="O221" s="96"/>
      <c r="P221" s="86" t="s">
        <v>612</v>
      </c>
      <c r="Q221" s="145" t="s">
        <v>613</v>
      </c>
      <c r="R221" s="86" t="s">
        <v>161</v>
      </c>
      <c r="S221" s="98" t="s">
        <v>205</v>
      </c>
      <c r="T221" s="86">
        <v>2011</v>
      </c>
      <c r="U221" s="86" t="s">
        <v>1917</v>
      </c>
    </row>
    <row r="222" spans="1:21" x14ac:dyDescent="0.25">
      <c r="A222" s="86">
        <v>57</v>
      </c>
      <c r="B222" s="85" t="s">
        <v>60</v>
      </c>
      <c r="C222" s="85" t="s">
        <v>395</v>
      </c>
      <c r="D222" s="85" t="s">
        <v>379</v>
      </c>
      <c r="E222" s="85" t="s">
        <v>620</v>
      </c>
      <c r="F222" s="85" t="s">
        <v>196</v>
      </c>
      <c r="G222" s="85" t="s">
        <v>157</v>
      </c>
      <c r="H222" s="96"/>
      <c r="I222" s="96"/>
      <c r="J222" s="96"/>
      <c r="K222" s="96"/>
      <c r="L222" s="96"/>
      <c r="M222" s="96"/>
      <c r="N222" s="87" t="s">
        <v>158</v>
      </c>
      <c r="O222" s="96"/>
      <c r="P222" s="86" t="s">
        <v>1918</v>
      </c>
      <c r="Q222" s="145" t="s">
        <v>621</v>
      </c>
      <c r="R222" s="86" t="s">
        <v>161</v>
      </c>
      <c r="S222" s="86" t="s">
        <v>234</v>
      </c>
      <c r="T222" s="86" t="s">
        <v>436</v>
      </c>
      <c r="U222" s="86" t="s">
        <v>622</v>
      </c>
    </row>
    <row r="223" spans="1:21" x14ac:dyDescent="0.25">
      <c r="A223" s="86">
        <v>57</v>
      </c>
      <c r="B223" s="85" t="s">
        <v>60</v>
      </c>
      <c r="C223" s="85" t="s">
        <v>395</v>
      </c>
      <c r="D223" s="85" t="s">
        <v>379</v>
      </c>
      <c r="E223" s="85" t="s">
        <v>480</v>
      </c>
      <c r="F223" s="85" t="s">
        <v>258</v>
      </c>
      <c r="G223" s="85" t="s">
        <v>157</v>
      </c>
      <c r="H223" s="96"/>
      <c r="I223" s="96"/>
      <c r="J223" s="96"/>
      <c r="K223" s="96"/>
      <c r="L223" s="96"/>
      <c r="M223" s="96"/>
      <c r="N223" s="87" t="s">
        <v>158</v>
      </c>
      <c r="O223" s="96"/>
      <c r="P223" s="86" t="s">
        <v>618</v>
      </c>
      <c r="Q223" s="145" t="s">
        <v>619</v>
      </c>
      <c r="R223" s="86" t="s">
        <v>161</v>
      </c>
      <c r="S223" s="86" t="s">
        <v>234</v>
      </c>
      <c r="T223" s="86">
        <v>2021</v>
      </c>
      <c r="U223" s="86" t="s">
        <v>1919</v>
      </c>
    </row>
    <row r="224" spans="1:21" hidden="1" x14ac:dyDescent="0.25">
      <c r="A224" s="86">
        <v>58</v>
      </c>
      <c r="B224" s="85" t="s">
        <v>61</v>
      </c>
      <c r="C224" s="85" t="s">
        <v>395</v>
      </c>
      <c r="D224" s="85" t="s">
        <v>623</v>
      </c>
      <c r="E224" s="85" t="s">
        <v>590</v>
      </c>
      <c r="F224" s="85" t="s">
        <v>196</v>
      </c>
      <c r="G224" s="85" t="s">
        <v>157</v>
      </c>
      <c r="H224" s="96"/>
      <c r="I224" s="87" t="s">
        <v>158</v>
      </c>
      <c r="J224" s="87" t="s">
        <v>158</v>
      </c>
      <c r="K224" s="87" t="s">
        <v>158</v>
      </c>
      <c r="L224" s="87" t="s">
        <v>158</v>
      </c>
      <c r="M224" s="96"/>
      <c r="N224" s="87" t="s">
        <v>158</v>
      </c>
      <c r="O224" s="87" t="s">
        <v>158</v>
      </c>
      <c r="P224" s="86" t="s">
        <v>513</v>
      </c>
      <c r="Q224" s="145" t="s">
        <v>624</v>
      </c>
      <c r="R224" s="86" t="s">
        <v>161</v>
      </c>
      <c r="S224" s="86" t="s">
        <v>344</v>
      </c>
      <c r="T224" s="86" t="s">
        <v>436</v>
      </c>
      <c r="U224" s="86" t="s">
        <v>625</v>
      </c>
    </row>
    <row r="225" spans="1:21" hidden="1" x14ac:dyDescent="0.25">
      <c r="A225" s="86">
        <v>58</v>
      </c>
      <c r="B225" s="85" t="s">
        <v>61</v>
      </c>
      <c r="C225" s="85" t="s">
        <v>395</v>
      </c>
      <c r="D225" s="85" t="s">
        <v>623</v>
      </c>
      <c r="E225" s="85" t="s">
        <v>590</v>
      </c>
      <c r="F225" s="85" t="s">
        <v>196</v>
      </c>
      <c r="G225" s="85" t="s">
        <v>157</v>
      </c>
      <c r="H225" s="96"/>
      <c r="I225" s="87" t="s">
        <v>158</v>
      </c>
      <c r="J225" s="87" t="s">
        <v>158</v>
      </c>
      <c r="K225" s="87" t="s">
        <v>158</v>
      </c>
      <c r="L225" s="87" t="s">
        <v>158</v>
      </c>
      <c r="M225" s="96"/>
      <c r="N225" s="87" t="s">
        <v>158</v>
      </c>
      <c r="O225" s="87" t="s">
        <v>158</v>
      </c>
      <c r="P225" s="86" t="s">
        <v>626</v>
      </c>
      <c r="Q225" s="145" t="s">
        <v>627</v>
      </c>
      <c r="R225" s="86" t="s">
        <v>161</v>
      </c>
      <c r="S225" s="86" t="s">
        <v>344</v>
      </c>
      <c r="T225" s="86" t="s">
        <v>436</v>
      </c>
      <c r="U225" s="86" t="s">
        <v>628</v>
      </c>
    </row>
    <row r="226" spans="1:21" hidden="1" x14ac:dyDescent="0.25">
      <c r="A226" s="86">
        <v>58</v>
      </c>
      <c r="B226" s="85" t="s">
        <v>61</v>
      </c>
      <c r="C226" s="85" t="s">
        <v>395</v>
      </c>
      <c r="D226" s="85" t="s">
        <v>591</v>
      </c>
      <c r="E226" s="85" t="s">
        <v>590</v>
      </c>
      <c r="F226" s="85" t="s">
        <v>196</v>
      </c>
      <c r="G226" s="85" t="s">
        <v>176</v>
      </c>
      <c r="H226" s="96"/>
      <c r="I226" s="87" t="s">
        <v>158</v>
      </c>
      <c r="J226" s="87" t="s">
        <v>158</v>
      </c>
      <c r="K226" s="87" t="s">
        <v>158</v>
      </c>
      <c r="L226" s="87" t="s">
        <v>158</v>
      </c>
      <c r="M226" s="96"/>
      <c r="N226" s="87" t="s">
        <v>158</v>
      </c>
      <c r="O226" s="87" t="s">
        <v>158</v>
      </c>
      <c r="P226" s="86" t="s">
        <v>513</v>
      </c>
      <c r="Q226" s="145" t="s">
        <v>629</v>
      </c>
      <c r="R226" s="86" t="s">
        <v>161</v>
      </c>
      <c r="S226" s="86" t="s">
        <v>344</v>
      </c>
      <c r="T226" s="86" t="s">
        <v>436</v>
      </c>
      <c r="U226" s="86" t="s">
        <v>630</v>
      </c>
    </row>
    <row r="227" spans="1:21" hidden="1" x14ac:dyDescent="0.25">
      <c r="A227" s="86">
        <v>58</v>
      </c>
      <c r="B227" s="85" t="s">
        <v>61</v>
      </c>
      <c r="C227" s="85" t="s">
        <v>395</v>
      </c>
      <c r="D227" s="85" t="s">
        <v>591</v>
      </c>
      <c r="E227" s="85" t="s">
        <v>590</v>
      </c>
      <c r="F227" s="85" t="s">
        <v>196</v>
      </c>
      <c r="G227" s="85" t="s">
        <v>176</v>
      </c>
      <c r="H227" s="96"/>
      <c r="I227" s="87" t="s">
        <v>158</v>
      </c>
      <c r="J227" s="87" t="s">
        <v>158</v>
      </c>
      <c r="K227" s="87" t="s">
        <v>158</v>
      </c>
      <c r="L227" s="87" t="s">
        <v>158</v>
      </c>
      <c r="M227" s="96"/>
      <c r="N227" s="87" t="s">
        <v>158</v>
      </c>
      <c r="O227" s="87" t="s">
        <v>158</v>
      </c>
      <c r="P227" s="86" t="s">
        <v>626</v>
      </c>
      <c r="Q227" s="145" t="s">
        <v>631</v>
      </c>
      <c r="R227" s="86" t="s">
        <v>161</v>
      </c>
      <c r="S227" s="86" t="s">
        <v>344</v>
      </c>
      <c r="T227" s="86" t="s">
        <v>436</v>
      </c>
      <c r="U227" s="86" t="s">
        <v>1920</v>
      </c>
    </row>
    <row r="228" spans="1:21" s="102" customFormat="1" hidden="1" x14ac:dyDescent="0.25">
      <c r="A228" s="86">
        <v>58</v>
      </c>
      <c r="B228" s="85" t="s">
        <v>61</v>
      </c>
      <c r="C228" s="85" t="s">
        <v>395</v>
      </c>
      <c r="D228" s="85" t="s">
        <v>562</v>
      </c>
      <c r="E228" s="85" t="s">
        <v>563</v>
      </c>
      <c r="F228" s="85" t="s">
        <v>1908</v>
      </c>
      <c r="G228" s="85" t="s">
        <v>157</v>
      </c>
      <c r="H228" s="87" t="s">
        <v>158</v>
      </c>
      <c r="I228" s="87" t="s">
        <v>158</v>
      </c>
      <c r="J228" s="87" t="s">
        <v>158</v>
      </c>
      <c r="K228" s="87" t="s">
        <v>158</v>
      </c>
      <c r="L228" s="87" t="s">
        <v>158</v>
      </c>
      <c r="M228" s="96"/>
      <c r="N228" s="87" t="s">
        <v>158</v>
      </c>
      <c r="O228" s="87" t="s">
        <v>158</v>
      </c>
      <c r="P228" s="86" t="s">
        <v>564</v>
      </c>
      <c r="Q228" s="145" t="s">
        <v>565</v>
      </c>
      <c r="R228" s="86" t="s">
        <v>168</v>
      </c>
      <c r="S228" s="86" t="s">
        <v>244</v>
      </c>
      <c r="T228" s="86" t="s">
        <v>566</v>
      </c>
      <c r="U228" s="86" t="s">
        <v>567</v>
      </c>
    </row>
    <row r="229" spans="1:21" s="102" customFormat="1" hidden="1" x14ac:dyDescent="0.25">
      <c r="A229" s="86">
        <v>59</v>
      </c>
      <c r="B229" s="85" t="s">
        <v>62</v>
      </c>
      <c r="C229" s="85" t="s">
        <v>395</v>
      </c>
      <c r="D229" s="85" t="s">
        <v>591</v>
      </c>
      <c r="E229" s="85" t="s">
        <v>633</v>
      </c>
      <c r="F229" s="85" t="s">
        <v>196</v>
      </c>
      <c r="G229" s="85" t="s">
        <v>176</v>
      </c>
      <c r="H229" s="96"/>
      <c r="I229" s="87" t="s">
        <v>158</v>
      </c>
      <c r="J229" s="87" t="s">
        <v>158</v>
      </c>
      <c r="K229" s="96"/>
      <c r="L229" s="96"/>
      <c r="M229" s="96"/>
      <c r="N229" s="96"/>
      <c r="O229" s="96"/>
      <c r="P229" s="86" t="s">
        <v>204</v>
      </c>
      <c r="Q229" s="128" t="s">
        <v>205</v>
      </c>
      <c r="R229" s="128" t="s">
        <v>205</v>
      </c>
      <c r="S229" s="98" t="s">
        <v>205</v>
      </c>
      <c r="T229" s="86" t="s">
        <v>205</v>
      </c>
      <c r="U229" s="86" t="s">
        <v>637</v>
      </c>
    </row>
    <row r="230" spans="1:21" s="102" customFormat="1" hidden="1" x14ac:dyDescent="0.25">
      <c r="A230" s="86">
        <v>59</v>
      </c>
      <c r="B230" s="85" t="s">
        <v>62</v>
      </c>
      <c r="C230" s="85" t="s">
        <v>395</v>
      </c>
      <c r="D230" s="85" t="s">
        <v>632</v>
      </c>
      <c r="E230" s="85" t="s">
        <v>633</v>
      </c>
      <c r="F230" s="85" t="s">
        <v>388</v>
      </c>
      <c r="G230" s="85" t="s">
        <v>157</v>
      </c>
      <c r="H230" s="96"/>
      <c r="I230" s="87" t="s">
        <v>158</v>
      </c>
      <c r="J230" s="87" t="s">
        <v>158</v>
      </c>
      <c r="K230" s="96"/>
      <c r="L230" s="96"/>
      <c r="M230" s="96"/>
      <c r="N230" s="96"/>
      <c r="O230" s="96"/>
      <c r="P230" s="86" t="s">
        <v>634</v>
      </c>
      <c r="Q230" s="145" t="s">
        <v>635</v>
      </c>
      <c r="R230" s="86" t="s">
        <v>161</v>
      </c>
      <c r="S230" s="86" t="s">
        <v>234</v>
      </c>
      <c r="T230" s="86">
        <v>2021</v>
      </c>
      <c r="U230" s="86" t="s">
        <v>636</v>
      </c>
    </row>
    <row r="231" spans="1:21" s="102" customFormat="1" hidden="1" x14ac:dyDescent="0.25">
      <c r="A231" s="86">
        <v>60</v>
      </c>
      <c r="B231" s="85" t="s">
        <v>63</v>
      </c>
      <c r="C231" s="85" t="s">
        <v>395</v>
      </c>
      <c r="D231" s="85" t="s">
        <v>638</v>
      </c>
      <c r="E231" s="85" t="s">
        <v>639</v>
      </c>
      <c r="F231" s="85" t="s">
        <v>398</v>
      </c>
      <c r="G231" s="85" t="s">
        <v>157</v>
      </c>
      <c r="H231" s="96"/>
      <c r="I231" s="87" t="s">
        <v>158</v>
      </c>
      <c r="J231" s="96"/>
      <c r="K231" s="96"/>
      <c r="L231" s="96"/>
      <c r="M231" s="96"/>
      <c r="N231" s="96"/>
      <c r="O231" s="96"/>
      <c r="P231" s="86" t="s">
        <v>204</v>
      </c>
      <c r="Q231" s="128" t="s">
        <v>205</v>
      </c>
      <c r="R231" s="128" t="s">
        <v>205</v>
      </c>
      <c r="S231" s="98" t="s">
        <v>205</v>
      </c>
      <c r="T231" s="86" t="s">
        <v>205</v>
      </c>
      <c r="U231" s="86" t="s">
        <v>1921</v>
      </c>
    </row>
    <row r="232" spans="1:21" s="102" customFormat="1" hidden="1" x14ac:dyDescent="0.25">
      <c r="A232" s="86">
        <v>60</v>
      </c>
      <c r="B232" s="85" t="s">
        <v>63</v>
      </c>
      <c r="C232" s="85" t="s">
        <v>395</v>
      </c>
      <c r="D232" s="85" t="s">
        <v>638</v>
      </c>
      <c r="E232" s="85" t="s">
        <v>639</v>
      </c>
      <c r="F232" s="85" t="s">
        <v>398</v>
      </c>
      <c r="G232" s="85" t="s">
        <v>157</v>
      </c>
      <c r="H232" s="96"/>
      <c r="I232" s="87" t="s">
        <v>158</v>
      </c>
      <c r="J232" s="96"/>
      <c r="K232" s="96"/>
      <c r="L232" s="96"/>
      <c r="M232" s="96"/>
      <c r="N232" s="96"/>
      <c r="O232" s="96"/>
      <c r="P232" s="86" t="s">
        <v>215</v>
      </c>
      <c r="Q232" s="145" t="s">
        <v>640</v>
      </c>
      <c r="R232" s="86" t="s">
        <v>161</v>
      </c>
      <c r="S232" s="86" t="s">
        <v>162</v>
      </c>
      <c r="T232" s="86" t="s">
        <v>424</v>
      </c>
      <c r="U232" s="86" t="s">
        <v>1922</v>
      </c>
    </row>
    <row r="233" spans="1:21" s="102" customFormat="1" hidden="1" x14ac:dyDescent="0.25">
      <c r="A233" s="86">
        <v>61</v>
      </c>
      <c r="B233" s="86" t="s">
        <v>64</v>
      </c>
      <c r="C233" s="85" t="s">
        <v>395</v>
      </c>
      <c r="D233" s="85" t="s">
        <v>213</v>
      </c>
      <c r="E233" s="85" t="s">
        <v>1923</v>
      </c>
      <c r="F233" s="85" t="s">
        <v>196</v>
      </c>
      <c r="G233" s="85" t="s">
        <v>157</v>
      </c>
      <c r="H233" s="96"/>
      <c r="I233" s="87" t="s">
        <v>158</v>
      </c>
      <c r="J233" s="87" t="s">
        <v>158</v>
      </c>
      <c r="K233" s="87" t="s">
        <v>158</v>
      </c>
      <c r="L233" s="87" t="s">
        <v>158</v>
      </c>
      <c r="M233" s="96"/>
      <c r="N233" s="87" t="s">
        <v>158</v>
      </c>
      <c r="O233" s="87" t="s">
        <v>158</v>
      </c>
      <c r="P233" s="86" t="s">
        <v>215</v>
      </c>
      <c r="Q233" s="145" t="s">
        <v>216</v>
      </c>
      <c r="R233" s="86" t="s">
        <v>161</v>
      </c>
      <c r="S233" s="86" t="s">
        <v>211</v>
      </c>
      <c r="T233" s="86">
        <v>2020</v>
      </c>
      <c r="U233" s="86" t="s">
        <v>491</v>
      </c>
    </row>
    <row r="234" spans="1:21" s="102" customFormat="1" hidden="1" x14ac:dyDescent="0.25">
      <c r="A234" s="86">
        <v>61</v>
      </c>
      <c r="B234" s="86" t="s">
        <v>64</v>
      </c>
      <c r="C234" s="85" t="s">
        <v>395</v>
      </c>
      <c r="D234" s="85" t="s">
        <v>213</v>
      </c>
      <c r="E234" s="85" t="s">
        <v>1924</v>
      </c>
      <c r="F234" s="85" t="s">
        <v>196</v>
      </c>
      <c r="G234" s="85" t="s">
        <v>157</v>
      </c>
      <c r="H234" s="96"/>
      <c r="I234" s="87" t="s">
        <v>158</v>
      </c>
      <c r="J234" s="87" t="s">
        <v>158</v>
      </c>
      <c r="K234" s="87" t="s">
        <v>158</v>
      </c>
      <c r="L234" s="87" t="s">
        <v>158</v>
      </c>
      <c r="M234" s="96"/>
      <c r="N234" s="87" t="s">
        <v>158</v>
      </c>
      <c r="O234" s="87" t="s">
        <v>158</v>
      </c>
      <c r="P234" s="86" t="s">
        <v>215</v>
      </c>
      <c r="Q234" s="145" t="s">
        <v>216</v>
      </c>
      <c r="R234" s="86" t="s">
        <v>161</v>
      </c>
      <c r="S234" s="86" t="s">
        <v>211</v>
      </c>
      <c r="T234" s="86">
        <v>2020</v>
      </c>
      <c r="U234" s="86" t="s">
        <v>491</v>
      </c>
    </row>
    <row r="235" spans="1:21" s="102" customFormat="1" hidden="1" x14ac:dyDescent="0.25">
      <c r="A235" s="86">
        <v>61</v>
      </c>
      <c r="B235" s="86" t="s">
        <v>64</v>
      </c>
      <c r="C235" s="85" t="s">
        <v>395</v>
      </c>
      <c r="D235" s="85" t="s">
        <v>213</v>
      </c>
      <c r="E235" s="85" t="s">
        <v>645</v>
      </c>
      <c r="F235" s="85" t="s">
        <v>196</v>
      </c>
      <c r="G235" s="85" t="s">
        <v>157</v>
      </c>
      <c r="H235" s="96"/>
      <c r="I235" s="87" t="s">
        <v>158</v>
      </c>
      <c r="J235" s="87" t="s">
        <v>158</v>
      </c>
      <c r="K235" s="87" t="s">
        <v>158</v>
      </c>
      <c r="L235" s="87" t="s">
        <v>158</v>
      </c>
      <c r="M235" s="96"/>
      <c r="N235" s="87" t="s">
        <v>158</v>
      </c>
      <c r="O235" s="87" t="s">
        <v>158</v>
      </c>
      <c r="P235" s="86" t="s">
        <v>215</v>
      </c>
      <c r="Q235" s="145" t="s">
        <v>216</v>
      </c>
      <c r="R235" s="86" t="s">
        <v>161</v>
      </c>
      <c r="S235" s="86" t="s">
        <v>211</v>
      </c>
      <c r="T235" s="86">
        <v>2020</v>
      </c>
      <c r="U235" s="86" t="s">
        <v>491</v>
      </c>
    </row>
    <row r="236" spans="1:21" s="102" customFormat="1" hidden="1" x14ac:dyDescent="0.25">
      <c r="A236" s="86">
        <v>61</v>
      </c>
      <c r="B236" s="86" t="s">
        <v>64</v>
      </c>
      <c r="C236" s="85" t="s">
        <v>395</v>
      </c>
      <c r="D236" s="85" t="s">
        <v>213</v>
      </c>
      <c r="E236" s="85" t="s">
        <v>646</v>
      </c>
      <c r="F236" s="85" t="s">
        <v>196</v>
      </c>
      <c r="G236" s="85" t="s">
        <v>157</v>
      </c>
      <c r="H236" s="96"/>
      <c r="I236" s="87" t="s">
        <v>158</v>
      </c>
      <c r="J236" s="87" t="s">
        <v>158</v>
      </c>
      <c r="K236" s="87" t="s">
        <v>158</v>
      </c>
      <c r="L236" s="87" t="s">
        <v>158</v>
      </c>
      <c r="M236" s="96"/>
      <c r="N236" s="87" t="s">
        <v>158</v>
      </c>
      <c r="O236" s="87" t="s">
        <v>158</v>
      </c>
      <c r="P236" s="86" t="s">
        <v>215</v>
      </c>
      <c r="Q236" s="145" t="s">
        <v>216</v>
      </c>
      <c r="R236" s="86" t="s">
        <v>161</v>
      </c>
      <c r="S236" s="86" t="s">
        <v>211</v>
      </c>
      <c r="T236" s="86">
        <v>2021</v>
      </c>
      <c r="U236" s="86" t="s">
        <v>491</v>
      </c>
    </row>
    <row r="237" spans="1:21" s="102" customFormat="1" hidden="1" x14ac:dyDescent="0.25">
      <c r="A237" s="86">
        <v>61</v>
      </c>
      <c r="B237" s="86" t="s">
        <v>64</v>
      </c>
      <c r="C237" s="85" t="s">
        <v>395</v>
      </c>
      <c r="D237" s="86" t="s">
        <v>641</v>
      </c>
      <c r="E237" s="86" t="s">
        <v>590</v>
      </c>
      <c r="F237" s="86" t="s">
        <v>196</v>
      </c>
      <c r="G237" s="86" t="s">
        <v>157</v>
      </c>
      <c r="H237" s="96"/>
      <c r="I237" s="87" t="s">
        <v>158</v>
      </c>
      <c r="J237" s="87" t="s">
        <v>158</v>
      </c>
      <c r="K237" s="87" t="s">
        <v>158</v>
      </c>
      <c r="L237" s="87" t="s">
        <v>158</v>
      </c>
      <c r="M237" s="96"/>
      <c r="N237" s="87" t="s">
        <v>158</v>
      </c>
      <c r="O237" s="87" t="s">
        <v>158</v>
      </c>
      <c r="P237" s="98" t="s">
        <v>215</v>
      </c>
      <c r="Q237" s="145" t="s">
        <v>525</v>
      </c>
      <c r="R237" s="86" t="s">
        <v>161</v>
      </c>
      <c r="S237" s="86" t="s">
        <v>442</v>
      </c>
      <c r="T237" s="86" t="s">
        <v>644</v>
      </c>
      <c r="U237" s="86" t="s">
        <v>643</v>
      </c>
    </row>
    <row r="238" spans="1:21" s="102" customFormat="1" hidden="1" x14ac:dyDescent="0.25">
      <c r="A238" s="86">
        <v>61</v>
      </c>
      <c r="B238" s="86" t="s">
        <v>64</v>
      </c>
      <c r="C238" s="85" t="s">
        <v>395</v>
      </c>
      <c r="D238" s="86" t="s">
        <v>641</v>
      </c>
      <c r="E238" s="86" t="s">
        <v>590</v>
      </c>
      <c r="F238" s="86" t="s">
        <v>196</v>
      </c>
      <c r="G238" s="86" t="s">
        <v>176</v>
      </c>
      <c r="H238" s="96"/>
      <c r="I238" s="87" t="s">
        <v>158</v>
      </c>
      <c r="J238" s="87" t="s">
        <v>158</v>
      </c>
      <c r="K238" s="87" t="s">
        <v>158</v>
      </c>
      <c r="L238" s="87" t="s">
        <v>158</v>
      </c>
      <c r="M238" s="96"/>
      <c r="N238" s="87" t="s">
        <v>158</v>
      </c>
      <c r="O238" s="87" t="s">
        <v>158</v>
      </c>
      <c r="P238" s="98" t="s">
        <v>215</v>
      </c>
      <c r="Q238" s="145" t="s">
        <v>525</v>
      </c>
      <c r="R238" s="86" t="s">
        <v>161</v>
      </c>
      <c r="S238" s="86" t="s">
        <v>162</v>
      </c>
      <c r="T238" s="86" t="s">
        <v>642</v>
      </c>
      <c r="U238" s="86" t="s">
        <v>643</v>
      </c>
    </row>
    <row r="239" spans="1:21" s="102" customFormat="1" hidden="1" x14ac:dyDescent="0.25">
      <c r="A239" s="86">
        <v>61</v>
      </c>
      <c r="B239" s="86" t="s">
        <v>64</v>
      </c>
      <c r="C239" s="85" t="s">
        <v>395</v>
      </c>
      <c r="D239" s="85" t="s">
        <v>568</v>
      </c>
      <c r="E239" s="85" t="s">
        <v>647</v>
      </c>
      <c r="F239" s="85" t="s">
        <v>1907</v>
      </c>
      <c r="G239" s="85" t="s">
        <v>176</v>
      </c>
      <c r="H239" s="96"/>
      <c r="I239" s="87" t="s">
        <v>158</v>
      </c>
      <c r="J239" s="87" t="s">
        <v>158</v>
      </c>
      <c r="K239" s="87" t="s">
        <v>158</v>
      </c>
      <c r="L239" s="87" t="s">
        <v>158</v>
      </c>
      <c r="M239" s="96"/>
      <c r="N239" s="87" t="s">
        <v>158</v>
      </c>
      <c r="O239" s="87" t="s">
        <v>158</v>
      </c>
      <c r="P239" s="86" t="s">
        <v>570</v>
      </c>
      <c r="Q239" s="146" t="s">
        <v>571</v>
      </c>
      <c r="R239" s="86" t="s">
        <v>161</v>
      </c>
      <c r="S239" s="86" t="s">
        <v>211</v>
      </c>
      <c r="T239" s="86" t="s">
        <v>572</v>
      </c>
      <c r="U239" s="86" t="s">
        <v>648</v>
      </c>
    </row>
    <row r="240" spans="1:21" s="86" customFormat="1" hidden="1" x14ac:dyDescent="0.25">
      <c r="A240" s="86">
        <v>61</v>
      </c>
      <c r="B240" s="86" t="s">
        <v>64</v>
      </c>
      <c r="C240" s="85" t="s">
        <v>395</v>
      </c>
      <c r="D240" s="85" t="s">
        <v>568</v>
      </c>
      <c r="E240" s="85" t="s">
        <v>649</v>
      </c>
      <c r="F240" s="85" t="s">
        <v>1907</v>
      </c>
      <c r="G240" s="85" t="s">
        <v>176</v>
      </c>
      <c r="H240" s="96"/>
      <c r="I240" s="87" t="s">
        <v>158</v>
      </c>
      <c r="J240" s="87" t="s">
        <v>158</v>
      </c>
      <c r="K240" s="87" t="s">
        <v>158</v>
      </c>
      <c r="L240" s="87" t="s">
        <v>158</v>
      </c>
      <c r="M240" s="96"/>
      <c r="N240" s="87" t="s">
        <v>158</v>
      </c>
      <c r="O240" s="87" t="s">
        <v>158</v>
      </c>
      <c r="P240" s="86" t="s">
        <v>570</v>
      </c>
      <c r="Q240" s="146" t="s">
        <v>571</v>
      </c>
      <c r="R240" s="86" t="s">
        <v>161</v>
      </c>
      <c r="S240" s="86" t="s">
        <v>211</v>
      </c>
      <c r="T240" s="86" t="s">
        <v>572</v>
      </c>
      <c r="U240" s="86" t="s">
        <v>1925</v>
      </c>
    </row>
    <row r="241" spans="1:21" s="86" customFormat="1" hidden="1" x14ac:dyDescent="0.25">
      <c r="A241" s="86">
        <v>61</v>
      </c>
      <c r="B241" s="86" t="s">
        <v>64</v>
      </c>
      <c r="C241" s="85" t="s">
        <v>395</v>
      </c>
      <c r="D241" s="85" t="s">
        <v>568</v>
      </c>
      <c r="E241" s="85" t="s">
        <v>650</v>
      </c>
      <c r="F241" s="85" t="s">
        <v>1907</v>
      </c>
      <c r="G241" s="85" t="s">
        <v>176</v>
      </c>
      <c r="H241" s="96"/>
      <c r="I241" s="87" t="s">
        <v>158</v>
      </c>
      <c r="J241" s="87" t="s">
        <v>158</v>
      </c>
      <c r="K241" s="87" t="s">
        <v>158</v>
      </c>
      <c r="L241" s="87" t="s">
        <v>158</v>
      </c>
      <c r="M241" s="96"/>
      <c r="N241" s="87" t="s">
        <v>158</v>
      </c>
      <c r="O241" s="87" t="s">
        <v>158</v>
      </c>
      <c r="P241" s="86" t="s">
        <v>570</v>
      </c>
      <c r="Q241" s="146" t="s">
        <v>571</v>
      </c>
      <c r="R241" s="86" t="s">
        <v>161</v>
      </c>
      <c r="S241" s="86" t="s">
        <v>211</v>
      </c>
      <c r="T241" s="86" t="s">
        <v>572</v>
      </c>
      <c r="U241" s="86" t="s">
        <v>651</v>
      </c>
    </row>
    <row r="242" spans="1:21" s="86" customFormat="1" hidden="1" x14ac:dyDescent="0.25">
      <c r="A242" s="86">
        <v>61</v>
      </c>
      <c r="B242" s="86" t="s">
        <v>64</v>
      </c>
      <c r="C242" s="85" t="s">
        <v>395</v>
      </c>
      <c r="D242" s="86" t="s">
        <v>589</v>
      </c>
      <c r="E242" s="86" t="s">
        <v>590</v>
      </c>
      <c r="F242" s="86" t="s">
        <v>297</v>
      </c>
      <c r="G242" s="86" t="s">
        <v>176</v>
      </c>
      <c r="H242" s="96"/>
      <c r="I242" s="87" t="s">
        <v>158</v>
      </c>
      <c r="J242" s="87" t="s">
        <v>158</v>
      </c>
      <c r="K242" s="87" t="s">
        <v>158</v>
      </c>
      <c r="L242" s="87" t="s">
        <v>158</v>
      </c>
      <c r="M242" s="96"/>
      <c r="N242" s="87" t="s">
        <v>158</v>
      </c>
      <c r="O242" s="87" t="s">
        <v>158</v>
      </c>
      <c r="P242" s="86" t="s">
        <v>1926</v>
      </c>
      <c r="Q242" s="128" t="s">
        <v>205</v>
      </c>
      <c r="R242" s="128" t="s">
        <v>205</v>
      </c>
      <c r="S242" s="98" t="s">
        <v>205</v>
      </c>
      <c r="T242" s="86" t="s">
        <v>205</v>
      </c>
      <c r="U242" s="86" t="s">
        <v>1927</v>
      </c>
    </row>
    <row r="243" spans="1:21" s="86" customFormat="1" hidden="1" x14ac:dyDescent="0.25">
      <c r="A243" s="86">
        <v>62</v>
      </c>
      <c r="B243" s="85" t="s">
        <v>65</v>
      </c>
      <c r="C243" s="85" t="s">
        <v>395</v>
      </c>
      <c r="D243" s="85" t="s">
        <v>562</v>
      </c>
      <c r="E243" s="85" t="s">
        <v>563</v>
      </c>
      <c r="F243" s="85" t="s">
        <v>1908</v>
      </c>
      <c r="G243" s="85" t="s">
        <v>157</v>
      </c>
      <c r="H243" s="87" t="s">
        <v>158</v>
      </c>
      <c r="I243" s="87" t="s">
        <v>158</v>
      </c>
      <c r="J243" s="87" t="s">
        <v>158</v>
      </c>
      <c r="K243" s="87" t="s">
        <v>158</v>
      </c>
      <c r="L243" s="87" t="s">
        <v>158</v>
      </c>
      <c r="M243" s="96"/>
      <c r="N243" s="87" t="s">
        <v>158</v>
      </c>
      <c r="O243" s="87" t="s">
        <v>158</v>
      </c>
      <c r="P243" s="86" t="s">
        <v>564</v>
      </c>
      <c r="Q243" s="145" t="s">
        <v>565</v>
      </c>
      <c r="R243" s="86" t="s">
        <v>168</v>
      </c>
      <c r="S243" s="86" t="s">
        <v>244</v>
      </c>
      <c r="T243" s="86" t="s">
        <v>566</v>
      </c>
      <c r="U243" s="86" t="s">
        <v>567</v>
      </c>
    </row>
    <row r="244" spans="1:21" s="86" customFormat="1" hidden="1" x14ac:dyDescent="0.25">
      <c r="A244" s="86">
        <v>62</v>
      </c>
      <c r="B244" s="85" t="s">
        <v>65</v>
      </c>
      <c r="C244" s="85" t="s">
        <v>395</v>
      </c>
      <c r="D244" s="85" t="s">
        <v>379</v>
      </c>
      <c r="E244" s="85" t="s">
        <v>683</v>
      </c>
      <c r="F244" s="85" t="s">
        <v>388</v>
      </c>
      <c r="G244" s="85" t="s">
        <v>157</v>
      </c>
      <c r="H244" s="96"/>
      <c r="I244" s="87" t="s">
        <v>158</v>
      </c>
      <c r="J244" s="87" t="s">
        <v>158</v>
      </c>
      <c r="K244" s="87" t="s">
        <v>158</v>
      </c>
      <c r="L244" s="87" t="s">
        <v>158</v>
      </c>
      <c r="M244" s="96"/>
      <c r="N244" s="87" t="s">
        <v>158</v>
      </c>
      <c r="O244" s="87" t="s">
        <v>158</v>
      </c>
      <c r="P244" s="86" t="s">
        <v>1865</v>
      </c>
      <c r="Q244" s="145" t="s">
        <v>390</v>
      </c>
      <c r="R244" s="86" t="s">
        <v>161</v>
      </c>
      <c r="S244" s="86" t="s">
        <v>162</v>
      </c>
      <c r="T244" s="86" t="s">
        <v>652</v>
      </c>
      <c r="U244" s="86" t="s">
        <v>1928</v>
      </c>
    </row>
    <row r="245" spans="1:21" s="99" customFormat="1" hidden="1" x14ac:dyDescent="0.25">
      <c r="A245" s="86">
        <v>62</v>
      </c>
      <c r="B245" s="85" t="s">
        <v>65</v>
      </c>
      <c r="C245" s="85" t="s">
        <v>395</v>
      </c>
      <c r="D245" s="85" t="s">
        <v>379</v>
      </c>
      <c r="E245" s="85" t="s">
        <v>683</v>
      </c>
      <c r="F245" s="85" t="s">
        <v>388</v>
      </c>
      <c r="G245" s="85" t="s">
        <v>157</v>
      </c>
      <c r="H245" s="96"/>
      <c r="I245" s="87" t="s">
        <v>158</v>
      </c>
      <c r="J245" s="87" t="s">
        <v>158</v>
      </c>
      <c r="K245" s="87" t="s">
        <v>158</v>
      </c>
      <c r="L245" s="87" t="s">
        <v>158</v>
      </c>
      <c r="M245" s="96"/>
      <c r="N245" s="87" t="s">
        <v>158</v>
      </c>
      <c r="O245" s="87" t="s">
        <v>158</v>
      </c>
      <c r="P245" s="86" t="s">
        <v>655</v>
      </c>
      <c r="Q245" s="145" t="s">
        <v>656</v>
      </c>
      <c r="R245" s="86" t="s">
        <v>161</v>
      </c>
      <c r="S245" s="86" t="s">
        <v>244</v>
      </c>
      <c r="T245" s="86" t="s">
        <v>657</v>
      </c>
      <c r="U245" s="86" t="s">
        <v>658</v>
      </c>
    </row>
    <row r="246" spans="1:21" s="99" customFormat="1" hidden="1" x14ac:dyDescent="0.25">
      <c r="A246" s="86">
        <v>62</v>
      </c>
      <c r="B246" s="85" t="s">
        <v>65</v>
      </c>
      <c r="C246" s="85" t="s">
        <v>395</v>
      </c>
      <c r="D246" s="85" t="s">
        <v>379</v>
      </c>
      <c r="E246" s="85" t="s">
        <v>683</v>
      </c>
      <c r="F246" s="85" t="s">
        <v>388</v>
      </c>
      <c r="G246" s="85" t="s">
        <v>157</v>
      </c>
      <c r="H246" s="96"/>
      <c r="I246" s="87" t="s">
        <v>158</v>
      </c>
      <c r="J246" s="87" t="s">
        <v>158</v>
      </c>
      <c r="K246" s="87" t="s">
        <v>158</v>
      </c>
      <c r="L246" s="87" t="s">
        <v>158</v>
      </c>
      <c r="M246" s="96"/>
      <c r="N246" s="87" t="s">
        <v>158</v>
      </c>
      <c r="O246" s="87" t="s">
        <v>158</v>
      </c>
      <c r="P246" s="86" t="s">
        <v>655</v>
      </c>
      <c r="Q246" s="145" t="s">
        <v>659</v>
      </c>
      <c r="R246" s="86" t="s">
        <v>161</v>
      </c>
      <c r="S246" s="86" t="s">
        <v>244</v>
      </c>
      <c r="T246" s="86" t="s">
        <v>244</v>
      </c>
      <c r="U246" s="86" t="s">
        <v>660</v>
      </c>
    </row>
    <row r="247" spans="1:21" s="99" customFormat="1" hidden="1" x14ac:dyDescent="0.25">
      <c r="A247" s="86">
        <v>62</v>
      </c>
      <c r="B247" s="85" t="s">
        <v>65</v>
      </c>
      <c r="C247" s="85" t="s">
        <v>395</v>
      </c>
      <c r="D247" s="85" t="s">
        <v>661</v>
      </c>
      <c r="E247" s="85" t="s">
        <v>662</v>
      </c>
      <c r="F247" s="85" t="s">
        <v>388</v>
      </c>
      <c r="G247" s="85" t="s">
        <v>157</v>
      </c>
      <c r="H247" s="87" t="s">
        <v>158</v>
      </c>
      <c r="I247" s="87" t="s">
        <v>158</v>
      </c>
      <c r="J247" s="87" t="s">
        <v>158</v>
      </c>
      <c r="K247" s="87" t="s">
        <v>158</v>
      </c>
      <c r="L247" s="87" t="s">
        <v>158</v>
      </c>
      <c r="M247" s="96"/>
      <c r="N247" s="87" t="s">
        <v>158</v>
      </c>
      <c r="O247" s="87" t="s">
        <v>158</v>
      </c>
      <c r="P247" s="86" t="s">
        <v>655</v>
      </c>
      <c r="Q247" s="145" t="s">
        <v>663</v>
      </c>
      <c r="R247" s="86" t="s">
        <v>161</v>
      </c>
      <c r="S247" s="86" t="s">
        <v>244</v>
      </c>
      <c r="T247" s="86" t="s">
        <v>664</v>
      </c>
      <c r="U247" s="86" t="s">
        <v>665</v>
      </c>
    </row>
    <row r="248" spans="1:21" s="99" customFormat="1" hidden="1" x14ac:dyDescent="0.25">
      <c r="A248" s="86">
        <v>62</v>
      </c>
      <c r="B248" s="85" t="s">
        <v>65</v>
      </c>
      <c r="C248" s="85" t="s">
        <v>395</v>
      </c>
      <c r="D248" s="85" t="s">
        <v>661</v>
      </c>
      <c r="E248" s="85" t="s">
        <v>666</v>
      </c>
      <c r="F248" s="85" t="s">
        <v>388</v>
      </c>
      <c r="G248" s="86" t="s">
        <v>157</v>
      </c>
      <c r="H248" s="87" t="s">
        <v>158</v>
      </c>
      <c r="I248" s="87" t="s">
        <v>158</v>
      </c>
      <c r="J248" s="87" t="s">
        <v>158</v>
      </c>
      <c r="K248" s="87" t="s">
        <v>158</v>
      </c>
      <c r="L248" s="87" t="s">
        <v>158</v>
      </c>
      <c r="M248" s="96"/>
      <c r="N248" s="87" t="s">
        <v>158</v>
      </c>
      <c r="O248" s="87" t="s">
        <v>158</v>
      </c>
      <c r="P248" s="86" t="s">
        <v>655</v>
      </c>
      <c r="Q248" s="145" t="s">
        <v>663</v>
      </c>
      <c r="R248" s="86" t="s">
        <v>161</v>
      </c>
      <c r="S248" s="86" t="s">
        <v>244</v>
      </c>
      <c r="T248" s="86" t="s">
        <v>664</v>
      </c>
      <c r="U248" s="86" t="s">
        <v>667</v>
      </c>
    </row>
    <row r="249" spans="1:21" s="99" customFormat="1" hidden="1" x14ac:dyDescent="0.25">
      <c r="A249" s="86">
        <v>62</v>
      </c>
      <c r="B249" s="85" t="s">
        <v>65</v>
      </c>
      <c r="C249" s="85" t="s">
        <v>395</v>
      </c>
      <c r="D249" s="85" t="s">
        <v>379</v>
      </c>
      <c r="E249" s="85" t="s">
        <v>683</v>
      </c>
      <c r="F249" s="85" t="s">
        <v>388</v>
      </c>
      <c r="G249" s="85" t="s">
        <v>157</v>
      </c>
      <c r="H249" s="96"/>
      <c r="I249" s="87" t="s">
        <v>158</v>
      </c>
      <c r="J249" s="87" t="s">
        <v>158</v>
      </c>
      <c r="K249" s="87" t="s">
        <v>158</v>
      </c>
      <c r="L249" s="87" t="s">
        <v>158</v>
      </c>
      <c r="M249" s="96"/>
      <c r="N249" s="87" t="s">
        <v>158</v>
      </c>
      <c r="O249" s="87" t="s">
        <v>158</v>
      </c>
      <c r="P249" s="86" t="s">
        <v>653</v>
      </c>
      <c r="Q249" s="145" t="s">
        <v>654</v>
      </c>
      <c r="R249" s="86" t="s">
        <v>161</v>
      </c>
      <c r="S249" s="86" t="s">
        <v>244</v>
      </c>
      <c r="T249" s="86">
        <v>2023</v>
      </c>
      <c r="U249" s="86" t="s">
        <v>1929</v>
      </c>
    </row>
    <row r="250" spans="1:21" hidden="1" x14ac:dyDescent="0.25">
      <c r="A250" s="86">
        <v>63</v>
      </c>
      <c r="B250" s="85" t="s">
        <v>66</v>
      </c>
      <c r="C250" s="85" t="s">
        <v>395</v>
      </c>
      <c r="D250" s="85" t="s">
        <v>568</v>
      </c>
      <c r="E250" s="85" t="s">
        <v>668</v>
      </c>
      <c r="F250" s="85" t="s">
        <v>1907</v>
      </c>
      <c r="G250" s="85" t="s">
        <v>176</v>
      </c>
      <c r="H250" s="96"/>
      <c r="I250" s="87" t="s">
        <v>158</v>
      </c>
      <c r="J250" s="87" t="s">
        <v>158</v>
      </c>
      <c r="K250" s="87" t="s">
        <v>158</v>
      </c>
      <c r="L250" s="87" t="s">
        <v>158</v>
      </c>
      <c r="M250" s="96"/>
      <c r="N250" s="87" t="s">
        <v>158</v>
      </c>
      <c r="O250" s="87" t="s">
        <v>158</v>
      </c>
      <c r="P250" s="86" t="s">
        <v>570</v>
      </c>
      <c r="Q250" s="146" t="s">
        <v>571</v>
      </c>
      <c r="R250" s="86" t="s">
        <v>161</v>
      </c>
      <c r="S250" s="86" t="s">
        <v>211</v>
      </c>
      <c r="T250" s="86" t="s">
        <v>572</v>
      </c>
      <c r="U250" s="86" t="s">
        <v>669</v>
      </c>
    </row>
    <row r="251" spans="1:21" hidden="1" x14ac:dyDescent="0.25">
      <c r="A251" s="86">
        <v>63</v>
      </c>
      <c r="B251" s="85" t="s">
        <v>66</v>
      </c>
      <c r="C251" s="85" t="s">
        <v>395</v>
      </c>
      <c r="D251" s="85" t="s">
        <v>568</v>
      </c>
      <c r="E251" s="85" t="s">
        <v>670</v>
      </c>
      <c r="F251" s="85" t="s">
        <v>1907</v>
      </c>
      <c r="G251" s="85" t="s">
        <v>176</v>
      </c>
      <c r="H251" s="96"/>
      <c r="I251" s="87" t="s">
        <v>158</v>
      </c>
      <c r="J251" s="87" t="s">
        <v>158</v>
      </c>
      <c r="K251" s="87" t="s">
        <v>158</v>
      </c>
      <c r="L251" s="87" t="s">
        <v>158</v>
      </c>
      <c r="M251" s="96"/>
      <c r="N251" s="87" t="s">
        <v>158</v>
      </c>
      <c r="O251" s="87" t="s">
        <v>158</v>
      </c>
      <c r="P251" s="86" t="s">
        <v>570</v>
      </c>
      <c r="Q251" s="146" t="s">
        <v>571</v>
      </c>
      <c r="R251" s="86" t="s">
        <v>161</v>
      </c>
      <c r="S251" s="86" t="s">
        <v>211</v>
      </c>
      <c r="T251" s="86" t="s">
        <v>572</v>
      </c>
      <c r="U251" s="86" t="s">
        <v>671</v>
      </c>
    </row>
    <row r="252" spans="1:21" hidden="1" x14ac:dyDescent="0.25">
      <c r="A252" s="86">
        <v>63</v>
      </c>
      <c r="B252" s="85" t="s">
        <v>66</v>
      </c>
      <c r="C252" s="85" t="s">
        <v>395</v>
      </c>
      <c r="D252" s="85" t="s">
        <v>562</v>
      </c>
      <c r="E252" s="85" t="s">
        <v>563</v>
      </c>
      <c r="F252" s="85" t="s">
        <v>1908</v>
      </c>
      <c r="G252" s="85" t="s">
        <v>157</v>
      </c>
      <c r="H252" s="87" t="s">
        <v>158</v>
      </c>
      <c r="I252" s="87" t="s">
        <v>158</v>
      </c>
      <c r="J252" s="87" t="s">
        <v>158</v>
      </c>
      <c r="K252" s="87" t="s">
        <v>158</v>
      </c>
      <c r="L252" s="87" t="s">
        <v>158</v>
      </c>
      <c r="M252" s="96"/>
      <c r="N252" s="87" t="s">
        <v>158</v>
      </c>
      <c r="O252" s="87" t="s">
        <v>158</v>
      </c>
      <c r="P252" s="86" t="s">
        <v>564</v>
      </c>
      <c r="Q252" s="145" t="s">
        <v>565</v>
      </c>
      <c r="R252" s="86" t="s">
        <v>168</v>
      </c>
      <c r="S252" s="86" t="s">
        <v>244</v>
      </c>
      <c r="T252" s="86" t="s">
        <v>566</v>
      </c>
      <c r="U252" s="86" t="s">
        <v>567</v>
      </c>
    </row>
    <row r="253" spans="1:21" s="86" customFormat="1" hidden="1" x14ac:dyDescent="0.25">
      <c r="A253" s="86">
        <v>64</v>
      </c>
      <c r="B253" s="85" t="s">
        <v>67</v>
      </c>
      <c r="C253" s="85" t="s">
        <v>395</v>
      </c>
      <c r="D253" s="85" t="s">
        <v>562</v>
      </c>
      <c r="E253" s="85" t="s">
        <v>563</v>
      </c>
      <c r="F253" s="85" t="s">
        <v>1908</v>
      </c>
      <c r="G253" s="85" t="s">
        <v>157</v>
      </c>
      <c r="H253" s="87" t="s">
        <v>158</v>
      </c>
      <c r="I253" s="87" t="s">
        <v>158</v>
      </c>
      <c r="J253" s="87" t="s">
        <v>158</v>
      </c>
      <c r="K253" s="87" t="s">
        <v>158</v>
      </c>
      <c r="L253" s="87" t="s">
        <v>158</v>
      </c>
      <c r="M253" s="96"/>
      <c r="N253" s="87" t="s">
        <v>158</v>
      </c>
      <c r="O253" s="87" t="s">
        <v>158</v>
      </c>
      <c r="P253" s="86" t="s">
        <v>564</v>
      </c>
      <c r="Q253" s="145" t="s">
        <v>565</v>
      </c>
      <c r="R253" s="86" t="s">
        <v>168</v>
      </c>
      <c r="S253" s="86" t="s">
        <v>244</v>
      </c>
      <c r="T253" s="86" t="s">
        <v>566</v>
      </c>
      <c r="U253" s="86" t="s">
        <v>567</v>
      </c>
    </row>
    <row r="254" spans="1:21" s="86" customFormat="1" hidden="1" x14ac:dyDescent="0.25">
      <c r="A254" s="86">
        <v>65</v>
      </c>
      <c r="B254" s="85" t="s">
        <v>68</v>
      </c>
      <c r="C254" s="85" t="s">
        <v>395</v>
      </c>
      <c r="D254" s="85" t="s">
        <v>614</v>
      </c>
      <c r="E254" s="85" t="s">
        <v>672</v>
      </c>
      <c r="F254" s="85" t="s">
        <v>196</v>
      </c>
      <c r="G254" s="85" t="s">
        <v>176</v>
      </c>
      <c r="H254" s="96" t="s">
        <v>158</v>
      </c>
      <c r="I254" s="87" t="s">
        <v>158</v>
      </c>
      <c r="J254" s="87" t="s">
        <v>158</v>
      </c>
      <c r="K254" s="87" t="s">
        <v>158</v>
      </c>
      <c r="L254" s="87" t="s">
        <v>158</v>
      </c>
      <c r="M254" s="96"/>
      <c r="N254" s="87" t="s">
        <v>158</v>
      </c>
      <c r="O254" s="87" t="s">
        <v>158</v>
      </c>
      <c r="P254" s="86" t="s">
        <v>616</v>
      </c>
      <c r="Q254" s="146" t="s">
        <v>571</v>
      </c>
      <c r="R254" s="86" t="s">
        <v>161</v>
      </c>
      <c r="S254" s="86" t="s">
        <v>211</v>
      </c>
      <c r="T254" s="86" t="s">
        <v>572</v>
      </c>
      <c r="U254" s="86" t="s">
        <v>617</v>
      </c>
    </row>
    <row r="255" spans="1:21" s="86" customFormat="1" hidden="1" x14ac:dyDescent="0.25">
      <c r="A255" s="86">
        <v>66</v>
      </c>
      <c r="B255" s="86" t="s">
        <v>69</v>
      </c>
      <c r="C255" s="86" t="s">
        <v>395</v>
      </c>
      <c r="D255" s="86" t="s">
        <v>673</v>
      </c>
      <c r="E255" s="86" t="s">
        <v>674</v>
      </c>
      <c r="F255" s="86" t="s">
        <v>196</v>
      </c>
      <c r="G255" s="86" t="s">
        <v>157</v>
      </c>
      <c r="H255" s="96"/>
      <c r="I255" s="87" t="s">
        <v>158</v>
      </c>
      <c r="J255" s="87" t="s">
        <v>158</v>
      </c>
      <c r="K255" s="87" t="s">
        <v>158</v>
      </c>
      <c r="L255" s="87" t="s">
        <v>158</v>
      </c>
      <c r="M255" s="96"/>
      <c r="N255" s="87" t="s">
        <v>158</v>
      </c>
      <c r="O255" s="87" t="s">
        <v>158</v>
      </c>
      <c r="P255" s="86" t="s">
        <v>1930</v>
      </c>
      <c r="Q255" s="145" t="s">
        <v>678</v>
      </c>
      <c r="R255" s="86" t="s">
        <v>161</v>
      </c>
      <c r="S255" s="86" t="s">
        <v>162</v>
      </c>
      <c r="T255" s="86" t="s">
        <v>679</v>
      </c>
      <c r="U255" s="86" t="s">
        <v>680</v>
      </c>
    </row>
    <row r="256" spans="1:21" s="86" customFormat="1" hidden="1" x14ac:dyDescent="0.25">
      <c r="A256" s="86">
        <v>66</v>
      </c>
      <c r="B256" s="86" t="s">
        <v>69</v>
      </c>
      <c r="C256" s="86" t="s">
        <v>395</v>
      </c>
      <c r="D256" s="86" t="s">
        <v>673</v>
      </c>
      <c r="E256" s="86" t="s">
        <v>674</v>
      </c>
      <c r="F256" s="86" t="s">
        <v>675</v>
      </c>
      <c r="G256" s="86" t="s">
        <v>157</v>
      </c>
      <c r="H256" s="96"/>
      <c r="I256" s="87" t="s">
        <v>158</v>
      </c>
      <c r="J256" s="87" t="s">
        <v>158</v>
      </c>
      <c r="K256" s="87" t="s">
        <v>158</v>
      </c>
      <c r="L256" s="87" t="s">
        <v>158</v>
      </c>
      <c r="M256" s="96"/>
      <c r="N256" s="87" t="s">
        <v>158</v>
      </c>
      <c r="O256" s="87" t="s">
        <v>158</v>
      </c>
      <c r="P256" s="86" t="s">
        <v>1865</v>
      </c>
      <c r="Q256" s="145" t="s">
        <v>390</v>
      </c>
      <c r="R256" s="86" t="s">
        <v>161</v>
      </c>
      <c r="S256" s="86" t="s">
        <v>162</v>
      </c>
      <c r="T256" s="86" t="s">
        <v>676</v>
      </c>
      <c r="U256" s="86" t="s">
        <v>1931</v>
      </c>
    </row>
    <row r="257" spans="1:21" s="86" customFormat="1" hidden="1" x14ac:dyDescent="0.25">
      <c r="A257" s="86">
        <v>66</v>
      </c>
      <c r="B257" s="86" t="s">
        <v>69</v>
      </c>
      <c r="C257" s="86" t="s">
        <v>395</v>
      </c>
      <c r="D257" s="86" t="s">
        <v>673</v>
      </c>
      <c r="E257" s="86" t="s">
        <v>674</v>
      </c>
      <c r="F257" s="86" t="s">
        <v>675</v>
      </c>
      <c r="G257" s="86" t="s">
        <v>157</v>
      </c>
      <c r="H257" s="96"/>
      <c r="I257" s="87" t="s">
        <v>158</v>
      </c>
      <c r="J257" s="87" t="s">
        <v>158</v>
      </c>
      <c r="K257" s="87" t="s">
        <v>158</v>
      </c>
      <c r="L257" s="87" t="s">
        <v>158</v>
      </c>
      <c r="M257" s="96"/>
      <c r="N257" s="87" t="s">
        <v>158</v>
      </c>
      <c r="O257" s="87" t="s">
        <v>158</v>
      </c>
      <c r="P257" s="86" t="s">
        <v>513</v>
      </c>
      <c r="Q257" s="145" t="s">
        <v>677</v>
      </c>
      <c r="R257" s="86" t="s">
        <v>161</v>
      </c>
      <c r="S257" s="86" t="s">
        <v>344</v>
      </c>
      <c r="T257" s="86" t="s">
        <v>676</v>
      </c>
      <c r="U257" s="86" t="s">
        <v>1932</v>
      </c>
    </row>
    <row r="258" spans="1:21" s="86" customFormat="1" hidden="1" x14ac:dyDescent="0.25">
      <c r="A258" s="86">
        <v>67</v>
      </c>
      <c r="B258" s="86" t="s">
        <v>70</v>
      </c>
      <c r="C258" s="86" t="s">
        <v>395</v>
      </c>
      <c r="D258" s="86" t="s">
        <v>681</v>
      </c>
      <c r="E258" s="86" t="s">
        <v>480</v>
      </c>
      <c r="F258" s="86" t="s">
        <v>182</v>
      </c>
      <c r="G258" s="86" t="s">
        <v>157</v>
      </c>
      <c r="H258" s="96"/>
      <c r="I258" s="96"/>
      <c r="J258" s="87" t="s">
        <v>158</v>
      </c>
      <c r="K258" s="96"/>
      <c r="L258" s="96"/>
      <c r="M258" s="96"/>
      <c r="N258" s="96"/>
      <c r="O258" s="96"/>
      <c r="P258" s="86" t="s">
        <v>205</v>
      </c>
      <c r="Q258" s="128" t="s">
        <v>205</v>
      </c>
      <c r="R258" s="128" t="s">
        <v>205</v>
      </c>
      <c r="S258" s="98" t="s">
        <v>205</v>
      </c>
      <c r="T258" s="86" t="s">
        <v>205</v>
      </c>
      <c r="U258" s="86" t="s">
        <v>682</v>
      </c>
    </row>
    <row r="259" spans="1:21" s="86" customFormat="1" hidden="1" x14ac:dyDescent="0.25">
      <c r="A259" s="86">
        <v>68</v>
      </c>
      <c r="B259" s="86" t="s">
        <v>71</v>
      </c>
      <c r="C259" s="86" t="s">
        <v>395</v>
      </c>
      <c r="D259" s="86" t="s">
        <v>683</v>
      </c>
      <c r="E259" s="86" t="s">
        <v>684</v>
      </c>
      <c r="F259" s="86" t="s">
        <v>156</v>
      </c>
      <c r="G259" s="86" t="s">
        <v>157</v>
      </c>
      <c r="H259" s="87" t="s">
        <v>158</v>
      </c>
      <c r="I259" s="96"/>
      <c r="J259" s="96"/>
      <c r="K259" s="96"/>
      <c r="L259" s="96"/>
      <c r="M259" s="96"/>
      <c r="N259" s="87" t="s">
        <v>158</v>
      </c>
      <c r="O259" s="87" t="s">
        <v>158</v>
      </c>
      <c r="P259" s="86" t="s">
        <v>205</v>
      </c>
      <c r="Q259" s="128" t="s">
        <v>205</v>
      </c>
      <c r="R259" s="128" t="s">
        <v>205</v>
      </c>
      <c r="S259" s="98" t="s">
        <v>205</v>
      </c>
      <c r="T259" s="86" t="s">
        <v>205</v>
      </c>
      <c r="U259" s="86" t="s">
        <v>1933</v>
      </c>
    </row>
    <row r="260" spans="1:21" s="86" customFormat="1" hidden="1" x14ac:dyDescent="0.25">
      <c r="A260" s="86">
        <v>69</v>
      </c>
      <c r="B260" s="86" t="s">
        <v>1748</v>
      </c>
      <c r="C260" s="86" t="s">
        <v>395</v>
      </c>
      <c r="D260" s="85" t="s">
        <v>379</v>
      </c>
      <c r="E260" s="85" t="s">
        <v>683</v>
      </c>
      <c r="F260" s="85" t="s">
        <v>196</v>
      </c>
      <c r="G260" s="85" t="s">
        <v>157</v>
      </c>
      <c r="H260" s="96"/>
      <c r="I260" s="87" t="s">
        <v>158</v>
      </c>
      <c r="J260" s="96"/>
      <c r="K260" s="87" t="s">
        <v>158</v>
      </c>
      <c r="L260" s="96"/>
      <c r="M260" s="96"/>
      <c r="N260" s="87" t="s">
        <v>158</v>
      </c>
      <c r="O260" s="87" t="s">
        <v>158</v>
      </c>
      <c r="P260" s="86" t="s">
        <v>689</v>
      </c>
      <c r="Q260" s="145" t="s">
        <v>690</v>
      </c>
      <c r="R260" s="128" t="s">
        <v>161</v>
      </c>
      <c r="S260" s="86" t="s">
        <v>299</v>
      </c>
      <c r="T260" s="86">
        <v>2022</v>
      </c>
      <c r="U260" s="86" t="s">
        <v>1934</v>
      </c>
    </row>
    <row r="261" spans="1:21" s="86" customFormat="1" hidden="1" x14ac:dyDescent="0.25">
      <c r="A261" s="86">
        <v>69</v>
      </c>
      <c r="B261" s="86" t="s">
        <v>1748</v>
      </c>
      <c r="C261" s="86" t="s">
        <v>395</v>
      </c>
      <c r="D261" s="86" t="s">
        <v>685</v>
      </c>
      <c r="E261" s="85" t="s">
        <v>683</v>
      </c>
      <c r="F261" s="86" t="s">
        <v>156</v>
      </c>
      <c r="G261" s="86" t="s">
        <v>157</v>
      </c>
      <c r="H261" s="87" t="s">
        <v>158</v>
      </c>
      <c r="I261" s="87" t="s">
        <v>158</v>
      </c>
      <c r="J261" s="96"/>
      <c r="K261" s="87" t="s">
        <v>158</v>
      </c>
      <c r="L261" s="96"/>
      <c r="M261" s="96"/>
      <c r="N261" s="87" t="s">
        <v>158</v>
      </c>
      <c r="O261" s="87" t="s">
        <v>158</v>
      </c>
      <c r="P261" s="86" t="s">
        <v>686</v>
      </c>
      <c r="Q261" s="145" t="s">
        <v>687</v>
      </c>
      <c r="R261" s="86" t="s">
        <v>168</v>
      </c>
      <c r="S261" s="86" t="s">
        <v>344</v>
      </c>
      <c r="T261" s="86" t="s">
        <v>688</v>
      </c>
      <c r="U261" s="86" t="s">
        <v>1935</v>
      </c>
    </row>
    <row r="262" spans="1:21" s="86" customFormat="1" hidden="1" x14ac:dyDescent="0.25">
      <c r="A262" s="86">
        <v>69</v>
      </c>
      <c r="B262" s="86" t="s">
        <v>1748</v>
      </c>
      <c r="C262" s="86" t="s">
        <v>395</v>
      </c>
      <c r="D262" s="86" t="s">
        <v>685</v>
      </c>
      <c r="E262" s="85" t="s">
        <v>683</v>
      </c>
      <c r="F262" s="86" t="s">
        <v>182</v>
      </c>
      <c r="G262" s="86" t="s">
        <v>157</v>
      </c>
      <c r="H262" s="96"/>
      <c r="I262" s="87" t="s">
        <v>158</v>
      </c>
      <c r="J262" s="96"/>
      <c r="K262" s="87" t="s">
        <v>158</v>
      </c>
      <c r="L262" s="96"/>
      <c r="M262" s="96"/>
      <c r="N262" s="87" t="s">
        <v>158</v>
      </c>
      <c r="O262" s="87" t="s">
        <v>158</v>
      </c>
      <c r="P262" s="86" t="s">
        <v>686</v>
      </c>
      <c r="Q262" s="145" t="s">
        <v>687</v>
      </c>
      <c r="R262" s="86" t="s">
        <v>168</v>
      </c>
      <c r="S262" s="86" t="s">
        <v>344</v>
      </c>
      <c r="T262" s="86" t="s">
        <v>688</v>
      </c>
      <c r="U262" s="86" t="s">
        <v>1935</v>
      </c>
    </row>
    <row r="263" spans="1:21" s="86" customFormat="1" hidden="1" x14ac:dyDescent="0.25">
      <c r="A263" s="86">
        <v>70</v>
      </c>
      <c r="B263" s="86" t="s">
        <v>73</v>
      </c>
      <c r="C263" s="85" t="s">
        <v>395</v>
      </c>
      <c r="D263" s="85" t="s">
        <v>568</v>
      </c>
      <c r="E263" s="85" t="s">
        <v>694</v>
      </c>
      <c r="F263" s="85" t="s">
        <v>1907</v>
      </c>
      <c r="G263" s="85" t="s">
        <v>176</v>
      </c>
      <c r="H263" s="96"/>
      <c r="I263" s="87" t="s">
        <v>158</v>
      </c>
      <c r="J263" s="87" t="s">
        <v>158</v>
      </c>
      <c r="K263" s="87" t="s">
        <v>158</v>
      </c>
      <c r="L263" s="87" t="s">
        <v>158</v>
      </c>
      <c r="M263" s="96"/>
      <c r="N263" s="87" t="s">
        <v>158</v>
      </c>
      <c r="O263" s="87" t="s">
        <v>158</v>
      </c>
      <c r="P263" s="86" t="s">
        <v>570</v>
      </c>
      <c r="Q263" s="193" t="s">
        <v>571</v>
      </c>
      <c r="R263" s="86" t="s">
        <v>161</v>
      </c>
      <c r="S263" s="86" t="s">
        <v>211</v>
      </c>
      <c r="T263" s="86" t="s">
        <v>572</v>
      </c>
      <c r="U263" s="86" t="s">
        <v>695</v>
      </c>
    </row>
    <row r="264" spans="1:21" s="86" customFormat="1" hidden="1" x14ac:dyDescent="0.25">
      <c r="A264" s="86">
        <v>70</v>
      </c>
      <c r="B264" s="86" t="s">
        <v>73</v>
      </c>
      <c r="C264" s="85" t="s">
        <v>395</v>
      </c>
      <c r="D264" s="85" t="s">
        <v>568</v>
      </c>
      <c r="E264" s="85" t="s">
        <v>696</v>
      </c>
      <c r="F264" s="85" t="s">
        <v>1907</v>
      </c>
      <c r="G264" s="85" t="s">
        <v>176</v>
      </c>
      <c r="H264" s="96"/>
      <c r="I264" s="87" t="s">
        <v>158</v>
      </c>
      <c r="J264" s="87" t="s">
        <v>158</v>
      </c>
      <c r="K264" s="87" t="s">
        <v>158</v>
      </c>
      <c r="L264" s="87" t="s">
        <v>158</v>
      </c>
      <c r="M264" s="96"/>
      <c r="N264" s="87" t="s">
        <v>158</v>
      </c>
      <c r="O264" s="87" t="s">
        <v>158</v>
      </c>
      <c r="P264" s="86" t="s">
        <v>570</v>
      </c>
      <c r="Q264" s="146" t="s">
        <v>571</v>
      </c>
      <c r="R264" s="86" t="s">
        <v>161</v>
      </c>
      <c r="S264" s="86" t="s">
        <v>211</v>
      </c>
      <c r="T264" s="86" t="s">
        <v>572</v>
      </c>
      <c r="U264" s="86" t="s">
        <v>697</v>
      </c>
    </row>
    <row r="265" spans="1:21" s="86" customFormat="1" hidden="1" x14ac:dyDescent="0.25">
      <c r="A265" s="86">
        <v>70</v>
      </c>
      <c r="B265" s="86" t="s">
        <v>73</v>
      </c>
      <c r="C265" s="86" t="s">
        <v>395</v>
      </c>
      <c r="D265" s="85" t="s">
        <v>379</v>
      </c>
      <c r="E265" s="86" t="s">
        <v>1936</v>
      </c>
      <c r="F265" s="86" t="s">
        <v>297</v>
      </c>
      <c r="G265" s="86" t="s">
        <v>157</v>
      </c>
      <c r="H265" s="96"/>
      <c r="I265" s="96"/>
      <c r="J265" s="96"/>
      <c r="K265" s="96"/>
      <c r="L265" s="96"/>
      <c r="M265" s="96"/>
      <c r="N265" s="87" t="s">
        <v>158</v>
      </c>
      <c r="O265" s="87" t="s">
        <v>158</v>
      </c>
      <c r="P265" s="86" t="s">
        <v>691</v>
      </c>
      <c r="Q265" s="145" t="s">
        <v>692</v>
      </c>
      <c r="R265" s="86" t="s">
        <v>161</v>
      </c>
      <c r="S265" s="86" t="s">
        <v>162</v>
      </c>
      <c r="T265" s="86" t="s">
        <v>693</v>
      </c>
      <c r="U265" s="86" t="s">
        <v>1937</v>
      </c>
    </row>
    <row r="266" spans="1:21" s="86" customFormat="1" hidden="1" x14ac:dyDescent="0.25">
      <c r="A266" s="86">
        <v>70</v>
      </c>
      <c r="B266" s="86" t="s">
        <v>73</v>
      </c>
      <c r="C266" s="86" t="s">
        <v>395</v>
      </c>
      <c r="D266" s="85" t="s">
        <v>379</v>
      </c>
      <c r="E266" s="86" t="s">
        <v>1936</v>
      </c>
      <c r="F266" s="86" t="s">
        <v>297</v>
      </c>
      <c r="G266" s="86" t="s">
        <v>157</v>
      </c>
      <c r="H266" s="96"/>
      <c r="I266" s="96"/>
      <c r="J266" s="96"/>
      <c r="K266" s="96"/>
      <c r="L266" s="96"/>
      <c r="M266" s="96"/>
      <c r="N266" s="87" t="s">
        <v>158</v>
      </c>
      <c r="O266" s="87" t="s">
        <v>158</v>
      </c>
      <c r="P266" s="86" t="s">
        <v>205</v>
      </c>
      <c r="Q266" s="128" t="s">
        <v>205</v>
      </c>
      <c r="R266" s="128" t="s">
        <v>205</v>
      </c>
      <c r="S266" s="98" t="s">
        <v>205</v>
      </c>
      <c r="T266" s="86" t="s">
        <v>205</v>
      </c>
      <c r="U266" s="86" t="s">
        <v>1938</v>
      </c>
    </row>
    <row r="267" spans="1:21" s="86" customFormat="1" hidden="1" x14ac:dyDescent="0.25">
      <c r="A267" s="86">
        <v>71</v>
      </c>
      <c r="B267" s="86" t="s">
        <v>74</v>
      </c>
      <c r="C267" s="86" t="s">
        <v>395</v>
      </c>
      <c r="D267" s="85" t="s">
        <v>194</v>
      </c>
      <c r="E267" s="85" t="s">
        <v>698</v>
      </c>
      <c r="F267" s="85" t="s">
        <v>182</v>
      </c>
      <c r="G267" s="86" t="s">
        <v>157</v>
      </c>
      <c r="H267" s="96"/>
      <c r="I267" s="87" t="s">
        <v>158</v>
      </c>
      <c r="J267" s="87" t="s">
        <v>158</v>
      </c>
      <c r="K267" s="85"/>
      <c r="L267" s="87" t="s">
        <v>158</v>
      </c>
      <c r="M267" s="96"/>
      <c r="N267" s="87" t="s">
        <v>158</v>
      </c>
      <c r="O267" s="87" t="s">
        <v>158</v>
      </c>
      <c r="P267" s="86" t="s">
        <v>699</v>
      </c>
      <c r="Q267" s="145" t="s">
        <v>700</v>
      </c>
      <c r="R267" s="86" t="s">
        <v>161</v>
      </c>
      <c r="S267" s="86" t="s">
        <v>162</v>
      </c>
      <c r="T267" s="86" t="s">
        <v>516</v>
      </c>
      <c r="U267" s="86" t="s">
        <v>1939</v>
      </c>
    </row>
    <row r="268" spans="1:21" s="86" customFormat="1" hidden="1" x14ac:dyDescent="0.25">
      <c r="A268" s="86">
        <v>72</v>
      </c>
      <c r="B268" s="86" t="s">
        <v>75</v>
      </c>
      <c r="C268" s="86" t="s">
        <v>395</v>
      </c>
      <c r="D268" s="86" t="s">
        <v>701</v>
      </c>
      <c r="E268" s="86" t="s">
        <v>702</v>
      </c>
      <c r="F268" s="86" t="s">
        <v>703</v>
      </c>
      <c r="G268" s="86" t="s">
        <v>176</v>
      </c>
      <c r="H268" s="96"/>
      <c r="I268" s="87" t="s">
        <v>158</v>
      </c>
      <c r="J268" s="87" t="s">
        <v>158</v>
      </c>
      <c r="K268" s="87" t="s">
        <v>158</v>
      </c>
      <c r="L268" s="96"/>
      <c r="M268" s="87" t="s">
        <v>158</v>
      </c>
      <c r="N268" s="96"/>
      <c r="O268" s="96"/>
      <c r="P268" s="86" t="s">
        <v>704</v>
      </c>
      <c r="Q268" s="145" t="s">
        <v>705</v>
      </c>
      <c r="R268" s="86" t="s">
        <v>168</v>
      </c>
      <c r="S268" s="86" t="s">
        <v>162</v>
      </c>
      <c r="T268" s="86" t="s">
        <v>706</v>
      </c>
      <c r="U268" s="86" t="s">
        <v>1940</v>
      </c>
    </row>
    <row r="269" spans="1:21" s="86" customFormat="1" hidden="1" x14ac:dyDescent="0.25">
      <c r="A269" s="86">
        <v>72</v>
      </c>
      <c r="B269" s="86" t="s">
        <v>75</v>
      </c>
      <c r="C269" s="86" t="s">
        <v>395</v>
      </c>
      <c r="D269" s="86" t="s">
        <v>701</v>
      </c>
      <c r="E269" s="86" t="s">
        <v>702</v>
      </c>
      <c r="F269" s="86" t="s">
        <v>703</v>
      </c>
      <c r="G269" s="86" t="s">
        <v>176</v>
      </c>
      <c r="H269" s="96"/>
      <c r="I269" s="87" t="s">
        <v>158</v>
      </c>
      <c r="J269" s="87" t="s">
        <v>158</v>
      </c>
      <c r="K269" s="87" t="s">
        <v>158</v>
      </c>
      <c r="L269" s="96"/>
      <c r="M269" s="87" t="s">
        <v>158</v>
      </c>
      <c r="N269" s="96"/>
      <c r="O269" s="96"/>
      <c r="P269" s="86" t="s">
        <v>704</v>
      </c>
      <c r="Q269" s="145" t="s">
        <v>707</v>
      </c>
      <c r="R269" s="86" t="s">
        <v>168</v>
      </c>
      <c r="S269" s="86" t="s">
        <v>162</v>
      </c>
      <c r="T269" s="86" t="s">
        <v>706</v>
      </c>
      <c r="U269" s="86" t="s">
        <v>1940</v>
      </c>
    </row>
    <row r="270" spans="1:21" s="86" customFormat="1" hidden="1" x14ac:dyDescent="0.25">
      <c r="A270" s="86">
        <v>72</v>
      </c>
      <c r="B270" s="86" t="s">
        <v>75</v>
      </c>
      <c r="C270" s="86" t="s">
        <v>395</v>
      </c>
      <c r="D270" s="86" t="s">
        <v>701</v>
      </c>
      <c r="E270" s="86" t="s">
        <v>702</v>
      </c>
      <c r="F270" s="86" t="s">
        <v>156</v>
      </c>
      <c r="G270" s="86" t="s">
        <v>157</v>
      </c>
      <c r="H270" s="96"/>
      <c r="I270" s="87" t="s">
        <v>158</v>
      </c>
      <c r="J270" s="87" t="s">
        <v>158</v>
      </c>
      <c r="K270" s="87" t="s">
        <v>158</v>
      </c>
      <c r="L270" s="96"/>
      <c r="M270" s="87" t="s">
        <v>158</v>
      </c>
      <c r="N270" s="96"/>
      <c r="O270" s="96"/>
      <c r="P270" s="85" t="s">
        <v>1823</v>
      </c>
      <c r="Q270" s="145" t="s">
        <v>708</v>
      </c>
      <c r="R270" s="86" t="s">
        <v>168</v>
      </c>
      <c r="S270" s="98" t="s">
        <v>205</v>
      </c>
      <c r="T270" s="86" t="s">
        <v>205</v>
      </c>
      <c r="U270" s="86" t="s">
        <v>271</v>
      </c>
    </row>
    <row r="271" spans="1:21" s="86" customFormat="1" hidden="1" x14ac:dyDescent="0.25">
      <c r="A271" s="86">
        <v>72</v>
      </c>
      <c r="B271" s="86" t="s">
        <v>75</v>
      </c>
      <c r="C271" s="86" t="s">
        <v>395</v>
      </c>
      <c r="D271" s="86" t="s">
        <v>701</v>
      </c>
      <c r="E271" s="86" t="s">
        <v>702</v>
      </c>
      <c r="F271" s="86" t="s">
        <v>156</v>
      </c>
      <c r="G271" s="86" t="s">
        <v>176</v>
      </c>
      <c r="H271" s="96"/>
      <c r="I271" s="87" t="s">
        <v>158</v>
      </c>
      <c r="J271" s="87" t="s">
        <v>158</v>
      </c>
      <c r="K271" s="87" t="s">
        <v>158</v>
      </c>
      <c r="L271" s="96"/>
      <c r="M271" s="87" t="s">
        <v>158</v>
      </c>
      <c r="N271" s="96"/>
      <c r="O271" s="96"/>
      <c r="P271" s="85" t="s">
        <v>1823</v>
      </c>
      <c r="Q271" s="145" t="s">
        <v>708</v>
      </c>
      <c r="R271" s="86" t="s">
        <v>168</v>
      </c>
      <c r="S271" s="98" t="s">
        <v>205</v>
      </c>
      <c r="T271" s="86" t="s">
        <v>205</v>
      </c>
      <c r="U271" s="86" t="s">
        <v>271</v>
      </c>
    </row>
    <row r="272" spans="1:21" s="86" customFormat="1" hidden="1" x14ac:dyDescent="0.25">
      <c r="A272" s="86">
        <v>73</v>
      </c>
      <c r="B272" s="86" t="s">
        <v>76</v>
      </c>
      <c r="C272" s="85" t="s">
        <v>229</v>
      </c>
      <c r="D272" s="86" t="s">
        <v>1941</v>
      </c>
      <c r="E272" s="86" t="s">
        <v>709</v>
      </c>
      <c r="F272" s="86" t="s">
        <v>196</v>
      </c>
      <c r="G272" s="86" t="s">
        <v>157</v>
      </c>
      <c r="H272" s="87" t="s">
        <v>158</v>
      </c>
      <c r="I272" s="87" t="s">
        <v>158</v>
      </c>
      <c r="J272" s="96"/>
      <c r="K272" s="87" t="s">
        <v>158</v>
      </c>
      <c r="L272" s="96"/>
      <c r="M272" s="96"/>
      <c r="N272" s="96"/>
      <c r="O272" s="96"/>
      <c r="P272" s="86" t="s">
        <v>215</v>
      </c>
      <c r="Q272" s="145" t="s">
        <v>723</v>
      </c>
      <c r="R272" s="86" t="s">
        <v>161</v>
      </c>
      <c r="S272" s="86" t="s">
        <v>162</v>
      </c>
      <c r="T272" s="86" t="s">
        <v>724</v>
      </c>
      <c r="U272" s="86" t="s">
        <v>1942</v>
      </c>
    </row>
    <row r="273" spans="1:21" s="86" customFormat="1" hidden="1" x14ac:dyDescent="0.25">
      <c r="A273" s="86">
        <v>73</v>
      </c>
      <c r="B273" s="86" t="s">
        <v>76</v>
      </c>
      <c r="C273" s="85" t="s">
        <v>229</v>
      </c>
      <c r="D273" s="86" t="s">
        <v>1941</v>
      </c>
      <c r="E273" s="86" t="s">
        <v>709</v>
      </c>
      <c r="F273" s="86" t="s">
        <v>156</v>
      </c>
      <c r="G273" s="86" t="s">
        <v>157</v>
      </c>
      <c r="H273" s="87" t="s">
        <v>158</v>
      </c>
      <c r="I273" s="87" t="s">
        <v>158</v>
      </c>
      <c r="J273" s="96"/>
      <c r="K273" s="87" t="s">
        <v>158</v>
      </c>
      <c r="L273" s="96"/>
      <c r="M273" s="96"/>
      <c r="N273" s="96"/>
      <c r="O273" s="96"/>
      <c r="P273" s="86" t="s">
        <v>171</v>
      </c>
      <c r="Q273" s="145" t="s">
        <v>172</v>
      </c>
      <c r="R273" s="86" t="s">
        <v>168</v>
      </c>
      <c r="S273" s="86" t="s">
        <v>244</v>
      </c>
      <c r="T273" s="86" t="s">
        <v>244</v>
      </c>
      <c r="U273" s="86" t="s">
        <v>1943</v>
      </c>
    </row>
    <row r="274" spans="1:21" s="86" customFormat="1" hidden="1" x14ac:dyDescent="0.25">
      <c r="A274" s="86">
        <v>73</v>
      </c>
      <c r="B274" s="86" t="s">
        <v>76</v>
      </c>
      <c r="C274" s="85" t="s">
        <v>229</v>
      </c>
      <c r="D274" s="86" t="s">
        <v>1941</v>
      </c>
      <c r="E274" s="86" t="s">
        <v>709</v>
      </c>
      <c r="F274" s="86" t="s">
        <v>156</v>
      </c>
      <c r="G274" s="86" t="s">
        <v>157</v>
      </c>
      <c r="H274" s="87" t="s">
        <v>158</v>
      </c>
      <c r="I274" s="87" t="s">
        <v>158</v>
      </c>
      <c r="J274" s="96"/>
      <c r="K274" s="87" t="s">
        <v>158</v>
      </c>
      <c r="L274" s="96"/>
      <c r="M274" s="96"/>
      <c r="N274" s="96"/>
      <c r="O274" s="96"/>
      <c r="P274" s="86" t="s">
        <v>159</v>
      </c>
      <c r="Q274" s="145" t="s">
        <v>713</v>
      </c>
      <c r="R274" s="86" t="s">
        <v>168</v>
      </c>
      <c r="S274" s="86" t="s">
        <v>244</v>
      </c>
      <c r="T274" s="86" t="s">
        <v>244</v>
      </c>
      <c r="U274" s="86" t="s">
        <v>1944</v>
      </c>
    </row>
    <row r="275" spans="1:21" s="86" customFormat="1" hidden="1" x14ac:dyDescent="0.25">
      <c r="A275" s="86">
        <v>73</v>
      </c>
      <c r="B275" s="86" t="s">
        <v>76</v>
      </c>
      <c r="C275" s="85" t="s">
        <v>229</v>
      </c>
      <c r="D275" s="86" t="s">
        <v>1941</v>
      </c>
      <c r="E275" s="86" t="s">
        <v>709</v>
      </c>
      <c r="F275" s="86" t="s">
        <v>156</v>
      </c>
      <c r="G275" s="86" t="s">
        <v>157</v>
      </c>
      <c r="H275" s="87" t="s">
        <v>158</v>
      </c>
      <c r="I275" s="87" t="s">
        <v>158</v>
      </c>
      <c r="J275" s="96"/>
      <c r="K275" s="87" t="s">
        <v>158</v>
      </c>
      <c r="L275" s="96"/>
      <c r="M275" s="96"/>
      <c r="N275" s="96"/>
      <c r="O275" s="96"/>
      <c r="P275" s="86" t="s">
        <v>715</v>
      </c>
      <c r="Q275" s="145" t="s">
        <v>716</v>
      </c>
      <c r="R275" s="86" t="s">
        <v>168</v>
      </c>
      <c r="S275" s="86" t="s">
        <v>244</v>
      </c>
      <c r="T275" s="86" t="s">
        <v>244</v>
      </c>
      <c r="U275" s="86" t="s">
        <v>1945</v>
      </c>
    </row>
    <row r="276" spans="1:21" s="86" customFormat="1" hidden="1" x14ac:dyDescent="0.25">
      <c r="A276" s="86">
        <v>73</v>
      </c>
      <c r="B276" s="86" t="s">
        <v>76</v>
      </c>
      <c r="C276" s="85" t="s">
        <v>229</v>
      </c>
      <c r="D276" s="86" t="s">
        <v>1941</v>
      </c>
      <c r="E276" s="86" t="s">
        <v>709</v>
      </c>
      <c r="F276" s="86" t="s">
        <v>156</v>
      </c>
      <c r="G276" s="86" t="s">
        <v>157</v>
      </c>
      <c r="H276" s="87" t="s">
        <v>158</v>
      </c>
      <c r="I276" s="87" t="s">
        <v>158</v>
      </c>
      <c r="J276" s="96"/>
      <c r="K276" s="87" t="s">
        <v>158</v>
      </c>
      <c r="L276" s="96"/>
      <c r="M276" s="96"/>
      <c r="N276" s="96"/>
      <c r="O276" s="96"/>
      <c r="P276" s="86" t="s">
        <v>712</v>
      </c>
      <c r="Q276" s="145" t="s">
        <v>372</v>
      </c>
      <c r="R276" s="86" t="s">
        <v>161</v>
      </c>
      <c r="S276" s="86" t="s">
        <v>244</v>
      </c>
      <c r="T276" s="86" t="s">
        <v>244</v>
      </c>
      <c r="U276" s="86" t="s">
        <v>1946</v>
      </c>
    </row>
    <row r="277" spans="1:21" s="86" customFormat="1" hidden="1" x14ac:dyDescent="0.25">
      <c r="A277" s="86">
        <v>73</v>
      </c>
      <c r="B277" s="86" t="s">
        <v>76</v>
      </c>
      <c r="C277" s="85" t="s">
        <v>229</v>
      </c>
      <c r="D277" s="86" t="s">
        <v>1941</v>
      </c>
      <c r="E277" s="86" t="s">
        <v>709</v>
      </c>
      <c r="F277" s="86" t="s">
        <v>156</v>
      </c>
      <c r="G277" s="86" t="s">
        <v>157</v>
      </c>
      <c r="H277" s="87" t="s">
        <v>158</v>
      </c>
      <c r="I277" s="87" t="s">
        <v>158</v>
      </c>
      <c r="J277" s="96"/>
      <c r="K277" s="87" t="s">
        <v>158</v>
      </c>
      <c r="L277" s="96"/>
      <c r="M277" s="96"/>
      <c r="N277" s="96"/>
      <c r="O277" s="96"/>
      <c r="P277" s="85" t="s">
        <v>1823</v>
      </c>
      <c r="Q277" s="145" t="s">
        <v>714</v>
      </c>
      <c r="R277" s="86" t="s">
        <v>168</v>
      </c>
      <c r="S277" s="86" t="s">
        <v>244</v>
      </c>
      <c r="T277" s="86" t="s">
        <v>244</v>
      </c>
      <c r="U277" s="86" t="s">
        <v>1947</v>
      </c>
    </row>
    <row r="278" spans="1:21" s="86" customFormat="1" hidden="1" x14ac:dyDescent="0.25">
      <c r="A278" s="86">
        <v>73</v>
      </c>
      <c r="B278" s="86" t="s">
        <v>76</v>
      </c>
      <c r="C278" s="85" t="s">
        <v>229</v>
      </c>
      <c r="D278" s="86" t="s">
        <v>1941</v>
      </c>
      <c r="E278" s="86" t="s">
        <v>709</v>
      </c>
      <c r="F278" s="86" t="s">
        <v>156</v>
      </c>
      <c r="G278" s="86" t="s">
        <v>157</v>
      </c>
      <c r="H278" s="87" t="s">
        <v>158</v>
      </c>
      <c r="I278" s="87" t="s">
        <v>158</v>
      </c>
      <c r="J278" s="96"/>
      <c r="K278" s="87" t="s">
        <v>158</v>
      </c>
      <c r="L278" s="96"/>
      <c r="M278" s="96"/>
      <c r="N278" s="96"/>
      <c r="O278" s="96"/>
      <c r="P278" s="86" t="s">
        <v>718</v>
      </c>
      <c r="Q278" s="145" t="s">
        <v>719</v>
      </c>
      <c r="R278" s="86" t="s">
        <v>168</v>
      </c>
      <c r="S278" s="86" t="s">
        <v>244</v>
      </c>
      <c r="T278" s="86" t="s">
        <v>244</v>
      </c>
      <c r="U278" s="86" t="s">
        <v>1948</v>
      </c>
    </row>
    <row r="279" spans="1:21" s="86" customFormat="1" hidden="1" x14ac:dyDescent="0.25">
      <c r="A279" s="86">
        <v>73</v>
      </c>
      <c r="B279" s="86" t="s">
        <v>76</v>
      </c>
      <c r="C279" s="85" t="s">
        <v>229</v>
      </c>
      <c r="D279" s="86" t="s">
        <v>1941</v>
      </c>
      <c r="E279" s="86" t="s">
        <v>709</v>
      </c>
      <c r="F279" s="86" t="s">
        <v>156</v>
      </c>
      <c r="G279" s="86" t="s">
        <v>157</v>
      </c>
      <c r="H279" s="87" t="s">
        <v>158</v>
      </c>
      <c r="I279" s="87" t="s">
        <v>158</v>
      </c>
      <c r="J279" s="96"/>
      <c r="K279" s="87" t="s">
        <v>158</v>
      </c>
      <c r="L279" s="96"/>
      <c r="M279" s="96"/>
      <c r="N279" s="96"/>
      <c r="O279" s="96"/>
      <c r="P279" s="86" t="s">
        <v>686</v>
      </c>
      <c r="Q279" s="145" t="s">
        <v>717</v>
      </c>
      <c r="R279" s="86" t="s">
        <v>168</v>
      </c>
      <c r="S279" s="86" t="s">
        <v>244</v>
      </c>
      <c r="T279" s="86" t="s">
        <v>244</v>
      </c>
      <c r="U279" s="86" t="s">
        <v>1949</v>
      </c>
    </row>
    <row r="280" spans="1:21" s="86" customFormat="1" hidden="1" x14ac:dyDescent="0.25">
      <c r="A280" s="86">
        <v>73</v>
      </c>
      <c r="B280" s="86" t="s">
        <v>76</v>
      </c>
      <c r="C280" s="85" t="s">
        <v>229</v>
      </c>
      <c r="D280" s="86" t="s">
        <v>1941</v>
      </c>
      <c r="E280" s="86" t="s">
        <v>709</v>
      </c>
      <c r="F280" s="86" t="s">
        <v>156</v>
      </c>
      <c r="G280" s="86" t="s">
        <v>157</v>
      </c>
      <c r="H280" s="87" t="s">
        <v>158</v>
      </c>
      <c r="I280" s="87" t="s">
        <v>158</v>
      </c>
      <c r="J280" s="96"/>
      <c r="K280" s="87" t="s">
        <v>158</v>
      </c>
      <c r="L280" s="96"/>
      <c r="M280" s="96"/>
      <c r="N280" s="96"/>
      <c r="O280" s="96"/>
      <c r="P280" s="86" t="s">
        <v>710</v>
      </c>
      <c r="Q280" s="145" t="s">
        <v>711</v>
      </c>
      <c r="R280" s="86" t="s">
        <v>168</v>
      </c>
      <c r="S280" s="86" t="s">
        <v>244</v>
      </c>
      <c r="T280" s="86" t="s">
        <v>244</v>
      </c>
      <c r="U280" s="86" t="s">
        <v>1950</v>
      </c>
    </row>
    <row r="281" spans="1:21" s="86" customFormat="1" hidden="1" x14ac:dyDescent="0.25">
      <c r="A281" s="86">
        <v>73</v>
      </c>
      <c r="B281" s="86" t="s">
        <v>76</v>
      </c>
      <c r="C281" s="85" t="s">
        <v>229</v>
      </c>
      <c r="D281" s="86" t="s">
        <v>1941</v>
      </c>
      <c r="E281" s="86" t="s">
        <v>709</v>
      </c>
      <c r="F281" s="86" t="s">
        <v>156</v>
      </c>
      <c r="G281" s="86" t="s">
        <v>157</v>
      </c>
      <c r="H281" s="87" t="s">
        <v>158</v>
      </c>
      <c r="I281" s="87" t="s">
        <v>158</v>
      </c>
      <c r="J281" s="96"/>
      <c r="K281" s="87" t="s">
        <v>158</v>
      </c>
      <c r="L281" s="96"/>
      <c r="M281" s="96"/>
      <c r="N281" s="96"/>
      <c r="O281" s="96"/>
      <c r="P281" s="86" t="s">
        <v>1951</v>
      </c>
      <c r="Q281" s="145" t="s">
        <v>720</v>
      </c>
      <c r="R281" s="86" t="s">
        <v>161</v>
      </c>
      <c r="S281" s="86" t="s">
        <v>244</v>
      </c>
      <c r="T281" s="86" t="s">
        <v>244</v>
      </c>
      <c r="U281" s="86" t="s">
        <v>1952</v>
      </c>
    </row>
    <row r="282" spans="1:21" s="86" customFormat="1" hidden="1" x14ac:dyDescent="0.25">
      <c r="A282" s="86">
        <v>73</v>
      </c>
      <c r="B282" s="86" t="s">
        <v>76</v>
      </c>
      <c r="C282" s="85" t="s">
        <v>229</v>
      </c>
      <c r="D282" s="86" t="s">
        <v>1941</v>
      </c>
      <c r="E282" s="86" t="s">
        <v>709</v>
      </c>
      <c r="F282" s="86" t="s">
        <v>721</v>
      </c>
      <c r="G282" s="86" t="s">
        <v>157</v>
      </c>
      <c r="H282" s="87" t="s">
        <v>158</v>
      </c>
      <c r="I282" s="87" t="s">
        <v>158</v>
      </c>
      <c r="J282" s="96"/>
      <c r="K282" s="87" t="s">
        <v>158</v>
      </c>
      <c r="L282" s="96"/>
      <c r="M282" s="96"/>
      <c r="N282" s="96"/>
      <c r="O282" s="96"/>
      <c r="P282" s="86" t="s">
        <v>171</v>
      </c>
      <c r="Q282" s="145" t="s">
        <v>172</v>
      </c>
      <c r="R282" s="86" t="s">
        <v>168</v>
      </c>
      <c r="S282" s="86" t="s">
        <v>244</v>
      </c>
      <c r="T282" s="86" t="s">
        <v>244</v>
      </c>
      <c r="U282" s="86" t="s">
        <v>1943</v>
      </c>
    </row>
    <row r="283" spans="1:21" s="86" customFormat="1" hidden="1" x14ac:dyDescent="0.25">
      <c r="A283" s="86">
        <v>73</v>
      </c>
      <c r="B283" s="86" t="s">
        <v>76</v>
      </c>
      <c r="C283" s="85" t="s">
        <v>229</v>
      </c>
      <c r="D283" s="86" t="s">
        <v>1941</v>
      </c>
      <c r="E283" s="86" t="s">
        <v>709</v>
      </c>
      <c r="F283" s="86" t="s">
        <v>721</v>
      </c>
      <c r="G283" s="86" t="s">
        <v>157</v>
      </c>
      <c r="H283" s="87" t="s">
        <v>158</v>
      </c>
      <c r="I283" s="87" t="s">
        <v>158</v>
      </c>
      <c r="J283" s="96"/>
      <c r="K283" s="87" t="s">
        <v>158</v>
      </c>
      <c r="L283" s="96"/>
      <c r="M283" s="96"/>
      <c r="N283" s="96"/>
      <c r="O283" s="96"/>
      <c r="P283" s="86" t="s">
        <v>159</v>
      </c>
      <c r="Q283" s="145" t="s">
        <v>713</v>
      </c>
      <c r="R283" s="86" t="s">
        <v>168</v>
      </c>
      <c r="S283" s="86" t="s">
        <v>244</v>
      </c>
      <c r="T283" s="86" t="s">
        <v>244</v>
      </c>
      <c r="U283" s="86" t="s">
        <v>1944</v>
      </c>
    </row>
    <row r="284" spans="1:21" s="86" customFormat="1" hidden="1" x14ac:dyDescent="0.25">
      <c r="A284" s="86">
        <v>73</v>
      </c>
      <c r="B284" s="86" t="s">
        <v>76</v>
      </c>
      <c r="C284" s="85" t="s">
        <v>229</v>
      </c>
      <c r="D284" s="86" t="s">
        <v>1941</v>
      </c>
      <c r="E284" s="86" t="s">
        <v>709</v>
      </c>
      <c r="F284" s="86" t="s">
        <v>721</v>
      </c>
      <c r="G284" s="86" t="s">
        <v>157</v>
      </c>
      <c r="H284" s="87" t="s">
        <v>158</v>
      </c>
      <c r="I284" s="87" t="s">
        <v>158</v>
      </c>
      <c r="J284" s="96"/>
      <c r="K284" s="87" t="s">
        <v>158</v>
      </c>
      <c r="L284" s="96"/>
      <c r="M284" s="96"/>
      <c r="N284" s="96"/>
      <c r="O284" s="96"/>
      <c r="P284" s="86" t="s">
        <v>715</v>
      </c>
      <c r="Q284" s="145" t="s">
        <v>716</v>
      </c>
      <c r="R284" s="86" t="s">
        <v>168</v>
      </c>
      <c r="S284" s="86" t="s">
        <v>244</v>
      </c>
      <c r="T284" s="86" t="s">
        <v>244</v>
      </c>
      <c r="U284" s="86" t="s">
        <v>1945</v>
      </c>
    </row>
    <row r="285" spans="1:21" s="86" customFormat="1" hidden="1" x14ac:dyDescent="0.25">
      <c r="A285" s="86">
        <v>73</v>
      </c>
      <c r="B285" s="86" t="s">
        <v>76</v>
      </c>
      <c r="C285" s="85" t="s">
        <v>229</v>
      </c>
      <c r="D285" s="86" t="s">
        <v>1941</v>
      </c>
      <c r="E285" s="86" t="s">
        <v>709</v>
      </c>
      <c r="F285" s="86" t="s">
        <v>721</v>
      </c>
      <c r="G285" s="86" t="s">
        <v>157</v>
      </c>
      <c r="H285" s="87" t="s">
        <v>158</v>
      </c>
      <c r="I285" s="87" t="s">
        <v>158</v>
      </c>
      <c r="J285" s="96"/>
      <c r="K285" s="87" t="s">
        <v>158</v>
      </c>
      <c r="L285" s="96"/>
      <c r="M285" s="96"/>
      <c r="N285" s="96"/>
      <c r="O285" s="96"/>
      <c r="P285" s="86" t="s">
        <v>712</v>
      </c>
      <c r="Q285" s="145" t="s">
        <v>372</v>
      </c>
      <c r="R285" s="86" t="s">
        <v>161</v>
      </c>
      <c r="S285" s="86" t="s">
        <v>244</v>
      </c>
      <c r="T285" s="86" t="s">
        <v>244</v>
      </c>
      <c r="U285" s="86" t="s">
        <v>1946</v>
      </c>
    </row>
    <row r="286" spans="1:21" s="86" customFormat="1" hidden="1" x14ac:dyDescent="0.25">
      <c r="A286" s="86">
        <v>73</v>
      </c>
      <c r="B286" s="86" t="s">
        <v>76</v>
      </c>
      <c r="C286" s="85" t="s">
        <v>229</v>
      </c>
      <c r="D286" s="86" t="s">
        <v>1941</v>
      </c>
      <c r="E286" s="86" t="s">
        <v>709</v>
      </c>
      <c r="F286" s="86" t="s">
        <v>721</v>
      </c>
      <c r="G286" s="86" t="s">
        <v>157</v>
      </c>
      <c r="H286" s="87" t="s">
        <v>158</v>
      </c>
      <c r="I286" s="87" t="s">
        <v>158</v>
      </c>
      <c r="J286" s="96"/>
      <c r="K286" s="87" t="s">
        <v>158</v>
      </c>
      <c r="L286" s="96"/>
      <c r="M286" s="96"/>
      <c r="N286" s="96"/>
      <c r="O286" s="96"/>
      <c r="P286" s="85" t="s">
        <v>1823</v>
      </c>
      <c r="Q286" s="145" t="s">
        <v>714</v>
      </c>
      <c r="R286" s="86" t="s">
        <v>168</v>
      </c>
      <c r="S286" s="86" t="s">
        <v>244</v>
      </c>
      <c r="T286" s="86" t="s">
        <v>244</v>
      </c>
      <c r="U286" s="86" t="s">
        <v>1947</v>
      </c>
    </row>
    <row r="287" spans="1:21" s="86" customFormat="1" hidden="1" x14ac:dyDescent="0.25">
      <c r="A287" s="86">
        <v>73</v>
      </c>
      <c r="B287" s="86" t="s">
        <v>76</v>
      </c>
      <c r="C287" s="85" t="s">
        <v>229</v>
      </c>
      <c r="D287" s="86" t="s">
        <v>1941</v>
      </c>
      <c r="E287" s="86" t="s">
        <v>709</v>
      </c>
      <c r="F287" s="86" t="s">
        <v>721</v>
      </c>
      <c r="G287" s="86" t="s">
        <v>157</v>
      </c>
      <c r="H287" s="87" t="s">
        <v>158</v>
      </c>
      <c r="I287" s="87" t="s">
        <v>158</v>
      </c>
      <c r="J287" s="96"/>
      <c r="K287" s="87" t="s">
        <v>158</v>
      </c>
      <c r="L287" s="96"/>
      <c r="M287" s="96"/>
      <c r="N287" s="96"/>
      <c r="O287" s="96"/>
      <c r="P287" s="86" t="s">
        <v>686</v>
      </c>
      <c r="Q287" s="145" t="s">
        <v>717</v>
      </c>
      <c r="R287" s="86" t="s">
        <v>168</v>
      </c>
      <c r="S287" s="86" t="s">
        <v>244</v>
      </c>
      <c r="T287" s="86" t="s">
        <v>244</v>
      </c>
      <c r="U287" s="86" t="s">
        <v>1949</v>
      </c>
    </row>
    <row r="288" spans="1:21" s="86" customFormat="1" hidden="1" x14ac:dyDescent="0.25">
      <c r="A288" s="86">
        <v>73</v>
      </c>
      <c r="B288" s="86" t="s">
        <v>76</v>
      </c>
      <c r="C288" s="85" t="s">
        <v>229</v>
      </c>
      <c r="D288" s="86" t="s">
        <v>1941</v>
      </c>
      <c r="E288" s="86" t="s">
        <v>709</v>
      </c>
      <c r="F288" s="86" t="s">
        <v>721</v>
      </c>
      <c r="G288" s="86" t="s">
        <v>157</v>
      </c>
      <c r="H288" s="87" t="s">
        <v>158</v>
      </c>
      <c r="I288" s="87" t="s">
        <v>158</v>
      </c>
      <c r="J288" s="96"/>
      <c r="K288" s="87" t="s">
        <v>158</v>
      </c>
      <c r="L288" s="96"/>
      <c r="M288" s="96"/>
      <c r="N288" s="96"/>
      <c r="O288" s="96"/>
      <c r="P288" s="86" t="s">
        <v>710</v>
      </c>
      <c r="Q288" s="145" t="s">
        <v>711</v>
      </c>
      <c r="R288" s="86" t="s">
        <v>168</v>
      </c>
      <c r="S288" s="86" t="s">
        <v>244</v>
      </c>
      <c r="T288" s="86" t="s">
        <v>244</v>
      </c>
      <c r="U288" s="86" t="s">
        <v>1950</v>
      </c>
    </row>
    <row r="289" spans="1:21" s="86" customFormat="1" hidden="1" x14ac:dyDescent="0.25">
      <c r="A289" s="86">
        <v>73</v>
      </c>
      <c r="B289" s="86" t="s">
        <v>76</v>
      </c>
      <c r="C289" s="85" t="s">
        <v>229</v>
      </c>
      <c r="D289" s="86" t="s">
        <v>1941</v>
      </c>
      <c r="E289" s="86" t="s">
        <v>709</v>
      </c>
      <c r="F289" s="86" t="s">
        <v>398</v>
      </c>
      <c r="G289" s="86" t="s">
        <v>157</v>
      </c>
      <c r="H289" s="87" t="s">
        <v>158</v>
      </c>
      <c r="I289" s="87" t="s">
        <v>158</v>
      </c>
      <c r="J289" s="96"/>
      <c r="K289" s="87" t="s">
        <v>158</v>
      </c>
      <c r="L289" s="96"/>
      <c r="M289" s="96"/>
      <c r="N289" s="96"/>
      <c r="O289" s="96"/>
      <c r="P289" s="86" t="s">
        <v>171</v>
      </c>
      <c r="Q289" s="145" t="s">
        <v>172</v>
      </c>
      <c r="R289" s="86" t="s">
        <v>168</v>
      </c>
      <c r="S289" s="86" t="s">
        <v>244</v>
      </c>
      <c r="T289" s="86" t="s">
        <v>244</v>
      </c>
      <c r="U289" s="86" t="s">
        <v>1943</v>
      </c>
    </row>
    <row r="290" spans="1:21" s="86" customFormat="1" hidden="1" x14ac:dyDescent="0.25">
      <c r="A290" s="86">
        <v>73</v>
      </c>
      <c r="B290" s="86" t="s">
        <v>76</v>
      </c>
      <c r="C290" s="85" t="s">
        <v>229</v>
      </c>
      <c r="D290" s="86" t="s">
        <v>1941</v>
      </c>
      <c r="E290" s="86" t="s">
        <v>709</v>
      </c>
      <c r="F290" s="86" t="s">
        <v>398</v>
      </c>
      <c r="G290" s="86" t="s">
        <v>157</v>
      </c>
      <c r="H290" s="87" t="s">
        <v>158</v>
      </c>
      <c r="I290" s="87" t="s">
        <v>158</v>
      </c>
      <c r="J290" s="96"/>
      <c r="K290" s="87" t="s">
        <v>158</v>
      </c>
      <c r="L290" s="96"/>
      <c r="M290" s="96"/>
      <c r="N290" s="96"/>
      <c r="O290" s="96"/>
      <c r="P290" s="86" t="s">
        <v>159</v>
      </c>
      <c r="Q290" s="145" t="s">
        <v>713</v>
      </c>
      <c r="R290" s="86" t="s">
        <v>168</v>
      </c>
      <c r="S290" s="86" t="s">
        <v>244</v>
      </c>
      <c r="T290" s="86" t="s">
        <v>244</v>
      </c>
      <c r="U290" s="86" t="s">
        <v>1944</v>
      </c>
    </row>
    <row r="291" spans="1:21" s="86" customFormat="1" hidden="1" x14ac:dyDescent="0.25">
      <c r="A291" s="86">
        <v>73</v>
      </c>
      <c r="B291" s="86" t="s">
        <v>76</v>
      </c>
      <c r="C291" s="85" t="s">
        <v>229</v>
      </c>
      <c r="D291" s="86" t="s">
        <v>1941</v>
      </c>
      <c r="E291" s="86" t="s">
        <v>709</v>
      </c>
      <c r="F291" s="86" t="s">
        <v>398</v>
      </c>
      <c r="G291" s="86" t="s">
        <v>157</v>
      </c>
      <c r="H291" s="87" t="s">
        <v>158</v>
      </c>
      <c r="I291" s="87" t="s">
        <v>158</v>
      </c>
      <c r="J291" s="96"/>
      <c r="K291" s="87" t="s">
        <v>158</v>
      </c>
      <c r="L291" s="96"/>
      <c r="M291" s="96"/>
      <c r="N291" s="96"/>
      <c r="O291" s="96"/>
      <c r="P291" s="86" t="s">
        <v>715</v>
      </c>
      <c r="Q291" s="145" t="s">
        <v>716</v>
      </c>
      <c r="R291" s="86" t="s">
        <v>168</v>
      </c>
      <c r="S291" s="86" t="s">
        <v>244</v>
      </c>
      <c r="T291" s="86" t="s">
        <v>244</v>
      </c>
      <c r="U291" s="86" t="s">
        <v>1945</v>
      </c>
    </row>
    <row r="292" spans="1:21" s="86" customFormat="1" hidden="1" x14ac:dyDescent="0.25">
      <c r="A292" s="86">
        <v>73</v>
      </c>
      <c r="B292" s="86" t="s">
        <v>76</v>
      </c>
      <c r="C292" s="85" t="s">
        <v>229</v>
      </c>
      <c r="D292" s="86" t="s">
        <v>1941</v>
      </c>
      <c r="E292" s="86" t="s">
        <v>709</v>
      </c>
      <c r="F292" s="86" t="s">
        <v>398</v>
      </c>
      <c r="G292" s="86" t="s">
        <v>157</v>
      </c>
      <c r="H292" s="87" t="s">
        <v>158</v>
      </c>
      <c r="I292" s="87" t="s">
        <v>158</v>
      </c>
      <c r="J292" s="96"/>
      <c r="K292" s="87" t="s">
        <v>158</v>
      </c>
      <c r="L292" s="96"/>
      <c r="M292" s="96"/>
      <c r="N292" s="96"/>
      <c r="O292" s="96"/>
      <c r="P292" s="86" t="s">
        <v>712</v>
      </c>
      <c r="Q292" s="145" t="s">
        <v>372</v>
      </c>
      <c r="R292" s="86" t="s">
        <v>161</v>
      </c>
      <c r="S292" s="86" t="s">
        <v>244</v>
      </c>
      <c r="T292" s="86" t="s">
        <v>244</v>
      </c>
      <c r="U292" s="86" t="s">
        <v>1946</v>
      </c>
    </row>
    <row r="293" spans="1:21" s="86" customFormat="1" hidden="1" x14ac:dyDescent="0.25">
      <c r="A293" s="86">
        <v>73</v>
      </c>
      <c r="B293" s="86" t="s">
        <v>76</v>
      </c>
      <c r="C293" s="85" t="s">
        <v>229</v>
      </c>
      <c r="D293" s="86" t="s">
        <v>1941</v>
      </c>
      <c r="E293" s="86" t="s">
        <v>709</v>
      </c>
      <c r="F293" s="86" t="s">
        <v>398</v>
      </c>
      <c r="G293" s="86" t="s">
        <v>157</v>
      </c>
      <c r="H293" s="87" t="s">
        <v>158</v>
      </c>
      <c r="I293" s="87" t="s">
        <v>158</v>
      </c>
      <c r="J293" s="96"/>
      <c r="K293" s="87" t="s">
        <v>158</v>
      </c>
      <c r="L293" s="96"/>
      <c r="M293" s="96"/>
      <c r="N293" s="96"/>
      <c r="O293" s="96"/>
      <c r="P293" s="85" t="s">
        <v>1823</v>
      </c>
      <c r="Q293" s="145" t="s">
        <v>714</v>
      </c>
      <c r="R293" s="86" t="s">
        <v>168</v>
      </c>
      <c r="S293" s="86" t="s">
        <v>244</v>
      </c>
      <c r="T293" s="86" t="s">
        <v>244</v>
      </c>
      <c r="U293" s="86" t="s">
        <v>1947</v>
      </c>
    </row>
    <row r="294" spans="1:21" s="86" customFormat="1" hidden="1" x14ac:dyDescent="0.25">
      <c r="A294" s="86">
        <v>73</v>
      </c>
      <c r="B294" s="86" t="s">
        <v>76</v>
      </c>
      <c r="C294" s="85" t="s">
        <v>229</v>
      </c>
      <c r="D294" s="86" t="s">
        <v>1941</v>
      </c>
      <c r="E294" s="86" t="s">
        <v>709</v>
      </c>
      <c r="F294" s="86" t="s">
        <v>398</v>
      </c>
      <c r="G294" s="86" t="s">
        <v>157</v>
      </c>
      <c r="H294" s="87" t="s">
        <v>158</v>
      </c>
      <c r="I294" s="87" t="s">
        <v>158</v>
      </c>
      <c r="J294" s="96"/>
      <c r="K294" s="87" t="s">
        <v>158</v>
      </c>
      <c r="L294" s="96"/>
      <c r="M294" s="96"/>
      <c r="N294" s="96"/>
      <c r="O294" s="96"/>
      <c r="P294" s="86" t="s">
        <v>686</v>
      </c>
      <c r="Q294" s="145" t="s">
        <v>717</v>
      </c>
      <c r="R294" s="86" t="s">
        <v>168</v>
      </c>
      <c r="S294" s="86" t="s">
        <v>244</v>
      </c>
      <c r="T294" s="86" t="s">
        <v>244</v>
      </c>
      <c r="U294" s="86" t="s">
        <v>1949</v>
      </c>
    </row>
    <row r="295" spans="1:21" s="86" customFormat="1" hidden="1" x14ac:dyDescent="0.25">
      <c r="A295" s="86">
        <v>73</v>
      </c>
      <c r="B295" s="86" t="s">
        <v>76</v>
      </c>
      <c r="C295" s="85" t="s">
        <v>229</v>
      </c>
      <c r="D295" s="86" t="s">
        <v>1941</v>
      </c>
      <c r="E295" s="86" t="s">
        <v>709</v>
      </c>
      <c r="F295" s="86" t="s">
        <v>398</v>
      </c>
      <c r="G295" s="86" t="s">
        <v>157</v>
      </c>
      <c r="H295" s="87" t="s">
        <v>158</v>
      </c>
      <c r="I295" s="87" t="s">
        <v>158</v>
      </c>
      <c r="J295" s="96"/>
      <c r="K295" s="87" t="s">
        <v>158</v>
      </c>
      <c r="L295" s="96"/>
      <c r="M295" s="96"/>
      <c r="N295" s="96"/>
      <c r="O295" s="96"/>
      <c r="P295" s="86" t="s">
        <v>710</v>
      </c>
      <c r="Q295" s="145" t="s">
        <v>711</v>
      </c>
      <c r="R295" s="86" t="s">
        <v>168</v>
      </c>
      <c r="S295" s="86" t="s">
        <v>244</v>
      </c>
      <c r="T295" s="86" t="s">
        <v>244</v>
      </c>
      <c r="U295" s="86" t="s">
        <v>1950</v>
      </c>
    </row>
    <row r="296" spans="1:21" s="86" customFormat="1" hidden="1" x14ac:dyDescent="0.25">
      <c r="A296" s="86">
        <v>73</v>
      </c>
      <c r="B296" s="86" t="s">
        <v>76</v>
      </c>
      <c r="C296" s="85" t="s">
        <v>229</v>
      </c>
      <c r="D296" s="86" t="s">
        <v>1941</v>
      </c>
      <c r="E296" s="86" t="s">
        <v>709</v>
      </c>
      <c r="F296" s="86" t="s">
        <v>182</v>
      </c>
      <c r="G296" s="86" t="s">
        <v>157</v>
      </c>
      <c r="H296" s="87" t="s">
        <v>158</v>
      </c>
      <c r="I296" s="87" t="s">
        <v>158</v>
      </c>
      <c r="J296" s="96"/>
      <c r="K296" s="87" t="s">
        <v>158</v>
      </c>
      <c r="L296" s="96"/>
      <c r="M296" s="96"/>
      <c r="N296" s="96"/>
      <c r="O296" s="96"/>
      <c r="P296" s="86" t="s">
        <v>171</v>
      </c>
      <c r="Q296" s="145" t="s">
        <v>172</v>
      </c>
      <c r="R296" s="86" t="s">
        <v>168</v>
      </c>
      <c r="S296" s="86" t="s">
        <v>244</v>
      </c>
      <c r="T296" s="86" t="s">
        <v>244</v>
      </c>
      <c r="U296" s="86" t="s">
        <v>1943</v>
      </c>
    </row>
    <row r="297" spans="1:21" s="86" customFormat="1" hidden="1" x14ac:dyDescent="0.25">
      <c r="A297" s="86">
        <v>73</v>
      </c>
      <c r="B297" s="86" t="s">
        <v>76</v>
      </c>
      <c r="C297" s="85" t="s">
        <v>229</v>
      </c>
      <c r="D297" s="86" t="s">
        <v>1941</v>
      </c>
      <c r="E297" s="86" t="s">
        <v>709</v>
      </c>
      <c r="F297" s="86" t="s">
        <v>182</v>
      </c>
      <c r="G297" s="86" t="s">
        <v>157</v>
      </c>
      <c r="H297" s="87" t="s">
        <v>158</v>
      </c>
      <c r="I297" s="87" t="s">
        <v>158</v>
      </c>
      <c r="J297" s="96"/>
      <c r="K297" s="87" t="s">
        <v>158</v>
      </c>
      <c r="L297" s="96"/>
      <c r="M297" s="96"/>
      <c r="N297" s="96"/>
      <c r="O297" s="96"/>
      <c r="P297" s="86" t="s">
        <v>159</v>
      </c>
      <c r="Q297" s="145" t="s">
        <v>713</v>
      </c>
      <c r="R297" s="86" t="s">
        <v>168</v>
      </c>
      <c r="S297" s="86" t="s">
        <v>244</v>
      </c>
      <c r="T297" s="86" t="s">
        <v>244</v>
      </c>
      <c r="U297" s="86" t="s">
        <v>1944</v>
      </c>
    </row>
    <row r="298" spans="1:21" s="86" customFormat="1" hidden="1" x14ac:dyDescent="0.25">
      <c r="A298" s="86">
        <v>73</v>
      </c>
      <c r="B298" s="86" t="s">
        <v>76</v>
      </c>
      <c r="C298" s="85" t="s">
        <v>229</v>
      </c>
      <c r="D298" s="86" t="s">
        <v>1941</v>
      </c>
      <c r="E298" s="86" t="s">
        <v>709</v>
      </c>
      <c r="F298" s="86" t="s">
        <v>182</v>
      </c>
      <c r="G298" s="86" t="s">
        <v>157</v>
      </c>
      <c r="H298" s="87" t="s">
        <v>158</v>
      </c>
      <c r="I298" s="87" t="s">
        <v>158</v>
      </c>
      <c r="J298" s="96"/>
      <c r="K298" s="87" t="s">
        <v>158</v>
      </c>
      <c r="L298" s="96"/>
      <c r="M298" s="96"/>
      <c r="N298" s="96"/>
      <c r="O298" s="96"/>
      <c r="P298" s="86" t="s">
        <v>715</v>
      </c>
      <c r="Q298" s="145" t="s">
        <v>716</v>
      </c>
      <c r="R298" s="86" t="s">
        <v>168</v>
      </c>
      <c r="S298" s="86" t="s">
        <v>244</v>
      </c>
      <c r="T298" s="86" t="s">
        <v>244</v>
      </c>
      <c r="U298" s="86" t="s">
        <v>1945</v>
      </c>
    </row>
    <row r="299" spans="1:21" s="86" customFormat="1" hidden="1" x14ac:dyDescent="0.25">
      <c r="A299" s="86">
        <v>73</v>
      </c>
      <c r="B299" s="86" t="s">
        <v>76</v>
      </c>
      <c r="C299" s="85" t="s">
        <v>229</v>
      </c>
      <c r="D299" s="86" t="s">
        <v>1941</v>
      </c>
      <c r="E299" s="86" t="s">
        <v>709</v>
      </c>
      <c r="F299" s="86" t="s">
        <v>182</v>
      </c>
      <c r="G299" s="86" t="s">
        <v>157</v>
      </c>
      <c r="H299" s="87" t="s">
        <v>158</v>
      </c>
      <c r="I299" s="87" t="s">
        <v>158</v>
      </c>
      <c r="J299" s="96"/>
      <c r="K299" s="87" t="s">
        <v>158</v>
      </c>
      <c r="L299" s="96"/>
      <c r="M299" s="96"/>
      <c r="N299" s="96"/>
      <c r="O299" s="96"/>
      <c r="P299" s="86" t="s">
        <v>712</v>
      </c>
      <c r="Q299" s="145" t="s">
        <v>372</v>
      </c>
      <c r="R299" s="86" t="s">
        <v>161</v>
      </c>
      <c r="S299" s="86" t="s">
        <v>244</v>
      </c>
      <c r="T299" s="86" t="s">
        <v>244</v>
      </c>
      <c r="U299" s="86" t="s">
        <v>1946</v>
      </c>
    </row>
    <row r="300" spans="1:21" s="86" customFormat="1" hidden="1" x14ac:dyDescent="0.25">
      <c r="A300" s="86">
        <v>73</v>
      </c>
      <c r="B300" s="86" t="s">
        <v>76</v>
      </c>
      <c r="C300" s="85" t="s">
        <v>229</v>
      </c>
      <c r="D300" s="86" t="s">
        <v>1941</v>
      </c>
      <c r="E300" s="86" t="s">
        <v>709</v>
      </c>
      <c r="F300" s="86" t="s">
        <v>182</v>
      </c>
      <c r="G300" s="86" t="s">
        <v>157</v>
      </c>
      <c r="H300" s="87" t="s">
        <v>158</v>
      </c>
      <c r="I300" s="87" t="s">
        <v>158</v>
      </c>
      <c r="J300" s="96"/>
      <c r="K300" s="87" t="s">
        <v>158</v>
      </c>
      <c r="L300" s="96"/>
      <c r="M300" s="96"/>
      <c r="N300" s="96"/>
      <c r="O300" s="96"/>
      <c r="P300" s="85" t="s">
        <v>1823</v>
      </c>
      <c r="Q300" s="145" t="s">
        <v>714</v>
      </c>
      <c r="R300" s="86" t="s">
        <v>168</v>
      </c>
      <c r="S300" s="86" t="s">
        <v>244</v>
      </c>
      <c r="T300" s="86" t="s">
        <v>244</v>
      </c>
      <c r="U300" s="86" t="s">
        <v>1947</v>
      </c>
    </row>
    <row r="301" spans="1:21" s="86" customFormat="1" hidden="1" x14ac:dyDescent="0.25">
      <c r="A301" s="86">
        <v>73</v>
      </c>
      <c r="B301" s="86" t="s">
        <v>76</v>
      </c>
      <c r="C301" s="85" t="s">
        <v>229</v>
      </c>
      <c r="D301" s="86" t="s">
        <v>1941</v>
      </c>
      <c r="E301" s="86" t="s">
        <v>709</v>
      </c>
      <c r="F301" s="86" t="s">
        <v>182</v>
      </c>
      <c r="G301" s="86" t="s">
        <v>157</v>
      </c>
      <c r="H301" s="87" t="s">
        <v>158</v>
      </c>
      <c r="I301" s="87" t="s">
        <v>158</v>
      </c>
      <c r="J301" s="96"/>
      <c r="K301" s="87" t="s">
        <v>158</v>
      </c>
      <c r="L301" s="96"/>
      <c r="M301" s="96"/>
      <c r="N301" s="96"/>
      <c r="O301" s="96"/>
      <c r="P301" s="86" t="s">
        <v>718</v>
      </c>
      <c r="Q301" s="145" t="s">
        <v>719</v>
      </c>
      <c r="R301" s="86" t="s">
        <v>168</v>
      </c>
      <c r="S301" s="86" t="s">
        <v>244</v>
      </c>
      <c r="T301" s="86" t="s">
        <v>244</v>
      </c>
      <c r="U301" s="86" t="s">
        <v>1948</v>
      </c>
    </row>
    <row r="302" spans="1:21" s="86" customFormat="1" hidden="1" x14ac:dyDescent="0.25">
      <c r="A302" s="86">
        <v>73</v>
      </c>
      <c r="B302" s="86" t="s">
        <v>76</v>
      </c>
      <c r="C302" s="85" t="s">
        <v>229</v>
      </c>
      <c r="D302" s="86" t="s">
        <v>1941</v>
      </c>
      <c r="E302" s="86" t="s">
        <v>709</v>
      </c>
      <c r="F302" s="86" t="s">
        <v>182</v>
      </c>
      <c r="G302" s="86" t="s">
        <v>157</v>
      </c>
      <c r="H302" s="87" t="s">
        <v>158</v>
      </c>
      <c r="I302" s="87" t="s">
        <v>158</v>
      </c>
      <c r="J302" s="96"/>
      <c r="K302" s="87" t="s">
        <v>158</v>
      </c>
      <c r="L302" s="96"/>
      <c r="M302" s="96"/>
      <c r="N302" s="96"/>
      <c r="O302" s="96"/>
      <c r="P302" s="86" t="s">
        <v>686</v>
      </c>
      <c r="Q302" s="145" t="s">
        <v>717</v>
      </c>
      <c r="R302" s="86" t="s">
        <v>168</v>
      </c>
      <c r="S302" s="86" t="s">
        <v>244</v>
      </c>
      <c r="T302" s="86" t="s">
        <v>244</v>
      </c>
      <c r="U302" s="86" t="s">
        <v>1949</v>
      </c>
    </row>
    <row r="303" spans="1:21" s="86" customFormat="1" hidden="1" x14ac:dyDescent="0.25">
      <c r="A303" s="86">
        <v>73</v>
      </c>
      <c r="B303" s="86" t="s">
        <v>76</v>
      </c>
      <c r="C303" s="85" t="s">
        <v>229</v>
      </c>
      <c r="D303" s="86" t="s">
        <v>1941</v>
      </c>
      <c r="E303" s="86" t="s">
        <v>709</v>
      </c>
      <c r="F303" s="86" t="s">
        <v>182</v>
      </c>
      <c r="G303" s="86" t="s">
        <v>157</v>
      </c>
      <c r="H303" s="87" t="s">
        <v>158</v>
      </c>
      <c r="I303" s="87" t="s">
        <v>158</v>
      </c>
      <c r="J303" s="96"/>
      <c r="K303" s="87" t="s">
        <v>158</v>
      </c>
      <c r="L303" s="96"/>
      <c r="M303" s="96"/>
      <c r="N303" s="96"/>
      <c r="O303" s="96"/>
      <c r="P303" s="86" t="s">
        <v>710</v>
      </c>
      <c r="Q303" s="145" t="s">
        <v>711</v>
      </c>
      <c r="R303" s="86" t="s">
        <v>168</v>
      </c>
      <c r="S303" s="86" t="s">
        <v>244</v>
      </c>
      <c r="T303" s="86" t="s">
        <v>244</v>
      </c>
      <c r="U303" s="86" t="s">
        <v>1950</v>
      </c>
    </row>
    <row r="304" spans="1:21" s="86" customFormat="1" hidden="1" x14ac:dyDescent="0.25">
      <c r="A304" s="86">
        <v>73</v>
      </c>
      <c r="B304" s="86" t="s">
        <v>76</v>
      </c>
      <c r="C304" s="85" t="s">
        <v>229</v>
      </c>
      <c r="D304" s="86" t="s">
        <v>1941</v>
      </c>
      <c r="E304" s="86" t="s">
        <v>709</v>
      </c>
      <c r="F304" s="86" t="s">
        <v>722</v>
      </c>
      <c r="G304" s="86" t="s">
        <v>157</v>
      </c>
      <c r="H304" s="87" t="s">
        <v>158</v>
      </c>
      <c r="I304" s="87" t="s">
        <v>158</v>
      </c>
      <c r="J304" s="96"/>
      <c r="K304" s="87" t="s">
        <v>158</v>
      </c>
      <c r="L304" s="96"/>
      <c r="M304" s="96"/>
      <c r="N304" s="96"/>
      <c r="O304" s="96"/>
      <c r="P304" s="86" t="s">
        <v>171</v>
      </c>
      <c r="Q304" s="145" t="s">
        <v>172</v>
      </c>
      <c r="R304" s="86" t="s">
        <v>168</v>
      </c>
      <c r="S304" s="86" t="s">
        <v>244</v>
      </c>
      <c r="T304" s="86" t="s">
        <v>244</v>
      </c>
      <c r="U304" s="86" t="s">
        <v>1943</v>
      </c>
    </row>
    <row r="305" spans="1:21" s="86" customFormat="1" hidden="1" x14ac:dyDescent="0.25">
      <c r="A305" s="86">
        <v>73</v>
      </c>
      <c r="B305" s="86" t="s">
        <v>76</v>
      </c>
      <c r="C305" s="85" t="s">
        <v>229</v>
      </c>
      <c r="D305" s="86" t="s">
        <v>1941</v>
      </c>
      <c r="E305" s="86" t="s">
        <v>709</v>
      </c>
      <c r="F305" s="86" t="s">
        <v>722</v>
      </c>
      <c r="G305" s="86" t="s">
        <v>157</v>
      </c>
      <c r="H305" s="87" t="s">
        <v>158</v>
      </c>
      <c r="I305" s="87" t="s">
        <v>158</v>
      </c>
      <c r="J305" s="96"/>
      <c r="K305" s="87" t="s">
        <v>158</v>
      </c>
      <c r="L305" s="96"/>
      <c r="M305" s="96"/>
      <c r="N305" s="96"/>
      <c r="O305" s="96"/>
      <c r="P305" s="86" t="s">
        <v>159</v>
      </c>
      <c r="Q305" s="145" t="s">
        <v>713</v>
      </c>
      <c r="R305" s="86" t="s">
        <v>168</v>
      </c>
      <c r="S305" s="86" t="s">
        <v>244</v>
      </c>
      <c r="T305" s="86" t="s">
        <v>244</v>
      </c>
      <c r="U305" s="86" t="s">
        <v>1944</v>
      </c>
    </row>
    <row r="306" spans="1:21" s="86" customFormat="1" hidden="1" x14ac:dyDescent="0.25">
      <c r="A306" s="86">
        <v>73</v>
      </c>
      <c r="B306" s="86" t="s">
        <v>76</v>
      </c>
      <c r="C306" s="85" t="s">
        <v>229</v>
      </c>
      <c r="D306" s="86" t="s">
        <v>1941</v>
      </c>
      <c r="E306" s="86" t="s">
        <v>709</v>
      </c>
      <c r="F306" s="86" t="s">
        <v>722</v>
      </c>
      <c r="G306" s="86" t="s">
        <v>157</v>
      </c>
      <c r="H306" s="87" t="s">
        <v>158</v>
      </c>
      <c r="I306" s="87" t="s">
        <v>158</v>
      </c>
      <c r="J306" s="96"/>
      <c r="K306" s="87" t="s">
        <v>158</v>
      </c>
      <c r="L306" s="96"/>
      <c r="M306" s="96"/>
      <c r="N306" s="96"/>
      <c r="O306" s="96"/>
      <c r="P306" s="86" t="s">
        <v>715</v>
      </c>
      <c r="Q306" s="145" t="s">
        <v>716</v>
      </c>
      <c r="R306" s="86" t="s">
        <v>168</v>
      </c>
      <c r="S306" s="86" t="s">
        <v>244</v>
      </c>
      <c r="T306" s="86" t="s">
        <v>244</v>
      </c>
      <c r="U306" s="86" t="s">
        <v>1945</v>
      </c>
    </row>
    <row r="307" spans="1:21" s="86" customFormat="1" hidden="1" x14ac:dyDescent="0.25">
      <c r="A307" s="86">
        <v>73</v>
      </c>
      <c r="B307" s="86" t="s">
        <v>76</v>
      </c>
      <c r="C307" s="85" t="s">
        <v>229</v>
      </c>
      <c r="D307" s="86" t="s">
        <v>1941</v>
      </c>
      <c r="E307" s="86" t="s">
        <v>709</v>
      </c>
      <c r="F307" s="86" t="s">
        <v>722</v>
      </c>
      <c r="G307" s="86" t="s">
        <v>157</v>
      </c>
      <c r="H307" s="87" t="s">
        <v>158</v>
      </c>
      <c r="I307" s="87" t="s">
        <v>158</v>
      </c>
      <c r="J307" s="96"/>
      <c r="K307" s="87" t="s">
        <v>158</v>
      </c>
      <c r="L307" s="96"/>
      <c r="M307" s="96"/>
      <c r="N307" s="96"/>
      <c r="O307" s="96"/>
      <c r="P307" s="86" t="s">
        <v>712</v>
      </c>
      <c r="Q307" s="145" t="s">
        <v>372</v>
      </c>
      <c r="R307" s="86" t="s">
        <v>161</v>
      </c>
      <c r="S307" s="86" t="s">
        <v>244</v>
      </c>
      <c r="T307" s="86" t="s">
        <v>244</v>
      </c>
      <c r="U307" s="86" t="s">
        <v>1946</v>
      </c>
    </row>
    <row r="308" spans="1:21" s="86" customFormat="1" hidden="1" x14ac:dyDescent="0.25">
      <c r="A308" s="86">
        <v>73</v>
      </c>
      <c r="B308" s="86" t="s">
        <v>76</v>
      </c>
      <c r="C308" s="85" t="s">
        <v>229</v>
      </c>
      <c r="D308" s="86" t="s">
        <v>1941</v>
      </c>
      <c r="E308" s="86" t="s">
        <v>709</v>
      </c>
      <c r="F308" s="86" t="s">
        <v>722</v>
      </c>
      <c r="G308" s="86" t="s">
        <v>157</v>
      </c>
      <c r="H308" s="87" t="s">
        <v>158</v>
      </c>
      <c r="I308" s="87" t="s">
        <v>158</v>
      </c>
      <c r="J308" s="96"/>
      <c r="K308" s="87" t="s">
        <v>158</v>
      </c>
      <c r="L308" s="96"/>
      <c r="M308" s="96"/>
      <c r="N308" s="96"/>
      <c r="O308" s="96"/>
      <c r="P308" s="85" t="s">
        <v>1823</v>
      </c>
      <c r="Q308" s="145" t="s">
        <v>714</v>
      </c>
      <c r="R308" s="86" t="s">
        <v>168</v>
      </c>
      <c r="S308" s="86" t="s">
        <v>244</v>
      </c>
      <c r="T308" s="86" t="s">
        <v>244</v>
      </c>
      <c r="U308" s="86" t="s">
        <v>1947</v>
      </c>
    </row>
    <row r="309" spans="1:21" s="86" customFormat="1" hidden="1" x14ac:dyDescent="0.25">
      <c r="A309" s="86">
        <v>73</v>
      </c>
      <c r="B309" s="86" t="s">
        <v>76</v>
      </c>
      <c r="C309" s="85" t="s">
        <v>229</v>
      </c>
      <c r="D309" s="86" t="s">
        <v>1941</v>
      </c>
      <c r="E309" s="86" t="s">
        <v>709</v>
      </c>
      <c r="F309" s="86" t="s">
        <v>722</v>
      </c>
      <c r="G309" s="86" t="s">
        <v>157</v>
      </c>
      <c r="H309" s="87" t="s">
        <v>158</v>
      </c>
      <c r="I309" s="87" t="s">
        <v>158</v>
      </c>
      <c r="J309" s="96"/>
      <c r="K309" s="87" t="s">
        <v>158</v>
      </c>
      <c r="L309" s="96"/>
      <c r="M309" s="96"/>
      <c r="N309" s="96"/>
      <c r="O309" s="96"/>
      <c r="P309" s="86" t="s">
        <v>686</v>
      </c>
      <c r="Q309" s="145" t="s">
        <v>717</v>
      </c>
      <c r="R309" s="86" t="s">
        <v>168</v>
      </c>
      <c r="S309" s="86" t="s">
        <v>244</v>
      </c>
      <c r="T309" s="86" t="s">
        <v>244</v>
      </c>
      <c r="U309" s="86" t="s">
        <v>1949</v>
      </c>
    </row>
    <row r="310" spans="1:21" s="86" customFormat="1" hidden="1" x14ac:dyDescent="0.25">
      <c r="A310" s="86">
        <v>73</v>
      </c>
      <c r="B310" s="86" t="s">
        <v>76</v>
      </c>
      <c r="C310" s="85" t="s">
        <v>229</v>
      </c>
      <c r="D310" s="86" t="s">
        <v>1941</v>
      </c>
      <c r="E310" s="86" t="s">
        <v>709</v>
      </c>
      <c r="F310" s="86" t="s">
        <v>722</v>
      </c>
      <c r="G310" s="86" t="s">
        <v>157</v>
      </c>
      <c r="H310" s="87" t="s">
        <v>158</v>
      </c>
      <c r="I310" s="87" t="s">
        <v>158</v>
      </c>
      <c r="J310" s="96"/>
      <c r="K310" s="87" t="s">
        <v>158</v>
      </c>
      <c r="L310" s="96"/>
      <c r="M310" s="96"/>
      <c r="N310" s="96"/>
      <c r="O310" s="96"/>
      <c r="P310" s="86" t="s">
        <v>710</v>
      </c>
      <c r="Q310" s="145" t="s">
        <v>711</v>
      </c>
      <c r="R310" s="86" t="s">
        <v>168</v>
      </c>
      <c r="S310" s="86" t="s">
        <v>244</v>
      </c>
      <c r="T310" s="86" t="s">
        <v>244</v>
      </c>
      <c r="U310" s="86" t="s">
        <v>1950</v>
      </c>
    </row>
    <row r="311" spans="1:21" s="86" customFormat="1" hidden="1" x14ac:dyDescent="0.25">
      <c r="A311" s="86">
        <v>74</v>
      </c>
      <c r="B311" s="86" t="s">
        <v>112</v>
      </c>
      <c r="C311" s="85" t="s">
        <v>246</v>
      </c>
      <c r="D311" s="86" t="s">
        <v>982</v>
      </c>
      <c r="E311" s="86" t="s">
        <v>983</v>
      </c>
      <c r="F311" s="86" t="s">
        <v>156</v>
      </c>
      <c r="G311" s="86" t="s">
        <v>176</v>
      </c>
      <c r="H311" s="96"/>
      <c r="I311" s="101"/>
      <c r="J311" s="101"/>
      <c r="K311" s="87" t="s">
        <v>158</v>
      </c>
      <c r="L311" s="101"/>
      <c r="M311" s="101"/>
      <c r="N311" s="101"/>
      <c r="O311" s="101"/>
      <c r="P311" s="86" t="s">
        <v>715</v>
      </c>
      <c r="Q311" s="145" t="s">
        <v>986</v>
      </c>
      <c r="R311" s="86" t="s">
        <v>168</v>
      </c>
      <c r="S311" s="98" t="s">
        <v>205</v>
      </c>
      <c r="T311" s="86" t="s">
        <v>205</v>
      </c>
      <c r="U311" s="86" t="s">
        <v>1953</v>
      </c>
    </row>
    <row r="312" spans="1:21" s="86" customFormat="1" hidden="1" x14ac:dyDescent="0.25">
      <c r="A312" s="86">
        <v>74</v>
      </c>
      <c r="B312" s="86" t="s">
        <v>112</v>
      </c>
      <c r="C312" s="85" t="s">
        <v>246</v>
      </c>
      <c r="D312" s="86" t="s">
        <v>982</v>
      </c>
      <c r="E312" s="86" t="s">
        <v>983</v>
      </c>
      <c r="F312" s="86" t="s">
        <v>156</v>
      </c>
      <c r="G312" s="86" t="s">
        <v>176</v>
      </c>
      <c r="H312" s="96"/>
      <c r="I312" s="101"/>
      <c r="J312" s="101"/>
      <c r="K312" s="87" t="s">
        <v>158</v>
      </c>
      <c r="M312" s="96"/>
      <c r="N312" s="96"/>
      <c r="O312" s="96"/>
      <c r="P312" s="85" t="s">
        <v>1823</v>
      </c>
      <c r="Q312" s="145" t="s">
        <v>984</v>
      </c>
      <c r="R312" s="86" t="s">
        <v>168</v>
      </c>
      <c r="S312" s="86" t="s">
        <v>179</v>
      </c>
      <c r="T312" s="86" t="s">
        <v>205</v>
      </c>
      <c r="U312" s="86" t="s">
        <v>985</v>
      </c>
    </row>
    <row r="313" spans="1:21" s="86" customFormat="1" hidden="1" x14ac:dyDescent="0.25">
      <c r="A313" s="86">
        <v>75</v>
      </c>
      <c r="B313" s="86" t="s">
        <v>116</v>
      </c>
      <c r="C313" s="85" t="s">
        <v>229</v>
      </c>
      <c r="D313" s="86" t="s">
        <v>1021</v>
      </c>
      <c r="E313" s="86" t="s">
        <v>1022</v>
      </c>
      <c r="F313" s="86" t="s">
        <v>156</v>
      </c>
      <c r="G313" s="86" t="s">
        <v>157</v>
      </c>
      <c r="H313" s="96"/>
      <c r="I313" s="101"/>
      <c r="J313" s="101"/>
      <c r="K313" s="87" t="s">
        <v>158</v>
      </c>
      <c r="L313" s="101"/>
      <c r="M313" s="101"/>
      <c r="N313" s="101"/>
      <c r="O313" s="101"/>
      <c r="P313" s="86" t="s">
        <v>371</v>
      </c>
      <c r="Q313" s="145" t="s">
        <v>372</v>
      </c>
      <c r="R313" s="86" t="s">
        <v>161</v>
      </c>
      <c r="S313" s="86" t="s">
        <v>352</v>
      </c>
      <c r="T313" s="86">
        <v>2023</v>
      </c>
      <c r="U313" s="86" t="s">
        <v>1954</v>
      </c>
    </row>
    <row r="314" spans="1:21" s="86" customFormat="1" hidden="1" x14ac:dyDescent="0.25">
      <c r="A314" s="86">
        <v>75</v>
      </c>
      <c r="B314" s="86" t="s">
        <v>116</v>
      </c>
      <c r="C314" s="85" t="s">
        <v>229</v>
      </c>
      <c r="D314" s="86" t="s">
        <v>1021</v>
      </c>
      <c r="E314" s="86" t="s">
        <v>1022</v>
      </c>
      <c r="F314" s="86" t="s">
        <v>156</v>
      </c>
      <c r="G314" s="86" t="s">
        <v>157</v>
      </c>
      <c r="H314" s="96"/>
      <c r="I314" s="101"/>
      <c r="J314" s="101"/>
      <c r="K314" s="87" t="s">
        <v>158</v>
      </c>
      <c r="L314" s="101"/>
      <c r="M314" s="101"/>
      <c r="N314" s="101"/>
      <c r="O314" s="101"/>
      <c r="P314" s="86" t="s">
        <v>164</v>
      </c>
      <c r="Q314" s="145" t="s">
        <v>1026</v>
      </c>
      <c r="R314" s="86" t="s">
        <v>168</v>
      </c>
      <c r="S314" s="86" t="s">
        <v>162</v>
      </c>
      <c r="T314" s="86" t="s">
        <v>205</v>
      </c>
      <c r="U314" s="86" t="s">
        <v>1955</v>
      </c>
    </row>
    <row r="315" spans="1:21" s="86" customFormat="1" hidden="1" x14ac:dyDescent="0.25">
      <c r="A315" s="86">
        <v>75</v>
      </c>
      <c r="B315" s="86" t="s">
        <v>116</v>
      </c>
      <c r="C315" s="85" t="s">
        <v>229</v>
      </c>
      <c r="D315" s="86" t="s">
        <v>1021</v>
      </c>
      <c r="E315" s="86" t="s">
        <v>1022</v>
      </c>
      <c r="F315" s="86" t="s">
        <v>156</v>
      </c>
      <c r="G315" s="86" t="s">
        <v>157</v>
      </c>
      <c r="H315" s="96"/>
      <c r="I315" s="101"/>
      <c r="J315" s="101"/>
      <c r="K315" s="87" t="s">
        <v>158</v>
      </c>
      <c r="L315" s="101"/>
      <c r="M315" s="101"/>
      <c r="N315" s="101"/>
      <c r="O315" s="101"/>
      <c r="P315" s="86" t="s">
        <v>1027</v>
      </c>
      <c r="Q315" s="145" t="s">
        <v>1028</v>
      </c>
      <c r="R315" s="86" t="s">
        <v>168</v>
      </c>
      <c r="S315" s="98" t="s">
        <v>205</v>
      </c>
      <c r="T315" s="86" t="s">
        <v>205</v>
      </c>
      <c r="U315" s="86" t="s">
        <v>1956</v>
      </c>
    </row>
    <row r="316" spans="1:21" s="86" customFormat="1" hidden="1" x14ac:dyDescent="0.25">
      <c r="A316" s="86">
        <v>75</v>
      </c>
      <c r="B316" s="86" t="s">
        <v>116</v>
      </c>
      <c r="C316" s="85" t="s">
        <v>229</v>
      </c>
      <c r="D316" s="86" t="s">
        <v>1021</v>
      </c>
      <c r="E316" s="86" t="s">
        <v>1022</v>
      </c>
      <c r="F316" s="86" t="s">
        <v>156</v>
      </c>
      <c r="G316" s="86" t="s">
        <v>157</v>
      </c>
      <c r="H316" s="96"/>
      <c r="I316" s="101"/>
      <c r="J316" s="101"/>
      <c r="K316" s="87" t="s">
        <v>158</v>
      </c>
      <c r="L316" s="101"/>
      <c r="M316" s="101"/>
      <c r="N316" s="101"/>
      <c r="O316" s="101"/>
      <c r="P316" s="86" t="s">
        <v>1032</v>
      </c>
      <c r="Q316" s="145" t="s">
        <v>1033</v>
      </c>
      <c r="R316" s="86" t="s">
        <v>168</v>
      </c>
      <c r="S316" s="98" t="s">
        <v>205</v>
      </c>
      <c r="T316" s="86" t="s">
        <v>205</v>
      </c>
      <c r="U316" s="86" t="s">
        <v>1957</v>
      </c>
    </row>
    <row r="317" spans="1:21" s="86" customFormat="1" hidden="1" x14ac:dyDescent="0.25">
      <c r="A317" s="86">
        <v>75</v>
      </c>
      <c r="B317" s="86" t="s">
        <v>116</v>
      </c>
      <c r="C317" s="85" t="s">
        <v>229</v>
      </c>
      <c r="D317" s="86" t="s">
        <v>1021</v>
      </c>
      <c r="E317" s="86" t="s">
        <v>1022</v>
      </c>
      <c r="F317" s="86" t="s">
        <v>156</v>
      </c>
      <c r="G317" s="86" t="s">
        <v>157</v>
      </c>
      <c r="H317" s="96"/>
      <c r="I317" s="101"/>
      <c r="J317" s="101"/>
      <c r="K317" s="87" t="s">
        <v>158</v>
      </c>
      <c r="L317" s="101"/>
      <c r="M317" s="101"/>
      <c r="N317" s="101"/>
      <c r="O317" s="101"/>
      <c r="P317" s="85" t="s">
        <v>1823</v>
      </c>
      <c r="Q317" s="145" t="s">
        <v>1029</v>
      </c>
      <c r="R317" s="86" t="s">
        <v>168</v>
      </c>
      <c r="S317" s="98" t="s">
        <v>205</v>
      </c>
      <c r="T317" s="86" t="s">
        <v>205</v>
      </c>
      <c r="U317" s="86" t="s">
        <v>1958</v>
      </c>
    </row>
    <row r="318" spans="1:21" s="99" customFormat="1" hidden="1" x14ac:dyDescent="0.25">
      <c r="A318" s="86">
        <v>75</v>
      </c>
      <c r="B318" s="86" t="s">
        <v>116</v>
      </c>
      <c r="C318" s="85" t="s">
        <v>229</v>
      </c>
      <c r="D318" s="86" t="s">
        <v>1021</v>
      </c>
      <c r="E318" s="86" t="s">
        <v>1022</v>
      </c>
      <c r="F318" s="86" t="s">
        <v>156</v>
      </c>
      <c r="G318" s="86" t="s">
        <v>157</v>
      </c>
      <c r="H318" s="96"/>
      <c r="I318" s="101"/>
      <c r="J318" s="101"/>
      <c r="K318" s="87" t="s">
        <v>158</v>
      </c>
      <c r="L318" s="101"/>
      <c r="M318" s="101"/>
      <c r="N318" s="101"/>
      <c r="O318" s="101"/>
      <c r="P318" s="86" t="s">
        <v>686</v>
      </c>
      <c r="Q318" s="145" t="s">
        <v>1030</v>
      </c>
      <c r="R318" s="86" t="s">
        <v>168</v>
      </c>
      <c r="S318" s="98" t="s">
        <v>205</v>
      </c>
      <c r="T318" s="86" t="s">
        <v>205</v>
      </c>
      <c r="U318" s="86" t="s">
        <v>1959</v>
      </c>
    </row>
    <row r="319" spans="1:21" s="99" customFormat="1" hidden="1" x14ac:dyDescent="0.25">
      <c r="A319" s="86">
        <v>75</v>
      </c>
      <c r="B319" s="86" t="s">
        <v>116</v>
      </c>
      <c r="C319" s="85" t="s">
        <v>229</v>
      </c>
      <c r="D319" s="86" t="s">
        <v>1021</v>
      </c>
      <c r="E319" s="86" t="s">
        <v>1022</v>
      </c>
      <c r="F319" s="86" t="s">
        <v>156</v>
      </c>
      <c r="G319" s="86" t="s">
        <v>157</v>
      </c>
      <c r="H319" s="96"/>
      <c r="I319" s="101"/>
      <c r="J319" s="101"/>
      <c r="K319" s="87" t="s">
        <v>158</v>
      </c>
      <c r="L319" s="101"/>
      <c r="M319" s="101"/>
      <c r="N319" s="101"/>
      <c r="O319" s="101"/>
      <c r="P319" s="86" t="s">
        <v>710</v>
      </c>
      <c r="Q319" s="145" t="s">
        <v>711</v>
      </c>
      <c r="R319" s="86" t="s">
        <v>168</v>
      </c>
      <c r="S319" s="98" t="s">
        <v>205</v>
      </c>
      <c r="T319" s="86" t="s">
        <v>205</v>
      </c>
      <c r="U319" s="86" t="s">
        <v>1960</v>
      </c>
    </row>
    <row r="320" spans="1:21" s="99" customFormat="1" hidden="1" x14ac:dyDescent="0.25">
      <c r="A320" s="86">
        <v>75</v>
      </c>
      <c r="B320" s="86" t="s">
        <v>116</v>
      </c>
      <c r="C320" s="85" t="s">
        <v>229</v>
      </c>
      <c r="D320" s="86" t="s">
        <v>1021</v>
      </c>
      <c r="E320" s="86" t="s">
        <v>1022</v>
      </c>
      <c r="F320" s="86" t="s">
        <v>156</v>
      </c>
      <c r="G320" s="86" t="s">
        <v>157</v>
      </c>
      <c r="H320" s="96"/>
      <c r="I320" s="101"/>
      <c r="J320" s="101"/>
      <c r="K320" s="87" t="s">
        <v>158</v>
      </c>
      <c r="L320" s="101"/>
      <c r="M320" s="101"/>
      <c r="N320" s="101"/>
      <c r="O320" s="101"/>
      <c r="P320" s="86" t="s">
        <v>1023</v>
      </c>
      <c r="Q320" s="145" t="s">
        <v>1024</v>
      </c>
      <c r="R320" s="86" t="s">
        <v>161</v>
      </c>
      <c r="S320" s="86" t="s">
        <v>162</v>
      </c>
      <c r="T320" s="86" t="s">
        <v>1025</v>
      </c>
      <c r="U320" s="86" t="s">
        <v>1961</v>
      </c>
    </row>
    <row r="321" spans="1:21" s="86" customFormat="1" hidden="1" x14ac:dyDescent="0.25">
      <c r="A321" s="86">
        <v>75</v>
      </c>
      <c r="B321" s="86" t="s">
        <v>116</v>
      </c>
      <c r="C321" s="85" t="s">
        <v>229</v>
      </c>
      <c r="D321" s="86" t="s">
        <v>1021</v>
      </c>
      <c r="E321" s="86" t="s">
        <v>1022</v>
      </c>
      <c r="F321" s="86" t="s">
        <v>398</v>
      </c>
      <c r="G321" s="86" t="s">
        <v>157</v>
      </c>
      <c r="H321" s="96"/>
      <c r="I321" s="101"/>
      <c r="J321" s="101"/>
      <c r="K321" s="87" t="s">
        <v>158</v>
      </c>
      <c r="L321" s="101"/>
      <c r="M321" s="101"/>
      <c r="N321" s="101"/>
      <c r="O321" s="101"/>
      <c r="P321" s="86" t="s">
        <v>371</v>
      </c>
      <c r="Q321" s="145" t="s">
        <v>372</v>
      </c>
      <c r="R321" s="86" t="s">
        <v>161</v>
      </c>
      <c r="S321" s="86" t="s">
        <v>352</v>
      </c>
      <c r="T321" s="86">
        <v>2023</v>
      </c>
      <c r="U321" s="86" t="s">
        <v>1954</v>
      </c>
    </row>
    <row r="322" spans="1:21" s="86" customFormat="1" hidden="1" x14ac:dyDescent="0.25">
      <c r="A322" s="86">
        <v>75</v>
      </c>
      <c r="B322" s="86" t="s">
        <v>116</v>
      </c>
      <c r="C322" s="85" t="s">
        <v>229</v>
      </c>
      <c r="D322" s="86" t="s">
        <v>1021</v>
      </c>
      <c r="E322" s="86" t="s">
        <v>1022</v>
      </c>
      <c r="F322" s="86" t="s">
        <v>398</v>
      </c>
      <c r="G322" s="86" t="s">
        <v>157</v>
      </c>
      <c r="H322" s="96"/>
      <c r="I322" s="101"/>
      <c r="J322" s="101"/>
      <c r="K322" s="87" t="s">
        <v>158</v>
      </c>
      <c r="L322" s="101"/>
      <c r="M322" s="101"/>
      <c r="N322" s="101"/>
      <c r="O322" s="101"/>
      <c r="P322" s="86" t="s">
        <v>164</v>
      </c>
      <c r="Q322" s="145" t="s">
        <v>1026</v>
      </c>
      <c r="R322" s="86" t="s">
        <v>168</v>
      </c>
      <c r="S322" s="86" t="s">
        <v>162</v>
      </c>
      <c r="T322" s="86" t="s">
        <v>205</v>
      </c>
      <c r="U322" s="86" t="s">
        <v>1955</v>
      </c>
    </row>
    <row r="323" spans="1:21" s="86" customFormat="1" hidden="1" x14ac:dyDescent="0.25">
      <c r="A323" s="86">
        <v>75</v>
      </c>
      <c r="B323" s="86" t="s">
        <v>116</v>
      </c>
      <c r="C323" s="85" t="s">
        <v>229</v>
      </c>
      <c r="D323" s="86" t="s">
        <v>1021</v>
      </c>
      <c r="E323" s="86" t="s">
        <v>1022</v>
      </c>
      <c r="F323" s="86" t="s">
        <v>398</v>
      </c>
      <c r="G323" s="86" t="s">
        <v>157</v>
      </c>
      <c r="H323" s="96"/>
      <c r="I323" s="101"/>
      <c r="J323" s="101"/>
      <c r="K323" s="87" t="s">
        <v>158</v>
      </c>
      <c r="L323" s="101"/>
      <c r="M323" s="101"/>
      <c r="N323" s="101"/>
      <c r="O323" s="101"/>
      <c r="P323" s="86" t="s">
        <v>1027</v>
      </c>
      <c r="Q323" s="145" t="s">
        <v>1028</v>
      </c>
      <c r="R323" s="86" t="s">
        <v>168</v>
      </c>
      <c r="S323" s="98" t="s">
        <v>205</v>
      </c>
      <c r="T323" s="86" t="s">
        <v>205</v>
      </c>
      <c r="U323" s="86" t="s">
        <v>1956</v>
      </c>
    </row>
    <row r="324" spans="1:21" s="86" customFormat="1" hidden="1" x14ac:dyDescent="0.25">
      <c r="A324" s="86">
        <v>75</v>
      </c>
      <c r="B324" s="86" t="s">
        <v>116</v>
      </c>
      <c r="C324" s="85" t="s">
        <v>229</v>
      </c>
      <c r="D324" s="86" t="s">
        <v>1021</v>
      </c>
      <c r="E324" s="86" t="s">
        <v>1022</v>
      </c>
      <c r="F324" s="86" t="s">
        <v>398</v>
      </c>
      <c r="G324" s="86" t="s">
        <v>157</v>
      </c>
      <c r="H324" s="96"/>
      <c r="I324" s="101"/>
      <c r="J324" s="101"/>
      <c r="K324" s="87" t="s">
        <v>158</v>
      </c>
      <c r="L324" s="101"/>
      <c r="M324" s="101"/>
      <c r="N324" s="101"/>
      <c r="O324" s="101"/>
      <c r="P324" s="86" t="s">
        <v>1032</v>
      </c>
      <c r="Q324" s="145" t="s">
        <v>1033</v>
      </c>
      <c r="R324" s="86" t="s">
        <v>168</v>
      </c>
      <c r="S324" s="98" t="s">
        <v>205</v>
      </c>
      <c r="T324" s="86" t="s">
        <v>205</v>
      </c>
      <c r="U324" s="86" t="s">
        <v>1962</v>
      </c>
    </row>
    <row r="325" spans="1:21" s="86" customFormat="1" hidden="1" x14ac:dyDescent="0.25">
      <c r="A325" s="86">
        <v>75</v>
      </c>
      <c r="B325" s="86" t="s">
        <v>116</v>
      </c>
      <c r="C325" s="85" t="s">
        <v>229</v>
      </c>
      <c r="D325" s="86" t="s">
        <v>1021</v>
      </c>
      <c r="E325" s="86" t="s">
        <v>1022</v>
      </c>
      <c r="F325" s="86" t="s">
        <v>398</v>
      </c>
      <c r="G325" s="86" t="s">
        <v>157</v>
      </c>
      <c r="H325" s="96"/>
      <c r="I325" s="101"/>
      <c r="J325" s="101"/>
      <c r="K325" s="87" t="s">
        <v>158</v>
      </c>
      <c r="L325" s="101"/>
      <c r="M325" s="101"/>
      <c r="N325" s="101"/>
      <c r="O325" s="101"/>
      <c r="P325" s="85" t="s">
        <v>1823</v>
      </c>
      <c r="Q325" s="145" t="s">
        <v>1029</v>
      </c>
      <c r="R325" s="86" t="s">
        <v>168</v>
      </c>
      <c r="S325" s="98" t="s">
        <v>205</v>
      </c>
      <c r="T325" s="86" t="s">
        <v>205</v>
      </c>
      <c r="U325" s="86" t="s">
        <v>1958</v>
      </c>
    </row>
    <row r="326" spans="1:21" s="86" customFormat="1" hidden="1" x14ac:dyDescent="0.25">
      <c r="A326" s="86">
        <v>75</v>
      </c>
      <c r="B326" s="86" t="s">
        <v>116</v>
      </c>
      <c r="C326" s="85" t="s">
        <v>229</v>
      </c>
      <c r="D326" s="86" t="s">
        <v>1021</v>
      </c>
      <c r="E326" s="86" t="s">
        <v>1022</v>
      </c>
      <c r="F326" s="86" t="s">
        <v>398</v>
      </c>
      <c r="G326" s="86" t="s">
        <v>157</v>
      </c>
      <c r="H326" s="96"/>
      <c r="I326" s="101"/>
      <c r="J326" s="101"/>
      <c r="K326" s="87" t="s">
        <v>158</v>
      </c>
      <c r="L326" s="101"/>
      <c r="M326" s="101"/>
      <c r="N326" s="101"/>
      <c r="O326" s="101"/>
      <c r="P326" s="86" t="s">
        <v>686</v>
      </c>
      <c r="Q326" s="145" t="s">
        <v>1030</v>
      </c>
      <c r="R326" s="86" t="s">
        <v>168</v>
      </c>
      <c r="S326" s="98" t="s">
        <v>205</v>
      </c>
      <c r="T326" s="86" t="s">
        <v>205</v>
      </c>
      <c r="U326" s="86" t="s">
        <v>1959</v>
      </c>
    </row>
    <row r="327" spans="1:21" s="86" customFormat="1" hidden="1" x14ac:dyDescent="0.25">
      <c r="A327" s="86">
        <v>75</v>
      </c>
      <c r="B327" s="86" t="s">
        <v>116</v>
      </c>
      <c r="C327" s="85" t="s">
        <v>229</v>
      </c>
      <c r="D327" s="86" t="s">
        <v>1021</v>
      </c>
      <c r="E327" s="86" t="s">
        <v>1022</v>
      </c>
      <c r="F327" s="86" t="s">
        <v>398</v>
      </c>
      <c r="G327" s="86" t="s">
        <v>157</v>
      </c>
      <c r="H327" s="96"/>
      <c r="I327" s="101"/>
      <c r="J327" s="101"/>
      <c r="K327" s="87" t="s">
        <v>158</v>
      </c>
      <c r="L327" s="101"/>
      <c r="M327" s="101"/>
      <c r="N327" s="101"/>
      <c r="O327" s="101"/>
      <c r="P327" s="86" t="s">
        <v>710</v>
      </c>
      <c r="Q327" s="145" t="s">
        <v>711</v>
      </c>
      <c r="R327" s="86" t="s">
        <v>168</v>
      </c>
      <c r="S327" s="98" t="s">
        <v>205</v>
      </c>
      <c r="T327" s="86" t="s">
        <v>205</v>
      </c>
      <c r="U327" s="86" t="s">
        <v>1963</v>
      </c>
    </row>
    <row r="328" spans="1:21" s="86" customFormat="1" hidden="1" x14ac:dyDescent="0.25">
      <c r="A328" s="86">
        <v>75</v>
      </c>
      <c r="B328" s="86" t="s">
        <v>116</v>
      </c>
      <c r="C328" s="85" t="s">
        <v>229</v>
      </c>
      <c r="D328" s="86" t="s">
        <v>1021</v>
      </c>
      <c r="E328" s="86" t="s">
        <v>1022</v>
      </c>
      <c r="F328" s="86" t="s">
        <v>398</v>
      </c>
      <c r="G328" s="86" t="s">
        <v>157</v>
      </c>
      <c r="H328" s="96"/>
      <c r="I328" s="101"/>
      <c r="J328" s="101"/>
      <c r="K328" s="87" t="s">
        <v>158</v>
      </c>
      <c r="L328" s="101"/>
      <c r="M328" s="101"/>
      <c r="N328" s="101"/>
      <c r="O328" s="101"/>
      <c r="P328" s="86" t="s">
        <v>1023</v>
      </c>
      <c r="Q328" s="145" t="s">
        <v>1024</v>
      </c>
      <c r="R328" s="86" t="s">
        <v>161</v>
      </c>
      <c r="S328" s="86" t="s">
        <v>162</v>
      </c>
      <c r="T328" s="86" t="s">
        <v>1025</v>
      </c>
      <c r="U328" s="86" t="s">
        <v>1964</v>
      </c>
    </row>
    <row r="329" spans="1:21" s="86" customFormat="1" hidden="1" x14ac:dyDescent="0.25">
      <c r="A329" s="86">
        <v>75</v>
      </c>
      <c r="B329" s="86" t="s">
        <v>116</v>
      </c>
      <c r="C329" s="85" t="s">
        <v>229</v>
      </c>
      <c r="D329" s="86" t="s">
        <v>1021</v>
      </c>
      <c r="E329" s="86" t="s">
        <v>1022</v>
      </c>
      <c r="F329" s="86" t="s">
        <v>182</v>
      </c>
      <c r="G329" s="86" t="s">
        <v>157</v>
      </c>
      <c r="H329" s="96"/>
      <c r="I329" s="101"/>
      <c r="J329" s="101"/>
      <c r="K329" s="87" t="s">
        <v>158</v>
      </c>
      <c r="L329" s="101"/>
      <c r="M329" s="101"/>
      <c r="N329" s="101"/>
      <c r="O329" s="101"/>
      <c r="P329" s="86" t="s">
        <v>371</v>
      </c>
      <c r="Q329" s="145" t="s">
        <v>372</v>
      </c>
      <c r="R329" s="86" t="s">
        <v>161</v>
      </c>
      <c r="S329" s="86" t="s">
        <v>352</v>
      </c>
      <c r="T329" s="86">
        <v>2023</v>
      </c>
      <c r="U329" s="86" t="s">
        <v>1954</v>
      </c>
    </row>
    <row r="330" spans="1:21" s="86" customFormat="1" hidden="1" x14ac:dyDescent="0.25">
      <c r="A330" s="86">
        <v>75</v>
      </c>
      <c r="B330" s="86" t="s">
        <v>116</v>
      </c>
      <c r="C330" s="85" t="s">
        <v>229</v>
      </c>
      <c r="D330" s="86" t="s">
        <v>1021</v>
      </c>
      <c r="E330" s="86" t="s">
        <v>1022</v>
      </c>
      <c r="F330" s="86" t="s">
        <v>182</v>
      </c>
      <c r="G330" s="86" t="s">
        <v>157</v>
      </c>
      <c r="H330" s="96"/>
      <c r="I330" s="101"/>
      <c r="J330" s="101"/>
      <c r="K330" s="87" t="s">
        <v>158</v>
      </c>
      <c r="L330" s="101"/>
      <c r="M330" s="101"/>
      <c r="N330" s="101"/>
      <c r="O330" s="101"/>
      <c r="P330" s="86" t="s">
        <v>164</v>
      </c>
      <c r="Q330" s="145" t="s">
        <v>1026</v>
      </c>
      <c r="R330" s="86" t="s">
        <v>168</v>
      </c>
      <c r="S330" s="86" t="s">
        <v>162</v>
      </c>
      <c r="T330" s="86" t="s">
        <v>205</v>
      </c>
      <c r="U330" s="86" t="s">
        <v>1955</v>
      </c>
    </row>
    <row r="331" spans="1:21" s="86" customFormat="1" ht="15.6" hidden="1" customHeight="1" x14ac:dyDescent="0.25">
      <c r="A331" s="86">
        <v>75</v>
      </c>
      <c r="B331" s="86" t="s">
        <v>116</v>
      </c>
      <c r="C331" s="85" t="s">
        <v>229</v>
      </c>
      <c r="D331" s="86" t="s">
        <v>1021</v>
      </c>
      <c r="E331" s="86" t="s">
        <v>1022</v>
      </c>
      <c r="F331" s="86" t="s">
        <v>182</v>
      </c>
      <c r="G331" s="86" t="s">
        <v>157</v>
      </c>
      <c r="H331" s="96"/>
      <c r="I331" s="101"/>
      <c r="J331" s="101"/>
      <c r="K331" s="87" t="s">
        <v>158</v>
      </c>
      <c r="L331" s="101"/>
      <c r="M331" s="101"/>
      <c r="N331" s="101"/>
      <c r="O331" s="101"/>
      <c r="P331" s="86" t="s">
        <v>1027</v>
      </c>
      <c r="Q331" s="145" t="s">
        <v>1028</v>
      </c>
      <c r="R331" s="86" t="s">
        <v>168</v>
      </c>
      <c r="S331" s="98" t="s">
        <v>205</v>
      </c>
      <c r="T331" s="86" t="s">
        <v>205</v>
      </c>
      <c r="U331" s="86" t="s">
        <v>1956</v>
      </c>
    </row>
    <row r="332" spans="1:21" s="86" customFormat="1" ht="15.6" hidden="1" customHeight="1" x14ac:dyDescent="0.25">
      <c r="A332" s="86">
        <v>75</v>
      </c>
      <c r="B332" s="86" t="s">
        <v>116</v>
      </c>
      <c r="C332" s="85" t="s">
        <v>229</v>
      </c>
      <c r="D332" s="86" t="s">
        <v>1021</v>
      </c>
      <c r="E332" s="86" t="s">
        <v>1022</v>
      </c>
      <c r="F332" s="86" t="s">
        <v>182</v>
      </c>
      <c r="G332" s="86" t="s">
        <v>157</v>
      </c>
      <c r="H332" s="96"/>
      <c r="I332" s="101"/>
      <c r="J332" s="101"/>
      <c r="K332" s="87" t="s">
        <v>158</v>
      </c>
      <c r="L332" s="101"/>
      <c r="M332" s="101"/>
      <c r="N332" s="101"/>
      <c r="O332" s="101"/>
      <c r="P332" s="85" t="s">
        <v>1823</v>
      </c>
      <c r="Q332" s="145" t="s">
        <v>1029</v>
      </c>
      <c r="R332" s="86" t="s">
        <v>168</v>
      </c>
      <c r="S332" s="98" t="s">
        <v>205</v>
      </c>
      <c r="T332" s="86" t="s">
        <v>205</v>
      </c>
      <c r="U332" s="86" t="s">
        <v>1958</v>
      </c>
    </row>
    <row r="333" spans="1:21" s="86" customFormat="1" hidden="1" x14ac:dyDescent="0.25">
      <c r="A333" s="86">
        <v>75</v>
      </c>
      <c r="B333" s="86" t="s">
        <v>116</v>
      </c>
      <c r="C333" s="85" t="s">
        <v>229</v>
      </c>
      <c r="D333" s="86" t="s">
        <v>1021</v>
      </c>
      <c r="E333" s="86" t="s">
        <v>1022</v>
      </c>
      <c r="F333" s="86" t="s">
        <v>182</v>
      </c>
      <c r="G333" s="86" t="s">
        <v>157</v>
      </c>
      <c r="H333" s="96"/>
      <c r="I333" s="101"/>
      <c r="J333" s="101"/>
      <c r="K333" s="87" t="s">
        <v>158</v>
      </c>
      <c r="L333" s="101"/>
      <c r="M333" s="101"/>
      <c r="N333" s="101"/>
      <c r="O333" s="101"/>
      <c r="P333" s="86" t="s">
        <v>686</v>
      </c>
      <c r="Q333" s="145" t="s">
        <v>1030</v>
      </c>
      <c r="R333" s="86" t="s">
        <v>168</v>
      </c>
      <c r="S333" s="98" t="s">
        <v>205</v>
      </c>
      <c r="T333" s="86" t="s">
        <v>205</v>
      </c>
      <c r="U333" s="86" t="s">
        <v>1959</v>
      </c>
    </row>
    <row r="334" spans="1:21" s="86" customFormat="1" hidden="1" x14ac:dyDescent="0.25">
      <c r="A334" s="86">
        <v>75</v>
      </c>
      <c r="B334" s="86" t="s">
        <v>116</v>
      </c>
      <c r="C334" s="85" t="s">
        <v>229</v>
      </c>
      <c r="D334" s="86" t="s">
        <v>1021</v>
      </c>
      <c r="E334" s="86" t="s">
        <v>1022</v>
      </c>
      <c r="F334" s="86" t="s">
        <v>182</v>
      </c>
      <c r="G334" s="86" t="s">
        <v>157</v>
      </c>
      <c r="H334" s="96"/>
      <c r="I334" s="101"/>
      <c r="J334" s="101"/>
      <c r="K334" s="87" t="s">
        <v>158</v>
      </c>
      <c r="L334" s="101"/>
      <c r="M334" s="101"/>
      <c r="N334" s="101"/>
      <c r="O334" s="101"/>
      <c r="P334" s="86" t="s">
        <v>710</v>
      </c>
      <c r="Q334" s="145" t="s">
        <v>711</v>
      </c>
      <c r="R334" s="86" t="s">
        <v>168</v>
      </c>
      <c r="S334" s="98" t="s">
        <v>205</v>
      </c>
      <c r="T334" s="86" t="s">
        <v>205</v>
      </c>
      <c r="U334" s="86" t="s">
        <v>1031</v>
      </c>
    </row>
    <row r="335" spans="1:21" s="86" customFormat="1" hidden="1" x14ac:dyDescent="0.25">
      <c r="A335" s="86">
        <v>75</v>
      </c>
      <c r="B335" s="86" t="s">
        <v>116</v>
      </c>
      <c r="C335" s="85" t="s">
        <v>229</v>
      </c>
      <c r="D335" s="86" t="s">
        <v>1021</v>
      </c>
      <c r="E335" s="86" t="s">
        <v>1022</v>
      </c>
      <c r="F335" s="86" t="s">
        <v>182</v>
      </c>
      <c r="G335" s="86" t="s">
        <v>157</v>
      </c>
      <c r="H335" s="96"/>
      <c r="I335" s="101"/>
      <c r="J335" s="101"/>
      <c r="K335" s="87" t="s">
        <v>158</v>
      </c>
      <c r="L335" s="101"/>
      <c r="M335" s="101"/>
      <c r="N335" s="101"/>
      <c r="O335" s="101"/>
      <c r="P335" s="86" t="s">
        <v>1023</v>
      </c>
      <c r="Q335" s="145" t="s">
        <v>1024</v>
      </c>
      <c r="R335" s="86" t="s">
        <v>161</v>
      </c>
      <c r="S335" s="86" t="s">
        <v>162</v>
      </c>
      <c r="T335" s="86" t="s">
        <v>1025</v>
      </c>
      <c r="U335" s="86" t="s">
        <v>1964</v>
      </c>
    </row>
    <row r="336" spans="1:21" s="86" customFormat="1" hidden="1" x14ac:dyDescent="0.25">
      <c r="A336" s="86">
        <v>76</v>
      </c>
      <c r="B336" s="86" t="s">
        <v>122</v>
      </c>
      <c r="C336" s="85" t="s">
        <v>246</v>
      </c>
      <c r="D336" s="86" t="s">
        <v>1067</v>
      </c>
      <c r="E336" s="86" t="s">
        <v>1068</v>
      </c>
      <c r="F336" s="86" t="s">
        <v>312</v>
      </c>
      <c r="G336" s="86" t="s">
        <v>157</v>
      </c>
      <c r="H336" s="96"/>
      <c r="I336" s="96"/>
      <c r="J336" s="96"/>
      <c r="K336" s="87" t="s">
        <v>158</v>
      </c>
      <c r="L336" s="96"/>
      <c r="M336" s="96"/>
      <c r="N336" s="96"/>
      <c r="O336" s="96"/>
      <c r="P336" s="86" t="s">
        <v>280</v>
      </c>
      <c r="Q336" s="145" t="s">
        <v>1069</v>
      </c>
      <c r="R336" s="86" t="s">
        <v>161</v>
      </c>
      <c r="S336" s="86" t="s">
        <v>442</v>
      </c>
      <c r="T336" s="86" t="s">
        <v>1070</v>
      </c>
      <c r="U336" s="86" t="s">
        <v>1965</v>
      </c>
    </row>
    <row r="337" spans="1:21" hidden="1" x14ac:dyDescent="0.25">
      <c r="A337" s="86">
        <v>76</v>
      </c>
      <c r="B337" s="86" t="s">
        <v>122</v>
      </c>
      <c r="C337" s="85" t="s">
        <v>246</v>
      </c>
      <c r="D337" s="86" t="s">
        <v>1071</v>
      </c>
      <c r="E337" s="86" t="s">
        <v>1068</v>
      </c>
      <c r="F337" s="86" t="s">
        <v>312</v>
      </c>
      <c r="G337" s="86" t="s">
        <v>157</v>
      </c>
      <c r="H337" s="96"/>
      <c r="I337" s="96"/>
      <c r="J337" s="96"/>
      <c r="K337" s="87" t="s">
        <v>158</v>
      </c>
      <c r="L337" s="96"/>
      <c r="M337" s="96"/>
      <c r="N337" s="96"/>
      <c r="O337" s="96"/>
      <c r="P337" s="86" t="s">
        <v>1072</v>
      </c>
      <c r="Q337" s="145" t="s">
        <v>1073</v>
      </c>
      <c r="R337" s="86" t="s">
        <v>161</v>
      </c>
      <c r="S337" s="86" t="s">
        <v>244</v>
      </c>
      <c r="T337" s="86" t="s">
        <v>244</v>
      </c>
      <c r="U337" s="86" t="s">
        <v>1966</v>
      </c>
    </row>
    <row r="338" spans="1:21" hidden="1" x14ac:dyDescent="0.25">
      <c r="A338" s="86">
        <v>76</v>
      </c>
      <c r="B338" s="86" t="s">
        <v>122</v>
      </c>
      <c r="C338" s="85" t="s">
        <v>246</v>
      </c>
      <c r="D338" s="86" t="s">
        <v>1071</v>
      </c>
      <c r="E338" s="86" t="s">
        <v>1068</v>
      </c>
      <c r="F338" s="86" t="s">
        <v>312</v>
      </c>
      <c r="G338" s="86" t="s">
        <v>157</v>
      </c>
      <c r="H338" s="96"/>
      <c r="I338" s="96"/>
      <c r="J338" s="96"/>
      <c r="K338" s="87" t="s">
        <v>158</v>
      </c>
      <c r="L338" s="96"/>
      <c r="M338" s="96"/>
      <c r="N338" s="96"/>
      <c r="O338" s="96"/>
      <c r="P338" s="85" t="s">
        <v>1823</v>
      </c>
      <c r="Q338" s="145" t="s">
        <v>1074</v>
      </c>
      <c r="R338" s="86" t="s">
        <v>161</v>
      </c>
      <c r="S338" s="86" t="s">
        <v>244</v>
      </c>
      <c r="T338" s="86" t="s">
        <v>244</v>
      </c>
      <c r="U338" s="86" t="s">
        <v>1075</v>
      </c>
    </row>
    <row r="339" spans="1:21" s="86" customFormat="1" hidden="1" x14ac:dyDescent="0.25">
      <c r="A339" s="86">
        <v>77</v>
      </c>
      <c r="B339" s="86" t="s">
        <v>124</v>
      </c>
      <c r="C339" s="85" t="s">
        <v>229</v>
      </c>
      <c r="D339" s="86" t="s">
        <v>1082</v>
      </c>
      <c r="E339" s="86" t="s">
        <v>1083</v>
      </c>
      <c r="F339" s="86" t="s">
        <v>156</v>
      </c>
      <c r="G339" s="86" t="s">
        <v>157</v>
      </c>
      <c r="H339" s="96"/>
      <c r="I339" s="96"/>
      <c r="J339" s="96"/>
      <c r="K339" s="87" t="s">
        <v>158</v>
      </c>
      <c r="L339" s="96"/>
      <c r="M339" s="96"/>
      <c r="N339" s="96"/>
      <c r="O339" s="96"/>
      <c r="P339" s="86" t="s">
        <v>159</v>
      </c>
      <c r="Q339" s="145" t="s">
        <v>713</v>
      </c>
      <c r="R339" s="86" t="s">
        <v>168</v>
      </c>
      <c r="S339" s="86" t="s">
        <v>856</v>
      </c>
      <c r="T339" s="86" t="s">
        <v>856</v>
      </c>
      <c r="U339" s="86" t="s">
        <v>1967</v>
      </c>
    </row>
    <row r="340" spans="1:21" s="99" customFormat="1" hidden="1" x14ac:dyDescent="0.25">
      <c r="A340" s="86">
        <v>78</v>
      </c>
      <c r="B340" s="86" t="s">
        <v>123</v>
      </c>
      <c r="C340" s="86" t="s">
        <v>395</v>
      </c>
      <c r="D340" s="86" t="s">
        <v>1076</v>
      </c>
      <c r="E340" s="86" t="s">
        <v>1077</v>
      </c>
      <c r="F340" s="86" t="s">
        <v>196</v>
      </c>
      <c r="G340" s="86" t="s">
        <v>157</v>
      </c>
      <c r="H340" s="96"/>
      <c r="I340" s="96"/>
      <c r="J340" s="87" t="s">
        <v>158</v>
      </c>
      <c r="K340" s="87" t="s">
        <v>158</v>
      </c>
      <c r="L340" s="96"/>
      <c r="M340" s="96"/>
      <c r="N340" s="96"/>
      <c r="O340" s="96"/>
      <c r="P340" s="86" t="s">
        <v>1078</v>
      </c>
      <c r="Q340" s="145" t="s">
        <v>1079</v>
      </c>
      <c r="R340" s="86" t="s">
        <v>161</v>
      </c>
      <c r="S340" s="86" t="s">
        <v>162</v>
      </c>
      <c r="T340" s="86" t="s">
        <v>1080</v>
      </c>
      <c r="U340" s="86" t="s">
        <v>1081</v>
      </c>
    </row>
    <row r="341" spans="1:21" s="99" customFormat="1" hidden="1" x14ac:dyDescent="0.25">
      <c r="A341" s="86">
        <v>79</v>
      </c>
      <c r="B341" s="86" t="s">
        <v>125</v>
      </c>
      <c r="C341" s="86" t="s">
        <v>395</v>
      </c>
      <c r="D341" s="86" t="s">
        <v>215</v>
      </c>
      <c r="E341" s="86" t="s">
        <v>1084</v>
      </c>
      <c r="F341" s="86" t="s">
        <v>196</v>
      </c>
      <c r="G341" s="86" t="s">
        <v>157</v>
      </c>
      <c r="H341" s="96"/>
      <c r="I341" s="96"/>
      <c r="J341" s="96"/>
      <c r="K341" s="96"/>
      <c r="L341" s="87" t="s">
        <v>158</v>
      </c>
      <c r="M341" s="87" t="s">
        <v>158</v>
      </c>
      <c r="N341" s="87" t="s">
        <v>158</v>
      </c>
      <c r="O341" s="87" t="s">
        <v>158</v>
      </c>
      <c r="P341" s="86" t="s">
        <v>204</v>
      </c>
      <c r="Q341" s="128" t="s">
        <v>205</v>
      </c>
      <c r="R341" s="128" t="s">
        <v>205</v>
      </c>
      <c r="S341" s="98" t="s">
        <v>205</v>
      </c>
      <c r="T341" s="86" t="s">
        <v>205</v>
      </c>
      <c r="U341" s="86" t="s">
        <v>1085</v>
      </c>
    </row>
    <row r="342" spans="1:21" hidden="1" x14ac:dyDescent="0.25">
      <c r="A342" s="86">
        <v>79</v>
      </c>
      <c r="B342" s="86" t="s">
        <v>125</v>
      </c>
      <c r="C342" s="86" t="s">
        <v>395</v>
      </c>
      <c r="D342" s="85" t="s">
        <v>194</v>
      </c>
      <c r="E342" s="86" t="s">
        <v>1088</v>
      </c>
      <c r="F342" s="86" t="s">
        <v>388</v>
      </c>
      <c r="G342" s="86" t="s">
        <v>157</v>
      </c>
      <c r="H342" s="96"/>
      <c r="I342" s="96"/>
      <c r="J342" s="96"/>
      <c r="K342" s="96"/>
      <c r="L342" s="87" t="s">
        <v>158</v>
      </c>
      <c r="M342" s="87" t="s">
        <v>158</v>
      </c>
      <c r="N342" s="87" t="s">
        <v>158</v>
      </c>
      <c r="O342" s="87" t="s">
        <v>158</v>
      </c>
      <c r="P342" s="86" t="s">
        <v>699</v>
      </c>
      <c r="Q342" s="145" t="s">
        <v>700</v>
      </c>
      <c r="R342" s="86" t="s">
        <v>161</v>
      </c>
      <c r="S342" s="86" t="s">
        <v>162</v>
      </c>
      <c r="T342" s="86" t="s">
        <v>193</v>
      </c>
      <c r="U342" s="86" t="s">
        <v>1968</v>
      </c>
    </row>
    <row r="343" spans="1:21" hidden="1" x14ac:dyDescent="0.25">
      <c r="A343" s="86">
        <v>79</v>
      </c>
      <c r="B343" s="86" t="s">
        <v>125</v>
      </c>
      <c r="C343" s="86" t="s">
        <v>395</v>
      </c>
      <c r="D343" s="86" t="s">
        <v>215</v>
      </c>
      <c r="E343" s="86" t="s">
        <v>1086</v>
      </c>
      <c r="F343" s="85" t="s">
        <v>388</v>
      </c>
      <c r="G343" s="85" t="s">
        <v>157</v>
      </c>
      <c r="H343" s="96"/>
      <c r="I343" s="96"/>
      <c r="J343" s="96"/>
      <c r="K343" s="96"/>
      <c r="L343" s="87" t="s">
        <v>158</v>
      </c>
      <c r="M343" s="87" t="s">
        <v>158</v>
      </c>
      <c r="N343" s="87" t="s">
        <v>158</v>
      </c>
      <c r="O343" s="87" t="s">
        <v>158</v>
      </c>
      <c r="P343" s="86" t="s">
        <v>1087</v>
      </c>
      <c r="Q343" s="128" t="s">
        <v>205</v>
      </c>
      <c r="R343" s="128" t="s">
        <v>205</v>
      </c>
      <c r="S343" s="98" t="s">
        <v>205</v>
      </c>
      <c r="T343" s="86" t="s">
        <v>205</v>
      </c>
      <c r="U343" s="86" t="s">
        <v>206</v>
      </c>
    </row>
    <row r="344" spans="1:21" hidden="1" x14ac:dyDescent="0.25">
      <c r="A344" s="86">
        <v>79</v>
      </c>
      <c r="B344" s="86" t="s">
        <v>125</v>
      </c>
      <c r="C344" s="86" t="s">
        <v>395</v>
      </c>
      <c r="D344" s="86" t="s">
        <v>215</v>
      </c>
      <c r="E344" s="86" t="s">
        <v>1084</v>
      </c>
      <c r="F344" s="86" t="s">
        <v>675</v>
      </c>
      <c r="G344" s="86" t="s">
        <v>157</v>
      </c>
      <c r="H344" s="96"/>
      <c r="I344" s="96"/>
      <c r="J344" s="96"/>
      <c r="K344" s="96"/>
      <c r="L344" s="87" t="s">
        <v>158</v>
      </c>
      <c r="M344" s="87" t="s">
        <v>158</v>
      </c>
      <c r="N344" s="87" t="s">
        <v>158</v>
      </c>
      <c r="O344" s="87" t="s">
        <v>158</v>
      </c>
      <c r="P344" s="86" t="s">
        <v>204</v>
      </c>
      <c r="Q344" s="128" t="s">
        <v>205</v>
      </c>
      <c r="R344" s="128" t="s">
        <v>205</v>
      </c>
      <c r="S344" s="98" t="s">
        <v>205</v>
      </c>
      <c r="T344" s="86" t="s">
        <v>205</v>
      </c>
      <c r="U344" s="86" t="s">
        <v>1969</v>
      </c>
    </row>
    <row r="345" spans="1:21" hidden="1" x14ac:dyDescent="0.25">
      <c r="A345" s="86">
        <v>80</v>
      </c>
      <c r="B345" s="86" t="s">
        <v>126</v>
      </c>
      <c r="C345" s="85" t="s">
        <v>395</v>
      </c>
      <c r="D345" s="85" t="s">
        <v>562</v>
      </c>
      <c r="E345" s="85" t="s">
        <v>563</v>
      </c>
      <c r="F345" s="85" t="s">
        <v>1908</v>
      </c>
      <c r="G345" s="85" t="s">
        <v>157</v>
      </c>
      <c r="H345" s="96"/>
      <c r="I345" s="96"/>
      <c r="J345" s="96"/>
      <c r="K345" s="96"/>
      <c r="L345" s="87" t="s">
        <v>158</v>
      </c>
      <c r="M345" s="87" t="s">
        <v>158</v>
      </c>
      <c r="N345" s="87" t="s">
        <v>158</v>
      </c>
      <c r="O345" s="87" t="s">
        <v>158</v>
      </c>
      <c r="P345" s="86" t="s">
        <v>564</v>
      </c>
      <c r="Q345" s="145" t="s">
        <v>565</v>
      </c>
      <c r="R345" s="86" t="s">
        <v>168</v>
      </c>
      <c r="S345" s="86" t="s">
        <v>244</v>
      </c>
      <c r="T345" s="86" t="s">
        <v>566</v>
      </c>
      <c r="U345" s="86" t="s">
        <v>567</v>
      </c>
    </row>
    <row r="346" spans="1:21" hidden="1" x14ac:dyDescent="0.25">
      <c r="A346" s="86">
        <v>80</v>
      </c>
      <c r="B346" s="86" t="s">
        <v>126</v>
      </c>
      <c r="C346" s="86" t="s">
        <v>395</v>
      </c>
      <c r="D346" s="86" t="s">
        <v>1087</v>
      </c>
      <c r="E346" s="86" t="s">
        <v>1089</v>
      </c>
      <c r="F346" s="86" t="s">
        <v>388</v>
      </c>
      <c r="G346" s="86" t="s">
        <v>157</v>
      </c>
      <c r="H346" s="96"/>
      <c r="I346" s="96"/>
      <c r="J346" s="96"/>
      <c r="K346" s="96"/>
      <c r="L346" s="87" t="s">
        <v>158</v>
      </c>
      <c r="M346" s="87" t="s">
        <v>158</v>
      </c>
      <c r="N346" s="87" t="s">
        <v>158</v>
      </c>
      <c r="O346" s="87" t="s">
        <v>158</v>
      </c>
      <c r="P346" s="86" t="s">
        <v>204</v>
      </c>
      <c r="Q346" s="128" t="s">
        <v>205</v>
      </c>
      <c r="R346" s="128" t="s">
        <v>205</v>
      </c>
      <c r="S346" s="98" t="s">
        <v>205</v>
      </c>
      <c r="T346" s="86" t="s">
        <v>205</v>
      </c>
      <c r="U346" s="86" t="s">
        <v>1090</v>
      </c>
    </row>
    <row r="347" spans="1:21" hidden="1" x14ac:dyDescent="0.25">
      <c r="A347" s="86">
        <v>81</v>
      </c>
      <c r="B347" s="85" t="s">
        <v>128</v>
      </c>
      <c r="C347" s="85" t="s">
        <v>395</v>
      </c>
      <c r="D347" s="85" t="s">
        <v>1100</v>
      </c>
      <c r="E347" s="85" t="s">
        <v>1101</v>
      </c>
      <c r="F347" s="85" t="s">
        <v>196</v>
      </c>
      <c r="G347" s="85" t="s">
        <v>176</v>
      </c>
      <c r="H347" s="96"/>
      <c r="I347" s="87" t="s">
        <v>158</v>
      </c>
      <c r="J347" s="87" t="s">
        <v>158</v>
      </c>
      <c r="K347" s="87" t="s">
        <v>158</v>
      </c>
      <c r="L347" s="87" t="s">
        <v>158</v>
      </c>
      <c r="M347" s="87" t="s">
        <v>158</v>
      </c>
      <c r="N347" s="87" t="s">
        <v>158</v>
      </c>
      <c r="O347" s="87" t="s">
        <v>158</v>
      </c>
      <c r="P347" s="86" t="s">
        <v>1102</v>
      </c>
      <c r="Q347" s="147" t="s">
        <v>1103</v>
      </c>
      <c r="R347" s="86" t="s">
        <v>161</v>
      </c>
      <c r="S347" s="86" t="s">
        <v>244</v>
      </c>
      <c r="T347" s="86" t="s">
        <v>1104</v>
      </c>
      <c r="U347" s="86" t="s">
        <v>1105</v>
      </c>
    </row>
    <row r="348" spans="1:21" hidden="1" x14ac:dyDescent="0.25">
      <c r="A348" s="86">
        <v>82</v>
      </c>
      <c r="B348" s="85" t="s">
        <v>129</v>
      </c>
      <c r="C348" s="85" t="s">
        <v>395</v>
      </c>
      <c r="D348" s="85" t="s">
        <v>1106</v>
      </c>
      <c r="E348" s="85" t="s">
        <v>1970</v>
      </c>
      <c r="F348" s="85" t="s">
        <v>398</v>
      </c>
      <c r="G348" s="85" t="s">
        <v>249</v>
      </c>
      <c r="H348" s="96"/>
      <c r="I348" s="87" t="s">
        <v>158</v>
      </c>
      <c r="J348" s="87" t="s">
        <v>158</v>
      </c>
      <c r="K348" s="96"/>
      <c r="L348" s="96"/>
      <c r="M348" s="87" t="s">
        <v>158</v>
      </c>
      <c r="N348" s="87" t="s">
        <v>158</v>
      </c>
      <c r="O348" s="87" t="s">
        <v>158</v>
      </c>
      <c r="P348" s="86" t="s">
        <v>1106</v>
      </c>
      <c r="Q348" s="146" t="s">
        <v>1107</v>
      </c>
      <c r="R348" s="86" t="s">
        <v>161</v>
      </c>
      <c r="S348" s="86" t="s">
        <v>244</v>
      </c>
      <c r="T348" s="86" t="s">
        <v>1108</v>
      </c>
      <c r="U348" s="86" t="s">
        <v>1109</v>
      </c>
    </row>
    <row r="349" spans="1:21" s="99" customFormat="1" hidden="1" x14ac:dyDescent="0.25">
      <c r="A349" s="86">
        <v>82</v>
      </c>
      <c r="B349" s="85" t="s">
        <v>129</v>
      </c>
      <c r="C349" s="85" t="s">
        <v>395</v>
      </c>
      <c r="D349" s="85" t="s">
        <v>1106</v>
      </c>
      <c r="E349" s="85" t="s">
        <v>1970</v>
      </c>
      <c r="F349" s="85" t="s">
        <v>398</v>
      </c>
      <c r="G349" s="85" t="s">
        <v>249</v>
      </c>
      <c r="H349" s="96"/>
      <c r="I349" s="87" t="s">
        <v>158</v>
      </c>
      <c r="J349" s="87" t="s">
        <v>158</v>
      </c>
      <c r="K349" s="96"/>
      <c r="L349" s="96"/>
      <c r="M349" s="87" t="s">
        <v>158</v>
      </c>
      <c r="N349" s="87" t="s">
        <v>158</v>
      </c>
      <c r="O349" s="87" t="s">
        <v>158</v>
      </c>
      <c r="P349" s="86" t="s">
        <v>1106</v>
      </c>
      <c r="Q349" s="146" t="s">
        <v>1110</v>
      </c>
      <c r="R349" s="86" t="s">
        <v>161</v>
      </c>
      <c r="S349" s="86" t="s">
        <v>244</v>
      </c>
      <c r="T349" s="86" t="s">
        <v>1108</v>
      </c>
      <c r="U349" s="86" t="s">
        <v>1111</v>
      </c>
    </row>
    <row r="350" spans="1:21" s="99" customFormat="1" hidden="1" x14ac:dyDescent="0.25">
      <c r="A350" s="86">
        <v>83</v>
      </c>
      <c r="B350" s="85" t="s">
        <v>130</v>
      </c>
      <c r="C350" s="85" t="s">
        <v>395</v>
      </c>
      <c r="D350" s="86" t="s">
        <v>1112</v>
      </c>
      <c r="E350" s="85" t="s">
        <v>766</v>
      </c>
      <c r="F350" s="85" t="s">
        <v>1910</v>
      </c>
      <c r="G350" s="85" t="s">
        <v>249</v>
      </c>
      <c r="H350" s="96"/>
      <c r="I350" s="87" t="s">
        <v>158</v>
      </c>
      <c r="J350" s="87" t="s">
        <v>158</v>
      </c>
      <c r="K350" s="96"/>
      <c r="L350" s="96"/>
      <c r="M350" s="87" t="s">
        <v>158</v>
      </c>
      <c r="N350" s="87" t="s">
        <v>158</v>
      </c>
      <c r="O350" s="87" t="s">
        <v>158</v>
      </c>
      <c r="P350" s="86" t="s">
        <v>607</v>
      </c>
      <c r="Q350" s="146" t="s">
        <v>1113</v>
      </c>
      <c r="R350" s="86" t="s">
        <v>168</v>
      </c>
      <c r="S350" s="86" t="s">
        <v>344</v>
      </c>
      <c r="T350" s="86" t="s">
        <v>1114</v>
      </c>
      <c r="U350" s="86" t="s">
        <v>1971</v>
      </c>
    </row>
    <row r="351" spans="1:21" s="99" customFormat="1" hidden="1" x14ac:dyDescent="0.25">
      <c r="A351" s="86">
        <v>84</v>
      </c>
      <c r="B351" s="86" t="s">
        <v>77</v>
      </c>
      <c r="C351" s="85" t="s">
        <v>246</v>
      </c>
      <c r="D351" s="86" t="s">
        <v>725</v>
      </c>
      <c r="E351" s="86" t="s">
        <v>726</v>
      </c>
      <c r="F351" s="86" t="s">
        <v>156</v>
      </c>
      <c r="G351" s="86" t="s">
        <v>157</v>
      </c>
      <c r="H351" s="87" t="s">
        <v>158</v>
      </c>
      <c r="I351" s="87" t="s">
        <v>158</v>
      </c>
      <c r="J351" s="87" t="s">
        <v>158</v>
      </c>
      <c r="K351" s="87" t="s">
        <v>158</v>
      </c>
      <c r="L351" s="96"/>
      <c r="M351" s="96"/>
      <c r="N351" s="96"/>
      <c r="O351" s="96"/>
      <c r="P351" s="86" t="s">
        <v>205</v>
      </c>
      <c r="Q351" s="128" t="s">
        <v>205</v>
      </c>
      <c r="R351" s="128" t="s">
        <v>205</v>
      </c>
      <c r="S351" s="98" t="s">
        <v>205</v>
      </c>
      <c r="T351" s="86" t="s">
        <v>205</v>
      </c>
      <c r="U351" s="86" t="s">
        <v>1972</v>
      </c>
    </row>
    <row r="352" spans="1:21" s="99" customFormat="1" hidden="1" x14ac:dyDescent="0.25">
      <c r="A352" s="86">
        <v>84</v>
      </c>
      <c r="B352" s="86" t="s">
        <v>77</v>
      </c>
      <c r="C352" s="85" t="s">
        <v>246</v>
      </c>
      <c r="D352" s="86" t="s">
        <v>725</v>
      </c>
      <c r="E352" s="86" t="s">
        <v>726</v>
      </c>
      <c r="F352" s="86" t="s">
        <v>182</v>
      </c>
      <c r="G352" s="86" t="s">
        <v>157</v>
      </c>
      <c r="H352" s="87" t="s">
        <v>158</v>
      </c>
      <c r="I352" s="87" t="s">
        <v>158</v>
      </c>
      <c r="J352" s="87" t="s">
        <v>158</v>
      </c>
      <c r="K352" s="87" t="s">
        <v>158</v>
      </c>
      <c r="L352" s="96"/>
      <c r="M352" s="96"/>
      <c r="N352" s="96"/>
      <c r="O352" s="96"/>
      <c r="P352" s="86" t="s">
        <v>205</v>
      </c>
      <c r="Q352" s="128" t="s">
        <v>205</v>
      </c>
      <c r="R352" s="128" t="s">
        <v>205</v>
      </c>
      <c r="S352" s="98" t="s">
        <v>205</v>
      </c>
      <c r="T352" s="86" t="s">
        <v>205</v>
      </c>
      <c r="U352" s="86" t="s">
        <v>1972</v>
      </c>
    </row>
    <row r="353" spans="1:25" s="99" customFormat="1" hidden="1" x14ac:dyDescent="0.25">
      <c r="A353" s="86">
        <v>84</v>
      </c>
      <c r="B353" s="86" t="s">
        <v>77</v>
      </c>
      <c r="C353" s="85" t="s">
        <v>246</v>
      </c>
      <c r="D353" s="85" t="s">
        <v>194</v>
      </c>
      <c r="E353" s="85" t="s">
        <v>727</v>
      </c>
      <c r="F353" s="85" t="s">
        <v>388</v>
      </c>
      <c r="G353" s="85" t="s">
        <v>157</v>
      </c>
      <c r="H353" s="87" t="s">
        <v>158</v>
      </c>
      <c r="I353" s="87" t="s">
        <v>158</v>
      </c>
      <c r="J353" s="87" t="s">
        <v>158</v>
      </c>
      <c r="K353" s="87" t="s">
        <v>158</v>
      </c>
      <c r="L353" s="96"/>
      <c r="M353" s="96"/>
      <c r="N353" s="96"/>
      <c r="O353" s="96"/>
      <c r="P353" s="86" t="s">
        <v>728</v>
      </c>
      <c r="Q353" s="145" t="s">
        <v>700</v>
      </c>
      <c r="R353" s="86" t="s">
        <v>161</v>
      </c>
      <c r="S353" s="86" t="s">
        <v>162</v>
      </c>
      <c r="T353" s="86" t="s">
        <v>729</v>
      </c>
      <c r="U353" s="86" t="s">
        <v>1973</v>
      </c>
    </row>
    <row r="354" spans="1:25" s="99" customFormat="1" hidden="1" x14ac:dyDescent="0.25">
      <c r="A354" s="86">
        <v>85</v>
      </c>
      <c r="B354" s="86" t="s">
        <v>78</v>
      </c>
      <c r="C354" s="85" t="s">
        <v>229</v>
      </c>
      <c r="D354" s="86" t="s">
        <v>725</v>
      </c>
      <c r="E354" s="86" t="s">
        <v>730</v>
      </c>
      <c r="F354" s="86" t="s">
        <v>156</v>
      </c>
      <c r="G354" s="86" t="s">
        <v>157</v>
      </c>
      <c r="H354" s="87" t="s">
        <v>158</v>
      </c>
      <c r="I354" s="87" t="s">
        <v>158</v>
      </c>
      <c r="J354" s="87" t="s">
        <v>158</v>
      </c>
      <c r="K354" s="87" t="s">
        <v>158</v>
      </c>
      <c r="L354" s="96"/>
      <c r="M354" s="96"/>
      <c r="N354" s="96"/>
      <c r="O354" s="96"/>
      <c r="P354" s="86" t="s">
        <v>205</v>
      </c>
      <c r="Q354" s="128" t="s">
        <v>205</v>
      </c>
      <c r="R354" s="128" t="s">
        <v>205</v>
      </c>
      <c r="S354" s="98" t="s">
        <v>205</v>
      </c>
      <c r="T354" s="86" t="s">
        <v>205</v>
      </c>
      <c r="U354" s="86" t="s">
        <v>1974</v>
      </c>
    </row>
    <row r="355" spans="1:25" s="99" customFormat="1" hidden="1" x14ac:dyDescent="0.25">
      <c r="A355" s="86">
        <v>85</v>
      </c>
      <c r="B355" s="86" t="s">
        <v>78</v>
      </c>
      <c r="C355" s="85" t="s">
        <v>229</v>
      </c>
      <c r="D355" s="86" t="s">
        <v>725</v>
      </c>
      <c r="E355" s="86" t="s">
        <v>730</v>
      </c>
      <c r="F355" s="86" t="s">
        <v>182</v>
      </c>
      <c r="G355" s="86" t="s">
        <v>157</v>
      </c>
      <c r="H355" s="87" t="s">
        <v>158</v>
      </c>
      <c r="I355" s="87" t="s">
        <v>158</v>
      </c>
      <c r="J355" s="87" t="s">
        <v>158</v>
      </c>
      <c r="K355" s="87" t="s">
        <v>158</v>
      </c>
      <c r="L355" s="96"/>
      <c r="M355" s="96"/>
      <c r="N355" s="96"/>
      <c r="O355" s="96"/>
      <c r="P355" s="86" t="s">
        <v>205</v>
      </c>
      <c r="Q355" s="128" t="s">
        <v>205</v>
      </c>
      <c r="R355" s="128" t="s">
        <v>205</v>
      </c>
      <c r="S355" s="98" t="s">
        <v>205</v>
      </c>
      <c r="T355" s="86" t="s">
        <v>205</v>
      </c>
      <c r="U355" s="86" t="s">
        <v>1974</v>
      </c>
    </row>
    <row r="356" spans="1:25" s="99" customFormat="1" hidden="1" x14ac:dyDescent="0.25">
      <c r="A356" s="86">
        <v>86</v>
      </c>
      <c r="B356" s="86" t="s">
        <v>81</v>
      </c>
      <c r="C356" s="86" t="s">
        <v>246</v>
      </c>
      <c r="D356" s="85" t="s">
        <v>194</v>
      </c>
      <c r="E356" s="85" t="s">
        <v>748</v>
      </c>
      <c r="F356" s="85" t="s">
        <v>388</v>
      </c>
      <c r="G356" s="85" t="s">
        <v>157</v>
      </c>
      <c r="H356" s="87" t="s">
        <v>158</v>
      </c>
      <c r="I356" s="87" t="s">
        <v>158</v>
      </c>
      <c r="J356" s="96"/>
      <c r="K356" s="96"/>
      <c r="L356" s="96"/>
      <c r="M356" s="87" t="s">
        <v>158</v>
      </c>
      <c r="N356" s="87" t="s">
        <v>158</v>
      </c>
      <c r="O356" s="96"/>
      <c r="P356" s="86" t="s">
        <v>749</v>
      </c>
      <c r="Q356" s="145" t="s">
        <v>750</v>
      </c>
      <c r="R356" s="86" t="s">
        <v>161</v>
      </c>
      <c r="S356" s="86" t="s">
        <v>162</v>
      </c>
      <c r="T356" s="86" t="s">
        <v>729</v>
      </c>
      <c r="U356" s="86" t="s">
        <v>751</v>
      </c>
    </row>
    <row r="357" spans="1:25" s="99" customFormat="1" hidden="1" x14ac:dyDescent="0.25">
      <c r="A357" s="86">
        <v>86</v>
      </c>
      <c r="B357" s="86" t="s">
        <v>81</v>
      </c>
      <c r="C357" s="85" t="s">
        <v>246</v>
      </c>
      <c r="D357" s="86" t="s">
        <v>731</v>
      </c>
      <c r="E357" s="86" t="s">
        <v>736</v>
      </c>
      <c r="F357" s="86" t="s">
        <v>156</v>
      </c>
      <c r="G357" s="86" t="s">
        <v>157</v>
      </c>
      <c r="H357" s="87" t="s">
        <v>158</v>
      </c>
      <c r="I357" s="87" t="s">
        <v>158</v>
      </c>
      <c r="J357" s="87" t="s">
        <v>158</v>
      </c>
      <c r="K357" s="87" t="s">
        <v>158</v>
      </c>
      <c r="L357" s="96"/>
      <c r="M357" s="96"/>
      <c r="N357" s="96"/>
      <c r="O357" s="96"/>
      <c r="P357" s="86" t="s">
        <v>731</v>
      </c>
      <c r="Q357" s="145" t="s">
        <v>733</v>
      </c>
      <c r="R357" s="86" t="s">
        <v>328</v>
      </c>
      <c r="S357" s="86" t="s">
        <v>162</v>
      </c>
      <c r="T357" s="86" t="s">
        <v>746</v>
      </c>
      <c r="U357" s="86" t="s">
        <v>747</v>
      </c>
    </row>
    <row r="358" spans="1:25" s="99" customFormat="1" hidden="1" x14ac:dyDescent="0.25">
      <c r="A358" s="86">
        <v>86</v>
      </c>
      <c r="B358" s="86" t="s">
        <v>81</v>
      </c>
      <c r="C358" s="85" t="s">
        <v>246</v>
      </c>
      <c r="D358" s="86" t="s">
        <v>731</v>
      </c>
      <c r="E358" s="86" t="s">
        <v>736</v>
      </c>
      <c r="F358" s="86" t="s">
        <v>182</v>
      </c>
      <c r="G358" s="86" t="s">
        <v>157</v>
      </c>
      <c r="H358" s="87" t="s">
        <v>158</v>
      </c>
      <c r="I358" s="87" t="s">
        <v>158</v>
      </c>
      <c r="J358" s="87" t="s">
        <v>158</v>
      </c>
      <c r="K358" s="87" t="s">
        <v>158</v>
      </c>
      <c r="L358" s="96"/>
      <c r="M358" s="96"/>
      <c r="N358" s="96"/>
      <c r="O358" s="96"/>
      <c r="P358" s="86" t="s">
        <v>731</v>
      </c>
      <c r="Q358" s="145" t="s">
        <v>733</v>
      </c>
      <c r="R358" s="86" t="s">
        <v>161</v>
      </c>
      <c r="S358" s="86" t="s">
        <v>162</v>
      </c>
      <c r="T358" s="86" t="s">
        <v>746</v>
      </c>
      <c r="U358" s="86" t="s">
        <v>1975</v>
      </c>
    </row>
    <row r="359" spans="1:25" s="99" customFormat="1" hidden="1" x14ac:dyDescent="0.25">
      <c r="A359" s="86">
        <v>87</v>
      </c>
      <c r="B359" s="86" t="s">
        <v>80</v>
      </c>
      <c r="C359" s="85" t="s">
        <v>246</v>
      </c>
      <c r="D359" s="85" t="s">
        <v>213</v>
      </c>
      <c r="E359" s="85" t="s">
        <v>744</v>
      </c>
      <c r="F359" s="85" t="s">
        <v>196</v>
      </c>
      <c r="G359" s="85" t="s">
        <v>157</v>
      </c>
      <c r="H359" s="96"/>
      <c r="I359" s="87" t="s">
        <v>158</v>
      </c>
      <c r="J359" s="96"/>
      <c r="K359" s="87" t="s">
        <v>158</v>
      </c>
      <c r="L359" s="96"/>
      <c r="M359" s="96"/>
      <c r="N359" s="87" t="s">
        <v>158</v>
      </c>
      <c r="O359" s="87" t="s">
        <v>158</v>
      </c>
      <c r="P359" s="86" t="s">
        <v>215</v>
      </c>
      <c r="Q359" s="145" t="s">
        <v>216</v>
      </c>
      <c r="R359" s="86" t="s">
        <v>161</v>
      </c>
      <c r="S359" s="86" t="s">
        <v>211</v>
      </c>
      <c r="T359" s="86">
        <v>2019</v>
      </c>
      <c r="U359" s="86" t="s">
        <v>745</v>
      </c>
    </row>
    <row r="360" spans="1:25" s="99" customFormat="1" hidden="1" x14ac:dyDescent="0.25">
      <c r="A360" s="86">
        <v>87</v>
      </c>
      <c r="B360" s="86" t="s">
        <v>80</v>
      </c>
      <c r="C360" s="85" t="s">
        <v>246</v>
      </c>
      <c r="D360" s="86" t="s">
        <v>731</v>
      </c>
      <c r="E360" s="86" t="s">
        <v>736</v>
      </c>
      <c r="F360" s="86" t="s">
        <v>156</v>
      </c>
      <c r="G360" s="86" t="s">
        <v>157</v>
      </c>
      <c r="H360" s="87" t="s">
        <v>158</v>
      </c>
      <c r="I360" s="87" t="s">
        <v>158</v>
      </c>
      <c r="J360" s="87" t="s">
        <v>158</v>
      </c>
      <c r="K360" s="87" t="s">
        <v>158</v>
      </c>
      <c r="L360" s="96"/>
      <c r="M360" s="96"/>
      <c r="N360" s="96"/>
      <c r="O360" s="96"/>
      <c r="P360" s="86" t="s">
        <v>743</v>
      </c>
      <c r="Q360" s="128" t="s">
        <v>205</v>
      </c>
      <c r="R360" s="86" t="s">
        <v>328</v>
      </c>
      <c r="S360" s="98" t="s">
        <v>205</v>
      </c>
      <c r="T360" s="86" t="s">
        <v>205</v>
      </c>
      <c r="U360" s="86" t="s">
        <v>206</v>
      </c>
    </row>
    <row r="361" spans="1:25" s="99" customFormat="1" hidden="1" x14ac:dyDescent="0.25">
      <c r="A361" s="86">
        <v>87</v>
      </c>
      <c r="B361" s="86" t="s">
        <v>80</v>
      </c>
      <c r="C361" s="85" t="s">
        <v>246</v>
      </c>
      <c r="D361" s="86" t="s">
        <v>731</v>
      </c>
      <c r="E361" s="86" t="s">
        <v>736</v>
      </c>
      <c r="F361" s="86" t="s">
        <v>182</v>
      </c>
      <c r="G361" s="86" t="s">
        <v>157</v>
      </c>
      <c r="H361" s="87" t="s">
        <v>158</v>
      </c>
      <c r="I361" s="87" t="s">
        <v>158</v>
      </c>
      <c r="J361" s="87" t="s">
        <v>158</v>
      </c>
      <c r="K361" s="87" t="s">
        <v>158</v>
      </c>
      <c r="L361" s="96"/>
      <c r="M361" s="96"/>
      <c r="N361" s="96"/>
      <c r="O361" s="96"/>
      <c r="P361" s="86" t="s">
        <v>1865</v>
      </c>
      <c r="Q361" s="145" t="s">
        <v>390</v>
      </c>
      <c r="R361" s="86" t="s">
        <v>161</v>
      </c>
      <c r="S361" s="86" t="s">
        <v>162</v>
      </c>
      <c r="T361" s="86" t="s">
        <v>676</v>
      </c>
      <c r="U361" s="86" t="s">
        <v>737</v>
      </c>
    </row>
    <row r="362" spans="1:25" s="99" customFormat="1" hidden="1" x14ac:dyDescent="0.25">
      <c r="A362" s="86">
        <v>87</v>
      </c>
      <c r="B362" s="86" t="s">
        <v>80</v>
      </c>
      <c r="C362" s="85" t="s">
        <v>246</v>
      </c>
      <c r="D362" s="86" t="s">
        <v>731</v>
      </c>
      <c r="E362" s="86" t="s">
        <v>732</v>
      </c>
      <c r="F362" s="86" t="s">
        <v>182</v>
      </c>
      <c r="G362" s="86" t="s">
        <v>157</v>
      </c>
      <c r="H362" s="87" t="s">
        <v>158</v>
      </c>
      <c r="I362" s="87" t="s">
        <v>158</v>
      </c>
      <c r="J362" s="87" t="s">
        <v>158</v>
      </c>
      <c r="K362" s="87" t="s">
        <v>158</v>
      </c>
      <c r="L362" s="96"/>
      <c r="M362" s="96"/>
      <c r="N362" s="96"/>
      <c r="O362" s="96"/>
      <c r="P362" s="86" t="s">
        <v>731</v>
      </c>
      <c r="Q362" s="146" t="s">
        <v>733</v>
      </c>
      <c r="R362" s="86" t="s">
        <v>161</v>
      </c>
      <c r="S362" s="86" t="s">
        <v>162</v>
      </c>
      <c r="T362" s="86" t="s">
        <v>734</v>
      </c>
      <c r="U362" s="86" t="s">
        <v>738</v>
      </c>
    </row>
    <row r="363" spans="1:25" s="99" customFormat="1" hidden="1" x14ac:dyDescent="0.25">
      <c r="A363" s="86">
        <v>87</v>
      </c>
      <c r="B363" s="86" t="s">
        <v>80</v>
      </c>
      <c r="C363" s="85" t="s">
        <v>246</v>
      </c>
      <c r="D363" s="86" t="s">
        <v>731</v>
      </c>
      <c r="E363" s="86" t="s">
        <v>739</v>
      </c>
      <c r="F363" s="85" t="s">
        <v>388</v>
      </c>
      <c r="G363" s="86" t="s">
        <v>157</v>
      </c>
      <c r="H363" s="87" t="s">
        <v>158</v>
      </c>
      <c r="I363" s="87" t="s">
        <v>158</v>
      </c>
      <c r="J363" s="87" t="s">
        <v>158</v>
      </c>
      <c r="K363" s="87" t="s">
        <v>158</v>
      </c>
      <c r="L363" s="96"/>
      <c r="M363" s="96"/>
      <c r="N363" s="96"/>
      <c r="O363" s="96"/>
      <c r="P363" s="86" t="s">
        <v>1901</v>
      </c>
      <c r="Q363" s="149" t="s">
        <v>883</v>
      </c>
      <c r="R363" s="86" t="s">
        <v>161</v>
      </c>
      <c r="S363" s="86" t="s">
        <v>442</v>
      </c>
      <c r="T363" s="86">
        <v>2015</v>
      </c>
      <c r="U363" s="86" t="s">
        <v>1976</v>
      </c>
    </row>
    <row r="364" spans="1:25" s="99" customFormat="1" hidden="1" x14ac:dyDescent="0.25">
      <c r="A364" s="86">
        <v>87</v>
      </c>
      <c r="B364" s="86" t="s">
        <v>80</v>
      </c>
      <c r="C364" s="85" t="s">
        <v>246</v>
      </c>
      <c r="D364" s="86" t="s">
        <v>731</v>
      </c>
      <c r="E364" s="86" t="s">
        <v>739</v>
      </c>
      <c r="F364" s="85" t="s">
        <v>388</v>
      </c>
      <c r="G364" s="86" t="s">
        <v>157</v>
      </c>
      <c r="H364" s="87" t="s">
        <v>158</v>
      </c>
      <c r="I364" s="87" t="s">
        <v>158</v>
      </c>
      <c r="J364" s="87" t="s">
        <v>158</v>
      </c>
      <c r="K364" s="87" t="s">
        <v>158</v>
      </c>
      <c r="L364" s="96"/>
      <c r="M364" s="96"/>
      <c r="N364" s="96"/>
      <c r="O364" s="96"/>
      <c r="P364" s="86" t="s">
        <v>1977</v>
      </c>
      <c r="Q364" s="149" t="s">
        <v>1978</v>
      </c>
      <c r="R364" s="86" t="s">
        <v>161</v>
      </c>
      <c r="S364" s="86" t="s">
        <v>299</v>
      </c>
      <c r="T364" s="86" t="s">
        <v>1979</v>
      </c>
      <c r="U364" s="86" t="s">
        <v>1980</v>
      </c>
      <c r="V364" s="85"/>
      <c r="W364" s="85"/>
      <c r="X364" s="85"/>
      <c r="Y364" s="85"/>
    </row>
    <row r="365" spans="1:25" s="99" customFormat="1" hidden="1" x14ac:dyDescent="0.25">
      <c r="A365" s="86">
        <v>87</v>
      </c>
      <c r="B365" s="86" t="s">
        <v>80</v>
      </c>
      <c r="C365" s="85" t="s">
        <v>246</v>
      </c>
      <c r="D365" s="86" t="s">
        <v>731</v>
      </c>
      <c r="E365" s="86" t="s">
        <v>739</v>
      </c>
      <c r="F365" s="85" t="s">
        <v>388</v>
      </c>
      <c r="G365" s="86" t="s">
        <v>176</v>
      </c>
      <c r="H365" s="87" t="s">
        <v>158</v>
      </c>
      <c r="I365" s="87" t="s">
        <v>158</v>
      </c>
      <c r="J365" s="87" t="s">
        <v>158</v>
      </c>
      <c r="K365" s="87" t="s">
        <v>158</v>
      </c>
      <c r="L365" s="96"/>
      <c r="M365" s="96"/>
      <c r="N365" s="96"/>
      <c r="O365" s="96"/>
      <c r="P365" s="86" t="s">
        <v>593</v>
      </c>
      <c r="Q365" s="145" t="s">
        <v>740</v>
      </c>
      <c r="R365" s="86" t="s">
        <v>161</v>
      </c>
      <c r="S365" s="86" t="s">
        <v>162</v>
      </c>
      <c r="T365" s="86" t="s">
        <v>741</v>
      </c>
      <c r="U365" s="86" t="s">
        <v>1912</v>
      </c>
    </row>
    <row r="366" spans="1:25" s="99" customFormat="1" hidden="1" x14ac:dyDescent="0.25">
      <c r="A366" s="86">
        <v>87</v>
      </c>
      <c r="B366" s="86" t="s">
        <v>80</v>
      </c>
      <c r="C366" s="85" t="s">
        <v>246</v>
      </c>
      <c r="D366" s="86" t="s">
        <v>731</v>
      </c>
      <c r="E366" s="86" t="s">
        <v>739</v>
      </c>
      <c r="F366" s="85" t="s">
        <v>388</v>
      </c>
      <c r="G366" s="85" t="s">
        <v>176</v>
      </c>
      <c r="H366" s="87" t="s">
        <v>158</v>
      </c>
      <c r="I366" s="87" t="s">
        <v>158</v>
      </c>
      <c r="J366" s="87" t="s">
        <v>158</v>
      </c>
      <c r="K366" s="87" t="s">
        <v>158</v>
      </c>
      <c r="L366" s="96"/>
      <c r="M366" s="96"/>
      <c r="N366" s="96"/>
      <c r="O366" s="96"/>
      <c r="P366" s="86" t="s">
        <v>1901</v>
      </c>
      <c r="Q366" s="149" t="s">
        <v>883</v>
      </c>
      <c r="R366" s="86" t="s">
        <v>168</v>
      </c>
      <c r="S366" s="86" t="s">
        <v>742</v>
      </c>
      <c r="T366" s="86" t="s">
        <v>542</v>
      </c>
      <c r="U366" s="86" t="s">
        <v>1976</v>
      </c>
    </row>
    <row r="367" spans="1:25" s="99" customFormat="1" hidden="1" x14ac:dyDescent="0.25">
      <c r="A367" s="86">
        <v>88</v>
      </c>
      <c r="B367" s="86" t="s">
        <v>79</v>
      </c>
      <c r="C367" s="85" t="s">
        <v>246</v>
      </c>
      <c r="D367" s="86" t="s">
        <v>731</v>
      </c>
      <c r="E367" s="86" t="s">
        <v>732</v>
      </c>
      <c r="F367" s="86" t="s">
        <v>196</v>
      </c>
      <c r="G367" s="86" t="s">
        <v>157</v>
      </c>
      <c r="H367" s="87" t="s">
        <v>158</v>
      </c>
      <c r="I367" s="87" t="s">
        <v>158</v>
      </c>
      <c r="J367" s="87" t="s">
        <v>158</v>
      </c>
      <c r="K367" s="87" t="s">
        <v>158</v>
      </c>
      <c r="L367" s="96"/>
      <c r="M367" s="96"/>
      <c r="N367" s="96"/>
      <c r="O367" s="96"/>
      <c r="P367" s="86" t="s">
        <v>731</v>
      </c>
      <c r="Q367" s="146" t="s">
        <v>733</v>
      </c>
      <c r="R367" s="86" t="s">
        <v>161</v>
      </c>
      <c r="S367" s="86" t="s">
        <v>162</v>
      </c>
      <c r="T367" s="86" t="s">
        <v>734</v>
      </c>
      <c r="U367" s="86" t="s">
        <v>735</v>
      </c>
    </row>
    <row r="368" spans="1:25" s="99" customFormat="1" hidden="1" x14ac:dyDescent="0.25">
      <c r="A368" s="86">
        <v>89</v>
      </c>
      <c r="B368" s="85" t="s">
        <v>752</v>
      </c>
      <c r="C368" s="86" t="s">
        <v>154</v>
      </c>
      <c r="D368" s="85" t="s">
        <v>194</v>
      </c>
      <c r="E368" s="85" t="s">
        <v>753</v>
      </c>
      <c r="F368" s="85" t="s">
        <v>196</v>
      </c>
      <c r="G368" s="85" t="s">
        <v>157</v>
      </c>
      <c r="H368" s="87" t="s">
        <v>158</v>
      </c>
      <c r="I368" s="87" t="s">
        <v>158</v>
      </c>
      <c r="J368" s="96"/>
      <c r="K368" s="96"/>
      <c r="L368" s="96"/>
      <c r="M368" s="87" t="s">
        <v>158</v>
      </c>
      <c r="N368" s="87" t="s">
        <v>158</v>
      </c>
      <c r="O368" s="96"/>
      <c r="P368" s="86" t="s">
        <v>749</v>
      </c>
      <c r="Q368" s="145" t="s">
        <v>750</v>
      </c>
      <c r="R368" s="86" t="s">
        <v>161</v>
      </c>
      <c r="S368" s="86" t="s">
        <v>162</v>
      </c>
      <c r="T368" s="86" t="s">
        <v>652</v>
      </c>
      <c r="U368" s="86" t="s">
        <v>1981</v>
      </c>
    </row>
    <row r="369" spans="1:38" s="99" customFormat="1" hidden="1" x14ac:dyDescent="0.25">
      <c r="A369" s="86">
        <v>89</v>
      </c>
      <c r="B369" s="85" t="s">
        <v>752</v>
      </c>
      <c r="C369" s="86" t="s">
        <v>154</v>
      </c>
      <c r="D369" s="85" t="s">
        <v>194</v>
      </c>
      <c r="E369" s="85" t="s">
        <v>683</v>
      </c>
      <c r="F369" s="85" t="s">
        <v>196</v>
      </c>
      <c r="G369" s="85" t="s">
        <v>157</v>
      </c>
      <c r="H369" s="87" t="s">
        <v>158</v>
      </c>
      <c r="I369" s="87" t="s">
        <v>158</v>
      </c>
      <c r="J369" s="96"/>
      <c r="K369" s="96"/>
      <c r="L369" s="96"/>
      <c r="M369" s="87" t="s">
        <v>158</v>
      </c>
      <c r="N369" s="87" t="s">
        <v>158</v>
      </c>
      <c r="O369" s="96"/>
      <c r="P369" s="86" t="s">
        <v>754</v>
      </c>
      <c r="Q369" s="145" t="s">
        <v>755</v>
      </c>
      <c r="R369" s="86" t="s">
        <v>161</v>
      </c>
      <c r="S369" s="86" t="s">
        <v>162</v>
      </c>
      <c r="T369" s="86" t="s">
        <v>756</v>
      </c>
      <c r="U369" s="86" t="s">
        <v>757</v>
      </c>
    </row>
    <row r="370" spans="1:38" s="99" customFormat="1" hidden="1" x14ac:dyDescent="0.25">
      <c r="A370" s="86">
        <v>90</v>
      </c>
      <c r="B370" s="85" t="s">
        <v>758</v>
      </c>
      <c r="C370" s="86" t="s">
        <v>154</v>
      </c>
      <c r="D370" s="85" t="s">
        <v>761</v>
      </c>
      <c r="E370" s="85" t="s">
        <v>762</v>
      </c>
      <c r="F370" s="85" t="s">
        <v>196</v>
      </c>
      <c r="G370" s="85" t="s">
        <v>157</v>
      </c>
      <c r="H370" s="87" t="s">
        <v>158</v>
      </c>
      <c r="I370" s="87" t="s">
        <v>158</v>
      </c>
      <c r="J370" s="96"/>
      <c r="K370" s="96"/>
      <c r="L370" s="96"/>
      <c r="M370" s="87" t="s">
        <v>158</v>
      </c>
      <c r="N370" s="87" t="s">
        <v>158</v>
      </c>
      <c r="O370" s="96"/>
      <c r="P370" s="86" t="s">
        <v>761</v>
      </c>
      <c r="Q370" s="145" t="s">
        <v>763</v>
      </c>
      <c r="R370" s="86" t="s">
        <v>161</v>
      </c>
      <c r="S370" s="86" t="s">
        <v>162</v>
      </c>
      <c r="T370" s="86" t="s">
        <v>764</v>
      </c>
      <c r="U370" s="86" t="s">
        <v>765</v>
      </c>
    </row>
    <row r="371" spans="1:38" s="99" customFormat="1" hidden="1" x14ac:dyDescent="0.25">
      <c r="A371" s="86">
        <v>90</v>
      </c>
      <c r="B371" s="85" t="s">
        <v>758</v>
      </c>
      <c r="C371" s="86" t="s">
        <v>154</v>
      </c>
      <c r="D371" s="85" t="s">
        <v>194</v>
      </c>
      <c r="E371" s="85" t="s">
        <v>759</v>
      </c>
      <c r="F371" s="85" t="s">
        <v>388</v>
      </c>
      <c r="G371" s="85" t="s">
        <v>157</v>
      </c>
      <c r="H371" s="87" t="s">
        <v>158</v>
      </c>
      <c r="I371" s="87" t="s">
        <v>158</v>
      </c>
      <c r="J371" s="96"/>
      <c r="K371" s="96"/>
      <c r="L371" s="96"/>
      <c r="M371" s="87" t="s">
        <v>158</v>
      </c>
      <c r="N371" s="87" t="s">
        <v>158</v>
      </c>
      <c r="O371" s="96"/>
      <c r="P371" s="86" t="s">
        <v>749</v>
      </c>
      <c r="Q371" s="145" t="s">
        <v>760</v>
      </c>
      <c r="R371" s="86" t="s">
        <v>161</v>
      </c>
      <c r="S371" s="86" t="s">
        <v>162</v>
      </c>
      <c r="T371" s="86" t="s">
        <v>193</v>
      </c>
      <c r="U371" s="86" t="s">
        <v>1982</v>
      </c>
    </row>
    <row r="372" spans="1:38" s="99" customFormat="1" hidden="1" x14ac:dyDescent="0.25">
      <c r="A372" s="86">
        <v>91</v>
      </c>
      <c r="B372" s="85" t="s">
        <v>84</v>
      </c>
      <c r="C372" s="85" t="s">
        <v>154</v>
      </c>
      <c r="D372" s="85" t="s">
        <v>213</v>
      </c>
      <c r="E372" s="85" t="s">
        <v>766</v>
      </c>
      <c r="F372" s="85" t="s">
        <v>196</v>
      </c>
      <c r="G372" s="85" t="s">
        <v>157</v>
      </c>
      <c r="H372" s="96"/>
      <c r="I372" s="87" t="s">
        <v>158</v>
      </c>
      <c r="J372" s="96"/>
      <c r="K372" s="87" t="s">
        <v>158</v>
      </c>
      <c r="L372" s="96"/>
      <c r="M372" s="96"/>
      <c r="N372" s="87" t="s">
        <v>158</v>
      </c>
      <c r="O372" s="87" t="s">
        <v>158</v>
      </c>
      <c r="P372" s="86" t="s">
        <v>215</v>
      </c>
      <c r="Q372" s="145" t="s">
        <v>216</v>
      </c>
      <c r="R372" s="86" t="s">
        <v>161</v>
      </c>
      <c r="S372" s="86" t="s">
        <v>211</v>
      </c>
      <c r="T372" s="86">
        <v>2014</v>
      </c>
      <c r="U372" s="86" t="s">
        <v>491</v>
      </c>
    </row>
    <row r="373" spans="1:38" s="99" customFormat="1" hidden="1" x14ac:dyDescent="0.25">
      <c r="A373" s="86">
        <v>92</v>
      </c>
      <c r="B373" s="85" t="s">
        <v>85</v>
      </c>
      <c r="C373" s="85" t="s">
        <v>395</v>
      </c>
      <c r="D373" s="86" t="s">
        <v>767</v>
      </c>
      <c r="E373" s="85" t="s">
        <v>766</v>
      </c>
      <c r="F373" s="85" t="s">
        <v>1910</v>
      </c>
      <c r="G373" s="85" t="s">
        <v>249</v>
      </c>
      <c r="H373" s="96"/>
      <c r="I373" s="87" t="s">
        <v>158</v>
      </c>
      <c r="J373" s="87" t="s">
        <v>158</v>
      </c>
      <c r="K373" s="96"/>
      <c r="L373" s="96"/>
      <c r="M373" s="96"/>
      <c r="N373" s="87" t="s">
        <v>158</v>
      </c>
      <c r="O373" s="87" t="s">
        <v>158</v>
      </c>
      <c r="P373" s="86" t="s">
        <v>607</v>
      </c>
      <c r="Q373" s="146" t="s">
        <v>768</v>
      </c>
      <c r="R373" s="86" t="s">
        <v>168</v>
      </c>
      <c r="S373" s="86" t="s">
        <v>344</v>
      </c>
      <c r="T373" s="86" t="s">
        <v>769</v>
      </c>
      <c r="U373" s="86" t="s">
        <v>770</v>
      </c>
    </row>
    <row r="374" spans="1:38" s="99" customFormat="1" hidden="1" x14ac:dyDescent="0.25">
      <c r="A374" s="86">
        <v>93</v>
      </c>
      <c r="B374" s="85" t="s">
        <v>86</v>
      </c>
      <c r="C374" s="85" t="s">
        <v>395</v>
      </c>
      <c r="D374" s="86" t="s">
        <v>771</v>
      </c>
      <c r="E374" s="85" t="s">
        <v>777</v>
      </c>
      <c r="F374" s="85" t="s">
        <v>196</v>
      </c>
      <c r="G374" s="85" t="s">
        <v>249</v>
      </c>
      <c r="H374" s="96"/>
      <c r="I374" s="87" t="s">
        <v>158</v>
      </c>
      <c r="J374" s="96"/>
      <c r="K374" s="96"/>
      <c r="L374" s="96"/>
      <c r="M374" s="96"/>
      <c r="N374" s="87" t="s">
        <v>158</v>
      </c>
      <c r="O374" s="87" t="s">
        <v>158</v>
      </c>
      <c r="P374" s="86" t="s">
        <v>1983</v>
      </c>
      <c r="Q374" s="146" t="s">
        <v>1984</v>
      </c>
      <c r="R374" s="86" t="s">
        <v>161</v>
      </c>
      <c r="S374" s="86" t="s">
        <v>162</v>
      </c>
      <c r="T374" s="86" t="s">
        <v>779</v>
      </c>
      <c r="U374" s="86" t="s">
        <v>1985</v>
      </c>
    </row>
    <row r="375" spans="1:38" s="99" customFormat="1" hidden="1" x14ac:dyDescent="0.25">
      <c r="A375" s="86">
        <v>93</v>
      </c>
      <c r="B375" s="85" t="s">
        <v>86</v>
      </c>
      <c r="C375" s="85" t="s">
        <v>395</v>
      </c>
      <c r="D375" s="86" t="s">
        <v>771</v>
      </c>
      <c r="E375" s="85" t="s">
        <v>766</v>
      </c>
      <c r="F375" s="85" t="s">
        <v>398</v>
      </c>
      <c r="G375" s="85" t="s">
        <v>249</v>
      </c>
      <c r="H375" s="87" t="s">
        <v>158</v>
      </c>
      <c r="I375" s="87" t="s">
        <v>158</v>
      </c>
      <c r="J375" s="96"/>
      <c r="K375" s="96"/>
      <c r="L375" s="96"/>
      <c r="M375" s="96"/>
      <c r="N375" s="87" t="s">
        <v>158</v>
      </c>
      <c r="O375" s="87" t="s">
        <v>158</v>
      </c>
      <c r="P375" s="86" t="s">
        <v>771</v>
      </c>
      <c r="Q375" s="146" t="s">
        <v>773</v>
      </c>
      <c r="R375" s="86" t="s">
        <v>161</v>
      </c>
      <c r="S375" s="86" t="s">
        <v>162</v>
      </c>
      <c r="T375" s="86" t="s">
        <v>774</v>
      </c>
      <c r="U375" s="86" t="s">
        <v>775</v>
      </c>
    </row>
    <row r="376" spans="1:38" s="99" customFormat="1" hidden="1" x14ac:dyDescent="0.25">
      <c r="A376" s="86">
        <v>93</v>
      </c>
      <c r="B376" s="85" t="s">
        <v>86</v>
      </c>
      <c r="C376" s="85" t="s">
        <v>395</v>
      </c>
      <c r="D376" s="86" t="s">
        <v>771</v>
      </c>
      <c r="E376" s="85" t="s">
        <v>766</v>
      </c>
      <c r="F376" s="85" t="s">
        <v>398</v>
      </c>
      <c r="G376" s="85" t="s">
        <v>249</v>
      </c>
      <c r="H376" s="87" t="s">
        <v>158</v>
      </c>
      <c r="I376" s="87" t="s">
        <v>158</v>
      </c>
      <c r="J376" s="96"/>
      <c r="K376" s="96"/>
      <c r="L376" s="96"/>
      <c r="M376" s="96"/>
      <c r="N376" s="87" t="s">
        <v>158</v>
      </c>
      <c r="O376" s="87" t="s">
        <v>158</v>
      </c>
      <c r="P376" s="86" t="s">
        <v>655</v>
      </c>
      <c r="Q376" s="146" t="s">
        <v>776</v>
      </c>
      <c r="R376" s="86" t="s">
        <v>161</v>
      </c>
      <c r="S376" s="98" t="s">
        <v>205</v>
      </c>
      <c r="T376" s="86" t="s">
        <v>205</v>
      </c>
      <c r="U376" s="86" t="s">
        <v>1986</v>
      </c>
    </row>
    <row r="377" spans="1:38" s="99" customFormat="1" hidden="1" x14ac:dyDescent="0.25">
      <c r="A377" s="86">
        <v>94</v>
      </c>
      <c r="B377" s="86" t="s">
        <v>98</v>
      </c>
      <c r="C377" s="85" t="s">
        <v>395</v>
      </c>
      <c r="D377" s="85" t="s">
        <v>213</v>
      </c>
      <c r="E377" s="85" t="s">
        <v>744</v>
      </c>
      <c r="F377" s="85" t="s">
        <v>196</v>
      </c>
      <c r="G377" s="85" t="s">
        <v>157</v>
      </c>
      <c r="H377" s="96"/>
      <c r="I377" s="87" t="s">
        <v>158</v>
      </c>
      <c r="J377" s="96"/>
      <c r="K377" s="87" t="s">
        <v>158</v>
      </c>
      <c r="L377" s="96"/>
      <c r="M377" s="96"/>
      <c r="N377" s="87" t="s">
        <v>158</v>
      </c>
      <c r="O377" s="87" t="s">
        <v>158</v>
      </c>
      <c r="P377" s="86" t="s">
        <v>215</v>
      </c>
      <c r="Q377" s="145" t="s">
        <v>216</v>
      </c>
      <c r="R377" s="86" t="s">
        <v>161</v>
      </c>
      <c r="S377" s="86" t="s">
        <v>211</v>
      </c>
      <c r="T377" s="86">
        <v>2019</v>
      </c>
      <c r="U377" s="86" t="s">
        <v>491</v>
      </c>
    </row>
    <row r="378" spans="1:38" s="99" customFormat="1" hidden="1" x14ac:dyDescent="0.25">
      <c r="A378" s="86">
        <v>94</v>
      </c>
      <c r="B378" s="86" t="s">
        <v>98</v>
      </c>
      <c r="C378" s="86" t="s">
        <v>395</v>
      </c>
      <c r="D378" s="86" t="s">
        <v>731</v>
      </c>
      <c r="E378" s="86" t="s">
        <v>739</v>
      </c>
      <c r="F378" s="85" t="s">
        <v>388</v>
      </c>
      <c r="G378" s="86" t="s">
        <v>176</v>
      </c>
      <c r="H378" s="96"/>
      <c r="I378" s="87" t="s">
        <v>158</v>
      </c>
      <c r="J378" s="87" t="s">
        <v>158</v>
      </c>
      <c r="K378" s="87" t="s">
        <v>158</v>
      </c>
      <c r="L378" s="96"/>
      <c r="M378" s="96"/>
      <c r="N378" s="87" t="s">
        <v>158</v>
      </c>
      <c r="O378" s="87" t="s">
        <v>158</v>
      </c>
      <c r="P378" s="86" t="s">
        <v>593</v>
      </c>
      <c r="Q378" s="145" t="s">
        <v>740</v>
      </c>
      <c r="R378" s="86" t="s">
        <v>161</v>
      </c>
      <c r="S378" s="86" t="s">
        <v>162</v>
      </c>
      <c r="T378" s="86" t="s">
        <v>741</v>
      </c>
      <c r="U378" s="86" t="s">
        <v>1912</v>
      </c>
    </row>
    <row r="379" spans="1:38" s="99" customFormat="1" hidden="1" x14ac:dyDescent="0.25">
      <c r="A379" s="86">
        <v>94</v>
      </c>
      <c r="B379" s="86" t="s">
        <v>98</v>
      </c>
      <c r="C379" s="86" t="s">
        <v>395</v>
      </c>
      <c r="D379" s="86" t="s">
        <v>731</v>
      </c>
      <c r="E379" s="86" t="s">
        <v>739</v>
      </c>
      <c r="F379" s="86" t="s">
        <v>388</v>
      </c>
      <c r="G379" s="86" t="s">
        <v>176</v>
      </c>
      <c r="H379" s="96"/>
      <c r="I379" s="87" t="s">
        <v>158</v>
      </c>
      <c r="J379" s="87" t="s">
        <v>158</v>
      </c>
      <c r="K379" s="87" t="s">
        <v>158</v>
      </c>
      <c r="L379" s="96"/>
      <c r="M379" s="96"/>
      <c r="N379" s="87" t="s">
        <v>158</v>
      </c>
      <c r="O379" s="87" t="s">
        <v>158</v>
      </c>
      <c r="P379" s="86" t="s">
        <v>1901</v>
      </c>
      <c r="Q379" s="145" t="s">
        <v>883</v>
      </c>
      <c r="R379" s="86" t="s">
        <v>161</v>
      </c>
      <c r="S379" s="86" t="s">
        <v>442</v>
      </c>
      <c r="T379" s="86" t="s">
        <v>884</v>
      </c>
      <c r="U379" s="86" t="s">
        <v>885</v>
      </c>
    </row>
    <row r="380" spans="1:38" s="99" customFormat="1" hidden="1" x14ac:dyDescent="0.25">
      <c r="A380" s="86">
        <v>95</v>
      </c>
      <c r="B380" s="86" t="s">
        <v>88</v>
      </c>
      <c r="C380" s="86" t="s">
        <v>395</v>
      </c>
      <c r="D380" s="86" t="s">
        <v>780</v>
      </c>
      <c r="E380" s="85" t="s">
        <v>683</v>
      </c>
      <c r="F380" s="86" t="s">
        <v>781</v>
      </c>
      <c r="G380" s="86" t="s">
        <v>157</v>
      </c>
      <c r="H380" s="96"/>
      <c r="I380" s="87" t="s">
        <v>158</v>
      </c>
      <c r="J380" s="87" t="s">
        <v>158</v>
      </c>
      <c r="K380" s="96"/>
      <c r="L380" s="96"/>
      <c r="M380" s="96"/>
      <c r="N380" s="96"/>
      <c r="O380" s="96"/>
      <c r="P380" s="86" t="s">
        <v>1865</v>
      </c>
      <c r="Q380" s="145" t="s">
        <v>390</v>
      </c>
      <c r="R380" s="86" t="s">
        <v>161</v>
      </c>
      <c r="S380" s="86" t="s">
        <v>162</v>
      </c>
      <c r="T380" s="86" t="s">
        <v>518</v>
      </c>
      <c r="U380" s="86" t="s">
        <v>1987</v>
      </c>
      <c r="V380" s="85"/>
      <c r="W380" s="85"/>
      <c r="X380" s="85"/>
      <c r="Y380" s="85"/>
      <c r="Z380" s="85"/>
      <c r="AA380" s="85"/>
      <c r="AB380" s="85"/>
      <c r="AC380" s="85"/>
      <c r="AD380" s="85"/>
      <c r="AE380" s="85"/>
      <c r="AF380" s="85"/>
      <c r="AG380" s="85"/>
      <c r="AH380" s="85"/>
      <c r="AI380" s="85"/>
      <c r="AJ380" s="85"/>
      <c r="AK380" s="85"/>
      <c r="AL380" s="85"/>
    </row>
    <row r="381" spans="1:38" s="99" customFormat="1" hidden="1" x14ac:dyDescent="0.25">
      <c r="A381" s="86">
        <v>95</v>
      </c>
      <c r="B381" s="86" t="s">
        <v>88</v>
      </c>
      <c r="C381" s="86" t="s">
        <v>395</v>
      </c>
      <c r="D381" s="86" t="s">
        <v>780</v>
      </c>
      <c r="E381" s="85" t="s">
        <v>683</v>
      </c>
      <c r="F381" s="86" t="s">
        <v>781</v>
      </c>
      <c r="G381" s="86" t="s">
        <v>157</v>
      </c>
      <c r="H381" s="96"/>
      <c r="I381" s="87" t="s">
        <v>158</v>
      </c>
      <c r="J381" s="87" t="s">
        <v>158</v>
      </c>
      <c r="K381" s="96"/>
      <c r="L381" s="96"/>
      <c r="M381" s="96"/>
      <c r="N381" s="96"/>
      <c r="O381" s="96"/>
      <c r="P381" s="86" t="s">
        <v>787</v>
      </c>
      <c r="Q381" s="145" t="s">
        <v>788</v>
      </c>
      <c r="R381" s="86" t="s">
        <v>161</v>
      </c>
      <c r="S381" s="86" t="s">
        <v>162</v>
      </c>
      <c r="T381" s="86" t="s">
        <v>789</v>
      </c>
      <c r="U381" s="86" t="s">
        <v>1988</v>
      </c>
      <c r="V381" s="85"/>
      <c r="W381" s="85"/>
      <c r="X381" s="85"/>
      <c r="Y381" s="85"/>
      <c r="Z381" s="85"/>
      <c r="AA381" s="85"/>
      <c r="AB381" s="85"/>
      <c r="AC381" s="85"/>
      <c r="AD381" s="85"/>
      <c r="AE381" s="85"/>
      <c r="AF381" s="85"/>
      <c r="AG381" s="85"/>
      <c r="AH381" s="85"/>
      <c r="AI381" s="85"/>
      <c r="AJ381" s="85"/>
      <c r="AK381" s="85"/>
      <c r="AL381" s="85"/>
    </row>
    <row r="382" spans="1:38" s="86" customFormat="1" hidden="1" x14ac:dyDescent="0.25">
      <c r="A382" s="86">
        <v>95</v>
      </c>
      <c r="B382" s="86" t="s">
        <v>88</v>
      </c>
      <c r="C382" s="86" t="s">
        <v>395</v>
      </c>
      <c r="D382" s="86" t="s">
        <v>780</v>
      </c>
      <c r="E382" s="85" t="s">
        <v>683</v>
      </c>
      <c r="F382" s="86" t="s">
        <v>781</v>
      </c>
      <c r="G382" s="86" t="s">
        <v>157</v>
      </c>
      <c r="H382" s="96"/>
      <c r="I382" s="87" t="s">
        <v>158</v>
      </c>
      <c r="J382" s="87" t="s">
        <v>158</v>
      </c>
      <c r="K382" s="96"/>
      <c r="L382" s="96"/>
      <c r="M382" s="96"/>
      <c r="N382" s="96"/>
      <c r="O382" s="96"/>
      <c r="P382" s="86" t="s">
        <v>793</v>
      </c>
      <c r="Q382" s="145" t="s">
        <v>794</v>
      </c>
      <c r="R382" s="86" t="s">
        <v>168</v>
      </c>
      <c r="S382" s="86" t="s">
        <v>162</v>
      </c>
      <c r="T382" s="86">
        <v>2023</v>
      </c>
      <c r="U382" s="86" t="s">
        <v>1989</v>
      </c>
    </row>
    <row r="383" spans="1:38" s="86" customFormat="1" hidden="1" x14ac:dyDescent="0.25">
      <c r="A383" s="86">
        <v>95</v>
      </c>
      <c r="B383" s="86" t="s">
        <v>88</v>
      </c>
      <c r="C383" s="86" t="s">
        <v>395</v>
      </c>
      <c r="D383" s="86" t="s">
        <v>780</v>
      </c>
      <c r="E383" s="85" t="s">
        <v>683</v>
      </c>
      <c r="F383" s="86" t="s">
        <v>781</v>
      </c>
      <c r="G383" s="86" t="s">
        <v>157</v>
      </c>
      <c r="H383" s="96"/>
      <c r="I383" s="87" t="s">
        <v>158</v>
      </c>
      <c r="J383" s="87" t="s">
        <v>158</v>
      </c>
      <c r="K383" s="96"/>
      <c r="L383" s="96"/>
      <c r="M383" s="96"/>
      <c r="N383" s="96"/>
      <c r="O383" s="96"/>
      <c r="P383" s="86" t="s">
        <v>1990</v>
      </c>
      <c r="Q383" s="145" t="s">
        <v>782</v>
      </c>
      <c r="R383" s="86" t="s">
        <v>161</v>
      </c>
      <c r="S383" s="86" t="s">
        <v>162</v>
      </c>
      <c r="T383" s="86" t="s">
        <v>205</v>
      </c>
      <c r="U383" s="86" t="s">
        <v>783</v>
      </c>
    </row>
    <row r="384" spans="1:38" s="86" customFormat="1" hidden="1" x14ac:dyDescent="0.25">
      <c r="A384" s="86">
        <v>95</v>
      </c>
      <c r="B384" s="86" t="s">
        <v>88</v>
      </c>
      <c r="C384" s="86" t="s">
        <v>395</v>
      </c>
      <c r="D384" s="86" t="s">
        <v>780</v>
      </c>
      <c r="E384" s="85" t="s">
        <v>683</v>
      </c>
      <c r="F384" s="86" t="s">
        <v>781</v>
      </c>
      <c r="G384" s="86" t="s">
        <v>157</v>
      </c>
      <c r="H384" s="96"/>
      <c r="I384" s="87" t="s">
        <v>158</v>
      </c>
      <c r="J384" s="87" t="s">
        <v>158</v>
      </c>
      <c r="K384" s="96"/>
      <c r="L384" s="96"/>
      <c r="M384" s="96"/>
      <c r="N384" s="96"/>
      <c r="O384" s="96"/>
      <c r="P384" s="86" t="s">
        <v>790</v>
      </c>
      <c r="Q384" s="145" t="s">
        <v>791</v>
      </c>
      <c r="R384" s="86" t="s">
        <v>161</v>
      </c>
      <c r="S384" s="86" t="s">
        <v>162</v>
      </c>
      <c r="T384" s="86" t="s">
        <v>205</v>
      </c>
      <c r="U384" s="86" t="s">
        <v>792</v>
      </c>
    </row>
    <row r="385" spans="1:21" s="86" customFormat="1" hidden="1" x14ac:dyDescent="0.25">
      <c r="A385" s="86">
        <v>95</v>
      </c>
      <c r="B385" s="86" t="s">
        <v>88</v>
      </c>
      <c r="C385" s="86" t="s">
        <v>395</v>
      </c>
      <c r="D385" s="86" t="s">
        <v>780</v>
      </c>
      <c r="E385" s="85" t="s">
        <v>683</v>
      </c>
      <c r="F385" s="86" t="s">
        <v>781</v>
      </c>
      <c r="G385" s="86" t="s">
        <v>157</v>
      </c>
      <c r="H385" s="96"/>
      <c r="I385" s="87" t="s">
        <v>158</v>
      </c>
      <c r="J385" s="87" t="s">
        <v>158</v>
      </c>
      <c r="K385" s="96"/>
      <c r="L385" s="96"/>
      <c r="M385" s="96"/>
      <c r="N385" s="96"/>
      <c r="O385" s="96"/>
      <c r="P385" s="86" t="s">
        <v>784</v>
      </c>
      <c r="Q385" s="145" t="s">
        <v>785</v>
      </c>
      <c r="R385" s="86" t="s">
        <v>161</v>
      </c>
      <c r="S385" s="86" t="s">
        <v>162</v>
      </c>
      <c r="T385" s="86">
        <v>2023</v>
      </c>
      <c r="U385" s="86" t="s">
        <v>786</v>
      </c>
    </row>
    <row r="386" spans="1:21" s="86" customFormat="1" hidden="1" x14ac:dyDescent="0.25">
      <c r="A386" s="86">
        <v>96</v>
      </c>
      <c r="B386" s="86" t="s">
        <v>1762</v>
      </c>
      <c r="C386" s="86" t="s">
        <v>395</v>
      </c>
      <c r="D386" s="86" t="s">
        <v>780</v>
      </c>
      <c r="E386" s="86" t="s">
        <v>326</v>
      </c>
      <c r="F386" s="86" t="s">
        <v>781</v>
      </c>
      <c r="G386" s="86" t="s">
        <v>157</v>
      </c>
      <c r="H386" s="96"/>
      <c r="I386" s="87" t="s">
        <v>158</v>
      </c>
      <c r="J386" s="87" t="s">
        <v>158</v>
      </c>
      <c r="K386" s="96"/>
      <c r="L386" s="96"/>
      <c r="M386" s="96"/>
      <c r="N386" s="96"/>
      <c r="O386" s="96"/>
      <c r="P386" s="86" t="s">
        <v>205</v>
      </c>
      <c r="Q386" s="128" t="s">
        <v>205</v>
      </c>
      <c r="R386" s="128" t="s">
        <v>205</v>
      </c>
      <c r="S386" s="98" t="s">
        <v>205</v>
      </c>
      <c r="T386" s="86" t="s">
        <v>205</v>
      </c>
      <c r="U386" s="86" t="s">
        <v>206</v>
      </c>
    </row>
    <row r="387" spans="1:21" s="86" customFormat="1" hidden="1" x14ac:dyDescent="0.25">
      <c r="A387" s="86">
        <v>97</v>
      </c>
      <c r="B387" s="86" t="s">
        <v>89</v>
      </c>
      <c r="C387" s="86" t="s">
        <v>395</v>
      </c>
      <c r="D387" s="86" t="s">
        <v>396</v>
      </c>
      <c r="E387" s="85" t="s">
        <v>683</v>
      </c>
      <c r="F387" s="86" t="s">
        <v>781</v>
      </c>
      <c r="G387" s="86" t="s">
        <v>157</v>
      </c>
      <c r="H387" s="96"/>
      <c r="I387" s="87" t="s">
        <v>158</v>
      </c>
      <c r="J387" s="87" t="s">
        <v>158</v>
      </c>
      <c r="K387" s="96"/>
      <c r="L387" s="96"/>
      <c r="M387" s="96"/>
      <c r="N387" s="96"/>
      <c r="O387" s="96"/>
      <c r="P387" s="86" t="s">
        <v>799</v>
      </c>
      <c r="Q387" s="145" t="s">
        <v>800</v>
      </c>
      <c r="R387" s="128" t="s">
        <v>161</v>
      </c>
      <c r="S387" s="86" t="s">
        <v>162</v>
      </c>
      <c r="T387" s="86" t="s">
        <v>205</v>
      </c>
      <c r="U387" s="86" t="s">
        <v>1991</v>
      </c>
    </row>
    <row r="388" spans="1:21" s="86" customFormat="1" ht="14.65" hidden="1" customHeight="1" x14ac:dyDescent="0.25">
      <c r="A388" s="86">
        <v>97</v>
      </c>
      <c r="B388" s="86" t="s">
        <v>89</v>
      </c>
      <c r="C388" s="86" t="s">
        <v>395</v>
      </c>
      <c r="D388" s="86" t="s">
        <v>396</v>
      </c>
      <c r="E388" s="85" t="s">
        <v>683</v>
      </c>
      <c r="F388" s="86" t="s">
        <v>781</v>
      </c>
      <c r="G388" s="86" t="s">
        <v>157</v>
      </c>
      <c r="H388" s="96"/>
      <c r="I388" s="87" t="s">
        <v>158</v>
      </c>
      <c r="J388" s="87" t="s">
        <v>158</v>
      </c>
      <c r="K388" s="96"/>
      <c r="L388" s="96"/>
      <c r="M388" s="96"/>
      <c r="N388" s="96"/>
      <c r="O388" s="96"/>
      <c r="P388" s="86" t="s">
        <v>634</v>
      </c>
      <c r="Q388" s="145" t="s">
        <v>635</v>
      </c>
      <c r="R388" s="86" t="s">
        <v>161</v>
      </c>
      <c r="S388" s="86" t="s">
        <v>796</v>
      </c>
      <c r="T388" s="86" t="s">
        <v>797</v>
      </c>
      <c r="U388" s="86" t="s">
        <v>798</v>
      </c>
    </row>
    <row r="389" spans="1:21" s="86" customFormat="1" ht="14.65" hidden="1" customHeight="1" x14ac:dyDescent="0.25">
      <c r="A389" s="86">
        <v>98</v>
      </c>
      <c r="B389" s="85" t="s">
        <v>90</v>
      </c>
      <c r="C389" s="86" t="s">
        <v>395</v>
      </c>
      <c r="D389" s="85" t="s">
        <v>194</v>
      </c>
      <c r="E389" s="85" t="s">
        <v>822</v>
      </c>
      <c r="F389" s="85" t="s">
        <v>196</v>
      </c>
      <c r="G389" s="85" t="s">
        <v>157</v>
      </c>
      <c r="H389" s="96"/>
      <c r="I389" s="87" t="s">
        <v>158</v>
      </c>
      <c r="J389" s="87" t="s">
        <v>158</v>
      </c>
      <c r="K389" s="96"/>
      <c r="L389" s="96"/>
      <c r="M389" s="96"/>
      <c r="N389" s="87" t="s">
        <v>158</v>
      </c>
      <c r="O389" s="96"/>
      <c r="P389" s="86" t="s">
        <v>197</v>
      </c>
      <c r="Q389" s="145" t="s">
        <v>819</v>
      </c>
      <c r="R389" s="86" t="s">
        <v>161</v>
      </c>
      <c r="S389" s="86" t="s">
        <v>162</v>
      </c>
      <c r="T389" s="86" t="s">
        <v>823</v>
      </c>
      <c r="U389" s="86" t="s">
        <v>1992</v>
      </c>
    </row>
    <row r="390" spans="1:21" s="86" customFormat="1" hidden="1" x14ac:dyDescent="0.25">
      <c r="A390" s="86">
        <v>98</v>
      </c>
      <c r="B390" s="85" t="s">
        <v>90</v>
      </c>
      <c r="C390" s="85" t="s">
        <v>395</v>
      </c>
      <c r="D390" s="85" t="s">
        <v>213</v>
      </c>
      <c r="E390" s="85" t="s">
        <v>766</v>
      </c>
      <c r="F390" s="85" t="s">
        <v>196</v>
      </c>
      <c r="G390" s="85" t="s">
        <v>157</v>
      </c>
      <c r="H390" s="96"/>
      <c r="I390" s="87" t="s">
        <v>158</v>
      </c>
      <c r="J390" s="87" t="s">
        <v>158</v>
      </c>
      <c r="K390" s="87" t="s">
        <v>158</v>
      </c>
      <c r="L390" s="96"/>
      <c r="M390" s="96"/>
      <c r="N390" s="87" t="s">
        <v>158</v>
      </c>
      <c r="O390" s="87" t="s">
        <v>158</v>
      </c>
      <c r="P390" s="86" t="s">
        <v>215</v>
      </c>
      <c r="Q390" s="145" t="s">
        <v>216</v>
      </c>
      <c r="R390" s="86" t="s">
        <v>161</v>
      </c>
      <c r="S390" s="86" t="s">
        <v>211</v>
      </c>
      <c r="T390" s="86">
        <v>2021</v>
      </c>
      <c r="U390" s="86" t="s">
        <v>491</v>
      </c>
    </row>
    <row r="391" spans="1:21" s="86" customFormat="1" hidden="1" x14ac:dyDescent="0.25">
      <c r="A391" s="86">
        <v>98</v>
      </c>
      <c r="B391" s="85" t="s">
        <v>90</v>
      </c>
      <c r="C391" s="85" t="s">
        <v>395</v>
      </c>
      <c r="D391" s="85" t="s">
        <v>811</v>
      </c>
      <c r="E391" s="85" t="s">
        <v>824</v>
      </c>
      <c r="F391" s="85" t="s">
        <v>1907</v>
      </c>
      <c r="G391" s="85" t="s">
        <v>249</v>
      </c>
      <c r="H391" s="87" t="s">
        <v>158</v>
      </c>
      <c r="I391" s="87" t="s">
        <v>158</v>
      </c>
      <c r="J391" s="87" t="s">
        <v>158</v>
      </c>
      <c r="K391" s="96"/>
      <c r="L391" s="96"/>
      <c r="M391" s="96"/>
      <c r="N391" s="87" t="s">
        <v>158</v>
      </c>
      <c r="O391" s="87" t="s">
        <v>158</v>
      </c>
      <c r="P391" s="86" t="s">
        <v>811</v>
      </c>
      <c r="Q391" s="147" t="s">
        <v>825</v>
      </c>
      <c r="R391" s="86" t="s">
        <v>161</v>
      </c>
      <c r="S391" s="86" t="s">
        <v>244</v>
      </c>
      <c r="T391" s="86" t="s">
        <v>826</v>
      </c>
      <c r="U391" s="86" t="s">
        <v>827</v>
      </c>
    </row>
    <row r="392" spans="1:21" s="86" customFormat="1" ht="14.65" hidden="1" customHeight="1" x14ac:dyDescent="0.25">
      <c r="A392" s="86">
        <v>98</v>
      </c>
      <c r="B392" s="86" t="s">
        <v>90</v>
      </c>
      <c r="C392" s="86" t="s">
        <v>395</v>
      </c>
      <c r="D392" s="86" t="s">
        <v>801</v>
      </c>
      <c r="E392" s="86" t="s">
        <v>802</v>
      </c>
      <c r="F392" s="86" t="s">
        <v>781</v>
      </c>
      <c r="G392" s="86" t="s">
        <v>157</v>
      </c>
      <c r="H392" s="96"/>
      <c r="I392" s="87" t="s">
        <v>158</v>
      </c>
      <c r="J392" s="87" t="s">
        <v>158</v>
      </c>
      <c r="K392" s="96"/>
      <c r="L392" s="96"/>
      <c r="M392" s="96"/>
      <c r="N392" s="96"/>
      <c r="O392" s="96"/>
      <c r="P392" s="86" t="s">
        <v>807</v>
      </c>
      <c r="Q392" s="150" t="s">
        <v>1132</v>
      </c>
      <c r="R392" s="86" t="s">
        <v>161</v>
      </c>
      <c r="S392" s="86" t="s">
        <v>299</v>
      </c>
      <c r="T392" s="86">
        <v>2020</v>
      </c>
      <c r="U392" s="86" t="s">
        <v>808</v>
      </c>
    </row>
    <row r="393" spans="1:21" s="86" customFormat="1" ht="14.65" hidden="1" customHeight="1" x14ac:dyDescent="0.25">
      <c r="A393" s="86">
        <v>98</v>
      </c>
      <c r="B393" s="86" t="s">
        <v>90</v>
      </c>
      <c r="C393" s="86" t="s">
        <v>395</v>
      </c>
      <c r="D393" s="86" t="s">
        <v>801</v>
      </c>
      <c r="E393" s="86" t="s">
        <v>802</v>
      </c>
      <c r="F393" s="86" t="s">
        <v>781</v>
      </c>
      <c r="G393" s="86" t="s">
        <v>157</v>
      </c>
      <c r="H393" s="96"/>
      <c r="I393" s="87" t="s">
        <v>158</v>
      </c>
      <c r="J393" s="87" t="s">
        <v>158</v>
      </c>
      <c r="K393" s="96"/>
      <c r="L393" s="96"/>
      <c r="M393" s="96"/>
      <c r="N393" s="96"/>
      <c r="O393" s="96"/>
      <c r="P393" s="86" t="s">
        <v>803</v>
      </c>
      <c r="Q393" s="145" t="s">
        <v>804</v>
      </c>
      <c r="R393" s="86" t="s">
        <v>161</v>
      </c>
      <c r="S393" s="86" t="s">
        <v>162</v>
      </c>
      <c r="T393" s="86" t="s">
        <v>805</v>
      </c>
      <c r="U393" s="86" t="s">
        <v>806</v>
      </c>
    </row>
    <row r="394" spans="1:21" s="86" customFormat="1" ht="14.65" hidden="1" customHeight="1" x14ac:dyDescent="0.25">
      <c r="A394" s="86">
        <v>98</v>
      </c>
      <c r="B394" s="86" t="s">
        <v>90</v>
      </c>
      <c r="C394" s="86" t="s">
        <v>395</v>
      </c>
      <c r="D394" s="86" t="s">
        <v>801</v>
      </c>
      <c r="E394" s="86" t="s">
        <v>802</v>
      </c>
      <c r="F394" s="86" t="s">
        <v>781</v>
      </c>
      <c r="G394" s="86" t="s">
        <v>157</v>
      </c>
      <c r="H394" s="96"/>
      <c r="I394" s="87" t="s">
        <v>158</v>
      </c>
      <c r="J394" s="87" t="s">
        <v>158</v>
      </c>
      <c r="K394" s="96"/>
      <c r="L394" s="96"/>
      <c r="M394" s="96"/>
      <c r="N394" s="96"/>
      <c r="O394" s="96"/>
      <c r="P394" s="86" t="s">
        <v>811</v>
      </c>
      <c r="Q394" s="145" t="s">
        <v>812</v>
      </c>
      <c r="R394" s="86" t="s">
        <v>161</v>
      </c>
      <c r="S394" s="86" t="s">
        <v>162</v>
      </c>
      <c r="T394" s="86" t="s">
        <v>813</v>
      </c>
      <c r="U394" s="86" t="s">
        <v>814</v>
      </c>
    </row>
    <row r="395" spans="1:21" s="86" customFormat="1" hidden="1" x14ac:dyDescent="0.25">
      <c r="A395" s="86">
        <v>98</v>
      </c>
      <c r="B395" s="86" t="s">
        <v>90</v>
      </c>
      <c r="C395" s="86" t="s">
        <v>395</v>
      </c>
      <c r="D395" s="86" t="s">
        <v>801</v>
      </c>
      <c r="E395" s="86" t="s">
        <v>802</v>
      </c>
      <c r="F395" s="86" t="s">
        <v>781</v>
      </c>
      <c r="G395" s="86" t="s">
        <v>157</v>
      </c>
      <c r="H395" s="96"/>
      <c r="I395" s="87" t="s">
        <v>158</v>
      </c>
      <c r="J395" s="87" t="s">
        <v>158</v>
      </c>
      <c r="K395" s="96"/>
      <c r="L395" s="96"/>
      <c r="M395" s="96"/>
      <c r="N395" s="96"/>
      <c r="O395" s="96"/>
      <c r="P395" s="86" t="s">
        <v>809</v>
      </c>
      <c r="Q395" s="145" t="s">
        <v>810</v>
      </c>
      <c r="R395" s="86" t="s">
        <v>161</v>
      </c>
      <c r="S395" s="86" t="s">
        <v>162</v>
      </c>
      <c r="T395" s="86" t="s">
        <v>304</v>
      </c>
      <c r="U395" s="86" t="s">
        <v>1993</v>
      </c>
    </row>
    <row r="396" spans="1:21" s="86" customFormat="1" hidden="1" x14ac:dyDescent="0.25">
      <c r="A396" s="86">
        <v>98</v>
      </c>
      <c r="B396" s="86" t="s">
        <v>90</v>
      </c>
      <c r="C396" s="86" t="s">
        <v>395</v>
      </c>
      <c r="D396" s="86" t="s">
        <v>801</v>
      </c>
      <c r="E396" s="86" t="s">
        <v>802</v>
      </c>
      <c r="F396" s="86" t="s">
        <v>781</v>
      </c>
      <c r="G396" s="86" t="s">
        <v>157</v>
      </c>
      <c r="H396" s="96"/>
      <c r="I396" s="87" t="s">
        <v>158</v>
      </c>
      <c r="J396" s="87" t="s">
        <v>158</v>
      </c>
      <c r="K396" s="96"/>
      <c r="L396" s="96"/>
      <c r="M396" s="96"/>
      <c r="N396" s="96"/>
      <c r="O396" s="96"/>
      <c r="P396" s="86" t="s">
        <v>215</v>
      </c>
      <c r="Q396" s="145" t="s">
        <v>815</v>
      </c>
      <c r="R396" s="86" t="s">
        <v>161</v>
      </c>
      <c r="S396" s="86" t="s">
        <v>234</v>
      </c>
      <c r="T396" s="86" t="s">
        <v>816</v>
      </c>
      <c r="U396" s="86" t="s">
        <v>817</v>
      </c>
    </row>
    <row r="397" spans="1:21" s="86" customFormat="1" hidden="1" x14ac:dyDescent="0.25">
      <c r="A397" s="86">
        <v>98</v>
      </c>
      <c r="B397" s="85" t="s">
        <v>90</v>
      </c>
      <c r="C397" s="86" t="s">
        <v>395</v>
      </c>
      <c r="D397" s="85" t="s">
        <v>194</v>
      </c>
      <c r="E397" s="85" t="s">
        <v>818</v>
      </c>
      <c r="F397" s="85" t="s">
        <v>388</v>
      </c>
      <c r="G397" s="85" t="s">
        <v>157</v>
      </c>
      <c r="H397" s="96"/>
      <c r="I397" s="87" t="s">
        <v>158</v>
      </c>
      <c r="J397" s="87" t="s">
        <v>158</v>
      </c>
      <c r="K397" s="96"/>
      <c r="L397" s="96"/>
      <c r="M397" s="96"/>
      <c r="N397" s="87" t="s">
        <v>158</v>
      </c>
      <c r="O397" s="96"/>
      <c r="P397" s="86" t="s">
        <v>197</v>
      </c>
      <c r="Q397" s="145" t="s">
        <v>819</v>
      </c>
      <c r="R397" s="86" t="s">
        <v>161</v>
      </c>
      <c r="S397" s="86" t="s">
        <v>162</v>
      </c>
      <c r="T397" s="86" t="s">
        <v>820</v>
      </c>
      <c r="U397" s="86" t="s">
        <v>821</v>
      </c>
    </row>
    <row r="398" spans="1:21" hidden="1" x14ac:dyDescent="0.25">
      <c r="A398" s="86">
        <v>99</v>
      </c>
      <c r="B398" s="86" t="s">
        <v>91</v>
      </c>
      <c r="C398" s="85" t="s">
        <v>229</v>
      </c>
      <c r="D398" s="86" t="s">
        <v>683</v>
      </c>
      <c r="E398" s="86" t="s">
        <v>828</v>
      </c>
      <c r="F398" s="86" t="s">
        <v>156</v>
      </c>
      <c r="G398" s="86" t="s">
        <v>157</v>
      </c>
      <c r="H398" s="96"/>
      <c r="I398" s="96"/>
      <c r="J398" s="96"/>
      <c r="K398" s="87" t="s">
        <v>158</v>
      </c>
      <c r="L398" s="96"/>
      <c r="M398" s="96"/>
      <c r="N398" s="96"/>
      <c r="O398" s="96"/>
      <c r="P398" s="86" t="s">
        <v>205</v>
      </c>
      <c r="Q398" s="128" t="s">
        <v>205</v>
      </c>
      <c r="R398" s="128" t="s">
        <v>205</v>
      </c>
      <c r="S398" s="98" t="s">
        <v>205</v>
      </c>
      <c r="T398" s="86" t="s">
        <v>205</v>
      </c>
      <c r="U398" s="86" t="s">
        <v>206</v>
      </c>
    </row>
    <row r="399" spans="1:21" s="86" customFormat="1" hidden="1" x14ac:dyDescent="0.25">
      <c r="A399" s="86">
        <v>100</v>
      </c>
      <c r="B399" s="86" t="s">
        <v>92</v>
      </c>
      <c r="C399" s="86" t="s">
        <v>395</v>
      </c>
      <c r="D399" s="86" t="s">
        <v>833</v>
      </c>
      <c r="F399" s="86" t="s">
        <v>297</v>
      </c>
      <c r="G399" s="86" t="s">
        <v>157</v>
      </c>
      <c r="H399" s="96"/>
      <c r="I399" s="87" t="s">
        <v>158</v>
      </c>
      <c r="J399" s="87" t="s">
        <v>158</v>
      </c>
      <c r="K399" s="96"/>
      <c r="L399" s="96"/>
      <c r="M399" s="96"/>
      <c r="N399" s="96"/>
      <c r="O399" s="96"/>
      <c r="P399" s="86" t="s">
        <v>834</v>
      </c>
      <c r="Q399" s="145" t="s">
        <v>835</v>
      </c>
      <c r="R399" s="86" t="s">
        <v>161</v>
      </c>
      <c r="S399" s="86" t="s">
        <v>162</v>
      </c>
      <c r="T399" s="86" t="s">
        <v>836</v>
      </c>
      <c r="U399" s="86" t="s">
        <v>1994</v>
      </c>
    </row>
    <row r="400" spans="1:21" s="86" customFormat="1" hidden="1" x14ac:dyDescent="0.25">
      <c r="A400" s="86">
        <v>100</v>
      </c>
      <c r="B400" s="86" t="s">
        <v>92</v>
      </c>
      <c r="C400" s="86" t="s">
        <v>395</v>
      </c>
      <c r="D400" s="86" t="s">
        <v>379</v>
      </c>
      <c r="E400" s="86" t="s">
        <v>829</v>
      </c>
      <c r="F400" s="86" t="s">
        <v>297</v>
      </c>
      <c r="G400" s="86" t="s">
        <v>157</v>
      </c>
      <c r="H400" s="96"/>
      <c r="I400" s="87" t="s">
        <v>158</v>
      </c>
      <c r="J400" s="87" t="s">
        <v>158</v>
      </c>
      <c r="K400" s="96"/>
      <c r="L400" s="96"/>
      <c r="M400" s="96"/>
      <c r="N400" s="96"/>
      <c r="O400" s="96"/>
      <c r="P400" s="86" t="s">
        <v>1995</v>
      </c>
      <c r="Q400" s="145" t="s">
        <v>831</v>
      </c>
      <c r="R400" s="86" t="s">
        <v>161</v>
      </c>
      <c r="S400" s="86" t="s">
        <v>162</v>
      </c>
      <c r="T400" s="86" t="s">
        <v>832</v>
      </c>
      <c r="U400" s="86" t="s">
        <v>1996</v>
      </c>
    </row>
    <row r="401" spans="1:21" s="86" customFormat="1" hidden="1" x14ac:dyDescent="0.25">
      <c r="A401" s="86">
        <v>100</v>
      </c>
      <c r="B401" s="86" t="s">
        <v>92</v>
      </c>
      <c r="C401" s="85" t="s">
        <v>395</v>
      </c>
      <c r="D401" s="85" t="s">
        <v>213</v>
      </c>
      <c r="E401" s="85" t="s">
        <v>1997</v>
      </c>
      <c r="F401" s="85" t="s">
        <v>196</v>
      </c>
      <c r="G401" s="85" t="s">
        <v>157</v>
      </c>
      <c r="H401" s="96"/>
      <c r="I401" s="87" t="s">
        <v>158</v>
      </c>
      <c r="J401" s="87" t="s">
        <v>158</v>
      </c>
      <c r="K401" s="87" t="s">
        <v>158</v>
      </c>
      <c r="L401" s="96"/>
      <c r="M401" s="96"/>
      <c r="N401" s="87" t="s">
        <v>158</v>
      </c>
      <c r="O401" s="87" t="s">
        <v>158</v>
      </c>
      <c r="P401" s="86" t="s">
        <v>215</v>
      </c>
      <c r="Q401" s="145" t="s">
        <v>216</v>
      </c>
      <c r="R401" s="86" t="s">
        <v>161</v>
      </c>
      <c r="S401" s="86" t="s">
        <v>211</v>
      </c>
      <c r="T401" s="86">
        <v>2018</v>
      </c>
      <c r="U401" s="86" t="s">
        <v>491</v>
      </c>
    </row>
    <row r="402" spans="1:21" s="86" customFormat="1" hidden="1" x14ac:dyDescent="0.25">
      <c r="A402" s="86">
        <v>100</v>
      </c>
      <c r="B402" s="86" t="s">
        <v>92</v>
      </c>
      <c r="C402" s="85" t="s">
        <v>395</v>
      </c>
      <c r="D402" s="85" t="s">
        <v>213</v>
      </c>
      <c r="E402" s="85" t="s">
        <v>837</v>
      </c>
      <c r="F402" s="85" t="s">
        <v>196</v>
      </c>
      <c r="G402" s="85" t="s">
        <v>157</v>
      </c>
      <c r="H402" s="96"/>
      <c r="I402" s="87" t="s">
        <v>158</v>
      </c>
      <c r="J402" s="87" t="s">
        <v>158</v>
      </c>
      <c r="K402" s="87" t="s">
        <v>158</v>
      </c>
      <c r="L402" s="96"/>
      <c r="M402" s="96"/>
      <c r="N402" s="87" t="s">
        <v>158</v>
      </c>
      <c r="O402" s="87" t="s">
        <v>158</v>
      </c>
      <c r="P402" s="86" t="s">
        <v>215</v>
      </c>
      <c r="Q402" s="145" t="s">
        <v>216</v>
      </c>
      <c r="R402" s="86" t="s">
        <v>161</v>
      </c>
      <c r="S402" s="86" t="s">
        <v>211</v>
      </c>
      <c r="T402" s="86">
        <v>2021</v>
      </c>
      <c r="U402" s="86" t="s">
        <v>491</v>
      </c>
    </row>
    <row r="403" spans="1:21" s="86" customFormat="1" hidden="1" x14ac:dyDescent="0.25">
      <c r="A403" s="86">
        <v>101</v>
      </c>
      <c r="B403" s="85" t="s">
        <v>93</v>
      </c>
      <c r="C403" s="85" t="s">
        <v>395</v>
      </c>
      <c r="D403" s="85" t="s">
        <v>213</v>
      </c>
      <c r="E403" s="85" t="s">
        <v>838</v>
      </c>
      <c r="F403" s="85" t="s">
        <v>196</v>
      </c>
      <c r="G403" s="85" t="s">
        <v>157</v>
      </c>
      <c r="H403" s="87" t="s">
        <v>158</v>
      </c>
      <c r="I403" s="87" t="s">
        <v>158</v>
      </c>
      <c r="J403" s="87" t="s">
        <v>158</v>
      </c>
      <c r="K403" s="87" t="s">
        <v>158</v>
      </c>
      <c r="L403" s="87" t="s">
        <v>158</v>
      </c>
      <c r="M403" s="96"/>
      <c r="N403" s="87" t="s">
        <v>158</v>
      </c>
      <c r="O403" s="87" t="s">
        <v>158</v>
      </c>
      <c r="P403" s="86" t="s">
        <v>215</v>
      </c>
      <c r="Q403" s="145" t="s">
        <v>216</v>
      </c>
      <c r="R403" s="86" t="s">
        <v>161</v>
      </c>
      <c r="S403" s="86" t="s">
        <v>211</v>
      </c>
      <c r="T403" s="86">
        <v>2018</v>
      </c>
      <c r="U403" s="86" t="s">
        <v>491</v>
      </c>
    </row>
    <row r="404" spans="1:21" s="86" customFormat="1" hidden="1" x14ac:dyDescent="0.25">
      <c r="A404" s="86">
        <v>101</v>
      </c>
      <c r="B404" s="85" t="s">
        <v>93</v>
      </c>
      <c r="C404" s="85" t="s">
        <v>395</v>
      </c>
      <c r="D404" s="85" t="s">
        <v>213</v>
      </c>
      <c r="E404" s="85" t="s">
        <v>839</v>
      </c>
      <c r="F404" s="85" t="s">
        <v>196</v>
      </c>
      <c r="G404" s="85" t="s">
        <v>157</v>
      </c>
      <c r="H404" s="87" t="s">
        <v>158</v>
      </c>
      <c r="I404" s="87" t="s">
        <v>158</v>
      </c>
      <c r="J404" s="87" t="s">
        <v>158</v>
      </c>
      <c r="K404" s="87" t="s">
        <v>158</v>
      </c>
      <c r="L404" s="87" t="s">
        <v>158</v>
      </c>
      <c r="M404" s="96"/>
      <c r="N404" s="87" t="s">
        <v>158</v>
      </c>
      <c r="O404" s="87" t="s">
        <v>158</v>
      </c>
      <c r="P404" s="86" t="s">
        <v>215</v>
      </c>
      <c r="Q404" s="145" t="s">
        <v>216</v>
      </c>
      <c r="R404" s="86" t="s">
        <v>161</v>
      </c>
      <c r="S404" s="86" t="s">
        <v>211</v>
      </c>
      <c r="T404" s="86">
        <v>2019</v>
      </c>
      <c r="U404" s="86" t="s">
        <v>491</v>
      </c>
    </row>
    <row r="405" spans="1:21" s="86" customFormat="1" hidden="1" x14ac:dyDescent="0.25">
      <c r="A405" s="86">
        <v>101</v>
      </c>
      <c r="B405" s="85" t="s">
        <v>93</v>
      </c>
      <c r="C405" s="85" t="s">
        <v>395</v>
      </c>
      <c r="D405" s="86" t="s">
        <v>1998</v>
      </c>
      <c r="E405" s="85" t="s">
        <v>840</v>
      </c>
      <c r="F405" s="85" t="s">
        <v>196</v>
      </c>
      <c r="G405" s="85" t="s">
        <v>157</v>
      </c>
      <c r="H405" s="87" t="s">
        <v>158</v>
      </c>
      <c r="I405" s="87" t="s">
        <v>158</v>
      </c>
      <c r="J405" s="87" t="s">
        <v>158</v>
      </c>
      <c r="K405" s="87" t="s">
        <v>158</v>
      </c>
      <c r="L405" s="87" t="s">
        <v>158</v>
      </c>
      <c r="M405" s="96"/>
      <c r="N405" s="87" t="s">
        <v>158</v>
      </c>
      <c r="O405" s="87" t="s">
        <v>158</v>
      </c>
      <c r="P405" s="86" t="s">
        <v>1998</v>
      </c>
      <c r="Q405" s="145" t="s">
        <v>841</v>
      </c>
      <c r="R405" s="86" t="s">
        <v>161</v>
      </c>
      <c r="S405" s="86" t="s">
        <v>162</v>
      </c>
      <c r="T405" s="86" t="s">
        <v>842</v>
      </c>
      <c r="U405" s="86" t="s">
        <v>1999</v>
      </c>
    </row>
    <row r="406" spans="1:21" hidden="1" x14ac:dyDescent="0.25">
      <c r="A406" s="86">
        <v>102</v>
      </c>
      <c r="B406" s="85" t="s">
        <v>94</v>
      </c>
      <c r="C406" s="85" t="s">
        <v>395</v>
      </c>
      <c r="D406" s="85" t="s">
        <v>213</v>
      </c>
      <c r="E406" s="85" t="s">
        <v>843</v>
      </c>
      <c r="F406" s="85" t="s">
        <v>196</v>
      </c>
      <c r="G406" s="85" t="s">
        <v>157</v>
      </c>
      <c r="H406" s="87" t="s">
        <v>158</v>
      </c>
      <c r="I406" s="87" t="s">
        <v>158</v>
      </c>
      <c r="J406" s="87" t="s">
        <v>158</v>
      </c>
      <c r="K406" s="87" t="s">
        <v>158</v>
      </c>
      <c r="L406" s="87" t="s">
        <v>158</v>
      </c>
      <c r="M406" s="96"/>
      <c r="N406" s="87" t="s">
        <v>158</v>
      </c>
      <c r="O406" s="87" t="s">
        <v>158</v>
      </c>
      <c r="P406" s="86" t="s">
        <v>215</v>
      </c>
      <c r="Q406" s="145" t="s">
        <v>216</v>
      </c>
      <c r="R406" s="86" t="s">
        <v>161</v>
      </c>
      <c r="S406" s="86" t="s">
        <v>211</v>
      </c>
      <c r="T406" s="86">
        <v>2020</v>
      </c>
      <c r="U406" s="86" t="s">
        <v>491</v>
      </c>
    </row>
    <row r="407" spans="1:21" s="86" customFormat="1" hidden="1" x14ac:dyDescent="0.25">
      <c r="A407" s="86">
        <v>102</v>
      </c>
      <c r="B407" s="85" t="s">
        <v>94</v>
      </c>
      <c r="C407" s="85" t="s">
        <v>395</v>
      </c>
      <c r="D407" s="85" t="s">
        <v>213</v>
      </c>
      <c r="E407" s="85" t="s">
        <v>843</v>
      </c>
      <c r="F407" s="85" t="s">
        <v>196</v>
      </c>
      <c r="G407" s="85" t="s">
        <v>157</v>
      </c>
      <c r="H407" s="87" t="s">
        <v>158</v>
      </c>
      <c r="I407" s="87" t="s">
        <v>158</v>
      </c>
      <c r="J407" s="87" t="s">
        <v>158</v>
      </c>
      <c r="K407" s="87" t="s">
        <v>158</v>
      </c>
      <c r="L407" s="87" t="s">
        <v>158</v>
      </c>
      <c r="M407" s="96"/>
      <c r="N407" s="87" t="s">
        <v>158</v>
      </c>
      <c r="O407" s="87" t="s">
        <v>158</v>
      </c>
      <c r="P407" s="86" t="s">
        <v>215</v>
      </c>
      <c r="Q407" s="145" t="s">
        <v>216</v>
      </c>
      <c r="R407" s="86" t="s">
        <v>161</v>
      </c>
      <c r="S407" s="86" t="s">
        <v>211</v>
      </c>
      <c r="T407" s="86">
        <v>2020</v>
      </c>
      <c r="U407" s="86" t="s">
        <v>491</v>
      </c>
    </row>
    <row r="408" spans="1:21" s="86" customFormat="1" hidden="1" x14ac:dyDescent="0.25">
      <c r="A408" s="86">
        <v>103</v>
      </c>
      <c r="B408" s="86" t="s">
        <v>95</v>
      </c>
      <c r="C408" s="86" t="s">
        <v>395</v>
      </c>
      <c r="D408" s="86" t="s">
        <v>844</v>
      </c>
      <c r="E408" s="86" t="s">
        <v>95</v>
      </c>
      <c r="F408" s="86" t="s">
        <v>258</v>
      </c>
      <c r="G408" s="86" t="s">
        <v>157</v>
      </c>
      <c r="H408" s="87" t="s">
        <v>158</v>
      </c>
      <c r="I408" s="87" t="s">
        <v>158</v>
      </c>
      <c r="J408" s="96"/>
      <c r="K408" s="96"/>
      <c r="L408" s="87" t="s">
        <v>158</v>
      </c>
      <c r="M408" s="87" t="s">
        <v>158</v>
      </c>
      <c r="N408" s="87" t="s">
        <v>158</v>
      </c>
      <c r="O408" s="96"/>
      <c r="P408" s="86" t="s">
        <v>845</v>
      </c>
      <c r="Q408" s="145" t="s">
        <v>846</v>
      </c>
      <c r="R408" s="86" t="s">
        <v>161</v>
      </c>
      <c r="S408" s="86" t="s">
        <v>211</v>
      </c>
      <c r="T408" s="86" t="s">
        <v>847</v>
      </c>
      <c r="U408" s="86" t="s">
        <v>2000</v>
      </c>
    </row>
    <row r="409" spans="1:21" s="86" customFormat="1" hidden="1" x14ac:dyDescent="0.25">
      <c r="A409" s="86">
        <v>103</v>
      </c>
      <c r="B409" s="86" t="s">
        <v>95</v>
      </c>
      <c r="C409" s="86" t="s">
        <v>395</v>
      </c>
      <c r="D409" s="86" t="s">
        <v>844</v>
      </c>
      <c r="E409" s="86" t="s">
        <v>95</v>
      </c>
      <c r="F409" s="86" t="s">
        <v>258</v>
      </c>
      <c r="G409" s="86" t="s">
        <v>157</v>
      </c>
      <c r="H409" s="87" t="s">
        <v>158</v>
      </c>
      <c r="I409" s="87" t="s">
        <v>158</v>
      </c>
      <c r="J409" s="96"/>
      <c r="K409" s="96"/>
      <c r="L409" s="87" t="s">
        <v>158</v>
      </c>
      <c r="M409" s="87" t="s">
        <v>158</v>
      </c>
      <c r="N409" s="87" t="s">
        <v>158</v>
      </c>
      <c r="O409" s="96"/>
      <c r="P409" s="86" t="s">
        <v>215</v>
      </c>
      <c r="Q409" s="145" t="s">
        <v>848</v>
      </c>
      <c r="R409" s="86" t="s">
        <v>161</v>
      </c>
      <c r="S409" s="86" t="s">
        <v>796</v>
      </c>
      <c r="T409" s="86" t="s">
        <v>849</v>
      </c>
      <c r="U409" s="86" t="s">
        <v>2001</v>
      </c>
    </row>
    <row r="410" spans="1:21" s="86" customFormat="1" hidden="1" x14ac:dyDescent="0.25">
      <c r="A410" s="86">
        <v>104</v>
      </c>
      <c r="B410" s="86" t="s">
        <v>1764</v>
      </c>
      <c r="C410" s="86" t="s">
        <v>395</v>
      </c>
      <c r="D410" s="86" t="s">
        <v>850</v>
      </c>
      <c r="E410" s="86" t="s">
        <v>2002</v>
      </c>
      <c r="F410" s="86" t="s">
        <v>297</v>
      </c>
      <c r="G410" s="86" t="s">
        <v>157</v>
      </c>
      <c r="H410" s="87" t="s">
        <v>158</v>
      </c>
      <c r="I410" s="87" t="s">
        <v>158</v>
      </c>
      <c r="J410" s="96"/>
      <c r="K410" s="96"/>
      <c r="L410" s="87" t="s">
        <v>158</v>
      </c>
      <c r="M410" s="87" t="s">
        <v>158</v>
      </c>
      <c r="N410" s="87" t="s">
        <v>158</v>
      </c>
      <c r="O410" s="96"/>
      <c r="P410" s="86" t="s">
        <v>2003</v>
      </c>
      <c r="Q410" s="145" t="s">
        <v>862</v>
      </c>
      <c r="R410" s="86" t="s">
        <v>161</v>
      </c>
      <c r="S410" s="86" t="s">
        <v>856</v>
      </c>
      <c r="T410" s="86" t="s">
        <v>857</v>
      </c>
      <c r="U410" s="86" t="s">
        <v>2004</v>
      </c>
    </row>
    <row r="411" spans="1:21" s="86" customFormat="1" hidden="1" x14ac:dyDescent="0.25">
      <c r="A411" s="86">
        <v>104</v>
      </c>
      <c r="B411" s="86" t="s">
        <v>1764</v>
      </c>
      <c r="C411" s="86" t="s">
        <v>395</v>
      </c>
      <c r="D411" s="86" t="s">
        <v>850</v>
      </c>
      <c r="E411" s="86" t="s">
        <v>851</v>
      </c>
      <c r="F411" s="86" t="s">
        <v>258</v>
      </c>
      <c r="G411" s="86" t="s">
        <v>157</v>
      </c>
      <c r="H411" s="87" t="s">
        <v>158</v>
      </c>
      <c r="I411" s="87" t="s">
        <v>158</v>
      </c>
      <c r="J411" s="96"/>
      <c r="K411" s="96"/>
      <c r="L411" s="87" t="s">
        <v>158</v>
      </c>
      <c r="M411" s="87" t="s">
        <v>158</v>
      </c>
      <c r="N411" s="87" t="s">
        <v>158</v>
      </c>
      <c r="O411" s="96"/>
      <c r="P411" s="86" t="s">
        <v>852</v>
      </c>
      <c r="Q411" s="145" t="s">
        <v>853</v>
      </c>
      <c r="R411" s="86" t="s">
        <v>161</v>
      </c>
      <c r="S411" s="86" t="s">
        <v>162</v>
      </c>
      <c r="T411" s="86" t="s">
        <v>854</v>
      </c>
      <c r="U411" s="148" t="s">
        <v>855</v>
      </c>
    </row>
    <row r="412" spans="1:21" s="86" customFormat="1" hidden="1" x14ac:dyDescent="0.25">
      <c r="A412" s="86">
        <v>104</v>
      </c>
      <c r="B412" s="86" t="s">
        <v>1764</v>
      </c>
      <c r="C412" s="86" t="s">
        <v>395</v>
      </c>
      <c r="D412" s="86" t="s">
        <v>850</v>
      </c>
      <c r="E412" s="86" t="s">
        <v>858</v>
      </c>
      <c r="F412" s="86" t="s">
        <v>258</v>
      </c>
      <c r="G412" s="86" t="s">
        <v>176</v>
      </c>
      <c r="H412" s="87" t="s">
        <v>158</v>
      </c>
      <c r="I412" s="87" t="s">
        <v>158</v>
      </c>
      <c r="J412" s="96"/>
      <c r="K412" s="96"/>
      <c r="L412" s="87" t="s">
        <v>158</v>
      </c>
      <c r="M412" s="87" t="s">
        <v>158</v>
      </c>
      <c r="N412" s="87" t="s">
        <v>158</v>
      </c>
      <c r="O412" s="96"/>
      <c r="P412" s="86" t="s">
        <v>859</v>
      </c>
      <c r="Q412" s="145" t="s">
        <v>860</v>
      </c>
      <c r="R412" s="86" t="s">
        <v>161</v>
      </c>
      <c r="S412" s="86" t="s">
        <v>244</v>
      </c>
      <c r="T412" s="86" t="s">
        <v>861</v>
      </c>
      <c r="U412" s="86" t="s">
        <v>2005</v>
      </c>
    </row>
    <row r="413" spans="1:21" s="86" customFormat="1" hidden="1" x14ac:dyDescent="0.25">
      <c r="A413" s="86">
        <v>104</v>
      </c>
      <c r="B413" s="86" t="s">
        <v>1764</v>
      </c>
      <c r="C413" s="86" t="s">
        <v>395</v>
      </c>
      <c r="D413" s="86" t="s">
        <v>850</v>
      </c>
      <c r="E413" s="86" t="s">
        <v>858</v>
      </c>
      <c r="F413" s="86" t="s">
        <v>258</v>
      </c>
      <c r="G413" s="86" t="s">
        <v>176</v>
      </c>
      <c r="H413" s="87" t="s">
        <v>158</v>
      </c>
      <c r="I413" s="87" t="s">
        <v>158</v>
      </c>
      <c r="J413" s="96"/>
      <c r="K413" s="96"/>
      <c r="L413" s="87" t="s">
        <v>158</v>
      </c>
      <c r="M413" s="87" t="s">
        <v>158</v>
      </c>
      <c r="N413" s="87" t="s">
        <v>158</v>
      </c>
      <c r="O413" s="96"/>
      <c r="P413" s="86" t="s">
        <v>2003</v>
      </c>
      <c r="Q413" s="145" t="s">
        <v>862</v>
      </c>
      <c r="R413" s="86" t="s">
        <v>161</v>
      </c>
      <c r="S413" s="86" t="s">
        <v>796</v>
      </c>
      <c r="T413" s="86" t="s">
        <v>863</v>
      </c>
      <c r="U413" s="86" t="s">
        <v>864</v>
      </c>
    </row>
    <row r="414" spans="1:21" s="86" customFormat="1" hidden="1" x14ac:dyDescent="0.25">
      <c r="A414" s="86">
        <v>104</v>
      </c>
      <c r="B414" s="86" t="s">
        <v>1764</v>
      </c>
      <c r="C414" s="86" t="s">
        <v>395</v>
      </c>
      <c r="D414" s="86" t="s">
        <v>850</v>
      </c>
      <c r="E414" s="86" t="s">
        <v>858</v>
      </c>
      <c r="F414" s="86" t="s">
        <v>258</v>
      </c>
      <c r="G414" s="86" t="s">
        <v>176</v>
      </c>
      <c r="H414" s="87" t="s">
        <v>158</v>
      </c>
      <c r="I414" s="87" t="s">
        <v>158</v>
      </c>
      <c r="J414" s="96"/>
      <c r="K414" s="96"/>
      <c r="L414" s="87" t="s">
        <v>158</v>
      </c>
      <c r="M414" s="87" t="s">
        <v>158</v>
      </c>
      <c r="N414" s="87" t="s">
        <v>158</v>
      </c>
      <c r="O414" s="96"/>
      <c r="P414" s="86" t="s">
        <v>865</v>
      </c>
      <c r="Q414" s="145" t="s">
        <v>866</v>
      </c>
      <c r="R414" s="86" t="s">
        <v>161</v>
      </c>
      <c r="S414" s="86" t="s">
        <v>796</v>
      </c>
      <c r="T414" s="86" t="s">
        <v>867</v>
      </c>
      <c r="U414" s="86" t="s">
        <v>868</v>
      </c>
    </row>
    <row r="415" spans="1:21" s="86" customFormat="1" hidden="1" x14ac:dyDescent="0.25">
      <c r="A415" s="86">
        <v>105</v>
      </c>
      <c r="B415" s="86" t="s">
        <v>97</v>
      </c>
      <c r="C415" s="86" t="s">
        <v>395</v>
      </c>
      <c r="D415" s="86" t="s">
        <v>869</v>
      </c>
      <c r="E415" s="86" t="s">
        <v>2006</v>
      </c>
      <c r="F415" s="86" t="s">
        <v>196</v>
      </c>
      <c r="G415" s="86" t="s">
        <v>157</v>
      </c>
      <c r="H415" s="87" t="s">
        <v>158</v>
      </c>
      <c r="I415" s="87" t="s">
        <v>158</v>
      </c>
      <c r="J415" s="96"/>
      <c r="K415" s="96"/>
      <c r="L415" s="87" t="s">
        <v>158</v>
      </c>
      <c r="M415" s="87" t="s">
        <v>158</v>
      </c>
      <c r="N415" s="87" t="s">
        <v>158</v>
      </c>
      <c r="O415" s="96"/>
      <c r="P415" s="86" t="s">
        <v>321</v>
      </c>
      <c r="Q415" s="145" t="s">
        <v>879</v>
      </c>
      <c r="R415" s="86" t="s">
        <v>161</v>
      </c>
      <c r="S415" s="86" t="s">
        <v>742</v>
      </c>
      <c r="T415" s="86" t="s">
        <v>880</v>
      </c>
      <c r="U415" s="86" t="s">
        <v>2007</v>
      </c>
    </row>
    <row r="416" spans="1:21" s="86" customFormat="1" hidden="1" x14ac:dyDescent="0.25">
      <c r="A416" s="86">
        <v>105</v>
      </c>
      <c r="B416" s="86" t="s">
        <v>97</v>
      </c>
      <c r="C416" s="86" t="s">
        <v>395</v>
      </c>
      <c r="D416" s="86" t="s">
        <v>869</v>
      </c>
      <c r="E416" s="86" t="s">
        <v>878</v>
      </c>
      <c r="F416" s="86" t="s">
        <v>388</v>
      </c>
      <c r="G416" s="86" t="s">
        <v>157</v>
      </c>
      <c r="H416" s="87" t="s">
        <v>158</v>
      </c>
      <c r="I416" s="87" t="s">
        <v>158</v>
      </c>
      <c r="J416" s="96"/>
      <c r="K416" s="96"/>
      <c r="L416" s="87" t="s">
        <v>158</v>
      </c>
      <c r="M416" s="87" t="s">
        <v>158</v>
      </c>
      <c r="N416" s="87" t="s">
        <v>158</v>
      </c>
      <c r="O416" s="96"/>
      <c r="P416" s="86" t="s">
        <v>1865</v>
      </c>
      <c r="Q416" s="145" t="s">
        <v>760</v>
      </c>
      <c r="R416" s="86" t="s">
        <v>161</v>
      </c>
      <c r="S416" s="86" t="s">
        <v>244</v>
      </c>
      <c r="T416" s="86" t="s">
        <v>193</v>
      </c>
      <c r="U416" s="86" t="s">
        <v>2008</v>
      </c>
    </row>
    <row r="417" spans="1:21" s="86" customFormat="1" hidden="1" x14ac:dyDescent="0.25">
      <c r="A417" s="86">
        <v>105</v>
      </c>
      <c r="B417" s="86" t="s">
        <v>97</v>
      </c>
      <c r="C417" s="86" t="s">
        <v>395</v>
      </c>
      <c r="D417" s="86" t="s">
        <v>869</v>
      </c>
      <c r="E417" s="86" t="s">
        <v>2009</v>
      </c>
      <c r="F417" s="86" t="s">
        <v>388</v>
      </c>
      <c r="G417" s="86" t="s">
        <v>157</v>
      </c>
      <c r="H417" s="87" t="s">
        <v>158</v>
      </c>
      <c r="I417" s="87" t="s">
        <v>158</v>
      </c>
      <c r="J417" s="96"/>
      <c r="K417" s="96"/>
      <c r="L417" s="87" t="s">
        <v>158</v>
      </c>
      <c r="M417" s="87" t="s">
        <v>158</v>
      </c>
      <c r="N417" s="87" t="s">
        <v>158</v>
      </c>
      <c r="O417" s="96"/>
      <c r="P417" s="86" t="s">
        <v>873</v>
      </c>
      <c r="Q417" s="145" t="s">
        <v>874</v>
      </c>
      <c r="R417" s="86" t="s">
        <v>161</v>
      </c>
      <c r="S417" s="86" t="s">
        <v>299</v>
      </c>
      <c r="T417" s="86">
        <v>2012</v>
      </c>
      <c r="U417" s="86" t="s">
        <v>2010</v>
      </c>
    </row>
    <row r="418" spans="1:21" s="86" customFormat="1" hidden="1" x14ac:dyDescent="0.25">
      <c r="A418" s="86">
        <v>105</v>
      </c>
      <c r="B418" s="86" t="s">
        <v>97</v>
      </c>
      <c r="C418" s="86" t="s">
        <v>395</v>
      </c>
      <c r="D418" s="86" t="s">
        <v>869</v>
      </c>
      <c r="E418" s="86" t="s">
        <v>875</v>
      </c>
      <c r="F418" s="86" t="s">
        <v>388</v>
      </c>
      <c r="G418" s="86" t="s">
        <v>157</v>
      </c>
      <c r="H418" s="87" t="s">
        <v>158</v>
      </c>
      <c r="I418" s="87" t="s">
        <v>158</v>
      </c>
      <c r="J418" s="96"/>
      <c r="K418" s="96"/>
      <c r="L418" s="87" t="s">
        <v>158</v>
      </c>
      <c r="M418" s="87" t="s">
        <v>158</v>
      </c>
      <c r="N418" s="87" t="s">
        <v>158</v>
      </c>
      <c r="O418" s="96"/>
      <c r="P418" s="86" t="s">
        <v>873</v>
      </c>
      <c r="Q418" s="145" t="s">
        <v>876</v>
      </c>
      <c r="R418" s="86" t="s">
        <v>161</v>
      </c>
      <c r="S418" s="86" t="s">
        <v>299</v>
      </c>
      <c r="T418" s="86" t="s">
        <v>877</v>
      </c>
      <c r="U418" s="86" t="s">
        <v>2010</v>
      </c>
    </row>
    <row r="419" spans="1:21" s="86" customFormat="1" hidden="1" x14ac:dyDescent="0.25">
      <c r="A419" s="86">
        <v>105</v>
      </c>
      <c r="B419" s="86" t="s">
        <v>97</v>
      </c>
      <c r="C419" s="86" t="s">
        <v>395</v>
      </c>
      <c r="D419" s="86" t="s">
        <v>869</v>
      </c>
      <c r="E419" s="86" t="s">
        <v>881</v>
      </c>
      <c r="F419" s="86" t="s">
        <v>388</v>
      </c>
      <c r="G419" s="86" t="s">
        <v>157</v>
      </c>
      <c r="H419" s="87" t="s">
        <v>158</v>
      </c>
      <c r="I419" s="87" t="s">
        <v>158</v>
      </c>
      <c r="J419" s="96"/>
      <c r="K419" s="96"/>
      <c r="L419" s="87" t="s">
        <v>158</v>
      </c>
      <c r="M419" s="87" t="s">
        <v>158</v>
      </c>
      <c r="N419" s="87" t="s">
        <v>158</v>
      </c>
      <c r="O419" s="96"/>
      <c r="P419" s="86" t="s">
        <v>873</v>
      </c>
      <c r="Q419" s="146" t="s">
        <v>882</v>
      </c>
      <c r="R419" s="86" t="s">
        <v>161</v>
      </c>
      <c r="S419" s="86" t="s">
        <v>299</v>
      </c>
      <c r="T419" s="86">
        <v>2010</v>
      </c>
      <c r="U419" s="86" t="s">
        <v>2011</v>
      </c>
    </row>
    <row r="420" spans="1:21" s="86" customFormat="1" hidden="1" x14ac:dyDescent="0.25">
      <c r="A420" s="86">
        <v>105</v>
      </c>
      <c r="B420" s="86" t="s">
        <v>97</v>
      </c>
      <c r="C420" s="86" t="s">
        <v>395</v>
      </c>
      <c r="D420" s="86" t="s">
        <v>869</v>
      </c>
      <c r="E420" s="86" t="s">
        <v>870</v>
      </c>
      <c r="F420" s="86" t="s">
        <v>258</v>
      </c>
      <c r="G420" s="86" t="s">
        <v>157</v>
      </c>
      <c r="H420" s="87" t="s">
        <v>158</v>
      </c>
      <c r="I420" s="87" t="s">
        <v>158</v>
      </c>
      <c r="J420" s="96"/>
      <c r="K420" s="96"/>
      <c r="L420" s="87" t="s">
        <v>158</v>
      </c>
      <c r="M420" s="87" t="s">
        <v>158</v>
      </c>
      <c r="N420" s="87" t="s">
        <v>158</v>
      </c>
      <c r="O420" s="96"/>
      <c r="P420" s="86" t="s">
        <v>215</v>
      </c>
      <c r="Q420" s="145" t="s">
        <v>871</v>
      </c>
      <c r="R420" s="86" t="s">
        <v>161</v>
      </c>
      <c r="S420" s="86" t="s">
        <v>162</v>
      </c>
      <c r="T420" s="86" t="s">
        <v>872</v>
      </c>
      <c r="U420" s="86" t="s">
        <v>2012</v>
      </c>
    </row>
    <row r="421" spans="1:21" s="86" customFormat="1" hidden="1" x14ac:dyDescent="0.25">
      <c r="A421" s="86">
        <v>106</v>
      </c>
      <c r="B421" s="85" t="s">
        <v>101</v>
      </c>
      <c r="C421" s="86" t="s">
        <v>395</v>
      </c>
      <c r="D421" s="85" t="s">
        <v>194</v>
      </c>
      <c r="E421" s="85" t="s">
        <v>912</v>
      </c>
      <c r="F421" s="85" t="s">
        <v>196</v>
      </c>
      <c r="G421" s="85" t="s">
        <v>157</v>
      </c>
      <c r="H421" s="87" t="s">
        <v>158</v>
      </c>
      <c r="I421" s="87" t="s">
        <v>158</v>
      </c>
      <c r="J421" s="96"/>
      <c r="K421" s="96"/>
      <c r="L421" s="87" t="s">
        <v>158</v>
      </c>
      <c r="M421" s="87" t="s">
        <v>158</v>
      </c>
      <c r="N421" s="87" t="s">
        <v>158</v>
      </c>
      <c r="O421" s="96"/>
      <c r="P421" s="86" t="s">
        <v>749</v>
      </c>
      <c r="Q421" s="145" t="s">
        <v>700</v>
      </c>
      <c r="R421" s="86" t="s">
        <v>161</v>
      </c>
      <c r="S421" s="86" t="s">
        <v>162</v>
      </c>
      <c r="T421" s="86" t="s">
        <v>193</v>
      </c>
      <c r="U421" s="86" t="s">
        <v>913</v>
      </c>
    </row>
    <row r="422" spans="1:21" s="86" customFormat="1" hidden="1" x14ac:dyDescent="0.25">
      <c r="A422" s="86">
        <v>106</v>
      </c>
      <c r="B422" s="85" t="s">
        <v>101</v>
      </c>
      <c r="C422" s="85" t="s">
        <v>395</v>
      </c>
      <c r="D422" s="85" t="s">
        <v>213</v>
      </c>
      <c r="E422" s="85" t="s">
        <v>914</v>
      </c>
      <c r="F422" s="85" t="s">
        <v>196</v>
      </c>
      <c r="G422" s="85" t="s">
        <v>157</v>
      </c>
      <c r="H422" s="87" t="s">
        <v>158</v>
      </c>
      <c r="I422" s="87" t="s">
        <v>158</v>
      </c>
      <c r="J422" s="87" t="s">
        <v>158</v>
      </c>
      <c r="K422" s="87" t="s">
        <v>158</v>
      </c>
      <c r="L422" s="96"/>
      <c r="M422" s="96"/>
      <c r="N422" s="87" t="s">
        <v>158</v>
      </c>
      <c r="O422" s="87" t="s">
        <v>158</v>
      </c>
      <c r="P422" s="86" t="s">
        <v>215</v>
      </c>
      <c r="Q422" s="145" t="s">
        <v>216</v>
      </c>
      <c r="R422" s="86" t="s">
        <v>161</v>
      </c>
      <c r="S422" s="86" t="s">
        <v>211</v>
      </c>
      <c r="T422" s="86">
        <v>2017</v>
      </c>
      <c r="U422" s="86" t="s">
        <v>491</v>
      </c>
    </row>
    <row r="423" spans="1:21" s="86" customFormat="1" hidden="1" x14ac:dyDescent="0.25">
      <c r="A423" s="86">
        <v>107</v>
      </c>
      <c r="B423" s="85" t="s">
        <v>102</v>
      </c>
      <c r="C423" s="85" t="s">
        <v>395</v>
      </c>
      <c r="D423" s="85" t="s">
        <v>772</v>
      </c>
      <c r="E423" s="85" t="s">
        <v>766</v>
      </c>
      <c r="F423" s="85" t="s">
        <v>196</v>
      </c>
      <c r="G423" s="85" t="s">
        <v>157</v>
      </c>
      <c r="H423" s="87" t="s">
        <v>158</v>
      </c>
      <c r="I423" s="87" t="s">
        <v>158</v>
      </c>
      <c r="J423" s="87" t="s">
        <v>158</v>
      </c>
      <c r="K423" s="87" t="s">
        <v>158</v>
      </c>
      <c r="L423" s="96"/>
      <c r="M423" s="96"/>
      <c r="N423" s="87" t="s">
        <v>158</v>
      </c>
      <c r="O423" s="87" t="s">
        <v>158</v>
      </c>
      <c r="P423" s="86" t="s">
        <v>918</v>
      </c>
      <c r="Q423" s="145" t="s">
        <v>919</v>
      </c>
      <c r="R423" s="86" t="s">
        <v>161</v>
      </c>
      <c r="S423" s="86" t="s">
        <v>211</v>
      </c>
      <c r="T423" s="86" t="s">
        <v>211</v>
      </c>
      <c r="U423" s="86" t="s">
        <v>920</v>
      </c>
    </row>
    <row r="424" spans="1:21" s="86" customFormat="1" hidden="1" x14ac:dyDescent="0.25">
      <c r="A424" s="86">
        <v>107</v>
      </c>
      <c r="B424" s="85" t="s">
        <v>102</v>
      </c>
      <c r="C424" s="85" t="s">
        <v>395</v>
      </c>
      <c r="D424" s="85" t="s">
        <v>772</v>
      </c>
      <c r="E424" s="85" t="s">
        <v>766</v>
      </c>
      <c r="F424" s="85" t="s">
        <v>398</v>
      </c>
      <c r="G424" s="85" t="s">
        <v>157</v>
      </c>
      <c r="H424" s="87" t="s">
        <v>158</v>
      </c>
      <c r="I424" s="87" t="s">
        <v>158</v>
      </c>
      <c r="J424" s="87" t="s">
        <v>158</v>
      </c>
      <c r="K424" s="87" t="s">
        <v>158</v>
      </c>
      <c r="L424" s="96"/>
      <c r="M424" s="96"/>
      <c r="N424" s="87" t="s">
        <v>158</v>
      </c>
      <c r="O424" s="87" t="s">
        <v>158</v>
      </c>
      <c r="P424" s="86" t="s">
        <v>915</v>
      </c>
      <c r="Q424" s="145" t="s">
        <v>916</v>
      </c>
      <c r="R424" s="86" t="s">
        <v>161</v>
      </c>
      <c r="S424" s="86" t="s">
        <v>211</v>
      </c>
      <c r="T424" s="86" t="s">
        <v>211</v>
      </c>
      <c r="U424" s="85" t="s">
        <v>917</v>
      </c>
    </row>
    <row r="425" spans="1:21" s="86" customFormat="1" hidden="1" x14ac:dyDescent="0.25">
      <c r="A425" s="86">
        <v>108</v>
      </c>
      <c r="B425" s="85" t="s">
        <v>103</v>
      </c>
      <c r="C425" s="86" t="s">
        <v>395</v>
      </c>
      <c r="D425" s="85" t="s">
        <v>194</v>
      </c>
      <c r="E425" s="85" t="s">
        <v>921</v>
      </c>
      <c r="F425" s="85" t="s">
        <v>196</v>
      </c>
      <c r="G425" s="85" t="s">
        <v>157</v>
      </c>
      <c r="H425" s="96"/>
      <c r="I425" s="87" t="s">
        <v>158</v>
      </c>
      <c r="J425" s="87" t="s">
        <v>158</v>
      </c>
      <c r="K425" s="96"/>
      <c r="L425" s="87" t="s">
        <v>158</v>
      </c>
      <c r="M425" s="96"/>
      <c r="N425" s="87" t="s">
        <v>158</v>
      </c>
      <c r="O425" s="87" t="s">
        <v>158</v>
      </c>
      <c r="P425" s="86" t="s">
        <v>699</v>
      </c>
      <c r="Q425" s="145" t="s">
        <v>700</v>
      </c>
      <c r="R425" s="86" t="s">
        <v>161</v>
      </c>
      <c r="S425" s="86" t="s">
        <v>162</v>
      </c>
      <c r="T425" s="86" t="s">
        <v>652</v>
      </c>
      <c r="U425" s="86" t="s">
        <v>2013</v>
      </c>
    </row>
    <row r="426" spans="1:21" s="86" customFormat="1" hidden="1" x14ac:dyDescent="0.25">
      <c r="A426" s="86">
        <v>108</v>
      </c>
      <c r="B426" s="85" t="s">
        <v>103</v>
      </c>
      <c r="C426" s="86" t="s">
        <v>395</v>
      </c>
      <c r="D426" s="85" t="s">
        <v>922</v>
      </c>
      <c r="E426" s="85" t="s">
        <v>923</v>
      </c>
      <c r="F426" s="85" t="s">
        <v>196</v>
      </c>
      <c r="G426" s="85" t="s">
        <v>157</v>
      </c>
      <c r="H426" s="96"/>
      <c r="I426" s="87" t="s">
        <v>158</v>
      </c>
      <c r="J426" s="87" t="s">
        <v>158</v>
      </c>
      <c r="K426" s="96"/>
      <c r="L426" s="87" t="s">
        <v>158</v>
      </c>
      <c r="M426" s="96"/>
      <c r="N426" s="87" t="s">
        <v>158</v>
      </c>
      <c r="O426" s="87" t="s">
        <v>158</v>
      </c>
      <c r="P426" s="86" t="s">
        <v>924</v>
      </c>
      <c r="Q426" s="145" t="s">
        <v>925</v>
      </c>
      <c r="R426" s="86" t="s">
        <v>161</v>
      </c>
      <c r="S426" s="86" t="s">
        <v>162</v>
      </c>
      <c r="T426" s="86" t="s">
        <v>926</v>
      </c>
      <c r="U426" s="86" t="s">
        <v>2014</v>
      </c>
    </row>
    <row r="427" spans="1:21" s="86" customFormat="1" hidden="1" x14ac:dyDescent="0.25">
      <c r="A427" s="86">
        <v>109</v>
      </c>
      <c r="B427" s="86" t="s">
        <v>121</v>
      </c>
      <c r="C427" s="86" t="s">
        <v>483</v>
      </c>
      <c r="D427" s="86" t="s">
        <v>1065</v>
      </c>
      <c r="E427" s="86" t="s">
        <v>777</v>
      </c>
      <c r="F427" s="86" t="s">
        <v>182</v>
      </c>
      <c r="G427" s="86" t="s">
        <v>157</v>
      </c>
      <c r="H427" s="96"/>
      <c r="I427" s="96"/>
      <c r="J427" s="87" t="s">
        <v>158</v>
      </c>
      <c r="K427" s="96"/>
      <c r="L427" s="96"/>
      <c r="M427" s="96"/>
      <c r="N427" s="96"/>
      <c r="O427" s="96"/>
      <c r="P427" s="86" t="s">
        <v>204</v>
      </c>
      <c r="Q427" s="128" t="s">
        <v>205</v>
      </c>
      <c r="R427" s="128" t="s">
        <v>205</v>
      </c>
      <c r="S427" s="98" t="s">
        <v>205</v>
      </c>
      <c r="T427" s="86" t="s">
        <v>205</v>
      </c>
      <c r="U427" s="86" t="s">
        <v>1066</v>
      </c>
    </row>
    <row r="428" spans="1:21" s="86" customFormat="1" hidden="1" x14ac:dyDescent="0.25">
      <c r="A428" s="86">
        <v>110</v>
      </c>
      <c r="B428" s="86" t="s">
        <v>1767</v>
      </c>
      <c r="C428" s="85" t="s">
        <v>246</v>
      </c>
      <c r="D428" s="85" t="s">
        <v>1091</v>
      </c>
      <c r="E428" s="85" t="s">
        <v>952</v>
      </c>
      <c r="F428" s="85" t="s">
        <v>196</v>
      </c>
      <c r="G428" s="85" t="s">
        <v>176</v>
      </c>
      <c r="H428" s="87" t="s">
        <v>158</v>
      </c>
      <c r="I428" s="87" t="s">
        <v>158</v>
      </c>
      <c r="J428" s="87" t="s">
        <v>158</v>
      </c>
      <c r="K428" s="87" t="s">
        <v>158</v>
      </c>
      <c r="L428" s="87" t="s">
        <v>158</v>
      </c>
      <c r="M428" s="96"/>
      <c r="N428" s="87" t="s">
        <v>158</v>
      </c>
      <c r="O428" s="87" t="s">
        <v>158</v>
      </c>
      <c r="P428" s="86" t="s">
        <v>1092</v>
      </c>
      <c r="Q428" s="145" t="s">
        <v>1093</v>
      </c>
      <c r="R428" s="86" t="s">
        <v>161</v>
      </c>
      <c r="S428" s="86" t="s">
        <v>244</v>
      </c>
      <c r="T428" s="86" t="s">
        <v>1094</v>
      </c>
      <c r="U428" s="86" t="s">
        <v>2015</v>
      </c>
    </row>
    <row r="429" spans="1:21" s="86" customFormat="1" hidden="1" x14ac:dyDescent="0.25">
      <c r="A429" s="86">
        <v>111</v>
      </c>
      <c r="B429" s="86" t="s">
        <v>127</v>
      </c>
      <c r="C429" s="85" t="s">
        <v>246</v>
      </c>
      <c r="D429" s="85" t="s">
        <v>1091</v>
      </c>
      <c r="E429" s="85" t="s">
        <v>1095</v>
      </c>
      <c r="F429" s="85" t="s">
        <v>498</v>
      </c>
      <c r="G429" s="85" t="s">
        <v>176</v>
      </c>
      <c r="H429" s="87" t="s">
        <v>158</v>
      </c>
      <c r="I429" s="87" t="s">
        <v>158</v>
      </c>
      <c r="J429" s="87" t="s">
        <v>158</v>
      </c>
      <c r="K429" s="87" t="s">
        <v>158</v>
      </c>
      <c r="L429" s="87" t="s">
        <v>158</v>
      </c>
      <c r="M429" s="96"/>
      <c r="N429" s="87" t="s">
        <v>158</v>
      </c>
      <c r="O429" s="87" t="s">
        <v>158</v>
      </c>
      <c r="P429" s="86" t="s">
        <v>1092</v>
      </c>
      <c r="Q429" s="145" t="s">
        <v>1093</v>
      </c>
      <c r="R429" s="86" t="s">
        <v>161</v>
      </c>
      <c r="S429" s="86" t="s">
        <v>244</v>
      </c>
      <c r="T429" s="86" t="s">
        <v>1094</v>
      </c>
      <c r="U429" s="86" t="s">
        <v>1096</v>
      </c>
    </row>
    <row r="430" spans="1:21" s="86" customFormat="1" hidden="1" x14ac:dyDescent="0.25">
      <c r="A430" s="86">
        <v>112</v>
      </c>
      <c r="B430" s="86" t="s">
        <v>1769</v>
      </c>
      <c r="C430" s="85" t="s">
        <v>483</v>
      </c>
      <c r="D430" s="85" t="s">
        <v>2016</v>
      </c>
      <c r="E430" s="85" t="s">
        <v>683</v>
      </c>
      <c r="F430" s="85" t="s">
        <v>2017</v>
      </c>
      <c r="G430" s="85" t="s">
        <v>683</v>
      </c>
      <c r="H430" s="87" t="s">
        <v>158</v>
      </c>
      <c r="I430" s="96"/>
      <c r="J430" s="96"/>
      <c r="K430" s="96"/>
      <c r="L430" s="96"/>
      <c r="M430" s="96"/>
      <c r="N430" s="96"/>
      <c r="O430" s="96"/>
      <c r="P430" s="86" t="s">
        <v>2018</v>
      </c>
      <c r="Q430" s="145" t="s">
        <v>2019</v>
      </c>
      <c r="R430" s="86" t="s">
        <v>161</v>
      </c>
      <c r="S430" s="86" t="s">
        <v>244</v>
      </c>
      <c r="T430" s="86" t="s">
        <v>205</v>
      </c>
      <c r="U430" s="86" t="s">
        <v>2020</v>
      </c>
    </row>
    <row r="431" spans="1:21" s="86" customFormat="1" hidden="1" x14ac:dyDescent="0.25">
      <c r="A431" s="86">
        <v>112</v>
      </c>
      <c r="B431" s="86" t="s">
        <v>1769</v>
      </c>
      <c r="C431" s="85" t="s">
        <v>483</v>
      </c>
      <c r="D431" s="85" t="s">
        <v>2016</v>
      </c>
      <c r="E431" s="85" t="s">
        <v>683</v>
      </c>
      <c r="F431" s="85" t="s">
        <v>2017</v>
      </c>
      <c r="G431" s="85" t="s">
        <v>683</v>
      </c>
      <c r="H431" s="87" t="s">
        <v>158</v>
      </c>
      <c r="I431" s="96"/>
      <c r="J431" s="96"/>
      <c r="K431" s="96"/>
      <c r="L431" s="96"/>
      <c r="M431" s="96"/>
      <c r="N431" s="96"/>
      <c r="O431" s="96"/>
      <c r="P431" s="86" t="s">
        <v>1857</v>
      </c>
      <c r="Q431" s="145" t="s">
        <v>2021</v>
      </c>
      <c r="R431" s="86" t="s">
        <v>161</v>
      </c>
      <c r="S431" s="86" t="s">
        <v>244</v>
      </c>
      <c r="T431" s="86" t="s">
        <v>205</v>
      </c>
      <c r="U431" s="86" t="s">
        <v>2022</v>
      </c>
    </row>
    <row r="432" spans="1:21" s="86" customFormat="1" hidden="1" x14ac:dyDescent="0.25">
      <c r="A432" s="86">
        <v>112</v>
      </c>
      <c r="B432" s="86" t="s">
        <v>1769</v>
      </c>
      <c r="C432" s="85" t="s">
        <v>483</v>
      </c>
      <c r="D432" s="85" t="s">
        <v>2016</v>
      </c>
      <c r="E432" s="85" t="s">
        <v>683</v>
      </c>
      <c r="F432" s="85" t="s">
        <v>2017</v>
      </c>
      <c r="G432" s="85" t="s">
        <v>683</v>
      </c>
      <c r="H432" s="87" t="s">
        <v>158</v>
      </c>
      <c r="I432" s="96"/>
      <c r="J432" s="96"/>
      <c r="K432" s="96"/>
      <c r="L432" s="96"/>
      <c r="M432" s="96"/>
      <c r="N432" s="96"/>
      <c r="O432" s="96"/>
      <c r="P432" s="86" t="s">
        <v>1857</v>
      </c>
      <c r="Q432" s="145" t="s">
        <v>2023</v>
      </c>
      <c r="R432" s="86" t="s">
        <v>161</v>
      </c>
      <c r="S432" s="86" t="s">
        <v>244</v>
      </c>
      <c r="T432" s="86" t="s">
        <v>205</v>
      </c>
      <c r="U432" s="86" t="s">
        <v>2024</v>
      </c>
    </row>
    <row r="433" spans="1:21" s="86" customFormat="1" hidden="1" x14ac:dyDescent="0.25">
      <c r="A433" s="86">
        <v>112</v>
      </c>
      <c r="B433" s="86" t="s">
        <v>1769</v>
      </c>
      <c r="C433" s="85" t="s">
        <v>483</v>
      </c>
      <c r="D433" s="85" t="s">
        <v>2016</v>
      </c>
      <c r="E433" s="85" t="s">
        <v>683</v>
      </c>
      <c r="F433" s="85" t="s">
        <v>2017</v>
      </c>
      <c r="G433" s="85" t="s">
        <v>683</v>
      </c>
      <c r="H433" s="87" t="s">
        <v>158</v>
      </c>
      <c r="I433" s="96"/>
      <c r="J433" s="96"/>
      <c r="K433" s="96"/>
      <c r="L433" s="96"/>
      <c r="M433" s="96"/>
      <c r="N433" s="96"/>
      <c r="O433" s="96"/>
      <c r="P433" s="86" t="s">
        <v>1857</v>
      </c>
      <c r="Q433" s="145" t="s">
        <v>2025</v>
      </c>
      <c r="R433" s="86" t="s">
        <v>161</v>
      </c>
      <c r="S433" s="86" t="s">
        <v>244</v>
      </c>
      <c r="T433" s="86" t="s">
        <v>205</v>
      </c>
      <c r="U433" s="85" t="s">
        <v>2026</v>
      </c>
    </row>
    <row r="434" spans="1:21" s="86" customFormat="1" hidden="1" x14ac:dyDescent="0.25">
      <c r="A434" s="86">
        <v>112</v>
      </c>
      <c r="B434" s="86" t="s">
        <v>1769</v>
      </c>
      <c r="C434" s="85" t="s">
        <v>483</v>
      </c>
      <c r="D434" s="85" t="s">
        <v>2016</v>
      </c>
      <c r="E434" s="85" t="s">
        <v>683</v>
      </c>
      <c r="F434" s="85" t="s">
        <v>2017</v>
      </c>
      <c r="G434" s="85" t="s">
        <v>683</v>
      </c>
      <c r="H434" s="87" t="s">
        <v>158</v>
      </c>
      <c r="I434" s="96"/>
      <c r="J434" s="96"/>
      <c r="K434" s="96"/>
      <c r="L434" s="96"/>
      <c r="M434" s="96"/>
      <c r="N434" s="96"/>
      <c r="O434" s="96"/>
      <c r="P434" s="86" t="s">
        <v>371</v>
      </c>
      <c r="Q434" s="145" t="s">
        <v>2027</v>
      </c>
      <c r="R434" s="86" t="s">
        <v>161</v>
      </c>
      <c r="S434" s="86" t="s">
        <v>244</v>
      </c>
      <c r="T434" s="86" t="s">
        <v>205</v>
      </c>
      <c r="U434" s="86" t="s">
        <v>2028</v>
      </c>
    </row>
    <row r="435" spans="1:21" s="86" customFormat="1" hidden="1" x14ac:dyDescent="0.25">
      <c r="A435" s="86">
        <v>112</v>
      </c>
      <c r="B435" s="86" t="s">
        <v>1769</v>
      </c>
      <c r="C435" s="85" t="s">
        <v>483</v>
      </c>
      <c r="D435" s="85" t="s">
        <v>2016</v>
      </c>
      <c r="E435" s="85" t="s">
        <v>683</v>
      </c>
      <c r="F435" s="85" t="s">
        <v>2017</v>
      </c>
      <c r="G435" s="85" t="s">
        <v>683</v>
      </c>
      <c r="H435" s="87" t="s">
        <v>158</v>
      </c>
      <c r="I435" s="96"/>
      <c r="J435" s="96"/>
      <c r="K435" s="96"/>
      <c r="L435" s="96"/>
      <c r="M435" s="96"/>
      <c r="N435" s="96"/>
      <c r="O435" s="96"/>
      <c r="P435" s="86" t="s">
        <v>1811</v>
      </c>
      <c r="Q435" s="145" t="s">
        <v>2029</v>
      </c>
      <c r="R435" s="86" t="s">
        <v>161</v>
      </c>
      <c r="S435" s="86" t="s">
        <v>244</v>
      </c>
      <c r="T435" s="86" t="s">
        <v>205</v>
      </c>
      <c r="U435" s="86" t="s">
        <v>2030</v>
      </c>
    </row>
    <row r="436" spans="1:21" s="86" customFormat="1" hidden="1" x14ac:dyDescent="0.25">
      <c r="A436" s="86">
        <v>112</v>
      </c>
      <c r="B436" s="86" t="s">
        <v>1769</v>
      </c>
      <c r="C436" s="85" t="s">
        <v>483</v>
      </c>
      <c r="D436" s="85" t="s">
        <v>2016</v>
      </c>
      <c r="E436" s="85" t="s">
        <v>683</v>
      </c>
      <c r="F436" s="85" t="s">
        <v>2017</v>
      </c>
      <c r="G436" s="85" t="s">
        <v>683</v>
      </c>
      <c r="H436" s="87" t="s">
        <v>158</v>
      </c>
      <c r="I436" s="96"/>
      <c r="J436" s="96"/>
      <c r="K436" s="96"/>
      <c r="L436" s="96"/>
      <c r="M436" s="96"/>
      <c r="N436" s="96"/>
      <c r="O436" s="96"/>
      <c r="P436" s="86" t="s">
        <v>1798</v>
      </c>
      <c r="Q436" s="145" t="s">
        <v>2031</v>
      </c>
      <c r="R436" s="86" t="s">
        <v>161</v>
      </c>
      <c r="S436" s="86" t="s">
        <v>244</v>
      </c>
      <c r="T436" s="86" t="s">
        <v>205</v>
      </c>
      <c r="U436" s="86" t="s">
        <v>2032</v>
      </c>
    </row>
    <row r="437" spans="1:21" s="86" customFormat="1" hidden="1" x14ac:dyDescent="0.25">
      <c r="A437" s="86">
        <v>112</v>
      </c>
      <c r="B437" s="86" t="s">
        <v>1769</v>
      </c>
      <c r="C437" s="85" t="s">
        <v>483</v>
      </c>
      <c r="D437" s="85" t="s">
        <v>2016</v>
      </c>
      <c r="E437" s="85" t="s">
        <v>683</v>
      </c>
      <c r="F437" s="85" t="s">
        <v>2017</v>
      </c>
      <c r="G437" s="85" t="s">
        <v>683</v>
      </c>
      <c r="H437" s="87" t="s">
        <v>158</v>
      </c>
      <c r="I437" s="96"/>
      <c r="J437" s="96"/>
      <c r="K437" s="96"/>
      <c r="L437" s="96"/>
      <c r="M437" s="96"/>
      <c r="N437" s="96"/>
      <c r="O437" s="96"/>
      <c r="P437" s="86" t="s">
        <v>1834</v>
      </c>
      <c r="Q437" s="145" t="s">
        <v>2033</v>
      </c>
      <c r="R437" s="86" t="s">
        <v>161</v>
      </c>
      <c r="S437" s="86" t="s">
        <v>244</v>
      </c>
      <c r="T437" s="86" t="s">
        <v>205</v>
      </c>
      <c r="U437" s="86" t="s">
        <v>2034</v>
      </c>
    </row>
    <row r="438" spans="1:21" s="86" customFormat="1" hidden="1" x14ac:dyDescent="0.25">
      <c r="A438" s="86">
        <v>112</v>
      </c>
      <c r="B438" s="86" t="s">
        <v>1769</v>
      </c>
      <c r="C438" s="85" t="s">
        <v>483</v>
      </c>
      <c r="D438" s="85" t="s">
        <v>2016</v>
      </c>
      <c r="E438" s="85" t="s">
        <v>683</v>
      </c>
      <c r="F438" s="85" t="s">
        <v>2017</v>
      </c>
      <c r="G438" s="85" t="s">
        <v>683</v>
      </c>
      <c r="H438" s="87" t="s">
        <v>158</v>
      </c>
      <c r="I438" s="96"/>
      <c r="J438" s="96"/>
      <c r="K438" s="96"/>
      <c r="L438" s="96"/>
      <c r="M438" s="96"/>
      <c r="N438" s="96"/>
      <c r="O438" s="96"/>
      <c r="P438" s="86" t="s">
        <v>2035</v>
      </c>
      <c r="Q438" s="145" t="s">
        <v>2036</v>
      </c>
      <c r="R438" s="86" t="s">
        <v>161</v>
      </c>
      <c r="S438" s="86" t="s">
        <v>244</v>
      </c>
      <c r="T438" s="86" t="s">
        <v>205</v>
      </c>
      <c r="U438" s="86" t="s">
        <v>2037</v>
      </c>
    </row>
    <row r="439" spans="1:21" s="86" customFormat="1" hidden="1" x14ac:dyDescent="0.25">
      <c r="A439" s="86">
        <v>112</v>
      </c>
      <c r="B439" s="86" t="s">
        <v>1769</v>
      </c>
      <c r="C439" s="85" t="s">
        <v>483</v>
      </c>
      <c r="D439" s="85" t="s">
        <v>2016</v>
      </c>
      <c r="E439" s="85" t="s">
        <v>683</v>
      </c>
      <c r="F439" s="85" t="s">
        <v>2017</v>
      </c>
      <c r="G439" s="85" t="s">
        <v>683</v>
      </c>
      <c r="H439" s="87" t="s">
        <v>158</v>
      </c>
      <c r="I439" s="96"/>
      <c r="J439" s="96"/>
      <c r="K439" s="96"/>
      <c r="L439" s="96"/>
      <c r="M439" s="96"/>
      <c r="N439" s="96"/>
      <c r="O439" s="96"/>
      <c r="P439" s="86" t="s">
        <v>363</v>
      </c>
      <c r="Q439" s="145" t="s">
        <v>2038</v>
      </c>
      <c r="R439" s="86" t="s">
        <v>161</v>
      </c>
      <c r="S439" s="86" t="s">
        <v>244</v>
      </c>
      <c r="T439" s="86" t="s">
        <v>205</v>
      </c>
      <c r="U439" s="86" t="s">
        <v>2039</v>
      </c>
    </row>
    <row r="440" spans="1:21" s="86" customFormat="1" hidden="1" x14ac:dyDescent="0.25">
      <c r="A440" s="86">
        <v>112</v>
      </c>
      <c r="B440" s="86" t="s">
        <v>1769</v>
      </c>
      <c r="C440" s="85" t="s">
        <v>483</v>
      </c>
      <c r="D440" s="85" t="s">
        <v>2016</v>
      </c>
      <c r="E440" s="85" t="s">
        <v>683</v>
      </c>
      <c r="F440" s="85" t="s">
        <v>2017</v>
      </c>
      <c r="G440" s="85" t="s">
        <v>683</v>
      </c>
      <c r="H440" s="87" t="s">
        <v>158</v>
      </c>
      <c r="I440" s="96"/>
      <c r="J440" s="96"/>
      <c r="K440" s="96"/>
      <c r="L440" s="96"/>
      <c r="M440" s="96"/>
      <c r="N440" s="96"/>
      <c r="O440" s="96"/>
      <c r="P440" s="86" t="s">
        <v>2040</v>
      </c>
      <c r="Q440" s="145" t="s">
        <v>2041</v>
      </c>
      <c r="R440" s="86" t="s">
        <v>161</v>
      </c>
      <c r="S440" s="86" t="s">
        <v>244</v>
      </c>
      <c r="T440" s="86" t="s">
        <v>205</v>
      </c>
      <c r="U440" s="86" t="s">
        <v>2042</v>
      </c>
    </row>
    <row r="441" spans="1:21" s="86" customFormat="1" hidden="1" x14ac:dyDescent="0.25">
      <c r="A441" s="86">
        <v>113</v>
      </c>
      <c r="B441" s="86" t="s">
        <v>1770</v>
      </c>
      <c r="C441" s="86" t="s">
        <v>154</v>
      </c>
      <c r="D441" s="86" t="s">
        <v>946</v>
      </c>
      <c r="E441" s="86" t="s">
        <v>275</v>
      </c>
      <c r="F441" s="86" t="s">
        <v>297</v>
      </c>
      <c r="G441" s="86" t="s">
        <v>157</v>
      </c>
      <c r="H441" s="87" t="s">
        <v>158</v>
      </c>
      <c r="I441" s="96"/>
      <c r="J441" s="96"/>
      <c r="K441" s="96"/>
      <c r="L441" s="96"/>
      <c r="M441" s="96"/>
      <c r="N441" s="96"/>
      <c r="O441" s="96"/>
      <c r="P441" s="86" t="s">
        <v>215</v>
      </c>
      <c r="Q441" s="145" t="s">
        <v>947</v>
      </c>
      <c r="R441" s="128" t="s">
        <v>161</v>
      </c>
      <c r="S441" s="86" t="s">
        <v>162</v>
      </c>
      <c r="T441" s="86" t="s">
        <v>948</v>
      </c>
      <c r="U441" s="86" t="s">
        <v>2043</v>
      </c>
    </row>
    <row r="442" spans="1:21" s="86" customFormat="1" hidden="1" x14ac:dyDescent="0.25">
      <c r="A442" s="86">
        <v>113</v>
      </c>
      <c r="B442" s="86" t="s">
        <v>1770</v>
      </c>
      <c r="C442" s="86" t="s">
        <v>154</v>
      </c>
      <c r="D442" s="86" t="s">
        <v>946</v>
      </c>
      <c r="E442" s="86" t="s">
        <v>275</v>
      </c>
      <c r="F442" s="86" t="s">
        <v>297</v>
      </c>
      <c r="G442" s="86" t="s">
        <v>176</v>
      </c>
      <c r="H442" s="87" t="s">
        <v>158</v>
      </c>
      <c r="I442" s="96"/>
      <c r="J442" s="96"/>
      <c r="K442" s="96"/>
      <c r="L442" s="96"/>
      <c r="M442" s="96"/>
      <c r="N442" s="96"/>
      <c r="O442" s="96"/>
      <c r="P442" s="86" t="s">
        <v>205</v>
      </c>
      <c r="Q442" s="128" t="s">
        <v>205</v>
      </c>
      <c r="R442" s="128" t="s">
        <v>205</v>
      </c>
      <c r="S442" s="98" t="s">
        <v>205</v>
      </c>
      <c r="T442" s="86" t="s">
        <v>205</v>
      </c>
      <c r="U442" s="86" t="s">
        <v>2044</v>
      </c>
    </row>
    <row r="443" spans="1:21" s="86" customFormat="1" hidden="1" x14ac:dyDescent="0.25">
      <c r="A443" s="86">
        <v>114</v>
      </c>
      <c r="B443" s="86" t="s">
        <v>111</v>
      </c>
      <c r="C443" s="86" t="s">
        <v>246</v>
      </c>
      <c r="D443" s="86" t="s">
        <v>977</v>
      </c>
      <c r="E443" s="86" t="s">
        <v>962</v>
      </c>
      <c r="F443" s="86" t="s">
        <v>978</v>
      </c>
      <c r="G443" s="85" t="s">
        <v>683</v>
      </c>
      <c r="H443" s="96"/>
      <c r="I443" s="96"/>
      <c r="J443" s="96"/>
      <c r="K443" s="87" t="s">
        <v>158</v>
      </c>
      <c r="L443" s="96"/>
      <c r="M443" s="96"/>
      <c r="N443" s="87" t="s">
        <v>158</v>
      </c>
      <c r="O443" s="87" t="s">
        <v>158</v>
      </c>
      <c r="P443" s="86" t="s">
        <v>979</v>
      </c>
      <c r="Q443" s="145" t="s">
        <v>980</v>
      </c>
      <c r="R443" s="86" t="s">
        <v>161</v>
      </c>
      <c r="S443" s="86" t="s">
        <v>339</v>
      </c>
      <c r="T443" s="86" t="s">
        <v>339</v>
      </c>
      <c r="U443" s="86" t="s">
        <v>981</v>
      </c>
    </row>
    <row r="444" spans="1:21" s="86" customFormat="1" hidden="1" x14ac:dyDescent="0.25">
      <c r="A444" s="86">
        <v>114</v>
      </c>
      <c r="B444" s="86" t="s">
        <v>111</v>
      </c>
      <c r="C444" s="85" t="s">
        <v>246</v>
      </c>
      <c r="D444" s="86" t="s">
        <v>961</v>
      </c>
      <c r="E444" s="86" t="s">
        <v>962</v>
      </c>
      <c r="F444" s="86" t="s">
        <v>182</v>
      </c>
      <c r="G444" s="85" t="s">
        <v>683</v>
      </c>
      <c r="H444" s="96"/>
      <c r="I444" s="96"/>
      <c r="J444" s="96"/>
      <c r="K444" s="87" t="s">
        <v>158</v>
      </c>
      <c r="L444" s="96"/>
      <c r="M444" s="96"/>
      <c r="N444" s="96"/>
      <c r="O444" s="96"/>
      <c r="P444" s="86" t="s">
        <v>963</v>
      </c>
      <c r="Q444" s="145" t="s">
        <v>964</v>
      </c>
      <c r="R444" s="86" t="s">
        <v>168</v>
      </c>
      <c r="S444" s="86" t="s">
        <v>339</v>
      </c>
      <c r="T444" s="86" t="s">
        <v>339</v>
      </c>
      <c r="U444" s="86" t="s">
        <v>965</v>
      </c>
    </row>
    <row r="445" spans="1:21" s="86" customFormat="1" hidden="1" x14ac:dyDescent="0.25">
      <c r="A445" s="86">
        <v>114</v>
      </c>
      <c r="B445" s="86" t="s">
        <v>111</v>
      </c>
      <c r="C445" s="85" t="s">
        <v>246</v>
      </c>
      <c r="D445" s="86" t="s">
        <v>961</v>
      </c>
      <c r="E445" s="86" t="s">
        <v>962</v>
      </c>
      <c r="F445" s="86" t="s">
        <v>182</v>
      </c>
      <c r="G445" s="85" t="s">
        <v>683</v>
      </c>
      <c r="H445" s="96"/>
      <c r="I445" s="96"/>
      <c r="J445" s="96"/>
      <c r="K445" s="87" t="s">
        <v>158</v>
      </c>
      <c r="L445" s="96"/>
      <c r="M445" s="96"/>
      <c r="N445" s="96"/>
      <c r="O445" s="96"/>
      <c r="P445" s="86" t="s">
        <v>2045</v>
      </c>
      <c r="Q445" s="145" t="s">
        <v>972</v>
      </c>
      <c r="R445" s="86" t="s">
        <v>161</v>
      </c>
      <c r="S445" s="86" t="s">
        <v>339</v>
      </c>
      <c r="T445" s="86" t="s">
        <v>339</v>
      </c>
      <c r="U445" s="86" t="s">
        <v>973</v>
      </c>
    </row>
    <row r="446" spans="1:21" s="86" customFormat="1" hidden="1" x14ac:dyDescent="0.25">
      <c r="A446" s="86">
        <v>114</v>
      </c>
      <c r="B446" s="86" t="s">
        <v>111</v>
      </c>
      <c r="C446" s="85" t="s">
        <v>246</v>
      </c>
      <c r="D446" s="86" t="s">
        <v>961</v>
      </c>
      <c r="E446" s="86" t="s">
        <v>962</v>
      </c>
      <c r="F446" s="86" t="s">
        <v>182</v>
      </c>
      <c r="G446" s="85" t="s">
        <v>683</v>
      </c>
      <c r="H446" s="96"/>
      <c r="I446" s="96"/>
      <c r="J446" s="96"/>
      <c r="K446" s="87" t="s">
        <v>158</v>
      </c>
      <c r="L446" s="96"/>
      <c r="M446" s="96"/>
      <c r="N446" s="96"/>
      <c r="O446" s="96"/>
      <c r="P446" s="86" t="s">
        <v>2046</v>
      </c>
      <c r="Q446" s="145" t="s">
        <v>969</v>
      </c>
      <c r="R446" s="86" t="s">
        <v>161</v>
      </c>
      <c r="S446" s="86" t="s">
        <v>339</v>
      </c>
      <c r="T446" s="86" t="s">
        <v>339</v>
      </c>
      <c r="U446" s="86" t="s">
        <v>970</v>
      </c>
    </row>
    <row r="447" spans="1:21" s="86" customFormat="1" hidden="1" x14ac:dyDescent="0.25">
      <c r="A447" s="86">
        <v>114</v>
      </c>
      <c r="B447" s="86" t="s">
        <v>111</v>
      </c>
      <c r="C447" s="85" t="s">
        <v>246</v>
      </c>
      <c r="D447" s="86" t="s">
        <v>961</v>
      </c>
      <c r="E447" s="86" t="s">
        <v>962</v>
      </c>
      <c r="F447" s="86" t="s">
        <v>182</v>
      </c>
      <c r="G447" s="85" t="s">
        <v>683</v>
      </c>
      <c r="H447" s="96"/>
      <c r="I447" s="96"/>
      <c r="J447" s="96"/>
      <c r="K447" s="87" t="s">
        <v>158</v>
      </c>
      <c r="L447" s="96"/>
      <c r="M447" s="96"/>
      <c r="N447" s="96"/>
      <c r="O447" s="96"/>
      <c r="P447" s="86" t="s">
        <v>966</v>
      </c>
      <c r="Q447" s="145" t="s">
        <v>967</v>
      </c>
      <c r="R447" s="86" t="s">
        <v>161</v>
      </c>
      <c r="S447" s="86" t="s">
        <v>339</v>
      </c>
      <c r="T447" s="86" t="s">
        <v>339</v>
      </c>
      <c r="U447" s="86" t="s">
        <v>965</v>
      </c>
    </row>
    <row r="448" spans="1:21" s="86" customFormat="1" hidden="1" x14ac:dyDescent="0.25">
      <c r="A448" s="86">
        <v>114</v>
      </c>
      <c r="B448" s="86" t="s">
        <v>111</v>
      </c>
      <c r="C448" s="85" t="s">
        <v>246</v>
      </c>
      <c r="D448" s="86" t="s">
        <v>961</v>
      </c>
      <c r="E448" s="86" t="s">
        <v>962</v>
      </c>
      <c r="F448" s="86" t="s">
        <v>182</v>
      </c>
      <c r="G448" s="85" t="s">
        <v>683</v>
      </c>
      <c r="H448" s="96"/>
      <c r="I448" s="96"/>
      <c r="J448" s="96"/>
      <c r="K448" s="87" t="s">
        <v>158</v>
      </c>
      <c r="L448" s="96"/>
      <c r="M448" s="96"/>
      <c r="N448" s="96"/>
      <c r="O448" s="96"/>
      <c r="P448" s="86" t="s">
        <v>2047</v>
      </c>
      <c r="Q448" s="145" t="s">
        <v>975</v>
      </c>
      <c r="R448" s="86" t="s">
        <v>168</v>
      </c>
      <c r="S448" s="86" t="s">
        <v>339</v>
      </c>
      <c r="T448" s="86" t="s">
        <v>339</v>
      </c>
      <c r="U448" s="86" t="s">
        <v>976</v>
      </c>
    </row>
    <row r="449" spans="1:21" s="86" customFormat="1" hidden="1" x14ac:dyDescent="0.25">
      <c r="A449" s="86">
        <v>115</v>
      </c>
      <c r="B449" s="86" t="s">
        <v>1772</v>
      </c>
      <c r="C449" s="86" t="s">
        <v>483</v>
      </c>
      <c r="D449" s="86" t="s">
        <v>683</v>
      </c>
      <c r="E449" s="85" t="s">
        <v>683</v>
      </c>
      <c r="F449" s="86" t="s">
        <v>196</v>
      </c>
      <c r="G449" s="86" t="s">
        <v>157</v>
      </c>
      <c r="H449" s="87" t="s">
        <v>158</v>
      </c>
      <c r="I449" s="101"/>
      <c r="J449" s="101"/>
      <c r="K449" s="87" t="s">
        <v>158</v>
      </c>
      <c r="L449" s="101"/>
      <c r="M449" s="101"/>
      <c r="N449" s="101"/>
      <c r="O449" s="101"/>
      <c r="P449" s="86" t="s">
        <v>253</v>
      </c>
      <c r="Q449" s="146" t="s">
        <v>994</v>
      </c>
      <c r="R449" s="86" t="s">
        <v>161</v>
      </c>
      <c r="S449" s="86" t="s">
        <v>162</v>
      </c>
      <c r="T449" s="86" t="s">
        <v>205</v>
      </c>
      <c r="U449" s="86" t="s">
        <v>2048</v>
      </c>
    </row>
    <row r="450" spans="1:21" s="86" customFormat="1" hidden="1" x14ac:dyDescent="0.25">
      <c r="A450" s="86">
        <v>115</v>
      </c>
      <c r="B450" s="86" t="s">
        <v>1772</v>
      </c>
      <c r="C450" s="86" t="s">
        <v>483</v>
      </c>
      <c r="D450" s="86" t="s">
        <v>683</v>
      </c>
      <c r="E450" s="85" t="s">
        <v>683</v>
      </c>
      <c r="F450" s="86" t="s">
        <v>196</v>
      </c>
      <c r="G450" s="86" t="s">
        <v>157</v>
      </c>
      <c r="H450" s="87" t="s">
        <v>158</v>
      </c>
      <c r="I450" s="101"/>
      <c r="J450" s="101"/>
      <c r="K450" s="87" t="s">
        <v>158</v>
      </c>
      <c r="L450" s="101"/>
      <c r="M450" s="101"/>
      <c r="N450" s="101"/>
      <c r="O450" s="101"/>
      <c r="P450" s="86" t="s">
        <v>1005</v>
      </c>
      <c r="Q450" s="145" t="s">
        <v>1006</v>
      </c>
      <c r="R450" s="86" t="s">
        <v>161</v>
      </c>
      <c r="S450" s="86" t="s">
        <v>162</v>
      </c>
      <c r="T450" s="86" t="s">
        <v>244</v>
      </c>
      <c r="U450" s="86" t="s">
        <v>2049</v>
      </c>
    </row>
    <row r="451" spans="1:21" s="86" customFormat="1" hidden="1" x14ac:dyDescent="0.25">
      <c r="A451" s="86">
        <v>115</v>
      </c>
      <c r="B451" s="86" t="s">
        <v>1772</v>
      </c>
      <c r="C451" s="86" t="s">
        <v>483</v>
      </c>
      <c r="D451" s="86" t="s">
        <v>683</v>
      </c>
      <c r="E451" s="85" t="s">
        <v>683</v>
      </c>
      <c r="F451" s="86" t="s">
        <v>196</v>
      </c>
      <c r="G451" s="86" t="s">
        <v>157</v>
      </c>
      <c r="H451" s="87" t="s">
        <v>158</v>
      </c>
      <c r="I451" s="101"/>
      <c r="J451" s="101"/>
      <c r="K451" s="87" t="s">
        <v>158</v>
      </c>
      <c r="L451" s="101"/>
      <c r="M451" s="101"/>
      <c r="N451" s="101"/>
      <c r="O451" s="101"/>
      <c r="P451" s="86" t="s">
        <v>1794</v>
      </c>
      <c r="Q451" s="145" t="s">
        <v>991</v>
      </c>
      <c r="R451" s="86" t="s">
        <v>161</v>
      </c>
      <c r="S451" s="86" t="s">
        <v>162</v>
      </c>
      <c r="T451" s="86" t="s">
        <v>205</v>
      </c>
      <c r="U451" s="86" t="s">
        <v>2050</v>
      </c>
    </row>
    <row r="452" spans="1:21" s="86" customFormat="1" hidden="1" x14ac:dyDescent="0.25">
      <c r="A452" s="86">
        <v>115</v>
      </c>
      <c r="B452" s="86" t="s">
        <v>1772</v>
      </c>
      <c r="C452" s="86" t="s">
        <v>483</v>
      </c>
      <c r="D452" s="86" t="s">
        <v>683</v>
      </c>
      <c r="E452" s="85" t="s">
        <v>683</v>
      </c>
      <c r="F452" s="86" t="s">
        <v>196</v>
      </c>
      <c r="G452" s="86" t="s">
        <v>157</v>
      </c>
      <c r="H452" s="87" t="s">
        <v>158</v>
      </c>
      <c r="I452" s="101"/>
      <c r="J452" s="101"/>
      <c r="K452" s="87" t="s">
        <v>158</v>
      </c>
      <c r="L452" s="101"/>
      <c r="M452" s="101"/>
      <c r="N452" s="101"/>
      <c r="O452" s="101"/>
      <c r="P452" s="86" t="s">
        <v>2051</v>
      </c>
      <c r="Q452" s="145" t="s">
        <v>1001</v>
      </c>
      <c r="R452" s="86" t="s">
        <v>161</v>
      </c>
      <c r="S452" s="86" t="s">
        <v>179</v>
      </c>
      <c r="T452" s="86" t="s">
        <v>244</v>
      </c>
      <c r="U452" s="86" t="s">
        <v>2052</v>
      </c>
    </row>
    <row r="453" spans="1:21" s="86" customFormat="1" hidden="1" x14ac:dyDescent="0.25">
      <c r="A453" s="86">
        <v>115</v>
      </c>
      <c r="B453" s="86" t="s">
        <v>1772</v>
      </c>
      <c r="C453" s="86" t="s">
        <v>483</v>
      </c>
      <c r="D453" s="86" t="s">
        <v>683</v>
      </c>
      <c r="E453" s="85" t="s">
        <v>683</v>
      </c>
      <c r="F453" s="86" t="s">
        <v>196</v>
      </c>
      <c r="G453" s="86" t="s">
        <v>157</v>
      </c>
      <c r="H453" s="87" t="s">
        <v>158</v>
      </c>
      <c r="I453" s="101"/>
      <c r="J453" s="101"/>
      <c r="K453" s="87" t="s">
        <v>158</v>
      </c>
      <c r="L453" s="101"/>
      <c r="M453" s="101"/>
      <c r="N453" s="101"/>
      <c r="O453" s="101"/>
      <c r="P453" s="86" t="s">
        <v>1875</v>
      </c>
      <c r="Q453" s="145" t="s">
        <v>990</v>
      </c>
      <c r="R453" s="86" t="s">
        <v>161</v>
      </c>
      <c r="S453" s="86" t="s">
        <v>162</v>
      </c>
      <c r="T453" s="86" t="s">
        <v>205</v>
      </c>
      <c r="U453" s="86" t="s">
        <v>2053</v>
      </c>
    </row>
    <row r="454" spans="1:21" s="86" customFormat="1" hidden="1" x14ac:dyDescent="0.25">
      <c r="A454" s="86">
        <v>115</v>
      </c>
      <c r="B454" s="86" t="s">
        <v>1772</v>
      </c>
      <c r="C454" s="86" t="s">
        <v>483</v>
      </c>
      <c r="D454" s="86" t="s">
        <v>683</v>
      </c>
      <c r="E454" s="85" t="s">
        <v>683</v>
      </c>
      <c r="F454" s="86" t="s">
        <v>196</v>
      </c>
      <c r="G454" s="86" t="s">
        <v>157</v>
      </c>
      <c r="H454" s="87" t="s">
        <v>158</v>
      </c>
      <c r="I454" s="101"/>
      <c r="J454" s="101"/>
      <c r="K454" s="87" t="s">
        <v>158</v>
      </c>
      <c r="L454" s="101"/>
      <c r="M454" s="101"/>
      <c r="N454" s="101"/>
      <c r="O454" s="101"/>
      <c r="P454" s="86" t="s">
        <v>1002</v>
      </c>
      <c r="Q454" s="145" t="s">
        <v>1003</v>
      </c>
      <c r="R454" s="86" t="s">
        <v>168</v>
      </c>
      <c r="S454" s="86" t="s">
        <v>162</v>
      </c>
      <c r="T454" s="86" t="s">
        <v>244</v>
      </c>
      <c r="U454" s="86" t="s">
        <v>1004</v>
      </c>
    </row>
    <row r="455" spans="1:21" s="86" customFormat="1" hidden="1" x14ac:dyDescent="0.25">
      <c r="A455" s="86">
        <v>115</v>
      </c>
      <c r="B455" s="86" t="s">
        <v>1772</v>
      </c>
      <c r="C455" s="86" t="s">
        <v>483</v>
      </c>
      <c r="D455" s="86" t="s">
        <v>683</v>
      </c>
      <c r="E455" s="85" t="s">
        <v>683</v>
      </c>
      <c r="F455" s="86" t="s">
        <v>196</v>
      </c>
      <c r="G455" s="86" t="s">
        <v>157</v>
      </c>
      <c r="H455" s="87" t="s">
        <v>158</v>
      </c>
      <c r="I455" s="101"/>
      <c r="J455" s="101"/>
      <c r="K455" s="87" t="s">
        <v>158</v>
      </c>
      <c r="L455" s="101"/>
      <c r="M455" s="101"/>
      <c r="N455" s="101"/>
      <c r="O455" s="101"/>
      <c r="P455" s="86" t="s">
        <v>1951</v>
      </c>
      <c r="Q455" s="145" t="s">
        <v>999</v>
      </c>
      <c r="R455" s="86" t="s">
        <v>161</v>
      </c>
      <c r="S455" s="86" t="s">
        <v>162</v>
      </c>
      <c r="T455" s="86" t="s">
        <v>205</v>
      </c>
      <c r="U455" s="86" t="s">
        <v>2054</v>
      </c>
    </row>
    <row r="456" spans="1:21" s="86" customFormat="1" hidden="1" x14ac:dyDescent="0.25">
      <c r="A456" s="86">
        <v>115</v>
      </c>
      <c r="B456" s="86" t="s">
        <v>1772</v>
      </c>
      <c r="C456" s="86" t="s">
        <v>483</v>
      </c>
      <c r="D456" s="86" t="s">
        <v>683</v>
      </c>
      <c r="E456" s="85" t="s">
        <v>683</v>
      </c>
      <c r="F456" s="86" t="s">
        <v>196</v>
      </c>
      <c r="G456" s="86" t="s">
        <v>176</v>
      </c>
      <c r="H456" s="87" t="s">
        <v>158</v>
      </c>
      <c r="I456" s="101"/>
      <c r="J456" s="101"/>
      <c r="K456" s="87" t="s">
        <v>158</v>
      </c>
      <c r="L456" s="101"/>
      <c r="M456" s="101"/>
      <c r="N456" s="101"/>
      <c r="O456" s="101"/>
      <c r="P456" s="86" t="s">
        <v>995</v>
      </c>
      <c r="Q456" s="145" t="s">
        <v>996</v>
      </c>
      <c r="R456" s="86" t="s">
        <v>161</v>
      </c>
      <c r="S456" s="86" t="s">
        <v>162</v>
      </c>
      <c r="T456" s="86" t="s">
        <v>997</v>
      </c>
      <c r="U456" s="86" t="s">
        <v>2055</v>
      </c>
    </row>
    <row r="457" spans="1:21" s="86" customFormat="1" hidden="1" x14ac:dyDescent="0.25">
      <c r="A457" s="86">
        <v>115</v>
      </c>
      <c r="B457" s="86" t="s">
        <v>1772</v>
      </c>
      <c r="C457" s="86" t="s">
        <v>483</v>
      </c>
      <c r="D457" s="86" t="s">
        <v>683</v>
      </c>
      <c r="E457" s="85" t="s">
        <v>683</v>
      </c>
      <c r="F457" s="86" t="s">
        <v>196</v>
      </c>
      <c r="G457" s="86" t="s">
        <v>176</v>
      </c>
      <c r="H457" s="87" t="s">
        <v>158</v>
      </c>
      <c r="I457" s="101"/>
      <c r="J457" s="101"/>
      <c r="K457" s="87" t="s">
        <v>158</v>
      </c>
      <c r="L457" s="101"/>
      <c r="M457" s="101"/>
      <c r="N457" s="101"/>
      <c r="O457" s="101"/>
      <c r="P457" s="86" t="s">
        <v>771</v>
      </c>
      <c r="Q457" s="145" t="s">
        <v>989</v>
      </c>
      <c r="R457" s="86" t="s">
        <v>161</v>
      </c>
      <c r="S457" s="86" t="s">
        <v>162</v>
      </c>
      <c r="T457" s="86" t="s">
        <v>220</v>
      </c>
      <c r="U457" s="86" t="s">
        <v>2056</v>
      </c>
    </row>
    <row r="458" spans="1:21" s="86" customFormat="1" hidden="1" x14ac:dyDescent="0.25">
      <c r="A458" s="86">
        <v>115</v>
      </c>
      <c r="B458" s="86" t="s">
        <v>1772</v>
      </c>
      <c r="C458" s="86" t="s">
        <v>483</v>
      </c>
      <c r="D458" s="86" t="s">
        <v>683</v>
      </c>
      <c r="E458" s="85" t="s">
        <v>683</v>
      </c>
      <c r="F458" s="86" t="s">
        <v>196</v>
      </c>
      <c r="G458" s="86" t="s">
        <v>176</v>
      </c>
      <c r="H458" s="87" t="s">
        <v>158</v>
      </c>
      <c r="I458" s="101"/>
      <c r="J458" s="101"/>
      <c r="K458" s="87" t="s">
        <v>158</v>
      </c>
      <c r="L458" s="101"/>
      <c r="M458" s="101"/>
      <c r="N458" s="101"/>
      <c r="O458" s="101"/>
      <c r="P458" s="86" t="s">
        <v>253</v>
      </c>
      <c r="Q458" s="145" t="s">
        <v>992</v>
      </c>
      <c r="R458" s="86" t="s">
        <v>161</v>
      </c>
      <c r="S458" s="86" t="s">
        <v>162</v>
      </c>
      <c r="T458" s="86" t="s">
        <v>993</v>
      </c>
      <c r="U458" s="86" t="s">
        <v>2048</v>
      </c>
    </row>
    <row r="459" spans="1:21" s="86" customFormat="1" hidden="1" x14ac:dyDescent="0.25">
      <c r="A459" s="86">
        <v>115</v>
      </c>
      <c r="B459" s="86" t="s">
        <v>1772</v>
      </c>
      <c r="C459" s="86" t="s">
        <v>483</v>
      </c>
      <c r="D459" s="86" t="s">
        <v>683</v>
      </c>
      <c r="E459" s="85" t="s">
        <v>683</v>
      </c>
      <c r="F459" s="86" t="s">
        <v>196</v>
      </c>
      <c r="G459" s="86" t="s">
        <v>176</v>
      </c>
      <c r="H459" s="87" t="s">
        <v>158</v>
      </c>
      <c r="I459" s="101"/>
      <c r="J459" s="101"/>
      <c r="K459" s="87" t="s">
        <v>158</v>
      </c>
      <c r="L459" s="101"/>
      <c r="M459" s="101"/>
      <c r="N459" s="101"/>
      <c r="O459" s="101"/>
      <c r="P459" s="86" t="s">
        <v>1794</v>
      </c>
      <c r="Q459" s="145" t="s">
        <v>219</v>
      </c>
      <c r="R459" s="86" t="s">
        <v>161</v>
      </c>
      <c r="S459" s="86" t="s">
        <v>162</v>
      </c>
      <c r="T459" s="86" t="s">
        <v>220</v>
      </c>
      <c r="U459" s="86" t="s">
        <v>2057</v>
      </c>
    </row>
    <row r="460" spans="1:21" s="86" customFormat="1" hidden="1" x14ac:dyDescent="0.25">
      <c r="A460" s="86">
        <v>115</v>
      </c>
      <c r="B460" s="86" t="s">
        <v>1772</v>
      </c>
      <c r="C460" s="85" t="s">
        <v>246</v>
      </c>
      <c r="D460" s="86" t="s">
        <v>927</v>
      </c>
      <c r="E460" s="86" t="s">
        <v>928</v>
      </c>
      <c r="F460" s="86" t="s">
        <v>196</v>
      </c>
      <c r="G460" s="86" t="s">
        <v>176</v>
      </c>
      <c r="H460" s="87" t="s">
        <v>158</v>
      </c>
      <c r="I460" s="96"/>
      <c r="J460" s="96"/>
      <c r="K460" s="87" t="s">
        <v>158</v>
      </c>
      <c r="L460" s="96"/>
      <c r="M460" s="96"/>
      <c r="N460" s="87" t="s">
        <v>158</v>
      </c>
      <c r="O460" s="87" t="s">
        <v>158</v>
      </c>
      <c r="P460" s="86" t="s">
        <v>253</v>
      </c>
      <c r="Q460" s="145" t="s">
        <v>929</v>
      </c>
      <c r="R460" s="86" t="s">
        <v>161</v>
      </c>
      <c r="S460" s="86" t="s">
        <v>234</v>
      </c>
      <c r="T460" s="86" t="s">
        <v>930</v>
      </c>
      <c r="U460" s="86" t="s">
        <v>931</v>
      </c>
    </row>
    <row r="461" spans="1:21" s="86" customFormat="1" hidden="1" x14ac:dyDescent="0.25">
      <c r="A461" s="86">
        <v>115</v>
      </c>
      <c r="B461" s="86" t="s">
        <v>1772</v>
      </c>
      <c r="C461" s="85" t="s">
        <v>246</v>
      </c>
      <c r="D461" s="86" t="s">
        <v>927</v>
      </c>
      <c r="E461" s="86" t="s">
        <v>928</v>
      </c>
      <c r="F461" s="86" t="s">
        <v>196</v>
      </c>
      <c r="G461" s="86" t="s">
        <v>176</v>
      </c>
      <c r="H461" s="87" t="s">
        <v>158</v>
      </c>
      <c r="I461" s="96"/>
      <c r="J461" s="96"/>
      <c r="K461" s="87" t="s">
        <v>158</v>
      </c>
      <c r="L461" s="96"/>
      <c r="M461" s="96"/>
      <c r="N461" s="87" t="s">
        <v>158</v>
      </c>
      <c r="O461" s="87" t="s">
        <v>158</v>
      </c>
      <c r="P461" s="86" t="s">
        <v>1791</v>
      </c>
      <c r="Q461" s="145" t="s">
        <v>1792</v>
      </c>
      <c r="R461" s="86" t="s">
        <v>161</v>
      </c>
      <c r="S461" s="86" t="s">
        <v>162</v>
      </c>
      <c r="T461" s="86" t="s">
        <v>934</v>
      </c>
      <c r="U461" s="86" t="s">
        <v>2058</v>
      </c>
    </row>
    <row r="462" spans="1:21" s="86" customFormat="1" hidden="1" x14ac:dyDescent="0.25">
      <c r="A462" s="86">
        <v>115</v>
      </c>
      <c r="B462" s="86" t="s">
        <v>1772</v>
      </c>
      <c r="C462" s="85" t="s">
        <v>246</v>
      </c>
      <c r="D462" s="86" t="s">
        <v>927</v>
      </c>
      <c r="E462" s="86" t="s">
        <v>928</v>
      </c>
      <c r="F462" s="86" t="s">
        <v>196</v>
      </c>
      <c r="G462" s="86" t="s">
        <v>176</v>
      </c>
      <c r="H462" s="87" t="s">
        <v>158</v>
      </c>
      <c r="I462" s="96"/>
      <c r="J462" s="96"/>
      <c r="K462" s="87" t="s">
        <v>158</v>
      </c>
      <c r="L462" s="96"/>
      <c r="M462" s="96"/>
      <c r="N462" s="87" t="s">
        <v>158</v>
      </c>
      <c r="O462" s="87" t="s">
        <v>158</v>
      </c>
      <c r="P462" s="86" t="s">
        <v>1794</v>
      </c>
      <c r="Q462" s="145" t="s">
        <v>219</v>
      </c>
      <c r="R462" s="86" t="s">
        <v>161</v>
      </c>
      <c r="S462" s="86" t="s">
        <v>234</v>
      </c>
      <c r="T462" s="86" t="s">
        <v>220</v>
      </c>
      <c r="U462" s="86" t="s">
        <v>2059</v>
      </c>
    </row>
    <row r="463" spans="1:21" s="86" customFormat="1" hidden="1" x14ac:dyDescent="0.25">
      <c r="A463" s="86">
        <v>115</v>
      </c>
      <c r="B463" s="86" t="s">
        <v>1772</v>
      </c>
      <c r="C463" s="85" t="s">
        <v>246</v>
      </c>
      <c r="D463" s="86" t="s">
        <v>927</v>
      </c>
      <c r="E463" s="86" t="s">
        <v>928</v>
      </c>
      <c r="F463" s="86" t="s">
        <v>196</v>
      </c>
      <c r="G463" s="86" t="s">
        <v>176</v>
      </c>
      <c r="H463" s="87" t="s">
        <v>158</v>
      </c>
      <c r="I463" s="96"/>
      <c r="J463" s="96"/>
      <c r="K463" s="87" t="s">
        <v>158</v>
      </c>
      <c r="L463" s="96"/>
      <c r="M463" s="96"/>
      <c r="N463" s="87" t="s">
        <v>158</v>
      </c>
      <c r="O463" s="87" t="s">
        <v>158</v>
      </c>
      <c r="P463" s="86" t="s">
        <v>1805</v>
      </c>
      <c r="Q463" s="145" t="s">
        <v>221</v>
      </c>
      <c r="R463" s="86" t="s">
        <v>161</v>
      </c>
      <c r="S463" s="86" t="s">
        <v>234</v>
      </c>
      <c r="T463" s="86" t="s">
        <v>220</v>
      </c>
      <c r="U463" s="86" t="s">
        <v>932</v>
      </c>
    </row>
    <row r="464" spans="1:21" s="86" customFormat="1" hidden="1" x14ac:dyDescent="0.25">
      <c r="A464" s="86">
        <v>115</v>
      </c>
      <c r="B464" s="86" t="s">
        <v>1772</v>
      </c>
      <c r="C464" s="85" t="s">
        <v>246</v>
      </c>
      <c r="D464" s="86" t="s">
        <v>927</v>
      </c>
      <c r="E464" s="86" t="s">
        <v>928</v>
      </c>
      <c r="F464" s="86" t="s">
        <v>196</v>
      </c>
      <c r="G464" s="86" t="s">
        <v>176</v>
      </c>
      <c r="H464" s="87" t="s">
        <v>158</v>
      </c>
      <c r="I464" s="96"/>
      <c r="J464" s="96"/>
      <c r="K464" s="87" t="s">
        <v>158</v>
      </c>
      <c r="L464" s="96"/>
      <c r="M464" s="96"/>
      <c r="N464" s="87" t="s">
        <v>158</v>
      </c>
      <c r="O464" s="87" t="s">
        <v>158</v>
      </c>
      <c r="P464" s="86" t="s">
        <v>1805</v>
      </c>
      <c r="Q464" s="145" t="s">
        <v>933</v>
      </c>
      <c r="R464" s="86" t="s">
        <v>161</v>
      </c>
      <c r="S464" s="86" t="s">
        <v>244</v>
      </c>
      <c r="T464" s="86" t="s">
        <v>244</v>
      </c>
      <c r="U464" s="86" t="s">
        <v>932</v>
      </c>
    </row>
    <row r="465" spans="1:21" s="86" customFormat="1" hidden="1" x14ac:dyDescent="0.25">
      <c r="A465" s="86">
        <v>115</v>
      </c>
      <c r="B465" s="86" t="s">
        <v>1772</v>
      </c>
      <c r="C465" s="86" t="s">
        <v>246</v>
      </c>
      <c r="D465" s="86" t="s">
        <v>977</v>
      </c>
      <c r="E465" s="86" t="s">
        <v>1007</v>
      </c>
      <c r="F465" s="86" t="s">
        <v>2060</v>
      </c>
      <c r="G465" s="85" t="s">
        <v>683</v>
      </c>
      <c r="H465" s="87" t="s">
        <v>158</v>
      </c>
      <c r="I465" s="96"/>
      <c r="J465" s="96"/>
      <c r="K465" s="87" t="s">
        <v>158</v>
      </c>
      <c r="L465" s="96"/>
      <c r="M465" s="96"/>
      <c r="N465" s="87" t="s">
        <v>158</v>
      </c>
      <c r="O465" s="87" t="s">
        <v>158</v>
      </c>
      <c r="P465" s="86" t="s">
        <v>979</v>
      </c>
      <c r="Q465" s="145" t="s">
        <v>1008</v>
      </c>
      <c r="R465" s="86" t="s">
        <v>161</v>
      </c>
      <c r="S465" s="86" t="s">
        <v>339</v>
      </c>
      <c r="T465" s="86" t="s">
        <v>339</v>
      </c>
      <c r="U465" s="86" t="s">
        <v>981</v>
      </c>
    </row>
    <row r="466" spans="1:21" s="86" customFormat="1" hidden="1" x14ac:dyDescent="0.25">
      <c r="A466" s="86">
        <v>115</v>
      </c>
      <c r="B466" s="86" t="s">
        <v>1772</v>
      </c>
      <c r="C466" s="85" t="s">
        <v>246</v>
      </c>
      <c r="D466" s="85" t="s">
        <v>1017</v>
      </c>
      <c r="E466" s="85" t="s">
        <v>1007</v>
      </c>
      <c r="F466" s="86" t="s">
        <v>2060</v>
      </c>
      <c r="G466" s="85" t="s">
        <v>683</v>
      </c>
      <c r="H466" s="87" t="s">
        <v>158</v>
      </c>
      <c r="I466" s="96"/>
      <c r="J466" s="96"/>
      <c r="K466" s="87" t="s">
        <v>158</v>
      </c>
      <c r="L466" s="96"/>
      <c r="M466" s="96"/>
      <c r="N466" s="87" t="s">
        <v>158</v>
      </c>
      <c r="O466" s="87" t="s">
        <v>158</v>
      </c>
      <c r="P466" s="86" t="s">
        <v>1017</v>
      </c>
      <c r="Q466" s="145" t="s">
        <v>1018</v>
      </c>
      <c r="R466" s="86" t="s">
        <v>161</v>
      </c>
      <c r="S466" s="86" t="s">
        <v>339</v>
      </c>
      <c r="T466" s="86" t="s">
        <v>339</v>
      </c>
      <c r="U466" s="86" t="s">
        <v>1019</v>
      </c>
    </row>
    <row r="467" spans="1:21" s="86" customFormat="1" hidden="1" x14ac:dyDescent="0.25">
      <c r="A467" s="86">
        <v>115</v>
      </c>
      <c r="B467" s="86" t="s">
        <v>1772</v>
      </c>
      <c r="C467" s="85" t="s">
        <v>246</v>
      </c>
      <c r="D467" s="85" t="s">
        <v>1013</v>
      </c>
      <c r="E467" s="85" t="s">
        <v>1007</v>
      </c>
      <c r="F467" s="86" t="s">
        <v>2060</v>
      </c>
      <c r="G467" s="85" t="s">
        <v>683</v>
      </c>
      <c r="H467" s="87" t="s">
        <v>158</v>
      </c>
      <c r="I467" s="96"/>
      <c r="J467" s="96"/>
      <c r="K467" s="87" t="s">
        <v>158</v>
      </c>
      <c r="L467" s="96"/>
      <c r="M467" s="96"/>
      <c r="N467" s="87" t="s">
        <v>158</v>
      </c>
      <c r="O467" s="87" t="s">
        <v>158</v>
      </c>
      <c r="P467" s="86" t="s">
        <v>1014</v>
      </c>
      <c r="Q467" s="145" t="s">
        <v>1015</v>
      </c>
      <c r="R467" s="86" t="s">
        <v>161</v>
      </c>
      <c r="S467" s="86" t="s">
        <v>339</v>
      </c>
      <c r="T467" s="86" t="s">
        <v>339</v>
      </c>
      <c r="U467" s="86" t="s">
        <v>1016</v>
      </c>
    </row>
    <row r="468" spans="1:21" s="86" customFormat="1" hidden="1" x14ac:dyDescent="0.25">
      <c r="A468" s="86">
        <v>115</v>
      </c>
      <c r="B468" s="86" t="s">
        <v>1772</v>
      </c>
      <c r="C468" s="85" t="s">
        <v>246</v>
      </c>
      <c r="D468" s="85" t="s">
        <v>1009</v>
      </c>
      <c r="E468" s="85" t="s">
        <v>1007</v>
      </c>
      <c r="F468" s="86" t="s">
        <v>2060</v>
      </c>
      <c r="G468" s="85" t="s">
        <v>683</v>
      </c>
      <c r="H468" s="87" t="s">
        <v>158</v>
      </c>
      <c r="I468" s="96"/>
      <c r="J468" s="96"/>
      <c r="K468" s="87" t="s">
        <v>158</v>
      </c>
      <c r="L468" s="96"/>
      <c r="M468" s="96"/>
      <c r="N468" s="87" t="s">
        <v>158</v>
      </c>
      <c r="O468" s="87" t="s">
        <v>158</v>
      </c>
      <c r="P468" s="86" t="s">
        <v>1010</v>
      </c>
      <c r="Q468" s="145" t="s">
        <v>1011</v>
      </c>
      <c r="R468" s="86" t="s">
        <v>161</v>
      </c>
      <c r="S468" s="86" t="s">
        <v>339</v>
      </c>
      <c r="T468" s="86" t="s">
        <v>339</v>
      </c>
      <c r="U468" s="86" t="s">
        <v>1012</v>
      </c>
    </row>
    <row r="469" spans="1:21" s="99" customFormat="1" hidden="1" x14ac:dyDescent="0.25">
      <c r="A469" s="86">
        <v>116</v>
      </c>
      <c r="B469" s="86" t="s">
        <v>1774</v>
      </c>
      <c r="C469" s="86" t="s">
        <v>483</v>
      </c>
      <c r="D469" s="86" t="s">
        <v>379</v>
      </c>
      <c r="E469" s="86" t="s">
        <v>1043</v>
      </c>
      <c r="F469" s="86" t="s">
        <v>156</v>
      </c>
      <c r="G469" s="86" t="s">
        <v>157</v>
      </c>
      <c r="H469" s="87" t="s">
        <v>158</v>
      </c>
      <c r="I469" s="96"/>
      <c r="J469" s="96"/>
      <c r="K469" s="87" t="s">
        <v>158</v>
      </c>
      <c r="L469" s="96"/>
      <c r="M469" s="87" t="s">
        <v>158</v>
      </c>
      <c r="N469" s="96"/>
      <c r="O469" s="96"/>
      <c r="P469" s="86" t="s">
        <v>204</v>
      </c>
      <c r="Q469" s="128" t="s">
        <v>205</v>
      </c>
      <c r="R469" s="128" t="s">
        <v>205</v>
      </c>
      <c r="S469" s="98" t="s">
        <v>205</v>
      </c>
      <c r="T469" s="86" t="s">
        <v>205</v>
      </c>
      <c r="U469" s="86" t="s">
        <v>206</v>
      </c>
    </row>
    <row r="470" spans="1:21" s="99" customFormat="1" hidden="1" x14ac:dyDescent="0.25">
      <c r="A470" s="86">
        <v>116</v>
      </c>
      <c r="B470" s="86" t="s">
        <v>1774</v>
      </c>
      <c r="C470" s="86" t="s">
        <v>483</v>
      </c>
      <c r="D470" s="86" t="s">
        <v>379</v>
      </c>
      <c r="E470" s="86" t="s">
        <v>1044</v>
      </c>
      <c r="F470" s="86" t="s">
        <v>156</v>
      </c>
      <c r="G470" s="86" t="s">
        <v>157</v>
      </c>
      <c r="H470" s="87" t="s">
        <v>158</v>
      </c>
      <c r="I470" s="96"/>
      <c r="J470" s="96"/>
      <c r="K470" s="87" t="s">
        <v>158</v>
      </c>
      <c r="L470" s="96"/>
      <c r="M470" s="87" t="s">
        <v>158</v>
      </c>
      <c r="N470" s="96"/>
      <c r="O470" s="96"/>
      <c r="P470" s="86" t="s">
        <v>204</v>
      </c>
      <c r="Q470" s="128" t="s">
        <v>205</v>
      </c>
      <c r="R470" s="128" t="s">
        <v>205</v>
      </c>
      <c r="S470" s="98" t="s">
        <v>205</v>
      </c>
      <c r="T470" s="86" t="s">
        <v>205</v>
      </c>
      <c r="U470" s="86" t="s">
        <v>206</v>
      </c>
    </row>
    <row r="471" spans="1:21" s="99" customFormat="1" hidden="1" x14ac:dyDescent="0.25">
      <c r="A471" s="86">
        <v>116</v>
      </c>
      <c r="B471" s="86" t="s">
        <v>1774</v>
      </c>
      <c r="C471" s="86" t="s">
        <v>483</v>
      </c>
      <c r="D471" s="86" t="s">
        <v>1036</v>
      </c>
      <c r="E471" s="86" t="s">
        <v>1037</v>
      </c>
      <c r="F471" s="86" t="s">
        <v>156</v>
      </c>
      <c r="G471" s="86" t="s">
        <v>176</v>
      </c>
      <c r="H471" s="87" t="s">
        <v>158</v>
      </c>
      <c r="I471" s="96"/>
      <c r="J471" s="96"/>
      <c r="K471" s="87" t="s">
        <v>158</v>
      </c>
      <c r="L471" s="96"/>
      <c r="M471" s="96"/>
      <c r="N471" s="96"/>
      <c r="O471" s="96"/>
      <c r="P471" s="86" t="s">
        <v>204</v>
      </c>
      <c r="Q471" s="128" t="s">
        <v>205</v>
      </c>
      <c r="R471" s="128" t="s">
        <v>205</v>
      </c>
      <c r="S471" s="98" t="s">
        <v>205</v>
      </c>
      <c r="T471" s="86" t="s">
        <v>205</v>
      </c>
      <c r="U471" s="86" t="s">
        <v>206</v>
      </c>
    </row>
    <row r="472" spans="1:21" s="99" customFormat="1" hidden="1" x14ac:dyDescent="0.25">
      <c r="A472" s="86">
        <v>116</v>
      </c>
      <c r="B472" s="86" t="s">
        <v>1774</v>
      </c>
      <c r="C472" s="86" t="s">
        <v>483</v>
      </c>
      <c r="D472" s="86" t="s">
        <v>1038</v>
      </c>
      <c r="E472" s="86" t="s">
        <v>1039</v>
      </c>
      <c r="F472" s="86" t="s">
        <v>156</v>
      </c>
      <c r="G472" s="86" t="s">
        <v>176</v>
      </c>
      <c r="H472" s="87" t="s">
        <v>158</v>
      </c>
      <c r="I472" s="96"/>
      <c r="J472" s="87" t="s">
        <v>158</v>
      </c>
      <c r="K472" s="96"/>
      <c r="L472" s="96"/>
      <c r="M472" s="96"/>
      <c r="N472" s="96"/>
      <c r="O472" s="96"/>
      <c r="P472" s="86" t="s">
        <v>2061</v>
      </c>
      <c r="Q472" s="145" t="s">
        <v>1042</v>
      </c>
      <c r="R472" s="86" t="s">
        <v>161</v>
      </c>
      <c r="S472" s="86" t="s">
        <v>244</v>
      </c>
      <c r="T472" s="86">
        <v>2022</v>
      </c>
      <c r="U472" s="86" t="s">
        <v>2062</v>
      </c>
    </row>
    <row r="473" spans="1:21" s="99" customFormat="1" hidden="1" x14ac:dyDescent="0.25">
      <c r="A473" s="86">
        <v>116</v>
      </c>
      <c r="B473" s="86" t="s">
        <v>1774</v>
      </c>
      <c r="C473" s="86" t="s">
        <v>483</v>
      </c>
      <c r="D473" s="86" t="s">
        <v>1038</v>
      </c>
      <c r="E473" s="86" t="s">
        <v>1039</v>
      </c>
      <c r="F473" s="86" t="s">
        <v>156</v>
      </c>
      <c r="G473" s="86" t="s">
        <v>176</v>
      </c>
      <c r="H473" s="87" t="s">
        <v>158</v>
      </c>
      <c r="I473" s="96"/>
      <c r="J473" s="87" t="s">
        <v>158</v>
      </c>
      <c r="K473" s="96"/>
      <c r="L473" s="96"/>
      <c r="M473" s="96"/>
      <c r="N473" s="96"/>
      <c r="O473" s="96"/>
      <c r="P473" s="86" t="s">
        <v>1848</v>
      </c>
      <c r="Q473" s="145" t="s">
        <v>1040</v>
      </c>
      <c r="R473" s="86" t="s">
        <v>161</v>
      </c>
      <c r="S473" s="86" t="s">
        <v>244</v>
      </c>
      <c r="T473" s="86">
        <v>2023</v>
      </c>
      <c r="U473" s="86" t="s">
        <v>2063</v>
      </c>
    </row>
    <row r="474" spans="1:21" s="86" customFormat="1" hidden="1" x14ac:dyDescent="0.25">
      <c r="A474" s="86">
        <v>116</v>
      </c>
      <c r="B474" s="86" t="s">
        <v>1774</v>
      </c>
      <c r="C474" s="86" t="s">
        <v>483</v>
      </c>
      <c r="D474" s="86" t="s">
        <v>1034</v>
      </c>
      <c r="E474" s="86" t="s">
        <v>1035</v>
      </c>
      <c r="F474" s="86" t="s">
        <v>156</v>
      </c>
      <c r="G474" s="86" t="s">
        <v>176</v>
      </c>
      <c r="H474" s="87" t="s">
        <v>158</v>
      </c>
      <c r="I474" s="101"/>
      <c r="J474" s="96"/>
      <c r="K474" s="96"/>
      <c r="L474" s="96"/>
      <c r="M474" s="96"/>
      <c r="N474" s="96"/>
      <c r="O474" s="96"/>
      <c r="P474" s="86" t="s">
        <v>204</v>
      </c>
      <c r="Q474" s="128" t="s">
        <v>205</v>
      </c>
      <c r="R474" s="128" t="s">
        <v>205</v>
      </c>
      <c r="S474" s="98" t="s">
        <v>205</v>
      </c>
      <c r="T474" s="86" t="s">
        <v>205</v>
      </c>
      <c r="U474" s="86" t="s">
        <v>206</v>
      </c>
    </row>
    <row r="475" spans="1:21" s="86" customFormat="1" hidden="1" x14ac:dyDescent="0.25">
      <c r="A475" s="86">
        <v>117</v>
      </c>
      <c r="B475" s="86" t="s">
        <v>119</v>
      </c>
      <c r="C475" s="85" t="s">
        <v>229</v>
      </c>
      <c r="D475" s="86" t="s">
        <v>1047</v>
      </c>
      <c r="E475" s="86" t="s">
        <v>1048</v>
      </c>
      <c r="F475" s="86" t="s">
        <v>156</v>
      </c>
      <c r="G475" s="86" t="s">
        <v>157</v>
      </c>
      <c r="H475" s="87" t="s">
        <v>158</v>
      </c>
      <c r="I475" s="96"/>
      <c r="J475" s="96"/>
      <c r="K475" s="96"/>
      <c r="L475" s="96"/>
      <c r="M475" s="96"/>
      <c r="N475" s="96"/>
      <c r="O475" s="96"/>
      <c r="P475" s="86" t="s">
        <v>1049</v>
      </c>
      <c r="Q475" s="128" t="s">
        <v>205</v>
      </c>
      <c r="R475" s="128" t="s">
        <v>205</v>
      </c>
      <c r="S475" s="98" t="s">
        <v>205</v>
      </c>
      <c r="T475" s="86" t="s">
        <v>205</v>
      </c>
      <c r="U475" s="86" t="s">
        <v>1050</v>
      </c>
    </row>
    <row r="476" spans="1:21" s="86" customFormat="1" hidden="1" x14ac:dyDescent="0.25">
      <c r="A476" s="86">
        <v>118</v>
      </c>
      <c r="B476" s="85" t="s">
        <v>131</v>
      </c>
      <c r="C476" s="85" t="s">
        <v>1115</v>
      </c>
      <c r="D476" s="85" t="s">
        <v>1116</v>
      </c>
      <c r="E476" s="85" t="s">
        <v>2064</v>
      </c>
      <c r="F476" s="85" t="s">
        <v>1117</v>
      </c>
      <c r="G476" s="85" t="s">
        <v>683</v>
      </c>
      <c r="H476" s="87" t="s">
        <v>158</v>
      </c>
      <c r="I476" s="96"/>
      <c r="J476" s="87" t="s">
        <v>158</v>
      </c>
      <c r="K476" s="87" t="s">
        <v>158</v>
      </c>
      <c r="L476" s="96"/>
      <c r="M476" s="87" t="s">
        <v>158</v>
      </c>
      <c r="N476" s="87" t="s">
        <v>158</v>
      </c>
      <c r="O476" s="87" t="s">
        <v>158</v>
      </c>
      <c r="P476" s="86" t="s">
        <v>1118</v>
      </c>
      <c r="Q476" s="146" t="s">
        <v>1119</v>
      </c>
      <c r="R476" s="86" t="s">
        <v>161</v>
      </c>
      <c r="S476" s="86" t="s">
        <v>244</v>
      </c>
      <c r="T476" s="86" t="s">
        <v>1120</v>
      </c>
      <c r="U476" s="86" t="s">
        <v>2065</v>
      </c>
    </row>
    <row r="477" spans="1:21" s="86" customFormat="1" hidden="1" x14ac:dyDescent="0.25">
      <c r="A477" s="86">
        <v>119</v>
      </c>
      <c r="B477" s="86" t="s">
        <v>110</v>
      </c>
      <c r="C477" s="86" t="s">
        <v>395</v>
      </c>
      <c r="D477" s="86" t="s">
        <v>959</v>
      </c>
      <c r="E477" s="86" t="s">
        <v>326</v>
      </c>
      <c r="F477" s="86" t="s">
        <v>156</v>
      </c>
      <c r="G477" s="86" t="s">
        <v>157</v>
      </c>
      <c r="H477" s="96"/>
      <c r="I477" s="96"/>
      <c r="J477" s="87" t="s">
        <v>158</v>
      </c>
      <c r="K477" s="96"/>
      <c r="L477" s="96"/>
      <c r="M477" s="96"/>
      <c r="N477" s="96"/>
      <c r="O477" s="96"/>
      <c r="P477" s="86" t="s">
        <v>960</v>
      </c>
      <c r="Q477" s="128" t="s">
        <v>205</v>
      </c>
      <c r="R477" s="86" t="s">
        <v>328</v>
      </c>
      <c r="S477" s="98" t="s">
        <v>205</v>
      </c>
      <c r="T477" s="86" t="s">
        <v>205</v>
      </c>
      <c r="U477" s="86" t="s">
        <v>2066</v>
      </c>
    </row>
    <row r="478" spans="1:21" s="86" customFormat="1" hidden="1" x14ac:dyDescent="0.25">
      <c r="A478" s="86">
        <v>120</v>
      </c>
      <c r="B478" s="86" t="s">
        <v>114</v>
      </c>
      <c r="C478" s="86" t="s">
        <v>395</v>
      </c>
      <c r="D478" s="86" t="s">
        <v>683</v>
      </c>
      <c r="E478" s="86" t="s">
        <v>326</v>
      </c>
      <c r="F478" s="86" t="s">
        <v>182</v>
      </c>
      <c r="G478" s="86" t="s">
        <v>157</v>
      </c>
      <c r="H478" s="96"/>
      <c r="I478" s="101"/>
      <c r="J478" s="87" t="s">
        <v>158</v>
      </c>
      <c r="K478" s="101"/>
      <c r="L478" s="101"/>
      <c r="M478" s="101"/>
      <c r="N478" s="101"/>
      <c r="O478" s="101"/>
      <c r="P478" s="86" t="s">
        <v>987</v>
      </c>
      <c r="Q478" s="128" t="s">
        <v>205</v>
      </c>
      <c r="R478" s="86" t="s">
        <v>328</v>
      </c>
      <c r="S478" s="98" t="s">
        <v>205</v>
      </c>
      <c r="T478" s="86" t="s">
        <v>205</v>
      </c>
      <c r="U478" s="86" t="s">
        <v>988</v>
      </c>
    </row>
    <row r="479" spans="1:21" s="86" customFormat="1" hidden="1" x14ac:dyDescent="0.25">
      <c r="A479" s="86">
        <v>121</v>
      </c>
      <c r="B479" s="86" t="s">
        <v>115</v>
      </c>
      <c r="C479" s="86" t="s">
        <v>395</v>
      </c>
      <c r="D479" s="86" t="s">
        <v>683</v>
      </c>
      <c r="E479" s="86" t="s">
        <v>480</v>
      </c>
      <c r="F479" s="86" t="s">
        <v>156</v>
      </c>
      <c r="G479" s="86" t="s">
        <v>157</v>
      </c>
      <c r="H479" s="96"/>
      <c r="I479" s="101"/>
      <c r="J479" s="87" t="s">
        <v>158</v>
      </c>
      <c r="K479" s="101"/>
      <c r="L479" s="101"/>
      <c r="M479" s="101"/>
      <c r="N479" s="101"/>
      <c r="O479" s="101"/>
      <c r="P479" s="86" t="s">
        <v>205</v>
      </c>
      <c r="Q479" s="128" t="s">
        <v>205</v>
      </c>
      <c r="R479" s="128" t="s">
        <v>205</v>
      </c>
      <c r="S479" s="98" t="s">
        <v>205</v>
      </c>
      <c r="T479" s="86" t="s">
        <v>205</v>
      </c>
      <c r="U479" s="86" t="s">
        <v>1020</v>
      </c>
    </row>
    <row r="480" spans="1:21" s="86" customFormat="1" hidden="1" x14ac:dyDescent="0.25">
      <c r="A480" s="86">
        <v>121</v>
      </c>
      <c r="B480" s="86" t="s">
        <v>115</v>
      </c>
      <c r="C480" s="86" t="s">
        <v>395</v>
      </c>
      <c r="D480" s="86" t="s">
        <v>683</v>
      </c>
      <c r="E480" s="86" t="s">
        <v>480</v>
      </c>
      <c r="F480" s="86" t="s">
        <v>182</v>
      </c>
      <c r="G480" s="86" t="s">
        <v>157</v>
      </c>
      <c r="H480" s="96"/>
      <c r="I480" s="101"/>
      <c r="J480" s="87" t="s">
        <v>158</v>
      </c>
      <c r="K480" s="101"/>
      <c r="L480" s="101"/>
      <c r="M480" s="101"/>
      <c r="N480" s="101"/>
      <c r="O480" s="101"/>
      <c r="P480" s="86" t="s">
        <v>205</v>
      </c>
      <c r="Q480" s="128" t="s">
        <v>205</v>
      </c>
      <c r="R480" s="128" t="s">
        <v>205</v>
      </c>
      <c r="S480" s="98" t="s">
        <v>205</v>
      </c>
      <c r="T480" s="86" t="s">
        <v>205</v>
      </c>
      <c r="U480" s="86" t="s">
        <v>1020</v>
      </c>
    </row>
    <row r="481" spans="1:21" s="86" customFormat="1" hidden="1" x14ac:dyDescent="0.25">
      <c r="A481" s="86">
        <v>122</v>
      </c>
      <c r="B481" s="86" t="s">
        <v>104</v>
      </c>
      <c r="C481" s="85" t="s">
        <v>246</v>
      </c>
      <c r="D481" s="86" t="s">
        <v>935</v>
      </c>
      <c r="E481" s="86" t="s">
        <v>936</v>
      </c>
      <c r="F481" s="86" t="s">
        <v>937</v>
      </c>
      <c r="G481" s="86" t="s">
        <v>157</v>
      </c>
      <c r="H481" s="96"/>
      <c r="I481" s="96"/>
      <c r="J481" s="87" t="s">
        <v>158</v>
      </c>
      <c r="K481" s="96"/>
      <c r="L481" s="96"/>
      <c r="M481" s="87" t="s">
        <v>158</v>
      </c>
      <c r="N481" s="96"/>
      <c r="O481" s="96"/>
      <c r="P481" s="86" t="s">
        <v>2067</v>
      </c>
      <c r="Q481" s="128" t="s">
        <v>205</v>
      </c>
      <c r="R481" s="128" t="s">
        <v>205</v>
      </c>
      <c r="S481" s="98" t="s">
        <v>205</v>
      </c>
      <c r="T481" s="86" t="s">
        <v>205</v>
      </c>
      <c r="U481" s="86" t="s">
        <v>206</v>
      </c>
    </row>
    <row r="482" spans="1:21" s="86" customFormat="1" hidden="1" x14ac:dyDescent="0.25">
      <c r="A482" s="86">
        <v>122</v>
      </c>
      <c r="B482" s="86" t="s">
        <v>104</v>
      </c>
      <c r="C482" s="85" t="s">
        <v>246</v>
      </c>
      <c r="D482" s="86" t="s">
        <v>935</v>
      </c>
      <c r="E482" s="86" t="s">
        <v>936</v>
      </c>
      <c r="F482" s="86" t="s">
        <v>937</v>
      </c>
      <c r="G482" s="86" t="s">
        <v>176</v>
      </c>
      <c r="H482" s="96"/>
      <c r="I482" s="96"/>
      <c r="J482" s="87" t="s">
        <v>158</v>
      </c>
      <c r="K482" s="96"/>
      <c r="L482" s="96"/>
      <c r="M482" s="87" t="s">
        <v>158</v>
      </c>
      <c r="N482" s="96"/>
      <c r="O482" s="96"/>
      <c r="P482" s="86" t="s">
        <v>2067</v>
      </c>
      <c r="Q482" s="128" t="s">
        <v>205</v>
      </c>
      <c r="R482" s="128" t="s">
        <v>205</v>
      </c>
      <c r="S482" s="98" t="s">
        <v>205</v>
      </c>
      <c r="T482" s="86" t="s">
        <v>205</v>
      </c>
      <c r="U482" s="86" t="s">
        <v>206</v>
      </c>
    </row>
    <row r="483" spans="1:21" s="86" customFormat="1" hidden="1" x14ac:dyDescent="0.25">
      <c r="A483" s="86">
        <v>122</v>
      </c>
      <c r="B483" s="86" t="s">
        <v>104</v>
      </c>
      <c r="C483" s="85" t="s">
        <v>246</v>
      </c>
      <c r="D483" s="86" t="s">
        <v>935</v>
      </c>
      <c r="E483" s="86" t="s">
        <v>936</v>
      </c>
      <c r="F483" s="86" t="s">
        <v>182</v>
      </c>
      <c r="G483" s="86" t="s">
        <v>157</v>
      </c>
      <c r="H483" s="96"/>
      <c r="I483" s="96"/>
      <c r="J483" s="87" t="s">
        <v>158</v>
      </c>
      <c r="K483" s="96"/>
      <c r="L483" s="96"/>
      <c r="M483" s="87" t="s">
        <v>158</v>
      </c>
      <c r="N483" s="96"/>
      <c r="O483" s="96"/>
      <c r="P483" s="86" t="s">
        <v>2067</v>
      </c>
      <c r="Q483" s="128" t="s">
        <v>205</v>
      </c>
      <c r="R483" s="128" t="s">
        <v>205</v>
      </c>
      <c r="S483" s="98" t="s">
        <v>205</v>
      </c>
      <c r="T483" s="86" t="s">
        <v>205</v>
      </c>
      <c r="U483" s="86" t="s">
        <v>206</v>
      </c>
    </row>
    <row r="484" spans="1:21" s="86" customFormat="1" hidden="1" x14ac:dyDescent="0.25">
      <c r="A484" s="86">
        <v>122</v>
      </c>
      <c r="B484" s="86" t="s">
        <v>104</v>
      </c>
      <c r="C484" s="85" t="s">
        <v>246</v>
      </c>
      <c r="D484" s="86" t="s">
        <v>935</v>
      </c>
      <c r="E484" s="86" t="s">
        <v>936</v>
      </c>
      <c r="F484" s="86" t="s">
        <v>182</v>
      </c>
      <c r="G484" s="86" t="s">
        <v>176</v>
      </c>
      <c r="H484" s="96"/>
      <c r="I484" s="96"/>
      <c r="J484" s="87" t="s">
        <v>158</v>
      </c>
      <c r="K484" s="96"/>
      <c r="L484" s="96"/>
      <c r="M484" s="87" t="s">
        <v>158</v>
      </c>
      <c r="N484" s="96"/>
      <c r="O484" s="96"/>
      <c r="P484" s="86" t="s">
        <v>2067</v>
      </c>
      <c r="Q484" s="128" t="s">
        <v>205</v>
      </c>
      <c r="R484" s="128" t="s">
        <v>205</v>
      </c>
      <c r="S484" s="98" t="s">
        <v>205</v>
      </c>
      <c r="T484" s="86" t="s">
        <v>205</v>
      </c>
      <c r="U484" s="86" t="s">
        <v>206</v>
      </c>
    </row>
    <row r="485" spans="1:21" s="86" customFormat="1" hidden="1" x14ac:dyDescent="0.25">
      <c r="A485" s="86">
        <v>123</v>
      </c>
      <c r="B485" s="86" t="s">
        <v>106</v>
      </c>
      <c r="C485" s="85" t="s">
        <v>229</v>
      </c>
      <c r="D485" s="86" t="s">
        <v>938</v>
      </c>
      <c r="E485" s="86" t="s">
        <v>939</v>
      </c>
      <c r="F485" s="86" t="s">
        <v>196</v>
      </c>
      <c r="G485" s="86" t="s">
        <v>157</v>
      </c>
      <c r="H485" s="96"/>
      <c r="I485" s="87" t="s">
        <v>158</v>
      </c>
      <c r="J485" s="87" t="s">
        <v>158</v>
      </c>
      <c r="K485" s="87" t="s">
        <v>158</v>
      </c>
      <c r="L485" s="96"/>
      <c r="M485" s="96"/>
      <c r="N485" s="87" t="s">
        <v>158</v>
      </c>
      <c r="O485" s="87" t="s">
        <v>158</v>
      </c>
      <c r="P485" s="86" t="s">
        <v>1791</v>
      </c>
      <c r="Q485" s="145" t="s">
        <v>941</v>
      </c>
      <c r="R485" s="86" t="s">
        <v>168</v>
      </c>
      <c r="S485" s="86" t="s">
        <v>162</v>
      </c>
      <c r="T485" s="86" t="s">
        <v>942</v>
      </c>
      <c r="U485" s="86" t="s">
        <v>2068</v>
      </c>
    </row>
    <row r="486" spans="1:21" s="86" customFormat="1" hidden="1" x14ac:dyDescent="0.25">
      <c r="A486" s="86">
        <v>123</v>
      </c>
      <c r="B486" s="86" t="s">
        <v>106</v>
      </c>
      <c r="C486" s="85" t="s">
        <v>229</v>
      </c>
      <c r="D486" s="86" t="s">
        <v>938</v>
      </c>
      <c r="E486" s="86" t="s">
        <v>939</v>
      </c>
      <c r="F486" s="86" t="s">
        <v>196</v>
      </c>
      <c r="G486" s="86" t="s">
        <v>176</v>
      </c>
      <c r="H486" s="96"/>
      <c r="I486" s="87" t="s">
        <v>158</v>
      </c>
      <c r="J486" s="87" t="s">
        <v>158</v>
      </c>
      <c r="K486" s="87" t="s">
        <v>158</v>
      </c>
      <c r="L486" s="96"/>
      <c r="M486" s="96"/>
      <c r="N486" s="87" t="s">
        <v>158</v>
      </c>
      <c r="O486" s="87" t="s">
        <v>158</v>
      </c>
      <c r="P486" s="86" t="s">
        <v>205</v>
      </c>
      <c r="Q486" s="128" t="s">
        <v>205</v>
      </c>
      <c r="R486" s="128" t="s">
        <v>205</v>
      </c>
      <c r="S486" s="98" t="s">
        <v>205</v>
      </c>
      <c r="T486" s="86" t="s">
        <v>205</v>
      </c>
      <c r="U486" s="86" t="s">
        <v>943</v>
      </c>
    </row>
    <row r="487" spans="1:21" s="86" customFormat="1" hidden="1" x14ac:dyDescent="0.25">
      <c r="A487" s="86">
        <v>123</v>
      </c>
      <c r="B487" s="86" t="s">
        <v>106</v>
      </c>
      <c r="C487" s="85" t="s">
        <v>229</v>
      </c>
      <c r="D487" s="86" t="s">
        <v>938</v>
      </c>
      <c r="E487" s="86" t="s">
        <v>939</v>
      </c>
      <c r="F487" s="86" t="s">
        <v>156</v>
      </c>
      <c r="G487" s="86" t="s">
        <v>157</v>
      </c>
      <c r="H487" s="87" t="s">
        <v>158</v>
      </c>
      <c r="I487" s="87" t="s">
        <v>158</v>
      </c>
      <c r="J487" s="87" t="s">
        <v>158</v>
      </c>
      <c r="K487" s="87" t="s">
        <v>158</v>
      </c>
      <c r="L487" s="96"/>
      <c r="M487" s="96"/>
      <c r="N487" s="87" t="s">
        <v>158</v>
      </c>
      <c r="O487" s="87" t="s">
        <v>158</v>
      </c>
      <c r="P487" s="86" t="s">
        <v>205</v>
      </c>
      <c r="Q487" s="128" t="s">
        <v>205</v>
      </c>
      <c r="R487" s="128" t="s">
        <v>205</v>
      </c>
      <c r="S487" s="98" t="s">
        <v>205</v>
      </c>
      <c r="T487" s="86" t="s">
        <v>205</v>
      </c>
      <c r="U487" s="86" t="s">
        <v>940</v>
      </c>
    </row>
    <row r="488" spans="1:21" s="86" customFormat="1" hidden="1" x14ac:dyDescent="0.25">
      <c r="A488" s="86">
        <v>123</v>
      </c>
      <c r="B488" s="86" t="s">
        <v>106</v>
      </c>
      <c r="C488" s="85" t="s">
        <v>229</v>
      </c>
      <c r="D488" s="86" t="s">
        <v>938</v>
      </c>
      <c r="E488" s="86" t="s">
        <v>939</v>
      </c>
      <c r="F488" s="86" t="s">
        <v>156</v>
      </c>
      <c r="G488" s="86" t="s">
        <v>176</v>
      </c>
      <c r="H488" s="87" t="s">
        <v>158</v>
      </c>
      <c r="I488" s="87" t="s">
        <v>158</v>
      </c>
      <c r="J488" s="87" t="s">
        <v>158</v>
      </c>
      <c r="K488" s="87" t="s">
        <v>158</v>
      </c>
      <c r="L488" s="96"/>
      <c r="M488" s="96"/>
      <c r="N488" s="87" t="s">
        <v>158</v>
      </c>
      <c r="O488" s="87" t="s">
        <v>158</v>
      </c>
      <c r="P488" s="86" t="s">
        <v>205</v>
      </c>
      <c r="Q488" s="128" t="s">
        <v>205</v>
      </c>
      <c r="R488" s="128" t="s">
        <v>205</v>
      </c>
      <c r="S488" s="98" t="s">
        <v>205</v>
      </c>
      <c r="T488" s="86" t="s">
        <v>205</v>
      </c>
      <c r="U488" s="86" t="s">
        <v>940</v>
      </c>
    </row>
    <row r="489" spans="1:21" s="86" customFormat="1" ht="14.65" hidden="1" customHeight="1" x14ac:dyDescent="0.25">
      <c r="A489" s="86">
        <v>123</v>
      </c>
      <c r="B489" s="86" t="s">
        <v>106</v>
      </c>
      <c r="C489" s="85" t="s">
        <v>229</v>
      </c>
      <c r="D489" s="86" t="s">
        <v>938</v>
      </c>
      <c r="E489" s="86" t="s">
        <v>939</v>
      </c>
      <c r="F489" s="86" t="s">
        <v>182</v>
      </c>
      <c r="G489" s="86" t="s">
        <v>157</v>
      </c>
      <c r="H489" s="96"/>
      <c r="I489" s="87" t="s">
        <v>158</v>
      </c>
      <c r="J489" s="87" t="s">
        <v>158</v>
      </c>
      <c r="K489" s="87" t="s">
        <v>158</v>
      </c>
      <c r="L489" s="96"/>
      <c r="M489" s="96"/>
      <c r="N489" s="87" t="s">
        <v>158</v>
      </c>
      <c r="O489" s="87" t="s">
        <v>158</v>
      </c>
      <c r="P489" s="86" t="s">
        <v>205</v>
      </c>
      <c r="Q489" s="128" t="s">
        <v>205</v>
      </c>
      <c r="R489" s="128" t="s">
        <v>205</v>
      </c>
      <c r="S489" s="98" t="s">
        <v>205</v>
      </c>
      <c r="T489" s="86" t="s">
        <v>205</v>
      </c>
      <c r="U489" s="86" t="s">
        <v>206</v>
      </c>
    </row>
    <row r="490" spans="1:21" s="86" customFormat="1" hidden="1" x14ac:dyDescent="0.25">
      <c r="A490" s="86">
        <v>123</v>
      </c>
      <c r="B490" s="86" t="s">
        <v>106</v>
      </c>
      <c r="C490" s="85" t="s">
        <v>229</v>
      </c>
      <c r="D490" s="86" t="s">
        <v>938</v>
      </c>
      <c r="E490" s="86" t="s">
        <v>939</v>
      </c>
      <c r="F490" s="86" t="s">
        <v>182</v>
      </c>
      <c r="G490" s="86" t="s">
        <v>176</v>
      </c>
      <c r="H490" s="96"/>
      <c r="I490" s="87" t="s">
        <v>158</v>
      </c>
      <c r="J490" s="87" t="s">
        <v>158</v>
      </c>
      <c r="K490" s="87" t="s">
        <v>158</v>
      </c>
      <c r="L490" s="96"/>
      <c r="M490" s="96"/>
      <c r="N490" s="87" t="s">
        <v>158</v>
      </c>
      <c r="O490" s="87" t="s">
        <v>158</v>
      </c>
      <c r="P490" s="86" t="s">
        <v>205</v>
      </c>
      <c r="Q490" s="128" t="s">
        <v>205</v>
      </c>
      <c r="R490" s="128" t="s">
        <v>205</v>
      </c>
      <c r="S490" s="98" t="s">
        <v>205</v>
      </c>
      <c r="T490" s="86" t="s">
        <v>205</v>
      </c>
      <c r="U490" s="86" t="s">
        <v>940</v>
      </c>
    </row>
    <row r="491" spans="1:21" s="86" customFormat="1" hidden="1" x14ac:dyDescent="0.25">
      <c r="A491" s="86">
        <v>124</v>
      </c>
      <c r="B491" s="86" t="s">
        <v>107</v>
      </c>
      <c r="C491" s="85" t="s">
        <v>246</v>
      </c>
      <c r="D491" s="86" t="s">
        <v>683</v>
      </c>
      <c r="E491" s="85" t="s">
        <v>683</v>
      </c>
      <c r="F491" s="86" t="s">
        <v>196</v>
      </c>
      <c r="G491" s="86" t="s">
        <v>157</v>
      </c>
      <c r="H491" s="96"/>
      <c r="I491" s="96"/>
      <c r="J491" s="87" t="s">
        <v>158</v>
      </c>
      <c r="K491" s="87" t="s">
        <v>158</v>
      </c>
      <c r="L491" s="96"/>
      <c r="M491" s="96"/>
      <c r="N491" s="96"/>
      <c r="O491" s="96"/>
      <c r="P491" s="86" t="s">
        <v>944</v>
      </c>
      <c r="Q491" s="145" t="s">
        <v>945</v>
      </c>
      <c r="R491" s="86" t="s">
        <v>161</v>
      </c>
      <c r="S491" s="98" t="s">
        <v>205</v>
      </c>
      <c r="T491" s="86" t="s">
        <v>205</v>
      </c>
      <c r="U491" s="86" t="s">
        <v>2069</v>
      </c>
    </row>
    <row r="492" spans="1:21" s="86" customFormat="1" hidden="1" x14ac:dyDescent="0.25">
      <c r="A492" s="86">
        <v>124</v>
      </c>
      <c r="B492" s="86" t="s">
        <v>107</v>
      </c>
      <c r="C492" s="85" t="s">
        <v>246</v>
      </c>
      <c r="D492" s="86" t="s">
        <v>683</v>
      </c>
      <c r="E492" s="85" t="s">
        <v>683</v>
      </c>
      <c r="F492" s="86" t="s">
        <v>156</v>
      </c>
      <c r="G492" s="86" t="s">
        <v>157</v>
      </c>
      <c r="H492" s="96"/>
      <c r="I492" s="96"/>
      <c r="J492" s="87" t="s">
        <v>158</v>
      </c>
      <c r="K492" s="87" t="s">
        <v>158</v>
      </c>
      <c r="L492" s="96"/>
      <c r="M492" s="96"/>
      <c r="N492" s="96"/>
      <c r="O492" s="96"/>
      <c r="P492" s="86" t="s">
        <v>205</v>
      </c>
      <c r="Q492" s="128" t="s">
        <v>205</v>
      </c>
      <c r="R492" s="128" t="s">
        <v>205</v>
      </c>
      <c r="S492" s="98" t="s">
        <v>205</v>
      </c>
      <c r="T492" s="86" t="s">
        <v>205</v>
      </c>
      <c r="U492" s="86" t="s">
        <v>206</v>
      </c>
    </row>
    <row r="493" spans="1:21" s="86" customFormat="1" hidden="1" x14ac:dyDescent="0.25">
      <c r="A493" s="86">
        <v>124</v>
      </c>
      <c r="B493" s="86" t="s">
        <v>107</v>
      </c>
      <c r="C493" s="85" t="s">
        <v>246</v>
      </c>
      <c r="D493" s="86" t="s">
        <v>683</v>
      </c>
      <c r="E493" s="85" t="s">
        <v>683</v>
      </c>
      <c r="F493" s="86" t="s">
        <v>182</v>
      </c>
      <c r="G493" s="86" t="s">
        <v>157</v>
      </c>
      <c r="H493" s="96"/>
      <c r="I493" s="96"/>
      <c r="J493" s="87" t="s">
        <v>158</v>
      </c>
      <c r="K493" s="87" t="s">
        <v>158</v>
      </c>
      <c r="L493" s="96"/>
      <c r="M493" s="96"/>
      <c r="N493" s="96"/>
      <c r="O493" s="96"/>
      <c r="P493" s="86" t="s">
        <v>205</v>
      </c>
      <c r="Q493" s="128" t="s">
        <v>205</v>
      </c>
      <c r="R493" s="128" t="s">
        <v>205</v>
      </c>
      <c r="S493" s="98" t="s">
        <v>205</v>
      </c>
      <c r="T493" s="86" t="s">
        <v>205</v>
      </c>
      <c r="U493" s="86" t="s">
        <v>206</v>
      </c>
    </row>
    <row r="494" spans="1:21" s="86" customFormat="1" hidden="1" x14ac:dyDescent="0.25">
      <c r="A494" s="86">
        <v>125</v>
      </c>
      <c r="B494" s="86" t="s">
        <v>117</v>
      </c>
      <c r="C494" s="85" t="s">
        <v>246</v>
      </c>
      <c r="D494" s="86" t="s">
        <v>683</v>
      </c>
      <c r="E494" s="86" t="s">
        <v>480</v>
      </c>
      <c r="F494" s="86" t="s">
        <v>156</v>
      </c>
      <c r="G494" s="86" t="s">
        <v>157</v>
      </c>
      <c r="H494" s="87" t="s">
        <v>158</v>
      </c>
      <c r="I494" s="101"/>
      <c r="J494" s="87" t="s">
        <v>158</v>
      </c>
      <c r="L494" s="101"/>
      <c r="M494" s="101"/>
      <c r="N494" s="101"/>
      <c r="O494" s="101"/>
      <c r="P494" s="86" t="s">
        <v>204</v>
      </c>
      <c r="Q494" s="128" t="s">
        <v>205</v>
      </c>
      <c r="R494" s="128" t="s">
        <v>205</v>
      </c>
      <c r="S494" s="98" t="s">
        <v>205</v>
      </c>
      <c r="T494" s="86" t="s">
        <v>205</v>
      </c>
      <c r="U494" s="86" t="s">
        <v>2070</v>
      </c>
    </row>
    <row r="495" spans="1:21" s="86" customFormat="1" hidden="1" x14ac:dyDescent="0.25">
      <c r="A495" s="86">
        <v>126</v>
      </c>
      <c r="B495" s="86" t="s">
        <v>118</v>
      </c>
      <c r="C495" s="85" t="s">
        <v>229</v>
      </c>
      <c r="D495" s="86" t="s">
        <v>683</v>
      </c>
      <c r="E495" s="86" t="s">
        <v>1022</v>
      </c>
      <c r="F495" s="86" t="s">
        <v>156</v>
      </c>
      <c r="G495" s="86" t="s">
        <v>157</v>
      </c>
      <c r="H495" s="96"/>
      <c r="I495" s="96"/>
      <c r="J495" s="87" t="s">
        <v>158</v>
      </c>
      <c r="K495" s="87" t="s">
        <v>158</v>
      </c>
      <c r="L495" s="96"/>
      <c r="M495" s="96"/>
      <c r="N495" s="96"/>
      <c r="O495" s="96"/>
      <c r="P495" s="86" t="s">
        <v>204</v>
      </c>
      <c r="Q495" s="128" t="s">
        <v>205</v>
      </c>
      <c r="R495" s="128" t="s">
        <v>205</v>
      </c>
      <c r="S495" s="98" t="s">
        <v>205</v>
      </c>
      <c r="T495" s="86" t="s">
        <v>205</v>
      </c>
      <c r="U495" s="86" t="s">
        <v>1045</v>
      </c>
    </row>
    <row r="496" spans="1:21" s="86" customFormat="1" hidden="1" x14ac:dyDescent="0.25">
      <c r="A496" s="86">
        <v>126</v>
      </c>
      <c r="B496" s="86" t="s">
        <v>118</v>
      </c>
      <c r="C496" s="85" t="s">
        <v>229</v>
      </c>
      <c r="D496" s="86" t="s">
        <v>683</v>
      </c>
      <c r="E496" s="86" t="s">
        <v>1022</v>
      </c>
      <c r="F496" s="86" t="s">
        <v>1046</v>
      </c>
      <c r="G496" s="86" t="s">
        <v>157</v>
      </c>
      <c r="H496" s="96"/>
      <c r="I496" s="96"/>
      <c r="J496" s="87" t="s">
        <v>158</v>
      </c>
      <c r="K496" s="87" t="s">
        <v>158</v>
      </c>
      <c r="L496" s="96"/>
      <c r="M496" s="96"/>
      <c r="N496" s="96"/>
      <c r="O496" s="96"/>
      <c r="P496" s="86" t="s">
        <v>204</v>
      </c>
      <c r="Q496" s="128" t="s">
        <v>205</v>
      </c>
      <c r="R496" s="128" t="s">
        <v>205</v>
      </c>
      <c r="S496" s="98" t="s">
        <v>205</v>
      </c>
      <c r="T496" s="86" t="s">
        <v>205</v>
      </c>
      <c r="U496" s="86" t="s">
        <v>1045</v>
      </c>
    </row>
    <row r="497" spans="1:21" s="86" customFormat="1" hidden="1" x14ac:dyDescent="0.25">
      <c r="A497" s="86">
        <v>126</v>
      </c>
      <c r="B497" s="86" t="s">
        <v>118</v>
      </c>
      <c r="C497" s="85" t="s">
        <v>229</v>
      </c>
      <c r="D497" s="86" t="s">
        <v>683</v>
      </c>
      <c r="E497" s="86" t="s">
        <v>1022</v>
      </c>
      <c r="F497" s="86" t="s">
        <v>332</v>
      </c>
      <c r="G497" s="86" t="s">
        <v>157</v>
      </c>
      <c r="H497" s="96"/>
      <c r="I497" s="96"/>
      <c r="J497" s="87" t="s">
        <v>158</v>
      </c>
      <c r="K497" s="87" t="s">
        <v>158</v>
      </c>
      <c r="L497" s="96"/>
      <c r="M497" s="96"/>
      <c r="N497" s="96"/>
      <c r="O497" s="96"/>
      <c r="P497" s="86" t="s">
        <v>204</v>
      </c>
      <c r="Q497" s="128" t="s">
        <v>205</v>
      </c>
      <c r="R497" s="128" t="s">
        <v>205</v>
      </c>
      <c r="S497" s="98" t="s">
        <v>205</v>
      </c>
      <c r="T497" s="86" t="s">
        <v>205</v>
      </c>
      <c r="U497" s="86" t="s">
        <v>1045</v>
      </c>
    </row>
    <row r="498" spans="1:21" s="99" customFormat="1" hidden="1" x14ac:dyDescent="0.25">
      <c r="A498" s="86">
        <v>126</v>
      </c>
      <c r="B498" s="86" t="s">
        <v>118</v>
      </c>
      <c r="C498" s="85" t="s">
        <v>229</v>
      </c>
      <c r="D498" s="86" t="s">
        <v>683</v>
      </c>
      <c r="E498" s="86" t="s">
        <v>1022</v>
      </c>
      <c r="F498" s="86" t="s">
        <v>182</v>
      </c>
      <c r="G498" s="86" t="s">
        <v>157</v>
      </c>
      <c r="H498" s="96"/>
      <c r="I498" s="96"/>
      <c r="J498" s="87" t="s">
        <v>158</v>
      </c>
      <c r="K498" s="87" t="s">
        <v>158</v>
      </c>
      <c r="L498" s="96"/>
      <c r="M498" s="96"/>
      <c r="N498" s="96"/>
      <c r="O498" s="96"/>
      <c r="P498" s="86" t="s">
        <v>204</v>
      </c>
      <c r="Q498" s="128" t="s">
        <v>205</v>
      </c>
      <c r="R498" s="128" t="s">
        <v>205</v>
      </c>
      <c r="S498" s="98" t="s">
        <v>205</v>
      </c>
      <c r="T498" s="86" t="s">
        <v>205</v>
      </c>
      <c r="U498" s="86" t="s">
        <v>1045</v>
      </c>
    </row>
    <row r="499" spans="1:21" s="99" customFormat="1" hidden="1" x14ac:dyDescent="0.25">
      <c r="A499" s="86">
        <v>127</v>
      </c>
      <c r="B499" s="86" t="s">
        <v>120</v>
      </c>
      <c r="C499" s="86" t="s">
        <v>395</v>
      </c>
      <c r="D499" s="86" t="s">
        <v>1051</v>
      </c>
      <c r="E499" s="86" t="s">
        <v>1052</v>
      </c>
      <c r="F499" s="86" t="s">
        <v>156</v>
      </c>
      <c r="G499" s="86" t="s">
        <v>157</v>
      </c>
      <c r="H499" s="87" t="s">
        <v>158</v>
      </c>
      <c r="I499" s="96"/>
      <c r="J499" s="87" t="s">
        <v>158</v>
      </c>
      <c r="K499" s="87" t="s">
        <v>158</v>
      </c>
      <c r="L499" s="96"/>
      <c r="M499" s="96"/>
      <c r="N499" s="96"/>
      <c r="O499" s="96"/>
      <c r="P499" s="86" t="s">
        <v>771</v>
      </c>
      <c r="Q499" s="145" t="s">
        <v>1063</v>
      </c>
      <c r="R499" s="86" t="s">
        <v>161</v>
      </c>
      <c r="S499" s="86" t="s">
        <v>442</v>
      </c>
      <c r="T499" s="86" t="s">
        <v>353</v>
      </c>
      <c r="U499" s="86" t="s">
        <v>1064</v>
      </c>
    </row>
    <row r="500" spans="1:21" hidden="1" x14ac:dyDescent="0.25">
      <c r="A500" s="86">
        <v>127</v>
      </c>
      <c r="B500" s="86" t="s">
        <v>120</v>
      </c>
      <c r="C500" s="86" t="s">
        <v>395</v>
      </c>
      <c r="D500" s="86" t="s">
        <v>1051</v>
      </c>
      <c r="E500" s="86" t="s">
        <v>1052</v>
      </c>
      <c r="F500" s="86" t="s">
        <v>182</v>
      </c>
      <c r="G500" s="86" t="s">
        <v>157</v>
      </c>
      <c r="H500" s="96"/>
      <c r="I500" s="96"/>
      <c r="J500" s="87" t="s">
        <v>158</v>
      </c>
      <c r="K500" s="87" t="s">
        <v>158</v>
      </c>
      <c r="L500" s="96"/>
      <c r="M500" s="96"/>
      <c r="N500" s="96"/>
      <c r="O500" s="96"/>
      <c r="P500" s="86" t="s">
        <v>1055</v>
      </c>
      <c r="Q500" s="145" t="s">
        <v>1056</v>
      </c>
      <c r="R500" s="86" t="s">
        <v>161</v>
      </c>
      <c r="S500" s="86" t="s">
        <v>339</v>
      </c>
      <c r="T500" s="86" t="s">
        <v>1057</v>
      </c>
      <c r="U500" s="86" t="s">
        <v>1058</v>
      </c>
    </row>
    <row r="501" spans="1:21" hidden="1" x14ac:dyDescent="0.25">
      <c r="A501" s="86">
        <v>127</v>
      </c>
      <c r="B501" s="86" t="s">
        <v>120</v>
      </c>
      <c r="C501" s="86" t="s">
        <v>395</v>
      </c>
      <c r="D501" s="86" t="s">
        <v>1051</v>
      </c>
      <c r="E501" s="86" t="s">
        <v>1052</v>
      </c>
      <c r="F501" s="86" t="s">
        <v>182</v>
      </c>
      <c r="G501" s="86" t="s">
        <v>157</v>
      </c>
      <c r="H501" s="96"/>
      <c r="I501" s="96"/>
      <c r="J501" s="87" t="s">
        <v>158</v>
      </c>
      <c r="K501" s="87" t="s">
        <v>158</v>
      </c>
      <c r="L501" s="96"/>
      <c r="M501" s="96"/>
      <c r="N501" s="96"/>
      <c r="O501" s="96"/>
      <c r="P501" s="86" t="s">
        <v>771</v>
      </c>
      <c r="Q501" s="145" t="s">
        <v>1053</v>
      </c>
      <c r="R501" s="86" t="s">
        <v>161</v>
      </c>
      <c r="S501" s="86" t="s">
        <v>442</v>
      </c>
      <c r="T501" s="86" t="s">
        <v>353</v>
      </c>
      <c r="U501" s="86" t="s">
        <v>1054</v>
      </c>
    </row>
    <row r="502" spans="1:21" hidden="1" x14ac:dyDescent="0.25">
      <c r="A502" s="86">
        <v>127</v>
      </c>
      <c r="B502" s="86" t="s">
        <v>120</v>
      </c>
      <c r="C502" s="86" t="s">
        <v>395</v>
      </c>
      <c r="D502" s="86" t="s">
        <v>1051</v>
      </c>
      <c r="E502" s="86" t="s">
        <v>1052</v>
      </c>
      <c r="F502" s="86" t="s">
        <v>182</v>
      </c>
      <c r="G502" s="86" t="s">
        <v>157</v>
      </c>
      <c r="H502" s="96"/>
      <c r="I502" s="96"/>
      <c r="J502" s="87" t="s">
        <v>158</v>
      </c>
      <c r="K502" s="87" t="s">
        <v>158</v>
      </c>
      <c r="L502" s="96"/>
      <c r="M502" s="96"/>
      <c r="N502" s="96"/>
      <c r="O502" s="96"/>
      <c r="P502" s="86" t="s">
        <v>1059</v>
      </c>
      <c r="Q502" s="145" t="s">
        <v>1060</v>
      </c>
      <c r="R502" s="86" t="s">
        <v>161</v>
      </c>
      <c r="S502" s="86" t="s">
        <v>299</v>
      </c>
      <c r="T502" s="86">
        <v>2021</v>
      </c>
      <c r="U502" s="86" t="s">
        <v>1061</v>
      </c>
    </row>
    <row r="503" spans="1:21" hidden="1" x14ac:dyDescent="0.25">
      <c r="A503" s="86">
        <v>127</v>
      </c>
      <c r="B503" s="86" t="s">
        <v>120</v>
      </c>
      <c r="C503" s="86" t="s">
        <v>395</v>
      </c>
      <c r="D503" s="86" t="s">
        <v>1051</v>
      </c>
      <c r="E503" s="86" t="s">
        <v>1052</v>
      </c>
      <c r="F503" s="86" t="s">
        <v>182</v>
      </c>
      <c r="G503" s="86" t="s">
        <v>157</v>
      </c>
      <c r="H503" s="96"/>
      <c r="I503" s="96"/>
      <c r="J503" s="87" t="s">
        <v>158</v>
      </c>
      <c r="K503" s="87" t="s">
        <v>158</v>
      </c>
      <c r="L503" s="96"/>
      <c r="M503" s="96"/>
      <c r="N503" s="96"/>
      <c r="O503" s="96"/>
      <c r="P503" s="86" t="s">
        <v>1059</v>
      </c>
      <c r="Q503" s="145" t="s">
        <v>1062</v>
      </c>
      <c r="R503" s="86" t="s">
        <v>161</v>
      </c>
      <c r="S503" s="86" t="s">
        <v>339</v>
      </c>
      <c r="T503" s="86" t="s">
        <v>1057</v>
      </c>
      <c r="U503" s="86" t="s">
        <v>2071</v>
      </c>
    </row>
    <row r="504" spans="1:21" hidden="1" x14ac:dyDescent="0.25">
      <c r="A504" s="86">
        <v>128</v>
      </c>
      <c r="B504" s="86" t="s">
        <v>1781</v>
      </c>
      <c r="C504" s="86" t="s">
        <v>229</v>
      </c>
      <c r="D504" s="86" t="s">
        <v>1097</v>
      </c>
      <c r="E504" s="85" t="s">
        <v>683</v>
      </c>
      <c r="F504" s="85" t="s">
        <v>196</v>
      </c>
      <c r="G504" s="86" t="s">
        <v>157</v>
      </c>
      <c r="H504" s="96"/>
      <c r="I504" s="87" t="s">
        <v>158</v>
      </c>
      <c r="J504" s="96"/>
      <c r="K504" s="87" t="s">
        <v>158</v>
      </c>
      <c r="L504" s="96"/>
      <c r="M504" s="96"/>
      <c r="N504" s="87" t="s">
        <v>158</v>
      </c>
      <c r="O504" s="87" t="s">
        <v>158</v>
      </c>
      <c r="P504" s="86" t="s">
        <v>2003</v>
      </c>
      <c r="Q504" s="145" t="s">
        <v>1099</v>
      </c>
      <c r="R504" s="86" t="s">
        <v>161</v>
      </c>
      <c r="S504" s="86" t="s">
        <v>244</v>
      </c>
      <c r="T504" s="86">
        <v>2018</v>
      </c>
      <c r="U504" s="85" t="s">
        <v>2072</v>
      </c>
    </row>
    <row r="505" spans="1:21" hidden="1" x14ac:dyDescent="0.25">
      <c r="A505" s="85">
        <v>128</v>
      </c>
      <c r="B505" s="86" t="s">
        <v>1781</v>
      </c>
      <c r="C505" s="86" t="s">
        <v>229</v>
      </c>
      <c r="D505" s="86" t="s">
        <v>1097</v>
      </c>
      <c r="E505" s="85" t="s">
        <v>683</v>
      </c>
      <c r="F505" s="86" t="s">
        <v>156</v>
      </c>
      <c r="G505" s="86" t="s">
        <v>157</v>
      </c>
      <c r="H505" s="96"/>
      <c r="I505" s="87" t="s">
        <v>158</v>
      </c>
      <c r="J505" s="96"/>
      <c r="K505" s="87" t="s">
        <v>158</v>
      </c>
      <c r="L505" s="96"/>
      <c r="M505" s="96"/>
      <c r="N505" s="87" t="s">
        <v>158</v>
      </c>
      <c r="O505" s="87" t="s">
        <v>158</v>
      </c>
      <c r="P505" s="86" t="s">
        <v>771</v>
      </c>
      <c r="Q505" s="145" t="s">
        <v>1098</v>
      </c>
      <c r="R505" s="86" t="s">
        <v>161</v>
      </c>
      <c r="S505" s="86" t="s">
        <v>244</v>
      </c>
      <c r="T505" s="86">
        <v>2023</v>
      </c>
      <c r="U505" s="86" t="s">
        <v>2073</v>
      </c>
    </row>
  </sheetData>
  <autoFilter ref="A2:AW505" xr:uid="{4FCBA88D-F11B-4EFD-AF32-A6355528900D}">
    <filterColumn colId="1">
      <filters>
        <filter val="Flood"/>
        <filter val="Flood emergency relief"/>
        <filter val="Flood-related impacts (i.e. Households impacted, number of buildings damaged/impacted, estimated economics loss and insured loss and past flood footprint)"/>
      </filters>
    </filterColumn>
  </autoFilter>
  <hyperlinks>
    <hyperlink ref="A1" location="Introduction!A1" display="Home" xr:uid="{5DA3B5C0-C7EE-4C2A-90A8-C9076B700011}"/>
    <hyperlink ref="Q8" r:id="rId1" xr:uid="{FA8DF4FF-1F00-4928-8D02-A8312593E327}"/>
    <hyperlink ref="Q12" r:id="rId2" xr:uid="{A7DF2D04-805B-4BBE-BD0F-608603BF5803}"/>
    <hyperlink ref="Q7" r:id="rId3" xr:uid="{05B740D3-7F38-4A8F-9AEF-08F952F06259}"/>
    <hyperlink ref="Q11" r:id="rId4" xr:uid="{723545C4-4C62-4C2C-B125-29812B0E8A64}"/>
    <hyperlink ref="Q13" r:id="rId5" xr:uid="{B5630E82-26F0-4227-B4A0-EFF5B8D8FAB7}"/>
    <hyperlink ref="Q15" r:id="rId6" xr:uid="{12C5E6E7-E0AF-4A00-9513-E3F0C14562A3}"/>
    <hyperlink ref="Q14" r:id="rId7" xr:uid="{45A49301-B631-440B-88DE-2CCCA1B38CE3}"/>
    <hyperlink ref="Q21" r:id="rId8" xr:uid="{BD89A395-8000-4A73-9B02-0FA995784D4C}"/>
    <hyperlink ref="Q22" r:id="rId9" location="adefac7c15c69d271ddadf49d23f73b1" xr:uid="{62EAC9DF-0D01-4EFC-BFBB-6664750A87ED}"/>
    <hyperlink ref="Q24" r:id="rId10" xr:uid="{7CC009EE-0040-4F31-BA4D-0A316D89592A}"/>
    <hyperlink ref="Q20" r:id="rId11" xr:uid="{5EAD6DE1-61F9-49EB-BCBD-1CAC731EBFED}"/>
    <hyperlink ref="Q25" r:id="rId12" xr:uid="{D704C428-F237-4C96-84AB-A5C06FAC6542}"/>
    <hyperlink ref="Q26" r:id="rId13" xr:uid="{BE36C2D3-19A8-4247-B70B-53406243277E}"/>
    <hyperlink ref="Q29" r:id="rId14" xr:uid="{5819C222-C3B0-4A59-8B75-6C1BD7B0952F}"/>
    <hyperlink ref="Q36" r:id="rId15" xr:uid="{CE53E881-756C-4CBD-AE01-A8E8F259DC31}"/>
    <hyperlink ref="Q34" r:id="rId16" xr:uid="{5005E393-EB07-439D-967B-E4FCFAC55263}"/>
    <hyperlink ref="Q33" r:id="rId17" xr:uid="{2C1BBE3D-8833-44B7-A07A-540ED36FCFB7}"/>
    <hyperlink ref="Q32" r:id="rId18" xr:uid="{8328529D-3B70-485A-A019-4C09E29C1939}"/>
    <hyperlink ref="Q40" r:id="rId19" xr:uid="{28052EFF-5990-4F40-AD0C-92A37AA309A0}"/>
    <hyperlink ref="Q39" r:id="rId20" xr:uid="{EDA6212C-4E36-4170-B88C-5ABF306DF228}"/>
    <hyperlink ref="Q38" r:id="rId21" xr:uid="{04CBDB24-3CD3-4263-A30C-E0F635393DF4}"/>
    <hyperlink ref="Q44" r:id="rId22" xr:uid="{C104EA1D-79F0-48CD-B497-730E3A5BFF93}"/>
    <hyperlink ref="Q43" r:id="rId23" xr:uid="{9FC99BEB-C803-44A8-936E-E5B1EC29C43C}"/>
    <hyperlink ref="Q48" r:id="rId24" xr:uid="{A09F19CB-B34C-434A-8576-52E16531EBDE}"/>
    <hyperlink ref="Q47" r:id="rId25" xr:uid="{6899FD82-0387-4AB1-80A3-B741FD41ED77}"/>
    <hyperlink ref="Q50" r:id="rId26" xr:uid="{54E461E6-A329-483E-A2DB-BA4A71F3100C}"/>
    <hyperlink ref="Q51" r:id="rId27" xr:uid="{2D683B8B-7375-4EDE-B8C5-97220D3FAB66}"/>
    <hyperlink ref="Q55" r:id="rId28" location=":~:text=Net%20zero%20carbon%20is%20when,renewable%20energy%20sources%20and%20offsets." xr:uid="{5DB88394-5DD3-44E9-9D6A-20226C718FA2}"/>
    <hyperlink ref="Q54" r:id="rId29" xr:uid="{E551A726-F637-4189-B1E0-407483A7180A}"/>
    <hyperlink ref="Q57" r:id="rId30" xr:uid="{CEED49CF-FA02-4D78-8E90-678C07716A7E}"/>
    <hyperlink ref="Q95" r:id="rId31" xr:uid="{A6A17898-DBCB-40EF-B960-658E4EBFB54A}"/>
    <hyperlink ref="Q94" r:id="rId32" xr:uid="{34E44629-3B06-4696-BBD2-4F11D102A043}"/>
    <hyperlink ref="Q96" r:id="rId33" xr:uid="{7B59866F-2069-4F9D-B3ED-45EEE06CE312}"/>
    <hyperlink ref="Q92" r:id="rId34" xr:uid="{769EE4E1-643B-4DEF-8CEB-13D57377C4FA}"/>
    <hyperlink ref="Q91" r:id="rId35" xr:uid="{C24144FB-3C4F-4617-A548-7D292A9731CB}"/>
    <hyperlink ref="Q299" r:id="rId36" xr:uid="{26D9C058-0C26-4250-9F66-82842D4DA3EC}"/>
    <hyperlink ref="Q300" r:id="rId37" xr:uid="{0074B008-335D-44BA-884F-E9F20FEF82B2}"/>
    <hyperlink ref="Q296" r:id="rId38" xr:uid="{EE892139-6C20-4D82-BA96-25A7F27096F4}"/>
    <hyperlink ref="Q298" r:id="rId39" xr:uid="{72793024-B10D-4FD9-97C4-169A0A6ED517}"/>
    <hyperlink ref="Q302" r:id="rId40" location="sector-report-cards" xr:uid="{B166BF99-47C5-418A-B533-DBB8770A4E2C}"/>
    <hyperlink ref="Q301" r:id="rId41" xr:uid="{080341F9-6BAF-40AB-90DB-B697ED01D05E}"/>
    <hyperlink ref="Q276" r:id="rId42" xr:uid="{20B0EE6D-BD1B-4C5E-AC11-9A49BC567B9C}"/>
    <hyperlink ref="Q281" r:id="rId43" xr:uid="{0DA7A45B-6DD3-4651-9592-8D80752A3576}"/>
    <hyperlink ref="Q101" r:id="rId44" xr:uid="{B5DAC7DD-A89C-4814-9A6A-316527F69773}"/>
    <hyperlink ref="Q277" r:id="rId45" xr:uid="{16C5D674-9AF7-4450-8450-B5985D74258C}"/>
    <hyperlink ref="Q273" r:id="rId46" xr:uid="{B0D53374-44B2-453E-A6C8-51F9A63301E5}"/>
    <hyperlink ref="Q275" r:id="rId47" xr:uid="{AEC9FD6C-CB6C-4A2C-B72F-95EB8C18E541}"/>
    <hyperlink ref="Q279" r:id="rId48" location="sector-report-cards" xr:uid="{6E37BE7B-1D7F-4AE6-A152-D632AB6F0EF5}"/>
    <hyperlink ref="Q278" r:id="rId49" xr:uid="{ED428E8C-FCDB-4D9A-B332-F5533A632A18}"/>
    <hyperlink ref="Q292" r:id="rId50" xr:uid="{1FDEE7CD-9C2A-4C91-84AB-BB6AEC1FB13A}"/>
    <hyperlink ref="Q293" r:id="rId51" xr:uid="{C06FC3E4-38B3-4365-AB02-B4B804F506DD}"/>
    <hyperlink ref="Q289" r:id="rId52" xr:uid="{8FD65C93-CA12-4129-ACD4-961BA0A294E2}"/>
    <hyperlink ref="Q291" r:id="rId53" xr:uid="{06906CC1-0CB6-4D2D-A8BA-1ADE2BBC18EF}"/>
    <hyperlink ref="Q294" r:id="rId54" location="sector-report-cards" xr:uid="{205F7A70-FA5A-42F5-BE7C-DAB884D1CC0D}"/>
    <hyperlink ref="Q285" r:id="rId55" xr:uid="{B65B1056-BF17-45D3-8239-CA8B0EEC492B}"/>
    <hyperlink ref="Q286" r:id="rId56" xr:uid="{D9955DAC-FB72-4481-A49E-6E87EB55998C}"/>
    <hyperlink ref="Q282" r:id="rId57" xr:uid="{4751EFD2-B278-48B8-935F-2468C78BDBFF}"/>
    <hyperlink ref="Q284" r:id="rId58" xr:uid="{15CCA986-8541-4C9C-ABDF-3E464E482AD8}"/>
    <hyperlink ref="Q287" r:id="rId59" location="sector-report-cards" xr:uid="{FAAD8EE7-6D50-486E-85D3-94B5B4CAF97B}"/>
    <hyperlink ref="Q307" r:id="rId60" xr:uid="{C1469132-D83A-4AF7-A08B-3023DE4508A6}"/>
    <hyperlink ref="Q308" r:id="rId61" xr:uid="{F55D6A2B-B2B1-43E2-876A-91019FDCDE82}"/>
    <hyperlink ref="Q304" r:id="rId62" xr:uid="{0F3AB81C-32DD-4A07-956E-FFFE80F5CB9B}"/>
    <hyperlink ref="Q306" r:id="rId63" xr:uid="{B248F51F-C979-404D-A3C7-97FC7BC2DA2A}"/>
    <hyperlink ref="Q309" r:id="rId64" location="sector-report-cards" xr:uid="{CA4EB530-9398-4D05-82B1-5F8F8B9EF3B5}"/>
    <hyperlink ref="Q99" r:id="rId65" xr:uid="{7EA73E14-4F0D-468A-8E4F-92DE3518AB81}"/>
    <hyperlink ref="Q102" r:id="rId66" location="overview" xr:uid="{52888827-660C-479D-8216-D40F731801DA}"/>
    <hyperlink ref="Q103" r:id="rId67" xr:uid="{A8C6D666-BFE9-404C-9531-01FB0C3423E7}"/>
    <hyperlink ref="Q107" r:id="rId68" xr:uid="{E67527D1-AD2A-4637-87B5-4E888FFA0149}"/>
    <hyperlink ref="Q104" r:id="rId69" xr:uid="{E2EBAF01-5994-4606-82F2-B80A9C201EF8}"/>
    <hyperlink ref="Q106" r:id="rId70" xr:uid="{F2B5909D-4E60-438A-81F2-F51AFC152B8C}"/>
    <hyperlink ref="Q105" r:id="rId71" xr:uid="{CEF5E762-2421-4843-BA32-4CB462E42890}"/>
    <hyperlink ref="Q110" r:id="rId72" xr:uid="{98AE69F9-C00E-463F-82BB-304505B555F9}"/>
    <hyperlink ref="Q109" r:id="rId73" xr:uid="{94DF23D3-9912-404E-B783-5A5DA9F52D3B}"/>
    <hyperlink ref="Q111" r:id="rId74" xr:uid="{BEC72AD4-3580-456A-8BF1-2C393A1D74ED}"/>
    <hyperlink ref="Q112" r:id="rId75" xr:uid="{ED4F309A-C7CF-4098-BC99-DF127935D3B9}"/>
    <hyperlink ref="Q121" r:id="rId76" xr:uid="{5BD87632-A98D-43FF-ACEB-A00F3FE462EE}"/>
    <hyperlink ref="Q122" r:id="rId77" xr:uid="{58A4F2E3-5111-4B6A-B774-185F34232CA2}"/>
    <hyperlink ref="Q128" r:id="rId78" xr:uid="{24A09F5C-B8CB-4E5F-A5A0-8012252FE13B}"/>
    <hyperlink ref="Q129" r:id="rId79" xr:uid="{AE773DED-3D7A-4FF8-A260-32C2E308CA15}"/>
    <hyperlink ref="Q131" r:id="rId80" xr:uid="{C5B60BC9-B8BD-429D-82A9-9262B24118B4}"/>
    <hyperlink ref="Q130" r:id="rId81" xr:uid="{4A4F8B3E-5795-4CC7-B5C1-770A7F3948A3}"/>
    <hyperlink ref="Q127" r:id="rId82" xr:uid="{1067A9E0-4EAE-482D-90A3-EE71FE6924B9}"/>
    <hyperlink ref="Q138" r:id="rId83" xr:uid="{91773848-91BB-45CD-A64C-ECC7839BCE92}"/>
    <hyperlink ref="Q139" r:id="rId84" xr:uid="{B57DA220-DABB-4323-A464-532A93F67CCD}"/>
    <hyperlink ref="Q148" r:id="rId85" xr:uid="{91CF6107-EF64-446B-91D2-9939E28AB2BF}"/>
    <hyperlink ref="Q150" r:id="rId86" xr:uid="{84920A11-B133-4BAB-9D21-D981B38157DC}"/>
    <hyperlink ref="Q155" r:id="rId87" xr:uid="{16292AD6-8039-48FC-9436-8D17288C40D0}"/>
    <hyperlink ref="Q156" r:id="rId88" xr:uid="{C7A5A7B0-AAAE-4189-9D8D-105B1A151449}"/>
    <hyperlink ref="Q183" r:id="rId89" xr:uid="{42FCA63D-EBAA-4045-BF35-18D6628F7214}"/>
    <hyperlink ref="Q182" r:id="rId90" xr:uid="{B839B776-3220-479D-B3E3-60B61C3392A8}"/>
    <hyperlink ref="Q184" r:id="rId91" xr:uid="{C6F4ACDE-5BB3-456D-84C5-47046C1F122A}"/>
    <hyperlink ref="Q185" r:id="rId92" xr:uid="{DCA341F3-1C48-4515-878F-3BA6FDAA71A1}"/>
    <hyperlink ref="Q186" r:id="rId93" xr:uid="{8C948228-F540-44B7-9F2E-3935F8E5D003}"/>
    <hyperlink ref="Q181" r:id="rId94" xr:uid="{611769B4-F6FD-48C0-89BB-3CB15AF7BD78}"/>
    <hyperlink ref="Q189" r:id="rId95" xr:uid="{A2F5663E-73AA-4AD2-800D-45E3E797582F}"/>
    <hyperlink ref="Q191" r:id="rId96" xr:uid="{B7A59782-3459-4187-90EA-B2B041477796}"/>
    <hyperlink ref="Q190" r:id="rId97" xr:uid="{AB2E37A9-8BB8-4664-8CC7-EF686385F85F}"/>
    <hyperlink ref="Q195" r:id="rId98" xr:uid="{149FD547-275A-4F6B-9133-CC714FFAAC06}"/>
    <hyperlink ref="Q194" r:id="rId99" xr:uid="{2428F367-4826-44DA-9695-B6567E3F339F}"/>
    <hyperlink ref="Q193" r:id="rId100" xr:uid="{2D18F36F-DBAD-4856-9F65-3A0D6CFD9735}"/>
    <hyperlink ref="Q196" r:id="rId101" xr:uid="{904E0D52-1CA0-4C44-BF93-D0E1FB7C31F8}"/>
    <hyperlink ref="Q192" r:id="rId102" xr:uid="{79C5EAE4-9C88-4C60-B407-8B5C7FBCE05A}"/>
    <hyperlink ref="Q200" r:id="rId103" xr:uid="{E16465A7-2F35-4EE0-8FF3-089091727413}"/>
    <hyperlink ref="Q201" r:id="rId104" xr:uid="{D58A3823-A759-4857-999B-875ED86A4864}"/>
    <hyperlink ref="Q197" r:id="rId105" xr:uid="{C21CFA54-072E-43E2-BE9C-F1DCFAC7BF00}"/>
    <hyperlink ref="Q214" r:id="rId106" xr:uid="{40A97853-AE6B-42C8-A144-E1069F09C968}"/>
    <hyperlink ref="Q211" r:id="rId107" xr:uid="{327BB6CC-D46A-4D06-BB41-CEB66A353512}"/>
    <hyperlink ref="Q210" r:id="rId108" xr:uid="{E4E75404-CDD2-49EB-8381-E36D0872A8AC}"/>
    <hyperlink ref="Q215" r:id="rId109" xr:uid="{1CA7D31B-7267-4F22-95DF-8A416C022DAA}"/>
    <hyperlink ref="Q213" r:id="rId110" xr:uid="{AA71FA15-4A29-4481-8788-72FEC8CF7D0C}"/>
    <hyperlink ref="Q203" r:id="rId111" xr:uid="{E441CC0D-E7E8-49D2-83DA-87B085616E3F}"/>
    <hyperlink ref="Q380" r:id="rId112" xr:uid="{199DB12F-BB20-47DD-AE83-CCD2F4774E88}"/>
    <hyperlink ref="Q383" r:id="rId113" xr:uid="{75FEBC19-11C9-49A8-8206-73FA7B2C0299}"/>
    <hyperlink ref="Q385" r:id="rId114" xr:uid="{51962C4E-A0F6-4F8E-A7A5-7306861BA239}"/>
    <hyperlink ref="Q381" r:id="rId115" xr:uid="{AE4A63A9-7BFA-4F21-A67E-69934E317A26}"/>
    <hyperlink ref="Q384" r:id="rId116" xr:uid="{378AE708-B09C-4E80-8E33-00732B0C1255}"/>
    <hyperlink ref="Q382" r:id="rId117" xr:uid="{9DAFD82A-6E78-4E75-B017-C2B19EF9F4C5}"/>
    <hyperlink ref="Q393" r:id="rId118" xr:uid="{660AB8CB-D0FE-4A05-A161-66785E220040}"/>
    <hyperlink ref="Q396" r:id="rId119" xr:uid="{D0AF265D-56F0-421D-B151-50958AA7B01B}"/>
    <hyperlink ref="Q460" r:id="rId120" xr:uid="{57287C3C-0461-4253-9646-79D66CF2A67B}"/>
    <hyperlink ref="Q463" r:id="rId121" xr:uid="{423151E5-69AB-45F7-BF56-FB6149223396}"/>
    <hyperlink ref="Q217" r:id="rId122" xr:uid="{27F1E200-F056-47C1-A07F-4AAC6568066B}"/>
    <hyperlink ref="Q220" r:id="rId123" xr:uid="{09294A7C-93EB-432A-A801-D038DC8BC67F}"/>
    <hyperlink ref="Q223" r:id="rId124" xr:uid="{5EFFC32B-61D8-4884-BF4B-BA0112C3601C}"/>
    <hyperlink ref="Q225" r:id="rId125" xr:uid="{B5ADDC39-B1A2-4A54-B76B-D5FAFDF9C25C}"/>
    <hyperlink ref="Q224" r:id="rId126" xr:uid="{6DEAFD60-04ED-4BD1-85FA-FE717DEEAEA5}"/>
    <hyperlink ref="Q226" r:id="rId127" xr:uid="{6A0FB334-8202-4694-8BE2-42D53C182BA8}"/>
    <hyperlink ref="Q227" r:id="rId128" xr:uid="{3655CC36-8ECA-4E6A-A688-4F742B1C6E44}"/>
    <hyperlink ref="Q444" r:id="rId129" xr:uid="{78CE0D6A-D4FD-4026-B1AC-F82E6B3A07E4}"/>
    <hyperlink ref="Q447" r:id="rId130" xr:uid="{CFC97167-D849-48C8-B83E-F4B0FD586916}"/>
    <hyperlink ref="Q446" r:id="rId131" xr:uid="{88CB61A9-AC7C-4B2F-928A-7C4580A4AC1F}"/>
    <hyperlink ref="Q230" r:id="rId132" xr:uid="{17EFB415-28FC-43C7-89CB-8F05C47E0FB0}"/>
    <hyperlink ref="Q445" r:id="rId133" xr:uid="{B3025DB6-06BC-457F-A24B-73CF70B3452B}"/>
    <hyperlink ref="Q448" r:id="rId134" xr:uid="{B1BB0406-0F12-47C8-B8DD-537EF88F330B}"/>
    <hyperlink ref="Q232" r:id="rId135" xr:uid="{205A9094-571B-4BD7-BFA9-ACAF91F54BAF}"/>
    <hyperlink ref="Q501" r:id="rId136" xr:uid="{2F4B98A2-6ECC-4641-8F6B-ABF1C1668F1B}"/>
    <hyperlink ref="Q500" r:id="rId137" xr:uid="{2D330133-C4BB-497A-931A-3CE766D7FA69}"/>
    <hyperlink ref="Q502" r:id="rId138" xr:uid="{A7DD4914-7AA6-4399-8D8C-F5CA9CD7D3C5}"/>
    <hyperlink ref="Q503" r:id="rId139" xr:uid="{24A0C69B-C866-41B6-8510-1F96811811FA}"/>
    <hyperlink ref="Q499" r:id="rId140" xr:uid="{2A82A65C-C63C-47A0-9D37-000078C964AB}"/>
    <hyperlink ref="Q337" r:id="rId141" xr:uid="{C87AE756-04CB-4965-A543-1807631A00AD}"/>
    <hyperlink ref="Q336" r:id="rId142" xr:uid="{15C2AB9D-BB0F-425C-A42C-603C0AA29033}"/>
    <hyperlink ref="Q340" r:id="rId143" xr:uid="{49B15393-085D-48C2-BFE9-668EE7A9CB37}"/>
    <hyperlink ref="Q414" r:id="rId144" xr:uid="{7669A6EA-91FB-4D0C-9AE2-C77570934452}"/>
    <hyperlink ref="Q312" r:id="rId145" display="https://www.msci.com/our-solutions/indexes/esg-focus-indexes" xr:uid="{99257796-BDA6-41D6-A817-D6EDCA27E183}"/>
    <hyperlink ref="Q311" r:id="rId146" xr:uid="{A33EF6F2-DB57-4244-87A0-CE44EA71D3A3}"/>
    <hyperlink ref="Q420" r:id="rId147" xr:uid="{762AEB11-B4A2-457D-9103-49BA5B84DF9F}"/>
    <hyperlink ref="Q417" r:id="rId148" xr:uid="{4ED18B89-7DC3-4665-959E-2FEE59825690}"/>
    <hyperlink ref="Q418" r:id="rId149" xr:uid="{1D6697FF-CBDC-4C7B-9444-44C6EA41FE69}"/>
    <hyperlink ref="Q450" r:id="rId150" xr:uid="{14081CE8-1189-4179-8CD9-5CA2CAB687CB}"/>
    <hyperlink ref="Q314" r:id="rId151" location="446647786929955804cc9a3a08ef1eb4" xr:uid="{56AD7589-D0D5-4010-9E5B-0E3903107A9A}"/>
    <hyperlink ref="Q75" r:id="rId152" xr:uid="{0260C52D-89AC-4056-8513-33E05534F875}"/>
    <hyperlink ref="Q78" r:id="rId153" xr:uid="{C083190B-714A-42B6-88D3-D09A7382860B}"/>
    <hyperlink ref="Q76" r:id="rId154" location="/login?redirect=%2Fworkspaces" xr:uid="{32412C08-037F-4D33-AF26-F80E35E61DF6}"/>
    <hyperlink ref="Q79" r:id="rId155" xr:uid="{221F7EA5-7E11-4CE2-8390-AEC8D9399A0F}"/>
    <hyperlink ref="Q72" r:id="rId156" display="https://www.iata.org/en/programs/environment/flynetz_x000a_ero/" xr:uid="{A5BF9592-13AC-4F32-B811-5C82F96C8E9F}"/>
    <hyperlink ref="Q77" r:id="rId157" xr:uid="{BFC1004D-D56F-4BFE-920E-07AC42ED6096}"/>
    <hyperlink ref="Q63" r:id="rId158" xr:uid="{6832AA91-4ADD-4DB2-96F9-8F205ECC904C}"/>
    <hyperlink ref="Q378" r:id="rId159" xr:uid="{1A6FCD75-3C0D-4466-A2BC-0EE0AA34D68F}"/>
    <hyperlink ref="Q68" r:id="rId160" xr:uid="{DCACA811-9C95-4DAF-882A-8DA23B71CC23}"/>
    <hyperlink ref="Q69" r:id="rId161" xr:uid="{F084E24E-AC3C-44D1-B508-7FB9FB97C14E}"/>
    <hyperlink ref="Q261" r:id="rId162" location="dataset-overview" xr:uid="{1FC53E9A-D531-4320-8F6E-73469DFFF0D8}"/>
    <hyperlink ref="Q505" r:id="rId163" xr:uid="{9E81A5F8-9AF1-4EA2-95E1-27E9A6A7F2DE}"/>
    <hyperlink ref="Q485" r:id="rId164" xr:uid="{0125BB45-49D4-46B9-8E81-270312A2DCAD}"/>
    <hyperlink ref="Q491" r:id="rId165" xr:uid="{BE1406AF-C8A0-4A51-A355-71E9F08B9249}"/>
    <hyperlink ref="Q441" r:id="rId166" xr:uid="{8A51DF05-BC21-46D2-BC46-E596B3A45AF4}"/>
    <hyperlink ref="Q335" r:id="rId167" xr:uid="{4F7B79CB-03A7-435F-A55A-6569928B06FD}"/>
    <hyperlink ref="Q329" r:id="rId168" xr:uid="{7EF84A5A-6A0E-4030-BE64-CF2601F8B001}"/>
    <hyperlink ref="Q238" r:id="rId169" xr:uid="{D4D7C56E-79BE-4EF0-83DA-41E3BC30C682}"/>
    <hyperlink ref="Q237" r:id="rId170" xr:uid="{FA6172AA-0931-48FA-96F0-0B0778D00846}"/>
    <hyperlink ref="Q268" r:id="rId171" xr:uid="{365213FA-A8BE-4394-82B0-1774D3BDC557}"/>
    <hyperlink ref="Q270" r:id="rId172" xr:uid="{3FF79491-E838-408E-8236-53B595238113}"/>
    <hyperlink ref="Q271" r:id="rId173" xr:uid="{BA6FB455-6583-494A-B929-DA68CA7C2E14}"/>
    <hyperlink ref="Q361" r:id="rId174" xr:uid="{5D29D89F-E438-40AC-908C-79F84C0E3E92}"/>
    <hyperlink ref="Q365" r:id="rId175" xr:uid="{BD859A43-FF78-4979-A21B-EAC24A2021EB}"/>
    <hyperlink ref="Q451" r:id="rId176" xr:uid="{8D5EE1FD-CEDB-4A1B-A313-08B87485566E}"/>
    <hyperlink ref="Q457" r:id="rId177" xr:uid="{791D5515-0DC8-4B4C-A563-EF8745B3C7C5}"/>
    <hyperlink ref="Q16" r:id="rId178" xr:uid="{1C67204D-3662-4FEF-A69F-FC4538F0DD9C}"/>
    <hyperlink ref="Q3" r:id="rId179" xr:uid="{1635B128-53C4-40AF-8B3C-EEDEE53472B7}"/>
    <hyperlink ref="Q458" r:id="rId180" xr:uid="{7ADFFD42-75E2-44A9-8BA1-F649B9BA35B9}"/>
    <hyperlink ref="Q456" r:id="rId181" xr:uid="{1FC11F95-7232-40F8-AAC8-CF66421B7CF8}"/>
    <hyperlink ref="Q455" r:id="rId182" xr:uid="{B16D95BE-02DA-410C-BD61-0EE19BCCF9FD}"/>
    <hyperlink ref="Q452" r:id="rId183" xr:uid="{023558CD-4861-4D18-8853-73AE6152743B}"/>
    <hyperlink ref="Q454" r:id="rId184" xr:uid="{A192EFFA-A338-44C7-9496-38D31740BB26}"/>
    <hyperlink ref="Q331" r:id="rId185" xr:uid="{5E4F76B0-4A54-4D27-9A0B-5AD58DADC650}"/>
    <hyperlink ref="Q330" r:id="rId186" location="446647786929955804cc9a3a08ef1eb4" xr:uid="{A3A3B98D-50F2-4A24-9A9B-3606A3044F9A}"/>
    <hyperlink ref="Q332" r:id="rId187" xr:uid="{D11F6066-A43B-44CB-98D9-9CC0212281F8}"/>
    <hyperlink ref="Q320" r:id="rId188" xr:uid="{B248D69C-DE3C-4907-B1D6-8066C2878F8D}"/>
    <hyperlink ref="Q313" r:id="rId189" xr:uid="{443339EA-24DB-4DD5-AAE3-EFA37EA63425}"/>
    <hyperlink ref="Q315" r:id="rId190" xr:uid="{0CBCC1EF-B784-4227-95CA-9201FE579AF8}"/>
    <hyperlink ref="Q317" r:id="rId191" xr:uid="{97D0E8E9-1359-4488-9FB8-2A9036C03092}"/>
    <hyperlink ref="Q316" r:id="rId192" xr:uid="{9D8E5503-96CF-47C9-9E13-9E0B8C4EFCAB}"/>
    <hyperlink ref="Q328" r:id="rId193" xr:uid="{9AEB0C7F-B245-4B53-B515-B257BC01BD13}"/>
    <hyperlink ref="Q321" r:id="rId194" xr:uid="{00682A64-CF3D-4D8F-BE48-FB2CFEE34520}"/>
    <hyperlink ref="Q322" r:id="rId195" location="446647786929955804cc9a3a08ef1eb4" xr:uid="{6667DAB2-9FD9-4B19-AD8B-69B41A84129A}"/>
    <hyperlink ref="Q323" r:id="rId196" xr:uid="{8D78D4DA-CECB-40F5-B6EA-31169978B4CE}"/>
    <hyperlink ref="Q325" r:id="rId197" xr:uid="{8C5F34CB-FA13-48D3-80E3-6F0041E4E580}"/>
    <hyperlink ref="Q324" r:id="rId198" xr:uid="{A5562C10-AF81-4A7C-A68C-D075DA3E3897}"/>
    <hyperlink ref="Q453" r:id="rId199" xr:uid="{BE207514-E6A8-47F8-867E-94C58250F455}"/>
    <hyperlink ref="Q52" r:id="rId200" xr:uid="{11AAC9C9-7E18-4052-AC33-6C565DBFD8AA}"/>
    <hyperlink ref="Q142" r:id="rId201" xr:uid="{42AD10C3-99A5-4F65-A993-069B941AD667}"/>
    <hyperlink ref="Q143" r:id="rId202" xr:uid="{EE317EBC-223B-438A-BC6D-5B40C02031F1}"/>
    <hyperlink ref="Q265" r:id="rId203" location="Sec10" xr:uid="{080DD832-E3D1-452D-977A-54FCFCCEC233}"/>
    <hyperlink ref="Q387" r:id="rId204" xr:uid="{49BFAE55-90AF-4E14-A240-939EE0E07ECB}"/>
    <hyperlink ref="Q125" r:id="rId205" xr:uid="{D95E373A-F00E-4D06-9E4C-5A37B9FC47C6}"/>
    <hyperlink ref="Q256" r:id="rId206" xr:uid="{C89F7319-F0DF-4B2F-8D4A-17E12A6B4622}"/>
    <hyperlink ref="Q257" r:id="rId207" xr:uid="{11AC288D-3EF7-42F8-8CEE-9EC68E0EDAA2}"/>
    <hyperlink ref="Q290" r:id="rId208" xr:uid="{8F5F1A83-3EA6-4C8A-9946-BA54E319CAA0}"/>
    <hyperlink ref="Q283" r:id="rId209" xr:uid="{15A12485-3E4A-47EB-9786-A0ACBD644586}"/>
    <hyperlink ref="Q367" r:id="rId210" xr:uid="{8B395047-96ED-4A24-921E-EFC748C9E9E5}"/>
    <hyperlink ref="Q204" r:id="rId211" xr:uid="{0C5A0715-7C5B-407A-A4C7-260E94995E93}"/>
    <hyperlink ref="Q70" r:id="rId212" xr:uid="{92CDF918-D476-4E61-A5C0-6C5C66DFD997}"/>
    <hyperlink ref="Q399" r:id="rId213" xr:uid="{F80F6350-32B0-487F-9465-F3AF2BAD3371}"/>
    <hyperlink ref="Q412" r:id="rId214" location="search=malaysia%20plastic%20sustainability%20roadmap" xr:uid="{06821CC3-13E6-4FCA-BDF5-79B360F07556}"/>
    <hyperlink ref="Q415" r:id="rId215" display="https://resourcewatch.org/data/explore/wat041-Eutrophication-and-Hypoxia?section=Discover&amp;selectedCollection=&amp;zoom=3&amp;lat=9.560512724099498&amp;lng=95.76939174107056&amp;pitch=0&amp;bearing=0&amp;basemap=dark&amp;labels=light&amp;layers=%255B%257B%2522dataset%2522%253A%2522a2f3ac57-e2ee-4512-8952-f00b417b6820%2522%252C%2522opacity%2522%253A1%252C%2522layer%2522%253A%2522b7529ae3-36cd-4404-b87c-811f5d0d8b44%2522%257D%255D&amp;aoi=&amp;page=1&amp;sort=most-viewed&amp;sortDirection=-1" xr:uid="{32CA07EB-C3BB-4647-8E53-47CFC11D887B}"/>
    <hyperlink ref="Q410" r:id="rId216" location=":~:text=Around%20the%20world%2C%20one%20million,once%20and%20then%20thrown%20away      " display="https://www.unep.org/interactives/beat-plastic-pollution/#:~:text=Around%20the%20world%2C%20one%20million,once%20and%20then%20thrown%20away      " xr:uid="{1701AB0C-1A83-4255-9881-73FB78BCEFF5}"/>
    <hyperlink ref="Q419" r:id="rId217" xr:uid="{A03553AE-A164-45CC-99BA-71657D2165A2}"/>
    <hyperlink ref="Q333" r:id="rId218" display="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 xr:uid="{B2A97519-DD76-4BAC-AF24-5402E073AB49}"/>
    <hyperlink ref="Q318" r:id="rId219" display="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 xr:uid="{43E9ECF8-F50B-4918-9876-D65AEB88CB08}"/>
    <hyperlink ref="Q326" r:id="rId220" display="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 xr:uid="{06426F03-58B5-4FBD-8870-ED4D9AB9E3F8}"/>
    <hyperlink ref="Q157" r:id="rId221" xr:uid="{D094117D-7F5C-4CB1-8EB6-1EAFBC259A8E}"/>
    <hyperlink ref="Q158" r:id="rId222" xr:uid="{5D484F28-931D-4051-8273-F0BDDE2136AD}"/>
    <hyperlink ref="Q262" r:id="rId223" location="dataset-overview" xr:uid="{A9AD1CBF-6845-4AE2-BBBD-FD8BA29E7730}"/>
    <hyperlink ref="Q272" r:id="rId224" xr:uid="{B9CF249E-4A21-4689-9873-31AD65C08C80}"/>
    <hyperlink ref="Q66" r:id="rId225" xr:uid="{6C16B86D-9500-4F59-B874-BFCBF6E5FFC3}"/>
    <hyperlink ref="Q59" r:id="rId226" xr:uid="{F8CE017E-0293-45D1-AD07-7E498C00F600}"/>
    <hyperlink ref="Q62" r:id="rId227" xr:uid="{3212E3FC-303B-4871-A6D2-7841E8F38175}"/>
    <hyperlink ref="Q65" r:id="rId228" xr:uid="{FBA40FCD-8E48-49D1-9A7E-EAA82674C005}"/>
    <hyperlink ref="Q58" r:id="rId229" xr:uid="{8A05AEF2-D6C0-423D-AF9C-D7841DF19321}"/>
    <hyperlink ref="Q67" r:id="rId230" xr:uid="{818954D0-5AC8-472E-9D4A-384498BDBA16}"/>
    <hyperlink ref="Q244" r:id="rId231" xr:uid="{FA40205C-ED94-46E6-AF7F-295340AE76F0}"/>
    <hyperlink ref="Q249" r:id="rId232" xr:uid="{B00DFEAD-371E-45CB-998A-FAD52B6DDA50}"/>
    <hyperlink ref="Q473" r:id="rId233" xr:uid="{D0D765AD-862B-478A-A95C-0221396980EB}"/>
    <hyperlink ref="Q472" r:id="rId234" location="real-economy" xr:uid="{A9E18349-44D9-4392-9AB8-F5CA6426AE47}"/>
    <hyperlink ref="Q180" r:id="rId235" xr:uid="{DE4F1B1B-5126-4063-AF85-A5F591084D4F}"/>
    <hyperlink ref="Q187" r:id="rId236" location="gmsl" xr:uid="{4000709C-141B-46E0-A13E-CBA80227D152}"/>
    <hyperlink ref="Q260" r:id="rId237" xr:uid="{2D8F43F5-F2A5-497F-985B-C7BB9D9274FB}"/>
    <hyperlink ref="Q216" r:id="rId238" xr:uid="{7BD9FF21-8578-45DB-9B82-323D68C80469}"/>
    <hyperlink ref="Q221" r:id="rId239" xr:uid="{615E097D-184D-4FCB-A00A-464940C3A2F2}"/>
    <hyperlink ref="Q222" r:id="rId240" xr:uid="{E703E3C8-67D2-48A2-A527-ED9308912B06}"/>
    <hyperlink ref="Q80" r:id="rId241" xr:uid="{54351C31-2F6D-4B12-AFEB-4D0B128838C9}"/>
    <hyperlink ref="Q255" r:id="rId242" xr:uid="{8178A844-0E69-4380-9FF9-DD4FB2628BA0}"/>
    <hyperlink ref="Q338" r:id="rId243" xr:uid="{B8D5BE29-C8CF-4C0C-9AA7-82E50D6B877C}"/>
    <hyperlink ref="Q504" r:id="rId244" xr:uid="{9378A8D1-6753-4B90-B2EC-C18A8F03061B}"/>
    <hyperlink ref="Q449" r:id="rId245" xr:uid="{4F51E790-3C66-4435-9597-51A5242BF427}"/>
    <hyperlink ref="Q356" r:id="rId246" xr:uid="{5D333C47-BC4E-4E1C-99FF-5A00C908CB5B}"/>
    <hyperlink ref="Q397" r:id="rId247" xr:uid="{636CA728-44FB-4910-AFC8-87AFF491DFA9}"/>
    <hyperlink ref="Q4" r:id="rId248" xr:uid="{84DF1673-93CE-4D48-9446-B17995935F85}"/>
    <hyperlink ref="Q5" r:id="rId249" xr:uid="{AE8B0A46-E0D4-4B30-90BB-4857A0925130}"/>
    <hyperlink ref="Q6" r:id="rId250" xr:uid="{ECBAB0D4-7CCD-49E7-A0B6-3A510084C4EF}"/>
    <hyperlink ref="Q247" r:id="rId251" xr:uid="{0DCBBEC5-6B6E-4841-ACF0-FF5835D7D8B6}"/>
    <hyperlink ref="Q248" r:id="rId252" xr:uid="{DB82D93F-DA1B-4448-BBF1-222173B65992}"/>
    <hyperlink ref="Q342" r:id="rId253" xr:uid="{03CD0FE1-C4FE-41CF-A458-71E9AE52A7A7}"/>
    <hyperlink ref="Q209" r:id="rId254" xr:uid="{07244587-7091-4AFC-B543-B708C74933C8}"/>
    <hyperlink ref="Q243" r:id="rId255" xr:uid="{46172B45-4158-41C6-B219-857EC150D7B8}"/>
    <hyperlink ref="Q228" r:id="rId256" xr:uid="{E85B9D0B-7CED-4957-BECE-26F3B30EC5D4}"/>
    <hyperlink ref="Q199" r:id="rId257" xr:uid="{E0FB928B-B9AA-4FBC-848B-C73EB7C1F760}"/>
    <hyperlink ref="Q252" r:id="rId258" xr:uid="{FC8AF644-BDDC-4BA0-95DB-C2E3F25F3DA2}"/>
    <hyperlink ref="Q253" r:id="rId259" xr:uid="{BE5BE3EB-1458-45F2-9DAB-B36CBAD2E9D9}"/>
    <hyperlink ref="Q345" r:id="rId260" xr:uid="{DC1749BC-B1D9-4901-A622-D33ED22F68E6}"/>
    <hyperlink ref="Q359" r:id="rId261" xr:uid="{3CF17CD9-45CE-4315-A549-7A4EF53C5908}"/>
    <hyperlink ref="Q368" r:id="rId262" xr:uid="{7ACB5EDF-CE0C-4713-AD56-D0A803C03C1B}"/>
    <hyperlink ref="Q371" r:id="rId263" xr:uid="{90825656-9FBB-4254-BCCA-158B1D0B40F6}"/>
    <hyperlink ref="Q421" r:id="rId264" xr:uid="{4EBA9543-F8B0-4AF6-903C-361F9744A081}"/>
    <hyperlink ref="Q422" r:id="rId265" xr:uid="{BBA5EF52-87E1-46D1-967D-CA77002FFC1D}"/>
    <hyperlink ref="Q389" r:id="rId266" xr:uid="{9AE16755-FEDE-4682-A20B-749810C9AA27}"/>
    <hyperlink ref="Q372" r:id="rId267" xr:uid="{E1D94D4F-A923-4B51-962F-9490D8EC1C62}"/>
    <hyperlink ref="Q377" r:id="rId268" xr:uid="{BE11B37D-8DBC-4DB7-9996-3608CA0BD0D1}"/>
    <hyperlink ref="Q233" r:id="rId269" xr:uid="{97DC6A1C-7F73-4284-8D60-28840EE5917F}"/>
    <hyperlink ref="Q234" r:id="rId270" xr:uid="{35C35A54-0436-4288-8F9A-DFA43E2F1883}"/>
    <hyperlink ref="Q235" r:id="rId271" xr:uid="{591AD8DB-92FB-4F3D-9975-3F0898ED0BCE}"/>
    <hyperlink ref="Q236" r:id="rId272" xr:uid="{120AB974-EF94-4E76-8350-00F8C42F3D9D}"/>
    <hyperlink ref="Q161" r:id="rId273" xr:uid="{152E1116-1C01-4946-9100-C90E667ADB30}"/>
    <hyperlink ref="Q401" r:id="rId274" xr:uid="{EC52F418-5DEE-4D25-B7DC-C728E3C944F9}"/>
    <hyperlink ref="Q402" r:id="rId275" xr:uid="{9D6BA90B-ADEC-4E5A-8221-571BAD37B227}"/>
    <hyperlink ref="Q403" r:id="rId276" xr:uid="{95BD8D9F-880C-4A01-83CF-DF3EAD60F5E7}"/>
    <hyperlink ref="Q404" r:id="rId277" xr:uid="{F0FC8DD0-B1CC-463C-B5D3-9A460584570A}"/>
    <hyperlink ref="Q115" r:id="rId278" xr:uid="{94E9851F-B309-428C-BEE8-E8C10D5BF0C4}"/>
    <hyperlink ref="Q405" r:id="rId279" xr:uid="{E78AAB98-FED7-4454-8DE6-E4F781D8F0EE}"/>
    <hyperlink ref="Q135" r:id="rId280" xr:uid="{CF354A8B-E500-45EB-8A33-5F47FDE03F97}"/>
    <hyperlink ref="Q136" r:id="rId281" xr:uid="{0581699F-F72F-4DEE-9F0A-7974149AEA94}"/>
    <hyperlink ref="Q41" r:id="rId282" xr:uid="{C6FFCCE3-5899-4239-9A09-031A387D8A5E}"/>
    <hyperlink ref="Q165" r:id="rId283" xr:uid="{3E9F4FFA-BF2B-4FAE-86F0-E650A6D2D1A3}"/>
    <hyperlink ref="Q443" r:id="rId284" xr:uid="{5CD01E76-CE86-41A5-9D40-362D4744883E}"/>
    <hyperlink ref="Q219" r:id="rId285" xr:uid="{FC349728-4679-41A6-9BF9-6B539CF8DC2E}"/>
    <hyperlink ref="Q205" r:id="rId286" xr:uid="{AE15754B-58BF-4127-A0D1-B6D7CF86AF3E}"/>
    <hyperlink ref="Q206" r:id="rId287" xr:uid="{42968197-F0FA-4E5B-89B9-736EC665AEB9}"/>
    <hyperlink ref="Q264" r:id="rId288" xr:uid="{66D36FA1-F90C-4C32-A912-1739F93F5AAB}"/>
    <hyperlink ref="Q263" r:id="rId289" xr:uid="{A981F13D-6EAE-4204-9A49-0E6AD8AF6031}"/>
    <hyperlink ref="Q239" r:id="rId290" xr:uid="{BE9DE91C-FEC6-40CE-91F6-D4A26D58BE25}"/>
    <hyperlink ref="Q240" r:id="rId291" xr:uid="{0D7DD6F9-C2D1-4993-B22C-34BB2F520CF7}"/>
    <hyperlink ref="Q241" r:id="rId292" xr:uid="{49966ACF-C3E8-4B45-9E84-03AA3990D214}"/>
    <hyperlink ref="Q198" r:id="rId293" xr:uid="{9E721121-DF17-42FE-AF8A-89BA334C9FE6}"/>
    <hyperlink ref="Q207" r:id="rId294" xr:uid="{F61CEBEC-A68A-41C8-9C3D-374DBFB3EDD1}"/>
    <hyperlink ref="Q208" r:id="rId295" xr:uid="{D77E53BC-E223-43BA-B7D8-4C36BA0FA4BB}"/>
    <hyperlink ref="Q391" r:id="rId296" display="https://www.globalforestwatch.org/dashboards/country/MYS/?category=summary&amp;dashboardPrompts=eyJzaG93UHJvbXB0cyI6dHJ1ZSwicHJvbXB0c1ZpZXdlZCI6WyJkYXNoYm9hcmRBbmFseXNlcyJdLCJzZXR0aW5ncyI6eyJzaG93UHJvbXB0cyI6dHJ1ZSwicHJvbXB0c1ZpZXdlZCI6W10sInNldHRpbmdzIjp7Im9wZW4iOmZhbHNlLCJzdGVwSW5kZXgiOjAsInN0ZXBzS2V5IjoiIn0sIm9wZW4iOnRydWUsInN0ZXBJbmRleCI6MCwic3RlcHNLZXkiOiJkYXNoYm9hcmRBbmFseXNlcyJ9LCJvcGVuIjp0cnVlLCJzdGVwc0tleSI6ImRvd25sb2FkRGFzaGJvYXJkU3RhdHMifQ%3D%3D&amp;location=WyJjb3VudHJ5IiwiTVlTIl0%3D&amp;map=eyJjYW5Cb3VuZCI6ZmFsc2UsImRhdGFzZXRzIjpbeyJvcGFjaXR5IjowLjcsInZpc2liaWxpdHkiOnRydWUsImRhdGFzZXQiOiJwcmltYXJ5LWZvcmVzdHMiLCJsYXllcnMiOlsicHJpbWFyeS1mb3Jlc3RzLTIwMDEiXX0seyJkYXRhc2V0IjoicG9saXRpY2FsLWJvdW5kYXJpZXMiLCJsYXllcnMiOlsiZGlzcHV0ZWQtcG9saXRpY2FsLWJvdW5kYXJpZXMiLCJwb2xpdGljYWwtYm91bmRhcmllcyJdLCJib3VuZGFyeSI6dHJ1ZSwib3BhY2l0eSI6MSwidmlzaWJpbGl0eSI6dHJ1ZX0seyJkYXRhc2V0IjoidHJlZS1jb3Zlci1sb3NzIiwibGF5ZXJzIjpbInRyZWUtY292ZXItbG9zcyJdLCJvcGFjaXR5IjoxLCJ2aXNpYmlsaXR5Ijp0cnVlLCJ0aW1lbGluZVBhcmFtcyI6eyJzdGFydERhdGUiOiIyMDAyLTAxLTAxIiwiZW5kRGF0ZSI6IjIwMjItMTItMzEiLCJ0cmltRW5kRGF0ZSI6IjIwMjItMTItMzEifSwicGFyYW1zIjp7InRocmVzaG9sZCI6MzAsInZpc2liaWxpdHkiOnRydWUsImFkbV9sZXZlbCI6ImFkbTAifX1dfQ%3D%3D&amp;showMap=true" xr:uid="{3CF09FDC-E052-4966-A97A-4BAC9E62F43A}"/>
    <hyperlink ref="Q245" r:id="rId297" xr:uid="{0C904669-26F6-4385-ACAF-F20C33455A97}"/>
    <hyperlink ref="Q42" r:id="rId298" xr:uid="{A2F31203-B0CD-4133-A308-14372D9DDB2E}"/>
    <hyperlink ref="Q90" r:id="rId299" xr:uid="{B8623451-5F5C-4387-AF7A-8705B6588ABA}"/>
    <hyperlink ref="Q202" r:id="rId300" xr:uid="{172F1782-52E8-4FED-8817-F9D952305D97}"/>
    <hyperlink ref="Q246" r:id="rId301" xr:uid="{54F42FD1-B377-44E8-A9FF-DF731AF48D83}"/>
    <hyperlink ref="Q406" r:id="rId302" xr:uid="{9F1BC47E-4735-4B77-852C-AC9850969693}"/>
    <hyperlink ref="Q428" r:id="rId303" xr:uid="{0E3E60F4-655F-4D01-B6B1-9E24BC4E8A97}"/>
    <hyperlink ref="Q429" r:id="rId304" xr:uid="{188FE92E-2E02-41EC-BB3E-A0C82DA73F98}"/>
    <hyperlink ref="Q166" r:id="rId305" xr:uid="{36BDAE8E-9AB2-47B4-9020-1B517175F0E6}"/>
    <hyperlink ref="Q168" r:id="rId306" xr:uid="{6BF5C64A-DEBC-44B8-B174-1A9D323C6F35}"/>
    <hyperlink ref="Q170" r:id="rId307" xr:uid="{44B9CB28-7280-415E-AC22-0D10964BA04B}"/>
    <hyperlink ref="Q93" r:id="rId308" xr:uid="{F29C7E79-E971-4A42-8423-E23F29B7E645}"/>
    <hyperlink ref="Q465" r:id="rId309" xr:uid="{E09044DF-7A9D-4011-9DC8-8BEE067CC2BA}"/>
    <hyperlink ref="Q468" r:id="rId310" xr:uid="{75C1A58B-D3CA-4E2E-B006-2516F1B677DA}"/>
    <hyperlink ref="Q467" r:id="rId311" xr:uid="{9076D611-A963-4F65-A6D6-BDC566EB819D}"/>
    <hyperlink ref="Q466" r:id="rId312" xr:uid="{9324811B-B3EA-4FD4-85E3-8EC103F22C68}"/>
    <hyperlink ref="Q254" r:id="rId313" xr:uid="{65109301-3CB5-41F7-88CD-826583F030B0}"/>
    <hyperlink ref="Q250" r:id="rId314" xr:uid="{C4CF975E-2A0C-4FF4-B519-FAB2C814F1E5}"/>
    <hyperlink ref="Q251" r:id="rId315" xr:uid="{651B3FFF-B6CD-4501-A942-14143F61206C}"/>
    <hyperlink ref="Q347" r:id="rId316" xr:uid="{F62B5E8D-BBF2-4A29-9E36-D07BBB7CB9AE}"/>
    <hyperlink ref="Q348" r:id="rId317" display="https://resourcewatch.org/data/explore/foo_051_Vegetation-Condition-Index-NDVI-anomalies?section=Discover&amp;selectedCollection=&amp;zoom=3&amp;lat=0&amp;lng=0&amp;pitch=0&amp;bearing=0&amp;basemap=dark&amp;labels=light&amp;layers=%255B%257B%2522dataset%2522%253A%25222447d765-dc04-4e4a-aeaa-904760e94991%2522%252C%2522opacity%2522%253A1%252C%2522layer%2522%253A%252237a89e36-119b-451f-8d0f-321acfae6acd%2522%257D%255D&amp;aoi=&amp;page=1&amp;sort=most-viewed&amp;sortDirection=-1" xr:uid="{6C5A9BB1-BEF5-4E9B-911E-FED8FB5FB98C}"/>
    <hyperlink ref="Q349" r:id="rId318" display="https://resourcewatch.org/data/explore/foo024nrt-Vegetation-Health-Index_replacement_4?section=Discover&amp;selectedCollection=&amp;zoom=2.290577937314927&amp;lat=12.937353141658777&amp;lng=22.870458416481988&amp;pitch=0&amp;bearing=0&amp;basemap=dark&amp;labels=light&amp;layers=%255B%257B%2522dataset%2522%253A%2522c12446ce-174f-4ffb-b2f7-77ecb0116aba%2522%252C%2522opacity%2522%253A1%252C%2522layer%2522%253A%2522ee8addd7-f390-4bd7-8b11-471cc304159c%2522%257D%255D&amp;aoi=&amp;page=1&amp;sort=most-viewed&amp;sortDirection=-1" xr:uid="{E8170B85-CB6B-465E-8A3F-ACA4FC24740A}"/>
    <hyperlink ref="Q350" r:id="rId319" xr:uid="{D1D609E3-7A58-4619-8E0E-6C7EACB74FC1}"/>
    <hyperlink ref="Q373" r:id="rId320" xr:uid="{73BE9EF8-87DF-4873-97D0-8720DD49C89F}"/>
    <hyperlink ref="Q133" r:id="rId321" xr:uid="{7CD847EA-B62B-44C3-8C95-BDA8DA6EA782}"/>
    <hyperlink ref="Q162" r:id="rId322" xr:uid="{AC1A4906-7C96-4D77-B469-2A8EE6992502}"/>
    <hyperlink ref="Q123" r:id="rId323" xr:uid="{87EB41E3-B924-414B-88FC-0812EA2FF7B7}"/>
    <hyperlink ref="Q416" r:id="rId324" xr:uid="{EBD3E524-A5C9-4A58-9C02-31C61FEEB262}"/>
    <hyperlink ref="Q176" r:id="rId325" xr:uid="{FD1C4709-D47E-48B4-86E9-1092DE3697B0}"/>
    <hyperlink ref="Q178" r:id="rId326" xr:uid="{2370E4AA-C1A6-474A-83E5-535D9C9B505D}"/>
    <hyperlink ref="Q174" r:id="rId327" xr:uid="{E7B2C558-BA00-4C55-876B-30899CE1363A}"/>
    <hyperlink ref="Q476" r:id="rId328" xr:uid="{89A325B3-38EA-4721-88DF-C71D980DFA70}"/>
    <hyperlink ref="Q407" r:id="rId329" xr:uid="{D204C6AD-09EB-4B58-883B-EAF0D7DB9486}"/>
    <hyperlink ref="Q425" r:id="rId330" xr:uid="{9653E552-7982-4C37-A169-C4EAF04C429E}"/>
    <hyperlink ref="Q267" r:id="rId331" xr:uid="{DF91A0AE-2B5B-468A-AD00-E3F7C796B2F5}"/>
    <hyperlink ref="Q167" r:id="rId332" xr:uid="{893B0A48-598A-4BF2-BCD7-2710B3ABF8F9}"/>
    <hyperlink ref="Q169" r:id="rId333" xr:uid="{65E9EB75-87CC-4D02-A5E5-6A00CB515CC3}"/>
    <hyperlink ref="Q171" r:id="rId334" xr:uid="{32DE2792-1292-48C2-9DA0-3687E2E711C2}"/>
    <hyperlink ref="Q426" r:id="rId335" xr:uid="{85FF9AE6-FD4D-4720-B187-45D69FBA1934}"/>
    <hyperlink ref="Q370" r:id="rId336" display="https://resourcewatch.org/data/explore/bio041a-Ocean-Health-Index?section=Discover&amp;selectedCollection=&amp;zoom=3&amp;lat=0&amp;lng=0&amp;pitch=0&amp;bearing=0&amp;basemap=dark&amp;labels=light&amp;layers=%255B%257B%2522dataset%2522%253A%25227b52fb1a-a52d-44b9-bfef-45c3f2610c58%2522%252C%2522opacity%2522%253A1%252C%2522layer%2522%253A%25220875938d-be97-4e4d-95d5-d7276b0ec86a%2522%257D%255D&amp;aoi=&amp;page=1&amp;sort=most-viewed&amp;sortDirection=-1" xr:uid="{953E3818-D8B4-4E45-BFBA-B04DCBA11B64}"/>
    <hyperlink ref="Q392" r:id="rId337" xr:uid="{C9C6D5B8-CB27-4DE3-956C-5B4D3584604D}"/>
    <hyperlink ref="Q395" r:id="rId338" xr:uid="{176C0635-BF83-46D7-8570-BC9264E8A4A4}"/>
    <hyperlink ref="Q394" r:id="rId339" xr:uid="{2F640BB6-4F1F-47BD-B321-005A5F446D5C}"/>
    <hyperlink ref="Q411" r:id="rId340" xr:uid="{C9F54208-DF1A-49B5-AC50-C0B1A7C66667}"/>
    <hyperlink ref="Q114" r:id="rId341" xr:uid="{DF71939A-6411-42DB-8996-2EED9977B143}"/>
    <hyperlink ref="Q116" r:id="rId342" xr:uid="{C8D40BBC-05CE-4F14-A4D1-83FD8DE4CB74}"/>
    <hyperlink ref="Q357" r:id="rId343" xr:uid="{C33DCCCF-D2DF-4C73-B999-BBFFE034D109}"/>
    <hyperlink ref="Q358" r:id="rId344" xr:uid="{07DD1F9D-3CB4-4388-9310-9FDB77A18C8F}"/>
    <hyperlink ref="Q464" r:id="rId345" xr:uid="{BE5C62EE-8689-42F1-9298-6C7D5502CB68}"/>
    <hyperlink ref="Q375" r:id="rId346" xr:uid="{76821FE3-E189-4B39-BE03-88811D923928}"/>
    <hyperlink ref="Q374" r:id="rId347" xr:uid="{F2A70AF2-B4EC-47C1-AA19-8BEACD35701E}"/>
    <hyperlink ref="Q424" r:id="rId348" xr:uid="{04DFB393-17A4-4FF8-8F8F-291FBA52CEF2}"/>
    <hyperlink ref="Q423" r:id="rId349" xr:uid="{3E71497E-96A7-4D8B-B42F-EB21D1AA1073}"/>
    <hyperlink ref="Q132" r:id="rId350" xr:uid="{87FCD381-B4F9-42C9-B3E9-8B543447D835}"/>
    <hyperlink ref="Q152" r:id="rId351" xr:uid="{0D0723BF-7D76-420B-994C-8D3E888EAE8C}"/>
    <hyperlink ref="Q160" r:id="rId352" xr:uid="{3B22B004-EE91-4321-A1EC-2A689177EAF4}"/>
    <hyperlink ref="Q164" r:id="rId353" xr:uid="{A7AAEEB5-3A3F-40DD-8CC6-9E169C6102DE}"/>
    <hyperlink ref="Q134" r:id="rId354" xr:uid="{959208D0-ABEC-469D-BA3E-60F56CE1B341}"/>
    <hyperlink ref="Q163" r:id="rId355" display="https://v1.dosm.gov.my/v1/uploads/files/6_Newsletter/Newsletter%202021/DOSM_BPPAS_1-2021-Series-17.pdf" xr:uid="{416F434E-A7D2-415B-B0D7-2CF19A909F3B}"/>
    <hyperlink ref="Q173" r:id="rId356" xr:uid="{430C64BA-7400-458E-B437-F07AD7387F05}"/>
    <hyperlink ref="Q175" r:id="rId357" xr:uid="{D6565981-B832-4191-B972-E9E57A0F2838}"/>
    <hyperlink ref="Q177" r:id="rId358" xr:uid="{116CA620-5115-467A-B902-FFF43051DB24}"/>
    <hyperlink ref="Q97" r:id="rId359" xr:uid="{804DCE7B-111A-456D-B634-A7AA936B6264}"/>
    <hyperlink ref="Q98" r:id="rId360" xr:uid="{8E458486-7B52-432B-A074-333EF05315C9}"/>
    <hyperlink ref="Q31" r:id="rId361" xr:uid="{BC7F6F4B-D79C-4CBF-ADD5-3F165CC82852}"/>
    <hyperlink ref="Q30" r:id="rId362" xr:uid="{FC83FF97-765A-407A-894E-001B03F6E4EB}"/>
    <hyperlink ref="Q147" r:id="rId363" xr:uid="{CFD02053-0958-4402-A438-A45C413970C2}"/>
    <hyperlink ref="Q146" r:id="rId364" display="https://meih.st.gov.my/home" xr:uid="{0529E181-8987-4A95-B887-889863BD14ED}"/>
    <hyperlink ref="Q188" r:id="rId365" xr:uid="{08AEB4D0-4A21-42DB-9FC2-925ED1390BFD}"/>
    <hyperlink ref="Q353" r:id="rId366" xr:uid="{CC53B2AB-C72D-4FA8-8F1E-1ABFC9DC025C}"/>
    <hyperlink ref="Q400" r:id="rId367" xr:uid="{599045D9-7D43-41A7-A606-B466B594E0B4}"/>
    <hyperlink ref="Q369" r:id="rId368" xr:uid="{8A20D226-EF25-4E07-97F5-91612DDF1E11}"/>
    <hyperlink ref="Q409" r:id="rId369" xr:uid="{20A0DBE0-0783-49B7-96E1-277862CBC2B9}"/>
    <hyperlink ref="Q408" r:id="rId370" location="data/RP" xr:uid="{DC5CA7AE-8CB1-4A87-875D-161BE37BC06C}"/>
    <hyperlink ref="Q46" r:id="rId371" xr:uid="{070E3CC6-D719-46FB-852A-0F76A468DFDB}"/>
    <hyperlink ref="Q28" r:id="rId372" xr:uid="{6FEB846E-460D-46C2-8956-701808977BAF}"/>
    <hyperlink ref="Q27" r:id="rId373" xr:uid="{E5BB8942-87E2-4169-87EC-351EA3F3AA1E}"/>
    <hyperlink ref="Q362" r:id="rId374" xr:uid="{9A56E33B-6883-47C7-B3F8-40CFF093BF5D}"/>
    <hyperlink ref="Q376" r:id="rId375" location="/mygems-awam" xr:uid="{33ECFE8B-DB88-449B-A2B2-B738ABE4DCCB}"/>
    <hyperlink ref="Q100" r:id="rId376" xr:uid="{3D7B4126-DA0F-4F67-A64B-4BB72C4A3ABE}"/>
    <hyperlink ref="Q60" r:id="rId377" xr:uid="{3AD31000-9EC7-49C3-9D6F-A9C5744C23F2}"/>
    <hyperlink ref="Q73" r:id="rId378" xr:uid="{6ADF8C4B-053C-4363-A6A8-A3907D7DFE74}"/>
    <hyperlink ref="Q74" r:id="rId379" xr:uid="{B0E5363C-1A09-4297-BB09-ADCC57285019}"/>
    <hyperlink ref="Q71" r:id="rId380" xr:uid="{67F2810D-0B96-4769-A0B5-C3715844D876}"/>
    <hyperlink ref="Q440" r:id="rId381" xr:uid="{F7FD0FEA-FE65-46AB-AC4E-77DE3A3832D2}"/>
    <hyperlink ref="Q431" r:id="rId382" xr:uid="{1FE59F90-4E32-4F29-92A9-A5D7F049D35B}"/>
    <hyperlink ref="Q432" r:id="rId383" xr:uid="{BAB8041F-40EE-4A7A-AD42-B57A69BF2B28}"/>
    <hyperlink ref="Q434" r:id="rId384" xr:uid="{856418EE-4008-4489-8ADB-F17471AFD7B9}"/>
    <hyperlink ref="Q437" r:id="rId385" xr:uid="{619BF07C-EA54-4DD1-B3C0-0685E405B351}"/>
    <hyperlink ref="Q439" r:id="rId386" xr:uid="{1672F4BD-1DEB-4EC0-AB67-1082FC0C9786}"/>
    <hyperlink ref="Q433" r:id="rId387" xr:uid="{EA0547D5-EDD2-487E-BA57-DB42A59FE672}"/>
    <hyperlink ref="Q19" r:id="rId388" xr:uid="{3BA3DAD5-7BEA-48FA-A5DF-E364911664FE}"/>
    <hyperlink ref="Q64" r:id="rId389" xr:uid="{DEA01108-F511-4464-A6D8-214ADA2EB75A}"/>
    <hyperlink ref="Q436" r:id="rId390" xr:uid="{432621E8-85CB-49D5-8945-CFC162C67F46}"/>
    <hyperlink ref="Q438" r:id="rId391" xr:uid="{48914363-F0E9-4203-BC1D-02E2298FDE51}"/>
    <hyperlink ref="Q124" r:id="rId392" xr:uid="{7068BCA7-CEEA-4FF8-B9D7-F945124E29CC}"/>
    <hyperlink ref="Q430" r:id="rId393" xr:uid="{2B811FC5-3516-4600-AD6F-8E83BB264C82}"/>
    <hyperlink ref="Q435" r:id="rId394" xr:uid="{574CAAAB-112E-4B2D-A44B-1A897B8F4A4E}"/>
    <hyperlink ref="Q462" r:id="rId395" xr:uid="{6CBD7769-44BB-4C83-B105-1EA5BC0349C0}"/>
    <hyperlink ref="Q280" r:id="rId396" xr:uid="{2590B734-333E-4B02-A6DC-09B0C6E9875A}"/>
    <hyperlink ref="Q151" r:id="rId397" xr:uid="{949C11A1-495F-4AE0-8BE2-028076DEACF8}"/>
    <hyperlink ref="Q413" r:id="rId398" location=":~:text=Around%20the%20world%2C%20one%20million,once%20and%20then%20thrown%20away      " display="https://www.unep.org/interactives/beat-plastic-pollution/#:~:text=Around%20the%20world%2C%20one%20million,once%20and%20then%20thrown%20away      " xr:uid="{17133BCC-2382-4B79-A928-C3A375BE42CA}"/>
    <hyperlink ref="Q388" r:id="rId399" xr:uid="{A17F7CF8-3A77-4C1C-AFDE-6AEABFE23B35}"/>
    <hyperlink ref="Q379" r:id="rId400" xr:uid="{C889C051-50A8-479D-94DA-C21A0B5883BF}"/>
    <hyperlink ref="Q366" r:id="rId401" xr:uid="{4C90B557-A5EC-4C7D-B701-3C6BC282BDEC}"/>
    <hyperlink ref="Q363" r:id="rId402" xr:uid="{FF8C3BED-FBD2-428B-9DCD-67DB58218793}"/>
    <hyperlink ref="Q459" r:id="rId403" xr:uid="{EC92E95E-D45D-4F0A-8736-9727C9562B60}"/>
    <hyperlink ref="Q35" r:id="rId404" xr:uid="{5ACA698F-FA6F-4A97-A5A8-9090F2A22684}"/>
    <hyperlink ref="Q288" r:id="rId405" xr:uid="{599C52E9-C38A-44AA-85AF-9C7F3F1909D2}"/>
    <hyperlink ref="Q295" r:id="rId406" xr:uid="{1FBD095C-F55D-4487-AD90-950CC6E84A41}"/>
    <hyperlink ref="Q303" r:id="rId407" xr:uid="{BBF500E8-3D46-4F2A-AB60-D8C97AC76A0D}"/>
    <hyperlink ref="Q310" r:id="rId408" xr:uid="{31F4E54D-2562-44AB-8C96-903955BF066F}"/>
    <hyperlink ref="Q319" r:id="rId409" xr:uid="{47783C5A-E5ED-4B02-86B7-47F0A543E286}"/>
    <hyperlink ref="Q327" r:id="rId410" xr:uid="{A52090ED-26B2-4AB6-A834-2BA44861CEB3}"/>
    <hyperlink ref="Q334" r:id="rId411" xr:uid="{BE94E25B-1F1E-47E7-BD27-38F5C0EBBAA2}"/>
    <hyperlink ref="Q61" r:id="rId412" xr:uid="{4CBA1163-23EB-45D9-8CF0-B348B9AD370D}"/>
    <hyperlink ref="Q364" r:id="rId413" xr:uid="{AD57846B-0108-4EE8-A35D-D8BE16749416}"/>
    <hyperlink ref="Q212" r:id="rId414" xr:uid="{64ECE007-9A86-48BB-B86B-FC498948DE5A}"/>
    <hyperlink ref="Q297" r:id="rId415" xr:uid="{268EAD90-D0A0-452C-B2E5-5370B77B3050}"/>
    <hyperlink ref="Q305" r:id="rId416" xr:uid="{354C1703-DD34-4EF0-A6F5-47BF4208E44E}"/>
    <hyperlink ref="Q339" r:id="rId417" xr:uid="{BE806336-571B-44A1-AA70-4B29209279B2}"/>
    <hyperlink ref="Q274" r:id="rId418" xr:uid="{69E3FE0C-60B7-4EA6-B133-3B6E71DBC203}"/>
    <hyperlink ref="Q23" r:id="rId419" xr:uid="{528E86FA-7CD3-41D5-BCBA-797F1B3660FA}"/>
    <hyperlink ref="Q10" r:id="rId420" xr:uid="{72E9B774-8B66-4EC6-A124-5204A0FDFB7B}"/>
    <hyperlink ref="Q390" r:id="rId421" xr:uid="{DA9E19F3-6050-4D7A-8744-11D8C4127711}"/>
    <hyperlink ref="Q149" r:id="rId422" display="https://meih.st.gov.my/home" xr:uid="{4660B39B-0416-4FE9-BFAC-FBB5BA84E504}"/>
    <hyperlink ref="Q159" r:id="rId423" xr:uid="{FF628063-1087-42A6-8587-6685B4280185}"/>
    <hyperlink ref="Q461" r:id="rId424" xr:uid="{4341F3E7-D96F-4080-AC1D-49962003522C}"/>
  </hyperlinks>
  <pageMargins left="0.7" right="0.7" top="0.75" bottom="0.75" header="0.3" footer="0.3"/>
  <pageSetup orientation="portrait" r:id="rId4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13B94-79BC-49CD-9582-481E20C1EED3}">
  <sheetPr>
    <tabColor rgb="FF3333FF"/>
  </sheetPr>
  <dimension ref="B6:J28"/>
  <sheetViews>
    <sheetView topLeftCell="A9" workbookViewId="0">
      <selection activeCell="E17" sqref="E17:F17"/>
    </sheetView>
  </sheetViews>
  <sheetFormatPr defaultColWidth="9.42578125" defaultRowHeight="15.75" x14ac:dyDescent="0.25"/>
  <cols>
    <col min="1" max="1" width="3.28515625" style="3" customWidth="1"/>
    <col min="2" max="2" width="13.28515625" style="15" customWidth="1"/>
    <col min="3" max="3" width="1.42578125" style="15" customWidth="1"/>
    <col min="4" max="4" width="2" style="3" customWidth="1"/>
    <col min="5" max="5" width="23.5703125" style="3" customWidth="1"/>
    <col min="6" max="6" width="56.28515625" style="3" customWidth="1"/>
    <col min="7" max="16384" width="9.42578125" style="3"/>
  </cols>
  <sheetData>
    <row r="6" spans="2:6" x14ac:dyDescent="0.25">
      <c r="B6" s="15" t="s">
        <v>1140</v>
      </c>
      <c r="E6" s="5" t="s">
        <v>1141</v>
      </c>
    </row>
    <row r="7" spans="2:6" x14ac:dyDescent="0.25">
      <c r="E7" s="3" t="s">
        <v>1142</v>
      </c>
    </row>
    <row r="8" spans="2:6" x14ac:dyDescent="0.25">
      <c r="E8" s="3" t="s">
        <v>1143</v>
      </c>
    </row>
    <row r="10" spans="2:6" x14ac:dyDescent="0.25">
      <c r="B10" s="15" t="s">
        <v>1144</v>
      </c>
      <c r="E10" s="80">
        <v>45265</v>
      </c>
    </row>
    <row r="11" spans="2:6" x14ac:dyDescent="0.25">
      <c r="B11" s="15" t="s">
        <v>1145</v>
      </c>
      <c r="E11" s="16"/>
    </row>
    <row r="12" spans="2:6" x14ac:dyDescent="0.25">
      <c r="B12" s="15" t="s">
        <v>1146</v>
      </c>
      <c r="E12" s="3" t="s">
        <v>1147</v>
      </c>
      <c r="F12" s="24" t="s">
        <v>1148</v>
      </c>
    </row>
    <row r="13" spans="2:6" x14ac:dyDescent="0.25">
      <c r="E13" s="3" t="s">
        <v>1149</v>
      </c>
      <c r="F13" s="17" t="s">
        <v>1150</v>
      </c>
    </row>
    <row r="14" spans="2:6" x14ac:dyDescent="0.25">
      <c r="E14" s="3" t="s">
        <v>1151</v>
      </c>
      <c r="F14" s="82" t="s">
        <v>1152</v>
      </c>
    </row>
    <row r="15" spans="2:6" x14ac:dyDescent="0.25">
      <c r="E15" s="3" t="s">
        <v>1153</v>
      </c>
      <c r="F15" s="18" t="s">
        <v>1154</v>
      </c>
    </row>
    <row r="17" spans="2:10" ht="112.15" customHeight="1" x14ac:dyDescent="0.25">
      <c r="B17" s="19" t="s">
        <v>1155</v>
      </c>
      <c r="C17" s="19"/>
      <c r="E17" s="266" t="s">
        <v>1156</v>
      </c>
      <c r="F17" s="267"/>
      <c r="G17" s="266"/>
      <c r="H17" s="266"/>
      <c r="I17" s="266"/>
      <c r="J17" s="20"/>
    </row>
    <row r="19" spans="2:10" ht="45" x14ac:dyDescent="0.25">
      <c r="B19" s="15" t="s">
        <v>1157</v>
      </c>
      <c r="E19" s="81" t="s">
        <v>1158</v>
      </c>
      <c r="F19" s="21" t="s">
        <v>1159</v>
      </c>
    </row>
    <row r="20" spans="2:10" ht="45" x14ac:dyDescent="0.25">
      <c r="E20" s="58" t="s">
        <v>1160</v>
      </c>
      <c r="F20" s="59" t="s">
        <v>1161</v>
      </c>
    </row>
    <row r="21" spans="2:10" ht="135" x14ac:dyDescent="0.25">
      <c r="E21" s="60" t="s">
        <v>1162</v>
      </c>
      <c r="F21" s="23" t="s">
        <v>1163</v>
      </c>
    </row>
    <row r="22" spans="2:10" ht="75" x14ac:dyDescent="0.25">
      <c r="E22" s="60" t="s">
        <v>1164</v>
      </c>
      <c r="F22" s="23" t="s">
        <v>1165</v>
      </c>
    </row>
    <row r="23" spans="2:10" ht="30" x14ac:dyDescent="0.25">
      <c r="E23" s="60" t="s">
        <v>1166</v>
      </c>
      <c r="F23" s="23" t="s">
        <v>1167</v>
      </c>
    </row>
    <row r="24" spans="2:10" ht="60" x14ac:dyDescent="0.25">
      <c r="E24" s="57" t="s">
        <v>1168</v>
      </c>
      <c r="F24" s="22" t="s">
        <v>1169</v>
      </c>
    </row>
    <row r="25" spans="2:10" ht="75" x14ac:dyDescent="0.25">
      <c r="E25" s="58" t="s">
        <v>1170</v>
      </c>
      <c r="F25" s="59" t="s">
        <v>1171</v>
      </c>
    </row>
    <row r="26" spans="2:10" x14ac:dyDescent="0.25">
      <c r="E26" s="60" t="s">
        <v>1172</v>
      </c>
      <c r="F26" s="61" t="s">
        <v>1173</v>
      </c>
    </row>
    <row r="27" spans="2:10" x14ac:dyDescent="0.25">
      <c r="E27" s="60" t="s">
        <v>1174</v>
      </c>
      <c r="F27" s="61" t="s">
        <v>1175</v>
      </c>
    </row>
    <row r="28" spans="2:10" ht="45" x14ac:dyDescent="0.25">
      <c r="E28" s="57" t="s">
        <v>1176</v>
      </c>
      <c r="F28" s="22" t="s">
        <v>1177</v>
      </c>
    </row>
  </sheetData>
  <mergeCells count="2">
    <mergeCell ref="E17:F17"/>
    <mergeCell ref="G17:I17"/>
  </mergeCells>
  <hyperlinks>
    <hyperlink ref="F13" r:id="rId1" xr:uid="{4BD7EA22-05FA-4C1A-B3EC-C95DD7D858B7}"/>
    <hyperlink ref="F14" r:id="rId2" xr:uid="{00A3C04A-D8F0-45E3-AFE3-24D8AFF7CFE7}"/>
    <hyperlink ref="F12" r:id="rId3" xr:uid="{6349F643-1774-46CA-A5C1-DB935A54BE4B}"/>
    <hyperlink ref="F15" r:id="rId4" xr:uid="{0712AABC-3E17-45F7-BC58-51C4981767DD}"/>
  </hyperlinks>
  <pageMargins left="0.7" right="0.7" top="0.75" bottom="0.75" header="0.3" footer="0.3"/>
  <pageSetup orientation="portrait" r:id="rId5"/>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8D09A-5682-4C8F-8592-68AD9EDE574B}">
  <sheetPr>
    <tabColor theme="5" tint="0.39997558519241921"/>
  </sheetPr>
  <dimension ref="A1:AG505"/>
  <sheetViews>
    <sheetView zoomScale="71" zoomScaleNormal="80" workbookViewId="0">
      <selection activeCell="F19" sqref="F19"/>
    </sheetView>
  </sheetViews>
  <sheetFormatPr defaultColWidth="8.7109375" defaultRowHeight="12.75" x14ac:dyDescent="0.2"/>
  <cols>
    <col min="1" max="1" width="10.140625" style="211" customWidth="1"/>
    <col min="2" max="2" width="13.7109375" style="207" bestFit="1" customWidth="1"/>
    <col min="3" max="3" width="17.7109375" style="207" bestFit="1" customWidth="1"/>
    <col min="4" max="4" width="20.7109375" style="207" bestFit="1" customWidth="1"/>
    <col min="5" max="5" width="54.7109375" style="25" customWidth="1"/>
    <col min="6" max="6" width="19" style="25" bestFit="1" customWidth="1"/>
    <col min="7" max="7" width="15.42578125" style="25" customWidth="1"/>
    <col min="8" max="8" width="20.85546875" style="25" bestFit="1" customWidth="1"/>
    <col min="9" max="9" width="22.7109375" style="207" bestFit="1" customWidth="1"/>
    <col min="10" max="10" width="39.28515625" style="27" customWidth="1"/>
    <col min="11" max="11" width="53.7109375" style="27" customWidth="1"/>
    <col min="12" max="12" width="60.28515625" style="25" customWidth="1"/>
    <col min="13" max="13" width="16.85546875" style="62" customWidth="1"/>
    <col min="14" max="14" width="13.140625" style="25" customWidth="1"/>
    <col min="15" max="15" width="17.28515625" style="25" bestFit="1" customWidth="1"/>
    <col min="16" max="16" width="25.85546875" style="27" bestFit="1" customWidth="1"/>
    <col min="17" max="17" width="22.28515625" style="25" bestFit="1" customWidth="1"/>
    <col min="18" max="18" width="26.5703125" style="25" bestFit="1" customWidth="1"/>
    <col min="19" max="19" width="15.42578125" style="27" bestFit="1" customWidth="1"/>
    <col min="20" max="20" width="13.140625" style="27" bestFit="1" customWidth="1"/>
    <col min="21" max="21" width="12" style="27" bestFit="1" customWidth="1"/>
    <col min="22" max="22" width="13.42578125" style="27" bestFit="1" customWidth="1"/>
    <col min="23" max="23" width="44.140625" style="25" customWidth="1"/>
    <col min="24" max="31" width="20.28515625" style="197" customWidth="1"/>
    <col min="32" max="32" width="62.7109375" style="25" customWidth="1"/>
    <col min="33" max="33" width="29.5703125" style="25" bestFit="1" customWidth="1"/>
    <col min="34" max="16384" width="8.7109375" style="25"/>
  </cols>
  <sheetData>
    <row r="1" spans="1:33" s="205" customFormat="1" ht="29.1" customHeight="1" thickBot="1" x14ac:dyDescent="0.3">
      <c r="A1" s="7" t="s">
        <v>9</v>
      </c>
      <c r="B1" s="212" t="s">
        <v>132</v>
      </c>
      <c r="C1" s="212"/>
      <c r="D1" s="212"/>
      <c r="E1" s="212"/>
      <c r="F1" s="212"/>
      <c r="G1" s="212"/>
      <c r="H1" s="212"/>
      <c r="I1" s="212"/>
      <c r="J1" s="212"/>
      <c r="K1" s="212"/>
      <c r="L1" s="212"/>
      <c r="M1" s="212"/>
      <c r="N1" s="212"/>
      <c r="O1" s="212"/>
      <c r="P1" s="213" t="s">
        <v>134</v>
      </c>
      <c r="Q1" s="213"/>
      <c r="R1" s="213"/>
      <c r="S1" s="213"/>
      <c r="T1" s="213"/>
      <c r="U1" s="213"/>
      <c r="V1" s="213"/>
      <c r="W1" s="213"/>
      <c r="X1" s="214" t="s">
        <v>2143</v>
      </c>
      <c r="Y1" s="214"/>
      <c r="Z1" s="214"/>
      <c r="AA1" s="214"/>
      <c r="AB1" s="214"/>
      <c r="AC1" s="214"/>
      <c r="AD1" s="214"/>
      <c r="AE1" s="214"/>
      <c r="AF1" s="215" t="s">
        <v>135</v>
      </c>
    </row>
    <row r="2" spans="1:33" s="200" customFormat="1" ht="31.15" customHeight="1" x14ac:dyDescent="0.25">
      <c r="A2" s="198" t="s">
        <v>1121</v>
      </c>
      <c r="B2" s="198" t="s">
        <v>1122</v>
      </c>
      <c r="C2" s="198" t="s">
        <v>1123</v>
      </c>
      <c r="D2" s="198" t="s">
        <v>1124</v>
      </c>
      <c r="E2" s="198" t="s">
        <v>137</v>
      </c>
      <c r="F2" s="198" t="s">
        <v>138</v>
      </c>
      <c r="G2" s="198" t="s">
        <v>13</v>
      </c>
      <c r="H2" s="201" t="s">
        <v>2137</v>
      </c>
      <c r="I2" s="201" t="s">
        <v>2138</v>
      </c>
      <c r="J2" s="198" t="s">
        <v>1125</v>
      </c>
      <c r="K2" s="198" t="s">
        <v>1126</v>
      </c>
      <c r="L2" s="198" t="s">
        <v>139</v>
      </c>
      <c r="M2" s="198" t="s">
        <v>140</v>
      </c>
      <c r="N2" s="198" t="s">
        <v>141</v>
      </c>
      <c r="O2" s="198" t="s">
        <v>142</v>
      </c>
      <c r="P2" s="202" t="s">
        <v>148</v>
      </c>
      <c r="Q2" s="202" t="s">
        <v>1127</v>
      </c>
      <c r="R2" s="202" t="s">
        <v>1128</v>
      </c>
      <c r="S2" s="203" t="s">
        <v>1139</v>
      </c>
      <c r="T2" s="202" t="s">
        <v>1129</v>
      </c>
      <c r="U2" s="202" t="s">
        <v>1130</v>
      </c>
      <c r="V2" s="202" t="s">
        <v>1131</v>
      </c>
      <c r="W2" s="202" t="s">
        <v>150</v>
      </c>
      <c r="X2" s="204" t="s">
        <v>108</v>
      </c>
      <c r="Y2" s="204" t="s">
        <v>143</v>
      </c>
      <c r="Z2" s="204" t="s">
        <v>33</v>
      </c>
      <c r="AA2" s="204" t="s">
        <v>31</v>
      </c>
      <c r="AB2" s="204" t="s">
        <v>144</v>
      </c>
      <c r="AC2" s="204" t="s">
        <v>145</v>
      </c>
      <c r="AD2" s="204" t="s">
        <v>146</v>
      </c>
      <c r="AE2" s="204" t="s">
        <v>147</v>
      </c>
      <c r="AF2" s="199" t="s">
        <v>153</v>
      </c>
    </row>
    <row r="3" spans="1:33" x14ac:dyDescent="0.2">
      <c r="A3" s="206">
        <v>1</v>
      </c>
      <c r="B3" s="207">
        <v>1</v>
      </c>
      <c r="C3" s="208">
        <v>1</v>
      </c>
      <c r="D3" s="209" t="s">
        <v>2147</v>
      </c>
      <c r="E3" s="25" t="s">
        <v>1709</v>
      </c>
      <c r="F3" s="25" t="s">
        <v>154</v>
      </c>
      <c r="G3" s="25" t="s">
        <v>1183</v>
      </c>
      <c r="H3" s="25" t="s">
        <v>2148</v>
      </c>
      <c r="I3" s="207">
        <v>1</v>
      </c>
      <c r="J3" s="27" t="s">
        <v>2149</v>
      </c>
      <c r="K3" s="27" t="s">
        <v>2150</v>
      </c>
      <c r="L3" s="26" t="s">
        <v>155</v>
      </c>
      <c r="M3" s="26" t="s">
        <v>181</v>
      </c>
      <c r="N3" s="26" t="s">
        <v>190</v>
      </c>
      <c r="O3" s="26" t="s">
        <v>157</v>
      </c>
      <c r="P3" s="27" t="s">
        <v>1213</v>
      </c>
      <c r="Q3" s="25" t="s">
        <v>1188</v>
      </c>
      <c r="R3" s="25" t="s">
        <v>1189</v>
      </c>
      <c r="S3" s="27" t="s">
        <v>161</v>
      </c>
      <c r="T3" s="27">
        <v>2015</v>
      </c>
      <c r="U3" s="27">
        <v>2021</v>
      </c>
      <c r="V3" s="27" t="s">
        <v>162</v>
      </c>
      <c r="W3" s="28" t="s">
        <v>192</v>
      </c>
      <c r="X3" s="197">
        <v>1</v>
      </c>
      <c r="Y3" s="197">
        <v>1</v>
      </c>
      <c r="Z3" s="197">
        <v>1</v>
      </c>
      <c r="AA3" s="197">
        <v>1</v>
      </c>
      <c r="AB3" s="197">
        <v>0</v>
      </c>
      <c r="AC3" s="197">
        <v>0</v>
      </c>
      <c r="AD3" s="197">
        <v>1</v>
      </c>
      <c r="AE3" s="197">
        <v>1</v>
      </c>
      <c r="AF3" s="26" t="s">
        <v>1785</v>
      </c>
      <c r="AG3" s="26"/>
    </row>
    <row r="4" spans="1:33" x14ac:dyDescent="0.2">
      <c r="A4" s="210">
        <v>2</v>
      </c>
      <c r="B4" s="207">
        <v>1</v>
      </c>
      <c r="C4" s="208">
        <v>2</v>
      </c>
      <c r="D4" s="209" t="s">
        <v>2151</v>
      </c>
      <c r="E4" s="25" t="s">
        <v>1709</v>
      </c>
      <c r="F4" s="25" t="s">
        <v>154</v>
      </c>
      <c r="G4" s="25" t="s">
        <v>1183</v>
      </c>
      <c r="H4" s="25" t="s">
        <v>2152</v>
      </c>
      <c r="I4" s="207">
        <v>2</v>
      </c>
      <c r="J4" s="27" t="s">
        <v>2153</v>
      </c>
      <c r="K4" s="27" t="s">
        <v>2154</v>
      </c>
      <c r="L4" s="26" t="s">
        <v>194</v>
      </c>
      <c r="M4" s="26" t="s">
        <v>195</v>
      </c>
      <c r="N4" s="26" t="s">
        <v>196</v>
      </c>
      <c r="O4" s="26" t="s">
        <v>157</v>
      </c>
      <c r="P4" s="27" t="s">
        <v>197</v>
      </c>
      <c r="Q4" s="25" t="s">
        <v>1195</v>
      </c>
      <c r="R4" s="25" t="s">
        <v>1186</v>
      </c>
      <c r="S4" s="27" t="s">
        <v>161</v>
      </c>
      <c r="T4" s="27">
        <v>2005</v>
      </c>
      <c r="U4" s="27">
        <v>2016</v>
      </c>
      <c r="V4" s="27" t="s">
        <v>184</v>
      </c>
      <c r="W4" s="28" t="s">
        <v>198</v>
      </c>
      <c r="X4" s="197">
        <v>1</v>
      </c>
      <c r="Y4" s="197">
        <v>1</v>
      </c>
      <c r="Z4" s="197">
        <v>1</v>
      </c>
      <c r="AA4" s="197">
        <v>1</v>
      </c>
      <c r="AB4" s="197">
        <v>0</v>
      </c>
      <c r="AC4" s="197">
        <v>0</v>
      </c>
      <c r="AD4" s="197">
        <v>1</v>
      </c>
      <c r="AE4" s="197">
        <v>1</v>
      </c>
      <c r="AF4" s="26" t="s">
        <v>1786</v>
      </c>
      <c r="AG4" s="26"/>
    </row>
    <row r="5" spans="1:33" x14ac:dyDescent="0.2">
      <c r="A5" s="210">
        <v>3</v>
      </c>
      <c r="B5" s="207">
        <v>1</v>
      </c>
      <c r="C5" s="208">
        <v>3</v>
      </c>
      <c r="D5" s="209" t="s">
        <v>2155</v>
      </c>
      <c r="E5" s="25" t="s">
        <v>1709</v>
      </c>
      <c r="F5" s="25" t="s">
        <v>154</v>
      </c>
      <c r="G5" s="25" t="s">
        <v>1183</v>
      </c>
      <c r="H5" s="25" t="s">
        <v>2152</v>
      </c>
      <c r="I5" s="207">
        <v>2</v>
      </c>
      <c r="J5" s="27" t="s">
        <v>2153</v>
      </c>
      <c r="K5" s="27" t="s">
        <v>2156</v>
      </c>
      <c r="L5" s="26" t="s">
        <v>194</v>
      </c>
      <c r="M5" s="26" t="s">
        <v>200</v>
      </c>
      <c r="N5" s="26" t="s">
        <v>196</v>
      </c>
      <c r="O5" s="26" t="s">
        <v>157</v>
      </c>
      <c r="P5" s="27" t="s">
        <v>197</v>
      </c>
      <c r="Q5" s="25" t="s">
        <v>1195</v>
      </c>
      <c r="R5" s="25" t="s">
        <v>1186</v>
      </c>
      <c r="S5" s="27" t="s">
        <v>161</v>
      </c>
      <c r="T5" s="27">
        <v>2005</v>
      </c>
      <c r="U5" s="27">
        <v>2016</v>
      </c>
      <c r="V5" s="27" t="s">
        <v>184</v>
      </c>
      <c r="W5" s="28" t="s">
        <v>198</v>
      </c>
      <c r="X5" s="197">
        <v>1</v>
      </c>
      <c r="Y5" s="197">
        <v>1</v>
      </c>
      <c r="Z5" s="197">
        <v>1</v>
      </c>
      <c r="AA5" s="197">
        <v>1</v>
      </c>
      <c r="AB5" s="197">
        <v>0</v>
      </c>
      <c r="AC5" s="197">
        <v>0</v>
      </c>
      <c r="AD5" s="197">
        <v>1</v>
      </c>
      <c r="AE5" s="197">
        <v>1</v>
      </c>
      <c r="AF5" s="26" t="s">
        <v>1786</v>
      </c>
      <c r="AG5" s="26"/>
    </row>
    <row r="6" spans="1:33" x14ac:dyDescent="0.2">
      <c r="A6" s="210">
        <v>4</v>
      </c>
      <c r="B6" s="207">
        <v>1</v>
      </c>
      <c r="C6" s="208">
        <v>4</v>
      </c>
      <c r="D6" s="209" t="s">
        <v>2157</v>
      </c>
      <c r="E6" s="25" t="s">
        <v>1709</v>
      </c>
      <c r="F6" s="25" t="s">
        <v>154</v>
      </c>
      <c r="G6" s="25" t="s">
        <v>1183</v>
      </c>
      <c r="H6" s="25" t="s">
        <v>2152</v>
      </c>
      <c r="I6" s="207">
        <v>2</v>
      </c>
      <c r="J6" s="27" t="s">
        <v>2153</v>
      </c>
      <c r="K6" s="27" t="s">
        <v>2158</v>
      </c>
      <c r="L6" s="26" t="s">
        <v>194</v>
      </c>
      <c r="M6" s="26" t="s">
        <v>201</v>
      </c>
      <c r="N6" s="26" t="s">
        <v>196</v>
      </c>
      <c r="O6" s="26" t="s">
        <v>157</v>
      </c>
      <c r="P6" s="27" t="s">
        <v>197</v>
      </c>
      <c r="Q6" s="25" t="s">
        <v>1195</v>
      </c>
      <c r="R6" s="25" t="s">
        <v>1186</v>
      </c>
      <c r="S6" s="27" t="s">
        <v>161</v>
      </c>
      <c r="T6" s="27">
        <v>2005</v>
      </c>
      <c r="U6" s="27">
        <v>2016</v>
      </c>
      <c r="V6" s="27" t="s">
        <v>184</v>
      </c>
      <c r="W6" s="28" t="s">
        <v>198</v>
      </c>
      <c r="X6" s="197">
        <v>1</v>
      </c>
      <c r="Y6" s="197">
        <v>1</v>
      </c>
      <c r="Z6" s="197">
        <v>1</v>
      </c>
      <c r="AA6" s="197">
        <v>1</v>
      </c>
      <c r="AB6" s="197">
        <v>0</v>
      </c>
      <c r="AC6" s="197">
        <v>0</v>
      </c>
      <c r="AD6" s="197">
        <v>1</v>
      </c>
      <c r="AE6" s="197">
        <v>1</v>
      </c>
      <c r="AF6" s="26" t="s">
        <v>1786</v>
      </c>
      <c r="AG6" s="26"/>
    </row>
    <row r="7" spans="1:33" x14ac:dyDescent="0.2">
      <c r="A7" s="210">
        <v>5</v>
      </c>
      <c r="B7" s="207">
        <v>1</v>
      </c>
      <c r="C7" s="208">
        <v>5</v>
      </c>
      <c r="D7" s="209" t="s">
        <v>2159</v>
      </c>
      <c r="E7" s="25" t="s">
        <v>1709</v>
      </c>
      <c r="F7" s="25" t="s">
        <v>154</v>
      </c>
      <c r="G7" s="25" t="s">
        <v>1183</v>
      </c>
      <c r="H7" s="25" t="s">
        <v>2160</v>
      </c>
      <c r="I7" s="207">
        <v>3</v>
      </c>
      <c r="J7" s="27" t="s">
        <v>2161</v>
      </c>
      <c r="K7" s="27" t="s">
        <v>2162</v>
      </c>
      <c r="L7" s="26" t="s">
        <v>155</v>
      </c>
      <c r="M7" s="26" t="s">
        <v>181</v>
      </c>
      <c r="N7" s="26" t="s">
        <v>156</v>
      </c>
      <c r="O7" s="26" t="s">
        <v>157</v>
      </c>
      <c r="P7" s="27" t="s">
        <v>171</v>
      </c>
      <c r="Q7" s="25" t="s">
        <v>1185</v>
      </c>
      <c r="R7" s="25" t="s">
        <v>1189</v>
      </c>
      <c r="S7" s="27" t="s">
        <v>168</v>
      </c>
      <c r="T7" s="27">
        <v>0</v>
      </c>
      <c r="U7" s="27">
        <v>0</v>
      </c>
      <c r="V7" s="27" t="s">
        <v>162</v>
      </c>
      <c r="W7" s="28" t="s">
        <v>172</v>
      </c>
      <c r="X7" s="197">
        <v>1</v>
      </c>
      <c r="Y7" s="197">
        <v>1</v>
      </c>
      <c r="Z7" s="197">
        <v>1</v>
      </c>
      <c r="AA7" s="197">
        <v>1</v>
      </c>
      <c r="AB7" s="197">
        <v>0</v>
      </c>
      <c r="AC7" s="197">
        <v>0</v>
      </c>
      <c r="AD7" s="197">
        <v>1</v>
      </c>
      <c r="AE7" s="197">
        <v>1</v>
      </c>
      <c r="AF7" s="26" t="s">
        <v>1787</v>
      </c>
      <c r="AG7" s="26"/>
    </row>
    <row r="8" spans="1:33" x14ac:dyDescent="0.2">
      <c r="A8" s="210">
        <v>6</v>
      </c>
      <c r="B8" s="207">
        <v>1</v>
      </c>
      <c r="C8" s="208">
        <v>6</v>
      </c>
      <c r="D8" s="209" t="s">
        <v>2163</v>
      </c>
      <c r="E8" s="25" t="s">
        <v>1709</v>
      </c>
      <c r="F8" s="25" t="s">
        <v>154</v>
      </c>
      <c r="G8" s="25" t="s">
        <v>1183</v>
      </c>
      <c r="H8" s="25" t="s">
        <v>2160</v>
      </c>
      <c r="I8" s="207">
        <v>3</v>
      </c>
      <c r="J8" s="27" t="s">
        <v>2164</v>
      </c>
      <c r="K8" s="27" t="s">
        <v>2165</v>
      </c>
      <c r="L8" s="26" t="s">
        <v>155</v>
      </c>
      <c r="M8" s="26" t="s">
        <v>181</v>
      </c>
      <c r="N8" s="26" t="s">
        <v>156</v>
      </c>
      <c r="O8" s="26" t="s">
        <v>157</v>
      </c>
      <c r="P8" s="27" t="s">
        <v>1206</v>
      </c>
      <c r="Q8" s="25" t="s">
        <v>1188</v>
      </c>
      <c r="R8" s="25" t="s">
        <v>1189</v>
      </c>
      <c r="S8" s="27" t="s">
        <v>168</v>
      </c>
      <c r="T8" s="27">
        <v>0</v>
      </c>
      <c r="U8" s="27">
        <v>0</v>
      </c>
      <c r="V8" s="27" t="s">
        <v>162</v>
      </c>
      <c r="W8" s="28" t="s">
        <v>166</v>
      </c>
      <c r="X8" s="197">
        <v>1</v>
      </c>
      <c r="Y8" s="197">
        <v>1</v>
      </c>
      <c r="Z8" s="197">
        <v>1</v>
      </c>
      <c r="AA8" s="197">
        <v>1</v>
      </c>
      <c r="AB8" s="197">
        <v>0</v>
      </c>
      <c r="AC8" s="197">
        <v>0</v>
      </c>
      <c r="AD8" s="197">
        <v>1</v>
      </c>
      <c r="AE8" s="197">
        <v>1</v>
      </c>
      <c r="AF8" s="26" t="s">
        <v>1788</v>
      </c>
      <c r="AG8" s="26"/>
    </row>
    <row r="9" spans="1:33" x14ac:dyDescent="0.2">
      <c r="A9" s="210">
        <v>7</v>
      </c>
      <c r="B9" s="207">
        <v>1</v>
      </c>
      <c r="C9" s="208">
        <v>7</v>
      </c>
      <c r="D9" s="209" t="s">
        <v>2166</v>
      </c>
      <c r="E9" s="25" t="s">
        <v>1709</v>
      </c>
      <c r="F9" s="25" t="s">
        <v>154</v>
      </c>
      <c r="G9" s="25" t="s">
        <v>1183</v>
      </c>
      <c r="H9" s="25" t="s">
        <v>2160</v>
      </c>
      <c r="I9" s="207">
        <v>3</v>
      </c>
      <c r="J9" s="27" t="s">
        <v>2164</v>
      </c>
      <c r="K9" s="27" t="s">
        <v>2167</v>
      </c>
      <c r="L9" s="26" t="s">
        <v>155</v>
      </c>
      <c r="M9" s="26" t="s">
        <v>181</v>
      </c>
      <c r="N9" s="26" t="s">
        <v>156</v>
      </c>
      <c r="O9" s="26" t="s">
        <v>157</v>
      </c>
      <c r="P9" s="27" t="s">
        <v>1206</v>
      </c>
      <c r="Q9" s="25" t="s">
        <v>1188</v>
      </c>
      <c r="R9" s="25" t="s">
        <v>1189</v>
      </c>
      <c r="S9" s="27" t="s">
        <v>168</v>
      </c>
      <c r="T9" s="27">
        <v>0</v>
      </c>
      <c r="U9" s="27">
        <v>0</v>
      </c>
      <c r="V9" s="27" t="s">
        <v>162</v>
      </c>
      <c r="W9" s="28" t="s">
        <v>167</v>
      </c>
      <c r="X9" s="197">
        <v>1</v>
      </c>
      <c r="Y9" s="197">
        <v>1</v>
      </c>
      <c r="Z9" s="197">
        <v>1</v>
      </c>
      <c r="AA9" s="197">
        <v>1</v>
      </c>
      <c r="AB9" s="197">
        <v>0</v>
      </c>
      <c r="AC9" s="197">
        <v>0</v>
      </c>
      <c r="AD9" s="197">
        <v>1</v>
      </c>
      <c r="AE9" s="197">
        <v>1</v>
      </c>
      <c r="AF9" s="26" t="s">
        <v>1788</v>
      </c>
      <c r="AG9" s="26"/>
    </row>
    <row r="10" spans="1:33" x14ac:dyDescent="0.2">
      <c r="A10" s="210">
        <v>8</v>
      </c>
      <c r="B10" s="207">
        <v>1</v>
      </c>
      <c r="C10" s="208">
        <v>8</v>
      </c>
      <c r="D10" s="209" t="s">
        <v>2168</v>
      </c>
      <c r="E10" s="25" t="s">
        <v>1709</v>
      </c>
      <c r="F10" s="25" t="s">
        <v>154</v>
      </c>
      <c r="G10" s="25" t="s">
        <v>1183</v>
      </c>
      <c r="H10" s="25" t="s">
        <v>2160</v>
      </c>
      <c r="I10" s="207">
        <v>3</v>
      </c>
      <c r="J10" s="27" t="s">
        <v>2169</v>
      </c>
      <c r="K10" s="27" t="s">
        <v>2170</v>
      </c>
      <c r="L10" s="26" t="s">
        <v>155</v>
      </c>
      <c r="M10" s="26" t="s">
        <v>181</v>
      </c>
      <c r="N10" s="26" t="s">
        <v>156</v>
      </c>
      <c r="O10" s="26" t="s">
        <v>157</v>
      </c>
      <c r="P10" s="27" t="s">
        <v>1228</v>
      </c>
      <c r="Q10" s="25" t="s">
        <v>1185</v>
      </c>
      <c r="R10" s="25" t="s">
        <v>1189</v>
      </c>
      <c r="S10" s="27" t="s">
        <v>161</v>
      </c>
      <c r="T10" s="27">
        <v>0</v>
      </c>
      <c r="U10" s="27">
        <v>0</v>
      </c>
      <c r="V10" s="27" t="s">
        <v>162</v>
      </c>
      <c r="W10" s="28" t="s">
        <v>713</v>
      </c>
      <c r="X10" s="197">
        <v>1</v>
      </c>
      <c r="Y10" s="197">
        <v>1</v>
      </c>
      <c r="Z10" s="197">
        <v>1</v>
      </c>
      <c r="AA10" s="197">
        <v>1</v>
      </c>
      <c r="AB10" s="197">
        <v>0</v>
      </c>
      <c r="AC10" s="197">
        <v>0</v>
      </c>
      <c r="AD10" s="197">
        <v>1</v>
      </c>
      <c r="AE10" s="197">
        <v>1</v>
      </c>
      <c r="AF10" s="26" t="s">
        <v>1789</v>
      </c>
      <c r="AG10" s="26"/>
    </row>
    <row r="11" spans="1:33" x14ac:dyDescent="0.2">
      <c r="A11" s="210">
        <v>9</v>
      </c>
      <c r="B11" s="207">
        <v>1</v>
      </c>
      <c r="C11" s="208">
        <v>9</v>
      </c>
      <c r="D11" s="209" t="s">
        <v>2171</v>
      </c>
      <c r="E11" s="25" t="s">
        <v>1709</v>
      </c>
      <c r="F11" s="25" t="s">
        <v>154</v>
      </c>
      <c r="G11" s="25" t="s">
        <v>1183</v>
      </c>
      <c r="H11" s="25" t="s">
        <v>2160</v>
      </c>
      <c r="I11" s="207">
        <v>3</v>
      </c>
      <c r="J11" s="27" t="s">
        <v>2172</v>
      </c>
      <c r="K11" s="27" t="s">
        <v>2173</v>
      </c>
      <c r="L11" s="26" t="s">
        <v>155</v>
      </c>
      <c r="M11" s="26" t="s">
        <v>181</v>
      </c>
      <c r="N11" s="26" t="s">
        <v>156</v>
      </c>
      <c r="O11" s="26" t="s">
        <v>157</v>
      </c>
      <c r="P11" s="27" t="s">
        <v>1264</v>
      </c>
      <c r="Q11" s="25" t="s">
        <v>1192</v>
      </c>
      <c r="R11" s="25" t="s">
        <v>1189</v>
      </c>
      <c r="S11" s="27" t="s">
        <v>168</v>
      </c>
      <c r="T11" s="27">
        <v>0</v>
      </c>
      <c r="U11" s="27">
        <v>0</v>
      </c>
      <c r="V11" s="27" t="s">
        <v>162</v>
      </c>
      <c r="W11" s="28" t="s">
        <v>174</v>
      </c>
      <c r="X11" s="197">
        <v>1</v>
      </c>
      <c r="Y11" s="197">
        <v>1</v>
      </c>
      <c r="Z11" s="197">
        <v>1</v>
      </c>
      <c r="AA11" s="197">
        <v>1</v>
      </c>
      <c r="AB11" s="197">
        <v>0</v>
      </c>
      <c r="AC11" s="197">
        <v>0</v>
      </c>
      <c r="AD11" s="197">
        <v>1</v>
      </c>
      <c r="AE11" s="197">
        <v>1</v>
      </c>
      <c r="AF11" s="26" t="s">
        <v>175</v>
      </c>
      <c r="AG11" s="26"/>
    </row>
    <row r="12" spans="1:33" x14ac:dyDescent="0.2">
      <c r="A12" s="210">
        <v>10</v>
      </c>
      <c r="B12" s="207">
        <v>1</v>
      </c>
      <c r="C12" s="208">
        <v>10</v>
      </c>
      <c r="D12" s="209" t="s">
        <v>2174</v>
      </c>
      <c r="E12" s="25" t="s">
        <v>1709</v>
      </c>
      <c r="F12" s="25" t="s">
        <v>154</v>
      </c>
      <c r="G12" s="25" t="s">
        <v>1183</v>
      </c>
      <c r="H12" s="25" t="s">
        <v>2160</v>
      </c>
      <c r="I12" s="207">
        <v>3</v>
      </c>
      <c r="J12" s="27" t="s">
        <v>2175</v>
      </c>
      <c r="K12" s="27" t="s">
        <v>2176</v>
      </c>
      <c r="L12" s="26" t="s">
        <v>155</v>
      </c>
      <c r="M12" s="26" t="s">
        <v>181</v>
      </c>
      <c r="N12" s="26" t="s">
        <v>156</v>
      </c>
      <c r="O12" s="26" t="s">
        <v>157</v>
      </c>
      <c r="P12" s="27" t="s">
        <v>1272</v>
      </c>
      <c r="Q12" s="25" t="s">
        <v>1185</v>
      </c>
      <c r="R12" s="25" t="s">
        <v>1189</v>
      </c>
      <c r="S12" s="27" t="s">
        <v>168</v>
      </c>
      <c r="T12" s="27">
        <v>0</v>
      </c>
      <c r="U12" s="27">
        <v>0</v>
      </c>
      <c r="V12" s="27" t="s">
        <v>162</v>
      </c>
      <c r="W12" s="28" t="s">
        <v>169</v>
      </c>
      <c r="X12" s="197">
        <v>1</v>
      </c>
      <c r="Y12" s="197">
        <v>1</v>
      </c>
      <c r="Z12" s="197">
        <v>1</v>
      </c>
      <c r="AA12" s="197">
        <v>1</v>
      </c>
      <c r="AB12" s="197">
        <v>0</v>
      </c>
      <c r="AC12" s="197">
        <v>0</v>
      </c>
      <c r="AD12" s="197">
        <v>1</v>
      </c>
      <c r="AE12" s="197">
        <v>1</v>
      </c>
      <c r="AF12" s="26" t="s">
        <v>1790</v>
      </c>
      <c r="AG12" s="26"/>
    </row>
    <row r="13" spans="1:33" x14ac:dyDescent="0.2">
      <c r="A13" s="210">
        <v>11</v>
      </c>
      <c r="B13" s="207">
        <v>1</v>
      </c>
      <c r="C13" s="208">
        <v>11</v>
      </c>
      <c r="D13" s="209" t="s">
        <v>2177</v>
      </c>
      <c r="E13" s="25" t="s">
        <v>1709</v>
      </c>
      <c r="F13" s="25" t="s">
        <v>154</v>
      </c>
      <c r="G13" s="25" t="s">
        <v>1183</v>
      </c>
      <c r="H13" s="25" t="s">
        <v>2160</v>
      </c>
      <c r="I13" s="207">
        <v>3</v>
      </c>
      <c r="J13" s="27" t="s">
        <v>2178</v>
      </c>
      <c r="K13" s="27" t="s">
        <v>2179</v>
      </c>
      <c r="L13" s="26" t="s">
        <v>155</v>
      </c>
      <c r="M13" s="26" t="s">
        <v>181</v>
      </c>
      <c r="N13" s="26" t="s">
        <v>156</v>
      </c>
      <c r="O13" s="26" t="s">
        <v>176</v>
      </c>
      <c r="P13" s="27" t="s">
        <v>177</v>
      </c>
      <c r="Q13" s="25" t="s">
        <v>1188</v>
      </c>
      <c r="R13" s="25" t="s">
        <v>1189</v>
      </c>
      <c r="S13" s="27" t="s">
        <v>168</v>
      </c>
      <c r="T13" s="27">
        <v>0</v>
      </c>
      <c r="U13" s="27">
        <v>0</v>
      </c>
      <c r="V13" s="27" t="s">
        <v>179</v>
      </c>
      <c r="W13" s="28" t="s">
        <v>178</v>
      </c>
      <c r="X13" s="197">
        <v>1</v>
      </c>
      <c r="Y13" s="197">
        <v>1</v>
      </c>
      <c r="Z13" s="197">
        <v>1</v>
      </c>
      <c r="AA13" s="197">
        <v>1</v>
      </c>
      <c r="AB13" s="197">
        <v>0</v>
      </c>
      <c r="AC13" s="197">
        <v>0</v>
      </c>
      <c r="AD13" s="197">
        <v>1</v>
      </c>
      <c r="AE13" s="197">
        <v>1</v>
      </c>
      <c r="AF13" s="26" t="s">
        <v>180</v>
      </c>
      <c r="AG13" s="26"/>
    </row>
    <row r="14" spans="1:33" x14ac:dyDescent="0.2">
      <c r="A14" s="210">
        <v>12</v>
      </c>
      <c r="B14" s="207">
        <v>1</v>
      </c>
      <c r="C14" s="208">
        <v>12</v>
      </c>
      <c r="D14" s="209" t="s">
        <v>2180</v>
      </c>
      <c r="E14" s="25" t="s">
        <v>1709</v>
      </c>
      <c r="F14" s="25" t="s">
        <v>154</v>
      </c>
      <c r="G14" s="25" t="s">
        <v>1183</v>
      </c>
      <c r="H14" s="25" t="s">
        <v>2181</v>
      </c>
      <c r="I14" s="207">
        <v>4</v>
      </c>
      <c r="J14" s="27" t="s">
        <v>2182</v>
      </c>
      <c r="K14" s="27" t="s">
        <v>2183</v>
      </c>
      <c r="L14" s="26" t="s">
        <v>155</v>
      </c>
      <c r="M14" s="26" t="s">
        <v>181</v>
      </c>
      <c r="N14" s="26" t="s">
        <v>182</v>
      </c>
      <c r="O14" s="26" t="s">
        <v>157</v>
      </c>
      <c r="P14" s="27" t="s">
        <v>186</v>
      </c>
      <c r="Q14" s="25" t="s">
        <v>1192</v>
      </c>
      <c r="R14" s="25" t="s">
        <v>1189</v>
      </c>
      <c r="S14" s="27" t="s">
        <v>161</v>
      </c>
      <c r="T14" s="27">
        <v>1995</v>
      </c>
      <c r="U14" s="27">
        <v>2018</v>
      </c>
      <c r="V14" s="27" t="s">
        <v>179</v>
      </c>
      <c r="W14" s="28" t="s">
        <v>1792</v>
      </c>
      <c r="X14" s="197">
        <v>1</v>
      </c>
      <c r="Y14" s="197">
        <v>1</v>
      </c>
      <c r="Z14" s="197">
        <v>1</v>
      </c>
      <c r="AA14" s="197">
        <v>1</v>
      </c>
      <c r="AB14" s="197">
        <v>0</v>
      </c>
      <c r="AC14" s="197">
        <v>0</v>
      </c>
      <c r="AD14" s="197">
        <v>1</v>
      </c>
      <c r="AE14" s="197">
        <v>1</v>
      </c>
      <c r="AF14" s="26" t="s">
        <v>1793</v>
      </c>
      <c r="AG14" s="26"/>
    </row>
    <row r="15" spans="1:33" x14ac:dyDescent="0.2">
      <c r="A15" s="210">
        <v>13</v>
      </c>
      <c r="B15" s="207">
        <v>1</v>
      </c>
      <c r="C15" s="208">
        <v>13</v>
      </c>
      <c r="D15" s="209" t="s">
        <v>2184</v>
      </c>
      <c r="E15" s="25" t="s">
        <v>1709</v>
      </c>
      <c r="F15" s="25" t="s">
        <v>154</v>
      </c>
      <c r="G15" s="25" t="s">
        <v>1183</v>
      </c>
      <c r="H15" s="25" t="s">
        <v>2181</v>
      </c>
      <c r="I15" s="207">
        <v>4</v>
      </c>
      <c r="J15" s="27" t="s">
        <v>2185</v>
      </c>
      <c r="K15" s="27" t="s">
        <v>2186</v>
      </c>
      <c r="L15" s="26" t="s">
        <v>155</v>
      </c>
      <c r="M15" s="26" t="s">
        <v>181</v>
      </c>
      <c r="N15" s="26" t="s">
        <v>182</v>
      </c>
      <c r="O15" s="26" t="s">
        <v>157</v>
      </c>
      <c r="P15" s="27" t="s">
        <v>1267</v>
      </c>
      <c r="Q15" s="25" t="s">
        <v>1195</v>
      </c>
      <c r="R15" s="25" t="s">
        <v>1186</v>
      </c>
      <c r="S15" s="27" t="s">
        <v>161</v>
      </c>
      <c r="T15" s="27">
        <v>1990</v>
      </c>
      <c r="U15" s="27">
        <v>2019</v>
      </c>
      <c r="V15" s="27" t="s">
        <v>184</v>
      </c>
      <c r="W15" s="28" t="s">
        <v>183</v>
      </c>
      <c r="X15" s="197">
        <v>1</v>
      </c>
      <c r="Y15" s="197">
        <v>1</v>
      </c>
      <c r="Z15" s="197">
        <v>1</v>
      </c>
      <c r="AA15" s="197">
        <v>1</v>
      </c>
      <c r="AB15" s="197">
        <v>0</v>
      </c>
      <c r="AC15" s="197">
        <v>0</v>
      </c>
      <c r="AD15" s="197">
        <v>1</v>
      </c>
      <c r="AE15" s="197">
        <v>1</v>
      </c>
      <c r="AF15" s="26" t="s">
        <v>1795</v>
      </c>
      <c r="AG15" s="26"/>
    </row>
    <row r="16" spans="1:33" x14ac:dyDescent="0.2">
      <c r="A16" s="210">
        <v>14</v>
      </c>
      <c r="B16" s="207">
        <v>1</v>
      </c>
      <c r="C16" s="208">
        <v>14</v>
      </c>
      <c r="D16" s="209" t="s">
        <v>2187</v>
      </c>
      <c r="E16" s="25" t="s">
        <v>1709</v>
      </c>
      <c r="F16" s="25" t="s">
        <v>154</v>
      </c>
      <c r="G16" s="25" t="s">
        <v>1183</v>
      </c>
      <c r="H16" s="25" t="s">
        <v>2181</v>
      </c>
      <c r="I16" s="207">
        <v>4</v>
      </c>
      <c r="J16" s="27" t="s">
        <v>2185</v>
      </c>
      <c r="K16" s="27" t="s">
        <v>2188</v>
      </c>
      <c r="L16" s="26" t="s">
        <v>155</v>
      </c>
      <c r="M16" s="26" t="s">
        <v>181</v>
      </c>
      <c r="N16" s="26" t="s">
        <v>182</v>
      </c>
      <c r="O16" s="26" t="s">
        <v>176</v>
      </c>
      <c r="P16" s="27" t="s">
        <v>1267</v>
      </c>
      <c r="Q16" s="25" t="s">
        <v>1195</v>
      </c>
      <c r="R16" s="25" t="s">
        <v>1186</v>
      </c>
      <c r="S16" s="27" t="s">
        <v>161</v>
      </c>
      <c r="T16" s="27">
        <v>2005</v>
      </c>
      <c r="U16" s="27">
        <v>2030</v>
      </c>
      <c r="V16" s="27" t="s">
        <v>184</v>
      </c>
      <c r="W16" s="28" t="s">
        <v>188</v>
      </c>
      <c r="X16" s="197">
        <v>1</v>
      </c>
      <c r="Y16" s="197">
        <v>1</v>
      </c>
      <c r="Z16" s="197">
        <v>1</v>
      </c>
      <c r="AA16" s="197">
        <v>1</v>
      </c>
      <c r="AB16" s="197">
        <v>0</v>
      </c>
      <c r="AC16" s="197">
        <v>0</v>
      </c>
      <c r="AD16" s="197">
        <v>1</v>
      </c>
      <c r="AE16" s="197">
        <v>1</v>
      </c>
      <c r="AF16" s="26" t="s">
        <v>1796</v>
      </c>
      <c r="AG16" s="26"/>
    </row>
    <row r="17" spans="1:33" x14ac:dyDescent="0.2">
      <c r="A17" s="210">
        <v>15</v>
      </c>
      <c r="B17" s="207">
        <v>2</v>
      </c>
      <c r="C17" s="208">
        <v>1</v>
      </c>
      <c r="D17" s="209" t="s">
        <v>2189</v>
      </c>
      <c r="E17" s="25" t="s">
        <v>1711</v>
      </c>
      <c r="F17" s="25" t="s">
        <v>154</v>
      </c>
      <c r="G17" s="25" t="s">
        <v>1183</v>
      </c>
      <c r="H17" s="25" t="s">
        <v>2148</v>
      </c>
      <c r="I17" s="207">
        <v>5</v>
      </c>
      <c r="J17" s="27" t="s">
        <v>2190</v>
      </c>
      <c r="K17" s="27" t="s">
        <v>2191</v>
      </c>
      <c r="L17" s="26" t="s">
        <v>202</v>
      </c>
      <c r="M17" s="26" t="s">
        <v>181</v>
      </c>
      <c r="N17" s="26" t="s">
        <v>190</v>
      </c>
      <c r="O17" s="26" t="s">
        <v>157</v>
      </c>
      <c r="P17" s="27" t="s">
        <v>204</v>
      </c>
      <c r="Q17" s="25" t="s">
        <v>1185</v>
      </c>
      <c r="R17" s="25" t="s">
        <v>1186</v>
      </c>
      <c r="S17" s="27" t="s">
        <v>205</v>
      </c>
      <c r="T17" s="27">
        <v>0</v>
      </c>
      <c r="U17" s="27">
        <v>0</v>
      </c>
      <c r="V17" s="27" t="s">
        <v>205</v>
      </c>
      <c r="W17" s="28" t="s">
        <v>205</v>
      </c>
      <c r="X17" s="197">
        <v>1</v>
      </c>
      <c r="Y17" s="197">
        <v>1</v>
      </c>
      <c r="Z17" s="197">
        <v>1</v>
      </c>
      <c r="AA17" s="197">
        <v>1</v>
      </c>
      <c r="AB17" s="197">
        <v>0</v>
      </c>
      <c r="AC17" s="197">
        <v>0</v>
      </c>
      <c r="AD17" s="197">
        <v>1</v>
      </c>
      <c r="AE17" s="197">
        <v>1</v>
      </c>
      <c r="AF17" s="26" t="s">
        <v>206</v>
      </c>
      <c r="AG17" s="26"/>
    </row>
    <row r="18" spans="1:33" x14ac:dyDescent="0.2">
      <c r="A18" s="210">
        <v>16</v>
      </c>
      <c r="B18" s="207">
        <v>2</v>
      </c>
      <c r="C18" s="208">
        <v>2</v>
      </c>
      <c r="D18" s="209" t="s">
        <v>2192</v>
      </c>
      <c r="E18" s="25" t="s">
        <v>1711</v>
      </c>
      <c r="F18" s="25" t="s">
        <v>154</v>
      </c>
      <c r="G18" s="25" t="s">
        <v>1183</v>
      </c>
      <c r="H18" s="25" t="s">
        <v>2148</v>
      </c>
      <c r="I18" s="207">
        <v>5</v>
      </c>
      <c r="J18" s="27" t="s">
        <v>2190</v>
      </c>
      <c r="K18" s="27" t="s">
        <v>2193</v>
      </c>
      <c r="L18" s="26" t="s">
        <v>202</v>
      </c>
      <c r="M18" s="26" t="s">
        <v>181</v>
      </c>
      <c r="N18" s="26" t="s">
        <v>190</v>
      </c>
      <c r="O18" s="26" t="s">
        <v>176</v>
      </c>
      <c r="P18" s="27" t="s">
        <v>204</v>
      </c>
      <c r="Q18" s="25" t="s">
        <v>1185</v>
      </c>
      <c r="R18" s="25" t="s">
        <v>1186</v>
      </c>
      <c r="S18" s="27" t="s">
        <v>205</v>
      </c>
      <c r="T18" s="27">
        <v>0</v>
      </c>
      <c r="U18" s="27">
        <v>0</v>
      </c>
      <c r="V18" s="27" t="s">
        <v>205</v>
      </c>
      <c r="W18" s="28" t="s">
        <v>205</v>
      </c>
      <c r="X18" s="197">
        <v>1</v>
      </c>
      <c r="Y18" s="197">
        <v>1</v>
      </c>
      <c r="Z18" s="197">
        <v>1</v>
      </c>
      <c r="AA18" s="197">
        <v>1</v>
      </c>
      <c r="AB18" s="197">
        <v>0</v>
      </c>
      <c r="AC18" s="197">
        <v>0</v>
      </c>
      <c r="AD18" s="197">
        <v>1</v>
      </c>
      <c r="AE18" s="197">
        <v>1</v>
      </c>
      <c r="AF18" s="26" t="s">
        <v>206</v>
      </c>
      <c r="AG18" s="26"/>
    </row>
    <row r="19" spans="1:33" x14ac:dyDescent="0.2">
      <c r="A19" s="210">
        <v>17</v>
      </c>
      <c r="B19" s="207">
        <v>2</v>
      </c>
      <c r="C19" s="208">
        <v>3</v>
      </c>
      <c r="D19" s="209" t="s">
        <v>2194</v>
      </c>
      <c r="E19" s="25" t="s">
        <v>1711</v>
      </c>
      <c r="F19" s="25" t="s">
        <v>154</v>
      </c>
      <c r="G19" s="25" t="s">
        <v>1183</v>
      </c>
      <c r="H19" s="25" t="s">
        <v>2195</v>
      </c>
      <c r="I19" s="207">
        <v>6</v>
      </c>
      <c r="J19" s="27" t="s">
        <v>2196</v>
      </c>
      <c r="K19" s="27" t="s">
        <v>2197</v>
      </c>
      <c r="L19" s="26" t="s">
        <v>202</v>
      </c>
      <c r="M19" s="26" t="s">
        <v>181</v>
      </c>
      <c r="N19" s="26" t="s">
        <v>1797</v>
      </c>
      <c r="O19" s="26" t="s">
        <v>157</v>
      </c>
      <c r="P19" s="27" t="s">
        <v>1237</v>
      </c>
      <c r="Q19" s="25" t="s">
        <v>1188</v>
      </c>
      <c r="R19" s="25" t="s">
        <v>1189</v>
      </c>
      <c r="S19" s="27" t="s">
        <v>161</v>
      </c>
      <c r="T19" s="27">
        <v>0</v>
      </c>
      <c r="U19" s="27">
        <v>0</v>
      </c>
      <c r="V19" s="27" t="s">
        <v>205</v>
      </c>
      <c r="W19" s="28" t="s">
        <v>319</v>
      </c>
      <c r="X19" s="197">
        <v>1</v>
      </c>
      <c r="Y19" s="197">
        <v>1</v>
      </c>
      <c r="Z19" s="197">
        <v>1</v>
      </c>
      <c r="AA19" s="197">
        <v>1</v>
      </c>
      <c r="AB19" s="197">
        <v>0</v>
      </c>
      <c r="AC19" s="197">
        <v>0</v>
      </c>
      <c r="AD19" s="197">
        <v>1</v>
      </c>
      <c r="AE19" s="197">
        <v>1</v>
      </c>
      <c r="AF19" s="26" t="s">
        <v>1799</v>
      </c>
      <c r="AG19" s="26"/>
    </row>
    <row r="20" spans="1:33" x14ac:dyDescent="0.2">
      <c r="A20" s="210">
        <v>18</v>
      </c>
      <c r="B20" s="207">
        <v>2</v>
      </c>
      <c r="C20" s="208">
        <v>4</v>
      </c>
      <c r="D20" s="209" t="s">
        <v>2198</v>
      </c>
      <c r="E20" s="25" t="s">
        <v>1711</v>
      </c>
      <c r="F20" s="25" t="s">
        <v>154</v>
      </c>
      <c r="G20" s="25" t="s">
        <v>1183</v>
      </c>
      <c r="H20" s="25" t="s">
        <v>2160</v>
      </c>
      <c r="I20" s="207">
        <v>7</v>
      </c>
      <c r="J20" s="27" t="s">
        <v>2199</v>
      </c>
      <c r="K20" s="27" t="s">
        <v>2200</v>
      </c>
      <c r="L20" s="26" t="s">
        <v>202</v>
      </c>
      <c r="M20" s="26" t="s">
        <v>181</v>
      </c>
      <c r="N20" s="26" t="s">
        <v>156</v>
      </c>
      <c r="O20" s="26" t="s">
        <v>157</v>
      </c>
      <c r="P20" s="27" t="s">
        <v>171</v>
      </c>
      <c r="Q20" s="25" t="s">
        <v>1185</v>
      </c>
      <c r="R20" s="25" t="s">
        <v>1189</v>
      </c>
      <c r="S20" s="27" t="s">
        <v>168</v>
      </c>
      <c r="T20" s="27">
        <v>0</v>
      </c>
      <c r="U20" s="27">
        <v>0</v>
      </c>
      <c r="V20" s="27" t="s">
        <v>162</v>
      </c>
      <c r="W20" s="28" t="s">
        <v>172</v>
      </c>
      <c r="X20" s="197">
        <v>1</v>
      </c>
      <c r="Y20" s="197">
        <v>1</v>
      </c>
      <c r="Z20" s="197">
        <v>1</v>
      </c>
      <c r="AA20" s="197">
        <v>1</v>
      </c>
      <c r="AB20" s="197">
        <v>0</v>
      </c>
      <c r="AC20" s="197">
        <v>0</v>
      </c>
      <c r="AD20" s="197">
        <v>1</v>
      </c>
      <c r="AE20" s="197">
        <v>1</v>
      </c>
      <c r="AF20" s="26" t="s">
        <v>1800</v>
      </c>
      <c r="AG20" s="26"/>
    </row>
    <row r="21" spans="1:33" x14ac:dyDescent="0.2">
      <c r="A21" s="210">
        <v>19</v>
      </c>
      <c r="B21" s="207">
        <v>2</v>
      </c>
      <c r="C21" s="208">
        <v>5</v>
      </c>
      <c r="D21" s="209" t="s">
        <v>2201</v>
      </c>
      <c r="E21" s="25" t="s">
        <v>1711</v>
      </c>
      <c r="F21" s="25" t="s">
        <v>154</v>
      </c>
      <c r="G21" s="25" t="s">
        <v>1183</v>
      </c>
      <c r="H21" s="25" t="s">
        <v>2160</v>
      </c>
      <c r="I21" s="207">
        <v>7</v>
      </c>
      <c r="J21" s="27" t="s">
        <v>2202</v>
      </c>
      <c r="K21" s="27" t="s">
        <v>2203</v>
      </c>
      <c r="L21" s="26" t="s">
        <v>202</v>
      </c>
      <c r="M21" s="26" t="s">
        <v>181</v>
      </c>
      <c r="N21" s="26" t="s">
        <v>156</v>
      </c>
      <c r="O21" s="26" t="s">
        <v>157</v>
      </c>
      <c r="P21" s="27" t="s">
        <v>1206</v>
      </c>
      <c r="Q21" s="25" t="s">
        <v>1188</v>
      </c>
      <c r="R21" s="25" t="s">
        <v>1189</v>
      </c>
      <c r="S21" s="27" t="s">
        <v>168</v>
      </c>
      <c r="T21" s="27">
        <v>0</v>
      </c>
      <c r="U21" s="27">
        <v>0</v>
      </c>
      <c r="V21" s="27" t="s">
        <v>162</v>
      </c>
      <c r="W21" s="28" t="s">
        <v>166</v>
      </c>
      <c r="X21" s="197">
        <v>1</v>
      </c>
      <c r="Y21" s="197">
        <v>1</v>
      </c>
      <c r="Z21" s="197">
        <v>1</v>
      </c>
      <c r="AA21" s="197">
        <v>1</v>
      </c>
      <c r="AB21" s="197">
        <v>0</v>
      </c>
      <c r="AC21" s="197">
        <v>0</v>
      </c>
      <c r="AD21" s="197">
        <v>1</v>
      </c>
      <c r="AE21" s="197">
        <v>1</v>
      </c>
      <c r="AF21" s="26" t="s">
        <v>1788</v>
      </c>
      <c r="AG21" s="26"/>
    </row>
    <row r="22" spans="1:33" x14ac:dyDescent="0.2">
      <c r="A22" s="210">
        <v>20</v>
      </c>
      <c r="B22" s="207">
        <v>2</v>
      </c>
      <c r="C22" s="208">
        <v>6</v>
      </c>
      <c r="D22" s="209" t="s">
        <v>2204</v>
      </c>
      <c r="E22" s="25" t="s">
        <v>1711</v>
      </c>
      <c r="F22" s="25" t="s">
        <v>154</v>
      </c>
      <c r="G22" s="25" t="s">
        <v>1183</v>
      </c>
      <c r="H22" s="25" t="s">
        <v>2160</v>
      </c>
      <c r="I22" s="207">
        <v>7</v>
      </c>
      <c r="J22" s="27" t="s">
        <v>2202</v>
      </c>
      <c r="K22" s="27" t="s">
        <v>2205</v>
      </c>
      <c r="L22" s="26" t="s">
        <v>202</v>
      </c>
      <c r="M22" s="26" t="s">
        <v>181</v>
      </c>
      <c r="N22" s="26" t="s">
        <v>156</v>
      </c>
      <c r="O22" s="26" t="s">
        <v>157</v>
      </c>
      <c r="P22" s="27" t="s">
        <v>1206</v>
      </c>
      <c r="Q22" s="25" t="s">
        <v>1188</v>
      </c>
      <c r="R22" s="25" t="s">
        <v>1189</v>
      </c>
      <c r="S22" s="27" t="s">
        <v>168</v>
      </c>
      <c r="T22" s="27">
        <v>0</v>
      </c>
      <c r="U22" s="27">
        <v>0</v>
      </c>
      <c r="V22" s="27" t="s">
        <v>162</v>
      </c>
      <c r="W22" s="28" t="s">
        <v>203</v>
      </c>
      <c r="X22" s="197">
        <v>1</v>
      </c>
      <c r="Y22" s="197">
        <v>1</v>
      </c>
      <c r="Z22" s="197">
        <v>1</v>
      </c>
      <c r="AA22" s="197">
        <v>1</v>
      </c>
      <c r="AB22" s="197">
        <v>0</v>
      </c>
      <c r="AC22" s="197">
        <v>0</v>
      </c>
      <c r="AD22" s="197">
        <v>1</v>
      </c>
      <c r="AE22" s="197">
        <v>1</v>
      </c>
      <c r="AF22" s="26" t="s">
        <v>1788</v>
      </c>
      <c r="AG22" s="26"/>
    </row>
    <row r="23" spans="1:33" x14ac:dyDescent="0.2">
      <c r="A23" s="210">
        <v>21</v>
      </c>
      <c r="B23" s="207">
        <v>2</v>
      </c>
      <c r="C23" s="208">
        <v>7</v>
      </c>
      <c r="D23" s="209" t="s">
        <v>2206</v>
      </c>
      <c r="E23" s="25" t="s">
        <v>1711</v>
      </c>
      <c r="F23" s="25" t="s">
        <v>154</v>
      </c>
      <c r="G23" s="25" t="s">
        <v>1183</v>
      </c>
      <c r="H23" s="25" t="s">
        <v>2160</v>
      </c>
      <c r="I23" s="207">
        <v>7</v>
      </c>
      <c r="J23" s="27" t="s">
        <v>2207</v>
      </c>
      <c r="K23" s="27" t="s">
        <v>2208</v>
      </c>
      <c r="L23" s="26" t="s">
        <v>202</v>
      </c>
      <c r="M23" s="26" t="s">
        <v>181</v>
      </c>
      <c r="N23" s="26" t="s">
        <v>156</v>
      </c>
      <c r="O23" s="26" t="s">
        <v>157</v>
      </c>
      <c r="P23" s="27" t="s">
        <v>1228</v>
      </c>
      <c r="Q23" s="25" t="s">
        <v>1185</v>
      </c>
      <c r="R23" s="25" t="s">
        <v>1189</v>
      </c>
      <c r="S23" s="27" t="s">
        <v>161</v>
      </c>
      <c r="T23" s="27">
        <v>0</v>
      </c>
      <c r="U23" s="27">
        <v>0</v>
      </c>
      <c r="V23" s="27" t="s">
        <v>162</v>
      </c>
      <c r="W23" s="28" t="s">
        <v>713</v>
      </c>
      <c r="X23" s="197">
        <v>1</v>
      </c>
      <c r="Y23" s="197">
        <v>1</v>
      </c>
      <c r="Z23" s="197">
        <v>1</v>
      </c>
      <c r="AA23" s="197">
        <v>1</v>
      </c>
      <c r="AB23" s="197">
        <v>0</v>
      </c>
      <c r="AC23" s="197">
        <v>0</v>
      </c>
      <c r="AD23" s="197">
        <v>1</v>
      </c>
      <c r="AE23" s="197">
        <v>1</v>
      </c>
      <c r="AF23" s="26" t="s">
        <v>1801</v>
      </c>
      <c r="AG23" s="26"/>
    </row>
    <row r="24" spans="1:33" x14ac:dyDescent="0.2">
      <c r="A24" s="210">
        <v>22</v>
      </c>
      <c r="B24" s="207">
        <v>2</v>
      </c>
      <c r="C24" s="208">
        <v>8</v>
      </c>
      <c r="D24" s="209" t="s">
        <v>2209</v>
      </c>
      <c r="E24" s="25" t="s">
        <v>1711</v>
      </c>
      <c r="F24" s="25" t="s">
        <v>154</v>
      </c>
      <c r="G24" s="25" t="s">
        <v>1183</v>
      </c>
      <c r="H24" s="25" t="s">
        <v>2160</v>
      </c>
      <c r="I24" s="207">
        <v>7</v>
      </c>
      <c r="J24" s="27" t="s">
        <v>2210</v>
      </c>
      <c r="K24" s="27" t="s">
        <v>2211</v>
      </c>
      <c r="L24" s="26" t="s">
        <v>202</v>
      </c>
      <c r="M24" s="26" t="s">
        <v>181</v>
      </c>
      <c r="N24" s="26" t="s">
        <v>156</v>
      </c>
      <c r="O24" s="26" t="s">
        <v>157</v>
      </c>
      <c r="P24" s="27" t="s">
        <v>1272</v>
      </c>
      <c r="Q24" s="25" t="s">
        <v>1185</v>
      </c>
      <c r="R24" s="25" t="s">
        <v>1189</v>
      </c>
      <c r="S24" s="27" t="s">
        <v>168</v>
      </c>
      <c r="T24" s="27">
        <v>0</v>
      </c>
      <c r="U24" s="27">
        <v>0</v>
      </c>
      <c r="V24" s="27" t="s">
        <v>162</v>
      </c>
      <c r="W24" s="28" t="s">
        <v>169</v>
      </c>
      <c r="X24" s="197">
        <v>1</v>
      </c>
      <c r="Y24" s="197">
        <v>1</v>
      </c>
      <c r="Z24" s="197">
        <v>1</v>
      </c>
      <c r="AA24" s="197">
        <v>1</v>
      </c>
      <c r="AB24" s="197">
        <v>0</v>
      </c>
      <c r="AC24" s="197">
        <v>0</v>
      </c>
      <c r="AD24" s="197">
        <v>1</v>
      </c>
      <c r="AE24" s="197">
        <v>1</v>
      </c>
      <c r="AF24" s="26" t="s">
        <v>1802</v>
      </c>
      <c r="AG24" s="26"/>
    </row>
    <row r="25" spans="1:33" x14ac:dyDescent="0.2">
      <c r="A25" s="210">
        <v>23</v>
      </c>
      <c r="B25" s="207">
        <v>2</v>
      </c>
      <c r="C25" s="208">
        <v>9</v>
      </c>
      <c r="D25" s="209" t="s">
        <v>2212</v>
      </c>
      <c r="E25" s="25" t="s">
        <v>1711</v>
      </c>
      <c r="F25" s="25" t="s">
        <v>154</v>
      </c>
      <c r="G25" s="25" t="s">
        <v>1183</v>
      </c>
      <c r="H25" s="25" t="s">
        <v>2181</v>
      </c>
      <c r="I25" s="207">
        <v>8</v>
      </c>
      <c r="J25" s="27" t="s">
        <v>2213</v>
      </c>
      <c r="K25" s="27" t="s">
        <v>2214</v>
      </c>
      <c r="L25" s="26" t="s">
        <v>202</v>
      </c>
      <c r="M25" s="26" t="s">
        <v>181</v>
      </c>
      <c r="N25" s="26" t="s">
        <v>182</v>
      </c>
      <c r="O25" s="26" t="s">
        <v>157</v>
      </c>
      <c r="P25" s="27" t="s">
        <v>1267</v>
      </c>
      <c r="Q25" s="25" t="s">
        <v>1195</v>
      </c>
      <c r="R25" s="25" t="s">
        <v>1186</v>
      </c>
      <c r="S25" s="27" t="s">
        <v>161</v>
      </c>
      <c r="T25" s="27">
        <v>1990</v>
      </c>
      <c r="U25" s="27">
        <v>2019</v>
      </c>
      <c r="V25" s="27" t="s">
        <v>184</v>
      </c>
      <c r="W25" s="28" t="s">
        <v>183</v>
      </c>
      <c r="X25" s="197">
        <v>1</v>
      </c>
      <c r="Y25" s="197">
        <v>1</v>
      </c>
      <c r="Z25" s="197">
        <v>1</v>
      </c>
      <c r="AA25" s="197">
        <v>1</v>
      </c>
      <c r="AB25" s="197">
        <v>0</v>
      </c>
      <c r="AC25" s="197">
        <v>0</v>
      </c>
      <c r="AD25" s="197">
        <v>1</v>
      </c>
      <c r="AE25" s="197">
        <v>1</v>
      </c>
      <c r="AF25" s="26" t="s">
        <v>1803</v>
      </c>
      <c r="AG25" s="26"/>
    </row>
    <row r="26" spans="1:33" x14ac:dyDescent="0.2">
      <c r="A26" s="210">
        <v>24</v>
      </c>
      <c r="B26" s="207">
        <v>2</v>
      </c>
      <c r="C26" s="208">
        <v>10</v>
      </c>
      <c r="D26" s="209" t="s">
        <v>2215</v>
      </c>
      <c r="E26" s="25" t="s">
        <v>1711</v>
      </c>
      <c r="F26" s="25" t="s">
        <v>154</v>
      </c>
      <c r="G26" s="25" t="s">
        <v>1183</v>
      </c>
      <c r="H26" s="25" t="s">
        <v>2181</v>
      </c>
      <c r="I26" s="207">
        <v>8</v>
      </c>
      <c r="J26" s="27" t="s">
        <v>2213</v>
      </c>
      <c r="K26" s="27" t="s">
        <v>2216</v>
      </c>
      <c r="L26" s="26" t="s">
        <v>202</v>
      </c>
      <c r="M26" s="26" t="s">
        <v>181</v>
      </c>
      <c r="N26" s="26" t="s">
        <v>182</v>
      </c>
      <c r="O26" s="26" t="s">
        <v>176</v>
      </c>
      <c r="P26" s="27" t="s">
        <v>1267</v>
      </c>
      <c r="Q26" s="25" t="s">
        <v>1195</v>
      </c>
      <c r="R26" s="25" t="s">
        <v>1186</v>
      </c>
      <c r="S26" s="27" t="s">
        <v>161</v>
      </c>
      <c r="T26" s="27">
        <v>2005</v>
      </c>
      <c r="U26" s="27">
        <v>2030</v>
      </c>
      <c r="V26" s="27" t="s">
        <v>184</v>
      </c>
      <c r="W26" s="28" t="s">
        <v>188</v>
      </c>
      <c r="X26" s="197">
        <v>1</v>
      </c>
      <c r="Y26" s="197">
        <v>1</v>
      </c>
      <c r="Z26" s="197">
        <v>1</v>
      </c>
      <c r="AA26" s="197">
        <v>1</v>
      </c>
      <c r="AB26" s="197">
        <v>0</v>
      </c>
      <c r="AC26" s="197">
        <v>0</v>
      </c>
      <c r="AD26" s="197">
        <v>1</v>
      </c>
      <c r="AE26" s="197">
        <v>1</v>
      </c>
      <c r="AF26" s="26" t="s">
        <v>1804</v>
      </c>
      <c r="AG26" s="26"/>
    </row>
    <row r="27" spans="1:33" x14ac:dyDescent="0.2">
      <c r="A27" s="210">
        <v>25</v>
      </c>
      <c r="B27" s="207">
        <v>3</v>
      </c>
      <c r="C27" s="208">
        <v>1</v>
      </c>
      <c r="D27" s="209" t="s">
        <v>2217</v>
      </c>
      <c r="E27" s="25" t="s">
        <v>16</v>
      </c>
      <c r="F27" s="25" t="s">
        <v>154</v>
      </c>
      <c r="G27" s="25" t="s">
        <v>1183</v>
      </c>
      <c r="H27" s="25" t="s">
        <v>2152</v>
      </c>
      <c r="I27" s="207">
        <v>9</v>
      </c>
      <c r="J27" s="27" t="s">
        <v>2218</v>
      </c>
      <c r="K27" s="27" t="s">
        <v>2219</v>
      </c>
      <c r="L27" s="26" t="s">
        <v>207</v>
      </c>
      <c r="M27" s="26" t="s">
        <v>181</v>
      </c>
      <c r="N27" s="26" t="s">
        <v>196</v>
      </c>
      <c r="O27" s="26" t="s">
        <v>157</v>
      </c>
      <c r="P27" s="27" t="s">
        <v>209</v>
      </c>
      <c r="Q27" s="25" t="s">
        <v>1192</v>
      </c>
      <c r="R27" s="25" t="s">
        <v>1189</v>
      </c>
      <c r="S27" s="27" t="s">
        <v>161</v>
      </c>
      <c r="T27" s="27">
        <v>1990</v>
      </c>
      <c r="U27" s="27">
        <v>2020</v>
      </c>
      <c r="V27" s="27" t="s">
        <v>211</v>
      </c>
      <c r="W27" s="28" t="s">
        <v>210</v>
      </c>
      <c r="X27" s="197">
        <v>1</v>
      </c>
      <c r="Y27" s="197">
        <v>1</v>
      </c>
      <c r="Z27" s="197">
        <v>1</v>
      </c>
      <c r="AA27" s="197">
        <v>1</v>
      </c>
      <c r="AB27" s="197">
        <v>0</v>
      </c>
      <c r="AC27" s="197">
        <v>0</v>
      </c>
      <c r="AD27" s="197">
        <v>1</v>
      </c>
      <c r="AE27" s="197">
        <v>1</v>
      </c>
      <c r="AF27" s="26" t="s">
        <v>1806</v>
      </c>
      <c r="AG27" s="26"/>
    </row>
    <row r="28" spans="1:33" x14ac:dyDescent="0.2">
      <c r="A28" s="210">
        <v>26</v>
      </c>
      <c r="B28" s="207">
        <v>3</v>
      </c>
      <c r="C28" s="208">
        <v>2</v>
      </c>
      <c r="D28" s="209" t="s">
        <v>2220</v>
      </c>
      <c r="E28" s="25" t="s">
        <v>16</v>
      </c>
      <c r="F28" s="25" t="s">
        <v>154</v>
      </c>
      <c r="G28" s="25" t="s">
        <v>1183</v>
      </c>
      <c r="H28" s="25" t="s">
        <v>2152</v>
      </c>
      <c r="I28" s="207">
        <v>9</v>
      </c>
      <c r="J28" s="27" t="s">
        <v>2221</v>
      </c>
      <c r="K28" s="27" t="s">
        <v>2222</v>
      </c>
      <c r="L28" s="26" t="s">
        <v>213</v>
      </c>
      <c r="M28" s="26" t="s">
        <v>214</v>
      </c>
      <c r="N28" s="26" t="s">
        <v>196</v>
      </c>
      <c r="O28" s="26" t="s">
        <v>157</v>
      </c>
      <c r="P28" s="27" t="s">
        <v>1456</v>
      </c>
      <c r="Q28" s="25" t="s">
        <v>1192</v>
      </c>
      <c r="R28" s="25" t="s">
        <v>1189</v>
      </c>
      <c r="S28" s="27" t="s">
        <v>161</v>
      </c>
      <c r="T28" s="27">
        <v>2019</v>
      </c>
      <c r="U28" s="27">
        <v>2019</v>
      </c>
      <c r="V28" s="27" t="s">
        <v>211</v>
      </c>
      <c r="W28" s="28" t="s">
        <v>216</v>
      </c>
      <c r="X28" s="197">
        <v>1</v>
      </c>
      <c r="Y28" s="197">
        <v>1</v>
      </c>
      <c r="Z28" s="197">
        <v>1</v>
      </c>
      <c r="AA28" s="197">
        <v>1</v>
      </c>
      <c r="AB28" s="197">
        <v>0</v>
      </c>
      <c r="AC28" s="197">
        <v>0</v>
      </c>
      <c r="AD28" s="197">
        <v>1</v>
      </c>
      <c r="AE28" s="197">
        <v>1</v>
      </c>
      <c r="AF28" s="26" t="s">
        <v>1807</v>
      </c>
      <c r="AG28" s="26"/>
    </row>
    <row r="29" spans="1:33" x14ac:dyDescent="0.2">
      <c r="A29" s="210">
        <v>27</v>
      </c>
      <c r="B29" s="207">
        <v>3</v>
      </c>
      <c r="C29" s="208">
        <v>3</v>
      </c>
      <c r="D29" s="209" t="s">
        <v>2223</v>
      </c>
      <c r="E29" s="25" t="s">
        <v>16</v>
      </c>
      <c r="F29" s="25" t="s">
        <v>154</v>
      </c>
      <c r="G29" s="25" t="s">
        <v>1183</v>
      </c>
      <c r="H29" s="25" t="s">
        <v>2181</v>
      </c>
      <c r="I29" s="207">
        <v>10</v>
      </c>
      <c r="J29" s="27" t="s">
        <v>2224</v>
      </c>
      <c r="K29" s="27" t="s">
        <v>2225</v>
      </c>
      <c r="L29" s="26" t="s">
        <v>207</v>
      </c>
      <c r="M29" s="26" t="s">
        <v>208</v>
      </c>
      <c r="N29" s="26" t="s">
        <v>182</v>
      </c>
      <c r="O29" s="26" t="s">
        <v>157</v>
      </c>
      <c r="P29" s="27" t="s">
        <v>1267</v>
      </c>
      <c r="Q29" s="25" t="s">
        <v>1195</v>
      </c>
      <c r="R29" s="25" t="s">
        <v>1186</v>
      </c>
      <c r="S29" s="27" t="s">
        <v>161</v>
      </c>
      <c r="T29" s="27">
        <v>1990</v>
      </c>
      <c r="U29" s="27">
        <v>2019</v>
      </c>
      <c r="V29" s="27" t="s">
        <v>184</v>
      </c>
      <c r="W29" s="28" t="s">
        <v>183</v>
      </c>
      <c r="X29" s="197">
        <v>1</v>
      </c>
      <c r="Y29" s="197">
        <v>1</v>
      </c>
      <c r="Z29" s="197">
        <v>1</v>
      </c>
      <c r="AA29" s="197">
        <v>1</v>
      </c>
      <c r="AB29" s="197">
        <v>0</v>
      </c>
      <c r="AC29" s="197">
        <v>0</v>
      </c>
      <c r="AD29" s="197">
        <v>1</v>
      </c>
      <c r="AE29" s="197">
        <v>1</v>
      </c>
      <c r="AF29" s="26" t="s">
        <v>1808</v>
      </c>
      <c r="AG29" s="26"/>
    </row>
    <row r="30" spans="1:33" x14ac:dyDescent="0.2">
      <c r="A30" s="210">
        <v>28</v>
      </c>
      <c r="B30" s="207">
        <v>3</v>
      </c>
      <c r="C30" s="208">
        <v>4</v>
      </c>
      <c r="D30" s="209" t="s">
        <v>2226</v>
      </c>
      <c r="E30" s="25" t="s">
        <v>16</v>
      </c>
      <c r="F30" s="25" t="s">
        <v>154</v>
      </c>
      <c r="G30" s="25" t="s">
        <v>1183</v>
      </c>
      <c r="H30" s="25" t="s">
        <v>2227</v>
      </c>
      <c r="I30" s="207">
        <v>11</v>
      </c>
      <c r="J30" s="27" t="s">
        <v>2228</v>
      </c>
      <c r="K30" s="27" t="s">
        <v>2229</v>
      </c>
      <c r="L30" s="26" t="s">
        <v>207</v>
      </c>
      <c r="M30" s="26" t="s">
        <v>208</v>
      </c>
      <c r="N30" s="26" t="s">
        <v>217</v>
      </c>
      <c r="O30" s="26" t="s">
        <v>157</v>
      </c>
      <c r="P30" s="27" t="s">
        <v>1267</v>
      </c>
      <c r="Q30" s="25" t="s">
        <v>1195</v>
      </c>
      <c r="R30" s="25" t="s">
        <v>1186</v>
      </c>
      <c r="S30" s="27" t="s">
        <v>161</v>
      </c>
      <c r="T30" s="27">
        <v>1990</v>
      </c>
      <c r="U30" s="27">
        <v>2019</v>
      </c>
      <c r="V30" s="27" t="s">
        <v>184</v>
      </c>
      <c r="W30" s="28" t="s">
        <v>183</v>
      </c>
      <c r="X30" s="197">
        <v>1</v>
      </c>
      <c r="Y30" s="197">
        <v>1</v>
      </c>
      <c r="Z30" s="197">
        <v>1</v>
      </c>
      <c r="AA30" s="197">
        <v>1</v>
      </c>
      <c r="AB30" s="197">
        <v>0</v>
      </c>
      <c r="AC30" s="197">
        <v>0</v>
      </c>
      <c r="AD30" s="197">
        <v>1</v>
      </c>
      <c r="AE30" s="197">
        <v>1</v>
      </c>
      <c r="AF30" s="26" t="s">
        <v>1808</v>
      </c>
      <c r="AG30" s="26"/>
    </row>
    <row r="31" spans="1:33" x14ac:dyDescent="0.2">
      <c r="A31" s="210">
        <v>29</v>
      </c>
      <c r="B31" s="207">
        <v>3</v>
      </c>
      <c r="C31" s="208">
        <v>5</v>
      </c>
      <c r="D31" s="209" t="s">
        <v>2230</v>
      </c>
      <c r="E31" s="25" t="s">
        <v>16</v>
      </c>
      <c r="F31" s="25" t="s">
        <v>154</v>
      </c>
      <c r="G31" s="25" t="s">
        <v>1183</v>
      </c>
      <c r="H31" s="25" t="s">
        <v>2227</v>
      </c>
      <c r="I31" s="207">
        <v>11</v>
      </c>
      <c r="J31" s="27" t="s">
        <v>2231</v>
      </c>
      <c r="K31" s="27" t="s">
        <v>2232</v>
      </c>
      <c r="L31" s="26" t="s">
        <v>213</v>
      </c>
      <c r="M31" s="26" t="s">
        <v>214</v>
      </c>
      <c r="N31" s="26" t="s">
        <v>217</v>
      </c>
      <c r="O31" s="26" t="s">
        <v>157</v>
      </c>
      <c r="P31" s="27" t="s">
        <v>1456</v>
      </c>
      <c r="Q31" s="25" t="s">
        <v>1192</v>
      </c>
      <c r="R31" s="25" t="s">
        <v>1189</v>
      </c>
      <c r="S31" s="27" t="s">
        <v>161</v>
      </c>
      <c r="T31" s="27">
        <v>2018</v>
      </c>
      <c r="U31" s="27">
        <v>2018</v>
      </c>
      <c r="V31" s="27" t="s">
        <v>211</v>
      </c>
      <c r="W31" s="28" t="s">
        <v>216</v>
      </c>
      <c r="X31" s="197">
        <v>1</v>
      </c>
      <c r="Y31" s="197">
        <v>1</v>
      </c>
      <c r="Z31" s="197">
        <v>1</v>
      </c>
      <c r="AA31" s="197">
        <v>1</v>
      </c>
      <c r="AB31" s="197">
        <v>0</v>
      </c>
      <c r="AC31" s="197">
        <v>0</v>
      </c>
      <c r="AD31" s="197">
        <v>1</v>
      </c>
      <c r="AE31" s="197">
        <v>1</v>
      </c>
      <c r="AF31" s="26" t="s">
        <v>1807</v>
      </c>
      <c r="AG31" s="26"/>
    </row>
    <row r="32" spans="1:33" x14ac:dyDescent="0.2">
      <c r="A32" s="210">
        <v>30</v>
      </c>
      <c r="B32" s="207">
        <v>4</v>
      </c>
      <c r="C32" s="208">
        <v>1</v>
      </c>
      <c r="D32" s="209" t="s">
        <v>2233</v>
      </c>
      <c r="E32" s="25" t="s">
        <v>17</v>
      </c>
      <c r="F32" s="25" t="s">
        <v>154</v>
      </c>
      <c r="G32" s="25" t="s">
        <v>1183</v>
      </c>
      <c r="H32" s="25" t="s">
        <v>2160</v>
      </c>
      <c r="I32" s="207">
        <v>12</v>
      </c>
      <c r="J32" s="27" t="s">
        <v>2234</v>
      </c>
      <c r="K32" s="27" t="s">
        <v>2235</v>
      </c>
      <c r="L32" s="26" t="s">
        <v>218</v>
      </c>
      <c r="M32" s="26" t="s">
        <v>181</v>
      </c>
      <c r="N32" s="26" t="s">
        <v>156</v>
      </c>
      <c r="O32" s="26" t="s">
        <v>176</v>
      </c>
      <c r="P32" s="27" t="s">
        <v>227</v>
      </c>
      <c r="Q32" s="25" t="s">
        <v>1185</v>
      </c>
      <c r="R32" s="25" t="s">
        <v>1189</v>
      </c>
      <c r="S32" s="27" t="s">
        <v>168</v>
      </c>
      <c r="T32" s="27">
        <v>0</v>
      </c>
      <c r="U32" s="27">
        <v>0</v>
      </c>
      <c r="V32" s="27" t="s">
        <v>162</v>
      </c>
      <c r="W32" s="28" t="s">
        <v>228</v>
      </c>
      <c r="X32" s="197">
        <v>1</v>
      </c>
      <c r="Y32" s="197">
        <v>0</v>
      </c>
      <c r="Z32" s="197">
        <v>1</v>
      </c>
      <c r="AA32" s="197">
        <v>1</v>
      </c>
      <c r="AB32" s="197">
        <v>0</v>
      </c>
      <c r="AC32" s="197">
        <v>0</v>
      </c>
      <c r="AD32" s="197">
        <v>1</v>
      </c>
      <c r="AE32" s="197">
        <v>1</v>
      </c>
      <c r="AF32" s="26" t="s">
        <v>1810</v>
      </c>
      <c r="AG32" s="26"/>
    </row>
    <row r="33" spans="1:33" x14ac:dyDescent="0.2">
      <c r="A33" s="210">
        <v>31</v>
      </c>
      <c r="B33" s="207">
        <v>4</v>
      </c>
      <c r="C33" s="208">
        <v>2</v>
      </c>
      <c r="D33" s="209" t="s">
        <v>2236</v>
      </c>
      <c r="E33" s="25" t="s">
        <v>17</v>
      </c>
      <c r="F33" s="25" t="s">
        <v>154</v>
      </c>
      <c r="G33" s="25" t="s">
        <v>1183</v>
      </c>
      <c r="H33" s="25" t="s">
        <v>2160</v>
      </c>
      <c r="I33" s="207">
        <v>12</v>
      </c>
      <c r="J33" s="27" t="s">
        <v>2237</v>
      </c>
      <c r="K33" s="27" t="s">
        <v>2238</v>
      </c>
      <c r="L33" s="26" t="s">
        <v>218</v>
      </c>
      <c r="M33" s="26" t="s">
        <v>181</v>
      </c>
      <c r="N33" s="26" t="s">
        <v>156</v>
      </c>
      <c r="O33" s="26" t="s">
        <v>176</v>
      </c>
      <c r="P33" s="27" t="s">
        <v>225</v>
      </c>
      <c r="Q33" s="25" t="s">
        <v>1188</v>
      </c>
      <c r="R33" s="25" t="s">
        <v>1189</v>
      </c>
      <c r="S33" s="27" t="s">
        <v>161</v>
      </c>
      <c r="T33" s="27">
        <v>0</v>
      </c>
      <c r="U33" s="27">
        <v>0</v>
      </c>
      <c r="V33" s="27" t="s">
        <v>162</v>
      </c>
      <c r="W33" s="28" t="s">
        <v>226</v>
      </c>
      <c r="X33" s="197">
        <v>1</v>
      </c>
      <c r="Y33" s="197">
        <v>0</v>
      </c>
      <c r="Z33" s="197">
        <v>1</v>
      </c>
      <c r="AA33" s="197">
        <v>1</v>
      </c>
      <c r="AB33" s="197">
        <v>0</v>
      </c>
      <c r="AC33" s="197">
        <v>0</v>
      </c>
      <c r="AD33" s="197">
        <v>1</v>
      </c>
      <c r="AE33" s="197">
        <v>1</v>
      </c>
      <c r="AF33" s="26" t="s">
        <v>1812</v>
      </c>
      <c r="AG33" s="26"/>
    </row>
    <row r="34" spans="1:33" x14ac:dyDescent="0.2">
      <c r="A34" s="210">
        <v>32</v>
      </c>
      <c r="B34" s="207">
        <v>4</v>
      </c>
      <c r="C34" s="208">
        <v>3</v>
      </c>
      <c r="D34" s="209" t="s">
        <v>2239</v>
      </c>
      <c r="E34" s="25" t="s">
        <v>17</v>
      </c>
      <c r="F34" s="25" t="s">
        <v>154</v>
      </c>
      <c r="G34" s="25" t="s">
        <v>1183</v>
      </c>
      <c r="H34" s="25" t="s">
        <v>2160</v>
      </c>
      <c r="I34" s="207">
        <v>12</v>
      </c>
      <c r="J34" s="27" t="s">
        <v>2240</v>
      </c>
      <c r="K34" s="27" t="s">
        <v>2241</v>
      </c>
      <c r="L34" s="26" t="s">
        <v>218</v>
      </c>
      <c r="M34" s="26" t="s">
        <v>181</v>
      </c>
      <c r="N34" s="26" t="s">
        <v>156</v>
      </c>
      <c r="O34" s="26" t="s">
        <v>176</v>
      </c>
      <c r="P34" s="27" t="s">
        <v>1277</v>
      </c>
      <c r="Q34" s="25" t="s">
        <v>1188</v>
      </c>
      <c r="R34" s="25" t="s">
        <v>1189</v>
      </c>
      <c r="S34" s="27" t="s">
        <v>161</v>
      </c>
      <c r="T34" s="27">
        <v>0</v>
      </c>
      <c r="U34" s="27">
        <v>0</v>
      </c>
      <c r="V34" s="27" t="s">
        <v>162</v>
      </c>
      <c r="W34" s="28" t="s">
        <v>223</v>
      </c>
      <c r="X34" s="197">
        <v>1</v>
      </c>
      <c r="Y34" s="197">
        <v>0</v>
      </c>
      <c r="Z34" s="197">
        <v>1</v>
      </c>
      <c r="AA34" s="197">
        <v>1</v>
      </c>
      <c r="AB34" s="197">
        <v>0</v>
      </c>
      <c r="AC34" s="197">
        <v>0</v>
      </c>
      <c r="AD34" s="197">
        <v>1</v>
      </c>
      <c r="AE34" s="197">
        <v>1</v>
      </c>
      <c r="AF34" s="26" t="s">
        <v>224</v>
      </c>
      <c r="AG34" s="26"/>
    </row>
    <row r="35" spans="1:33" x14ac:dyDescent="0.2">
      <c r="A35" s="210">
        <v>33</v>
      </c>
      <c r="B35" s="207">
        <v>4</v>
      </c>
      <c r="C35" s="208">
        <v>4</v>
      </c>
      <c r="D35" s="209" t="s">
        <v>2242</v>
      </c>
      <c r="E35" s="25" t="s">
        <v>17</v>
      </c>
      <c r="F35" s="25" t="s">
        <v>154</v>
      </c>
      <c r="G35" s="25" t="s">
        <v>1183</v>
      </c>
      <c r="H35" s="25" t="s">
        <v>2181</v>
      </c>
      <c r="I35" s="207">
        <v>13</v>
      </c>
      <c r="J35" s="27" t="s">
        <v>2243</v>
      </c>
      <c r="K35" s="27" t="s">
        <v>2244</v>
      </c>
      <c r="L35" s="26" t="s">
        <v>218</v>
      </c>
      <c r="M35" s="26" t="s">
        <v>181</v>
      </c>
      <c r="N35" s="26" t="s">
        <v>182</v>
      </c>
      <c r="O35" s="26" t="s">
        <v>176</v>
      </c>
      <c r="P35" s="27" t="s">
        <v>1267</v>
      </c>
      <c r="Q35" s="25" t="s">
        <v>1195</v>
      </c>
      <c r="R35" s="25" t="s">
        <v>1186</v>
      </c>
      <c r="S35" s="27" t="s">
        <v>161</v>
      </c>
      <c r="T35" s="27">
        <v>2021</v>
      </c>
      <c r="U35" s="27">
        <v>2030</v>
      </c>
      <c r="V35" s="27" t="s">
        <v>162</v>
      </c>
      <c r="W35" s="28" t="s">
        <v>219</v>
      </c>
      <c r="X35" s="197">
        <v>1</v>
      </c>
      <c r="Y35" s="197">
        <v>0</v>
      </c>
      <c r="Z35" s="197">
        <v>1</v>
      </c>
      <c r="AA35" s="197">
        <v>1</v>
      </c>
      <c r="AB35" s="197">
        <v>0</v>
      </c>
      <c r="AC35" s="197">
        <v>0</v>
      </c>
      <c r="AD35" s="197">
        <v>1</v>
      </c>
      <c r="AE35" s="197">
        <v>1</v>
      </c>
      <c r="AF35" s="26" t="s">
        <v>1813</v>
      </c>
      <c r="AG35" s="26"/>
    </row>
    <row r="36" spans="1:33" x14ac:dyDescent="0.2">
      <c r="A36" s="210">
        <v>34</v>
      </c>
      <c r="B36" s="207">
        <v>4</v>
      </c>
      <c r="C36" s="208">
        <v>5</v>
      </c>
      <c r="D36" s="209" t="s">
        <v>2245</v>
      </c>
      <c r="E36" s="25" t="s">
        <v>17</v>
      </c>
      <c r="F36" s="25" t="s">
        <v>154</v>
      </c>
      <c r="G36" s="25" t="s">
        <v>1183</v>
      </c>
      <c r="H36" s="25" t="s">
        <v>2181</v>
      </c>
      <c r="I36" s="207">
        <v>13</v>
      </c>
      <c r="J36" s="27" t="s">
        <v>2246</v>
      </c>
      <c r="K36" s="27" t="s">
        <v>2247</v>
      </c>
      <c r="L36" s="26" t="s">
        <v>218</v>
      </c>
      <c r="M36" s="26" t="s">
        <v>181</v>
      </c>
      <c r="N36" s="26" t="s">
        <v>182</v>
      </c>
      <c r="O36" s="26" t="s">
        <v>176</v>
      </c>
      <c r="P36" s="27" t="s">
        <v>209</v>
      </c>
      <c r="Q36" s="25" t="s">
        <v>1192</v>
      </c>
      <c r="R36" s="25" t="s">
        <v>1189</v>
      </c>
      <c r="S36" s="27" t="s">
        <v>161</v>
      </c>
      <c r="T36" s="27">
        <v>2021</v>
      </c>
      <c r="U36" s="27">
        <v>2030</v>
      </c>
      <c r="V36" s="27" t="s">
        <v>162</v>
      </c>
      <c r="W36" s="28" t="s">
        <v>221</v>
      </c>
      <c r="X36" s="197">
        <v>1</v>
      </c>
      <c r="Y36" s="197">
        <v>0</v>
      </c>
      <c r="Z36" s="197">
        <v>1</v>
      </c>
      <c r="AA36" s="197">
        <v>1</v>
      </c>
      <c r="AB36" s="197">
        <v>0</v>
      </c>
      <c r="AC36" s="197">
        <v>0</v>
      </c>
      <c r="AD36" s="197">
        <v>1</v>
      </c>
      <c r="AE36" s="197">
        <v>1</v>
      </c>
      <c r="AF36" s="26" t="s">
        <v>1813</v>
      </c>
      <c r="AG36" s="26"/>
    </row>
    <row r="37" spans="1:33" x14ac:dyDescent="0.2">
      <c r="A37" s="210">
        <v>35</v>
      </c>
      <c r="B37" s="207">
        <v>5</v>
      </c>
      <c r="C37" s="208">
        <v>1</v>
      </c>
      <c r="D37" s="209" t="s">
        <v>2248</v>
      </c>
      <c r="E37" s="25" t="s">
        <v>1713</v>
      </c>
      <c r="F37" s="25" t="s">
        <v>229</v>
      </c>
      <c r="G37" s="25" t="s">
        <v>1183</v>
      </c>
      <c r="H37" s="25" t="s">
        <v>2160</v>
      </c>
      <c r="I37" s="207">
        <v>14</v>
      </c>
      <c r="J37" s="27" t="s">
        <v>2249</v>
      </c>
      <c r="K37" s="27" t="s">
        <v>2250</v>
      </c>
      <c r="L37" s="26" t="s">
        <v>230</v>
      </c>
      <c r="M37" s="26" t="s">
        <v>231</v>
      </c>
      <c r="N37" s="26" t="s">
        <v>156</v>
      </c>
      <c r="O37" s="26" t="s">
        <v>157</v>
      </c>
      <c r="P37" s="27" t="s">
        <v>204</v>
      </c>
      <c r="Q37" s="25" t="s">
        <v>1185</v>
      </c>
      <c r="R37" s="25" t="s">
        <v>1186</v>
      </c>
      <c r="S37" s="27" t="s">
        <v>205</v>
      </c>
      <c r="T37" s="27">
        <v>0</v>
      </c>
      <c r="U37" s="27">
        <v>0</v>
      </c>
      <c r="V37" s="27" t="s">
        <v>205</v>
      </c>
      <c r="W37" s="28" t="s">
        <v>205</v>
      </c>
      <c r="X37" s="197">
        <v>1</v>
      </c>
      <c r="Y37" s="197">
        <v>1</v>
      </c>
      <c r="Z37" s="197">
        <v>1</v>
      </c>
      <c r="AA37" s="197">
        <v>1</v>
      </c>
      <c r="AB37" s="197">
        <v>0</v>
      </c>
      <c r="AC37" s="197">
        <v>0</v>
      </c>
      <c r="AD37" s="197">
        <v>1</v>
      </c>
      <c r="AE37" s="197">
        <v>1</v>
      </c>
      <c r="AF37" s="26" t="s">
        <v>1814</v>
      </c>
      <c r="AG37" s="26"/>
    </row>
    <row r="38" spans="1:33" x14ac:dyDescent="0.2">
      <c r="A38" s="210">
        <v>36</v>
      </c>
      <c r="B38" s="207">
        <v>5</v>
      </c>
      <c r="C38" s="208">
        <v>2</v>
      </c>
      <c r="D38" s="209" t="s">
        <v>2251</v>
      </c>
      <c r="E38" s="25" t="s">
        <v>1713</v>
      </c>
      <c r="F38" s="25" t="s">
        <v>229</v>
      </c>
      <c r="G38" s="25" t="s">
        <v>1183</v>
      </c>
      <c r="H38" s="25" t="s">
        <v>2181</v>
      </c>
      <c r="I38" s="207">
        <v>15</v>
      </c>
      <c r="J38" s="27" t="s">
        <v>2252</v>
      </c>
      <c r="K38" s="27" t="s">
        <v>2253</v>
      </c>
      <c r="L38" s="26" t="s">
        <v>230</v>
      </c>
      <c r="M38" s="26" t="s">
        <v>231</v>
      </c>
      <c r="N38" s="26" t="s">
        <v>182</v>
      </c>
      <c r="O38" s="26" t="s">
        <v>157</v>
      </c>
      <c r="P38" s="27" t="s">
        <v>1224</v>
      </c>
      <c r="Q38" s="25" t="s">
        <v>1195</v>
      </c>
      <c r="R38" s="25" t="s">
        <v>1189</v>
      </c>
      <c r="S38" s="27" t="s">
        <v>161</v>
      </c>
      <c r="T38" s="27">
        <v>1990</v>
      </c>
      <c r="U38" s="27">
        <v>2030</v>
      </c>
      <c r="V38" s="27" t="s">
        <v>234</v>
      </c>
      <c r="W38" s="28" t="s">
        <v>237</v>
      </c>
      <c r="X38" s="197">
        <v>1</v>
      </c>
      <c r="Y38" s="197">
        <v>1</v>
      </c>
      <c r="Z38" s="197">
        <v>1</v>
      </c>
      <c r="AA38" s="197">
        <v>1</v>
      </c>
      <c r="AB38" s="197">
        <v>0</v>
      </c>
      <c r="AC38" s="197">
        <v>0</v>
      </c>
      <c r="AD38" s="197">
        <v>1</v>
      </c>
      <c r="AE38" s="197">
        <v>1</v>
      </c>
      <c r="AF38" s="26" t="s">
        <v>1815</v>
      </c>
      <c r="AG38" s="26"/>
    </row>
    <row r="39" spans="1:33" x14ac:dyDescent="0.2">
      <c r="A39" s="210">
        <v>37</v>
      </c>
      <c r="B39" s="207">
        <v>5</v>
      </c>
      <c r="C39" s="208">
        <v>3</v>
      </c>
      <c r="D39" s="209" t="s">
        <v>2254</v>
      </c>
      <c r="E39" s="25" t="s">
        <v>1713</v>
      </c>
      <c r="F39" s="25" t="s">
        <v>229</v>
      </c>
      <c r="G39" s="25" t="s">
        <v>1183</v>
      </c>
      <c r="H39" s="25" t="s">
        <v>2181</v>
      </c>
      <c r="I39" s="207">
        <v>15</v>
      </c>
      <c r="J39" s="27" t="s">
        <v>2255</v>
      </c>
      <c r="K39" s="27" t="s">
        <v>2256</v>
      </c>
      <c r="L39" s="26" t="s">
        <v>230</v>
      </c>
      <c r="M39" s="26" t="s">
        <v>231</v>
      </c>
      <c r="N39" s="26" t="s">
        <v>182</v>
      </c>
      <c r="O39" s="26" t="s">
        <v>157</v>
      </c>
      <c r="P39" s="27" t="s">
        <v>288</v>
      </c>
      <c r="Q39" s="25" t="s">
        <v>1192</v>
      </c>
      <c r="R39" s="25" t="s">
        <v>1189</v>
      </c>
      <c r="S39" s="27" t="s">
        <v>161</v>
      </c>
      <c r="T39" s="27">
        <v>2000</v>
      </c>
      <c r="U39" s="27">
        <v>2020</v>
      </c>
      <c r="V39" s="27" t="s">
        <v>234</v>
      </c>
      <c r="W39" s="28" t="s">
        <v>233</v>
      </c>
      <c r="X39" s="197">
        <v>1</v>
      </c>
      <c r="Y39" s="197">
        <v>1</v>
      </c>
      <c r="Z39" s="197">
        <v>1</v>
      </c>
      <c r="AA39" s="197">
        <v>1</v>
      </c>
      <c r="AB39" s="197">
        <v>0</v>
      </c>
      <c r="AC39" s="197">
        <v>0</v>
      </c>
      <c r="AD39" s="197">
        <v>1</v>
      </c>
      <c r="AE39" s="197">
        <v>1</v>
      </c>
      <c r="AF39" s="26" t="s">
        <v>1816</v>
      </c>
      <c r="AG39" s="26"/>
    </row>
    <row r="40" spans="1:33" x14ac:dyDescent="0.2">
      <c r="A40" s="210">
        <v>38</v>
      </c>
      <c r="B40" s="207">
        <v>5</v>
      </c>
      <c r="C40" s="208">
        <v>4</v>
      </c>
      <c r="D40" s="209" t="s">
        <v>2257</v>
      </c>
      <c r="E40" s="25" t="s">
        <v>1713</v>
      </c>
      <c r="F40" s="25" t="s">
        <v>229</v>
      </c>
      <c r="G40" s="25" t="s">
        <v>1183</v>
      </c>
      <c r="H40" s="25" t="s">
        <v>2181</v>
      </c>
      <c r="I40" s="207">
        <v>15</v>
      </c>
      <c r="J40" s="27" t="s">
        <v>2258</v>
      </c>
      <c r="K40" s="27" t="s">
        <v>2259</v>
      </c>
      <c r="L40" s="26" t="s">
        <v>230</v>
      </c>
      <c r="M40" s="26" t="s">
        <v>231</v>
      </c>
      <c r="N40" s="26" t="s">
        <v>182</v>
      </c>
      <c r="O40" s="26" t="s">
        <v>157</v>
      </c>
      <c r="P40" s="27" t="s">
        <v>1267</v>
      </c>
      <c r="Q40" s="25" t="s">
        <v>1195</v>
      </c>
      <c r="R40" s="25" t="s">
        <v>1186</v>
      </c>
      <c r="S40" s="27" t="s">
        <v>161</v>
      </c>
      <c r="T40" s="27">
        <v>1990</v>
      </c>
      <c r="U40" s="27">
        <v>2019</v>
      </c>
      <c r="V40" s="27" t="s">
        <v>184</v>
      </c>
      <c r="W40" s="28" t="s">
        <v>183</v>
      </c>
      <c r="X40" s="197">
        <v>1</v>
      </c>
      <c r="Y40" s="197">
        <v>1</v>
      </c>
      <c r="Z40" s="197">
        <v>1</v>
      </c>
      <c r="AA40" s="197">
        <v>1</v>
      </c>
      <c r="AB40" s="197">
        <v>0</v>
      </c>
      <c r="AC40" s="197">
        <v>0</v>
      </c>
      <c r="AD40" s="197">
        <v>1</v>
      </c>
      <c r="AE40" s="197">
        <v>1</v>
      </c>
      <c r="AF40" s="26" t="s">
        <v>1817</v>
      </c>
      <c r="AG40" s="26"/>
    </row>
    <row r="41" spans="1:33" x14ac:dyDescent="0.2">
      <c r="A41" s="210">
        <v>39</v>
      </c>
      <c r="B41" s="207">
        <v>5</v>
      </c>
      <c r="C41" s="208">
        <v>5</v>
      </c>
      <c r="D41" s="209" t="s">
        <v>2260</v>
      </c>
      <c r="E41" s="25" t="s">
        <v>1713</v>
      </c>
      <c r="F41" s="25" t="s">
        <v>229</v>
      </c>
      <c r="G41" s="25" t="s">
        <v>1183</v>
      </c>
      <c r="H41" s="25" t="s">
        <v>2152</v>
      </c>
      <c r="I41" s="207">
        <v>16</v>
      </c>
      <c r="J41" s="27" t="s">
        <v>2261</v>
      </c>
      <c r="K41" s="27" t="s">
        <v>2262</v>
      </c>
      <c r="L41" s="26" t="s">
        <v>239</v>
      </c>
      <c r="M41" s="26" t="s">
        <v>240</v>
      </c>
      <c r="N41" s="26" t="s">
        <v>196</v>
      </c>
      <c r="O41" s="26" t="s">
        <v>241</v>
      </c>
      <c r="P41" s="27" t="s">
        <v>2124</v>
      </c>
      <c r="Q41" s="25" t="s">
        <v>1195</v>
      </c>
      <c r="R41" s="25" t="s">
        <v>1186</v>
      </c>
      <c r="S41" s="27" t="s">
        <v>161</v>
      </c>
      <c r="T41" s="27">
        <v>2023</v>
      </c>
      <c r="U41" s="27">
        <v>2050</v>
      </c>
      <c r="V41" s="27" t="s">
        <v>211</v>
      </c>
      <c r="W41" s="28" t="s">
        <v>243</v>
      </c>
      <c r="X41" s="197">
        <v>0</v>
      </c>
      <c r="Y41" s="197">
        <v>1</v>
      </c>
      <c r="Z41" s="197">
        <v>0</v>
      </c>
      <c r="AA41" s="197">
        <v>1</v>
      </c>
      <c r="AB41" s="197">
        <v>0</v>
      </c>
      <c r="AC41" s="197">
        <v>0</v>
      </c>
      <c r="AD41" s="197">
        <v>1</v>
      </c>
      <c r="AE41" s="197">
        <v>1</v>
      </c>
      <c r="AF41" s="26" t="s">
        <v>1818</v>
      </c>
      <c r="AG41" s="26"/>
    </row>
    <row r="42" spans="1:33" x14ac:dyDescent="0.2">
      <c r="A42" s="210">
        <v>40</v>
      </c>
      <c r="B42" s="207">
        <v>5</v>
      </c>
      <c r="C42" s="208">
        <v>6</v>
      </c>
      <c r="D42" s="209" t="s">
        <v>2263</v>
      </c>
      <c r="E42" s="25" t="s">
        <v>1713</v>
      </c>
      <c r="F42" s="25" t="s">
        <v>229</v>
      </c>
      <c r="G42" s="25" t="s">
        <v>1183</v>
      </c>
      <c r="H42" s="25" t="s">
        <v>2152</v>
      </c>
      <c r="I42" s="207">
        <v>16</v>
      </c>
      <c r="J42" s="27" t="s">
        <v>2264</v>
      </c>
      <c r="K42" s="27" t="s">
        <v>2265</v>
      </c>
      <c r="L42" s="26" t="s">
        <v>247</v>
      </c>
      <c r="M42" s="26" t="s">
        <v>248</v>
      </c>
      <c r="N42" s="26" t="s">
        <v>196</v>
      </c>
      <c r="O42" s="26" t="s">
        <v>249</v>
      </c>
      <c r="P42" s="27" t="s">
        <v>288</v>
      </c>
      <c r="Q42" s="25" t="s">
        <v>1192</v>
      </c>
      <c r="R42" s="25" t="s">
        <v>1189</v>
      </c>
      <c r="S42" s="27" t="s">
        <v>168</v>
      </c>
      <c r="T42" s="27">
        <v>1990</v>
      </c>
      <c r="U42" s="27">
        <v>2020</v>
      </c>
      <c r="V42" s="27" t="s">
        <v>162</v>
      </c>
      <c r="W42" s="28" t="s">
        <v>250</v>
      </c>
      <c r="X42" s="197">
        <v>0</v>
      </c>
      <c r="Y42" s="197">
        <v>1</v>
      </c>
      <c r="Z42" s="197">
        <v>0</v>
      </c>
      <c r="AA42" s="197">
        <v>1</v>
      </c>
      <c r="AB42" s="197">
        <v>0</v>
      </c>
      <c r="AC42" s="197">
        <v>0</v>
      </c>
      <c r="AD42" s="197">
        <v>1</v>
      </c>
      <c r="AE42" s="197">
        <v>1</v>
      </c>
      <c r="AF42" s="26" t="s">
        <v>1819</v>
      </c>
      <c r="AG42" s="26"/>
    </row>
    <row r="43" spans="1:33" x14ac:dyDescent="0.2">
      <c r="A43" s="210">
        <v>41</v>
      </c>
      <c r="B43" s="207">
        <v>6</v>
      </c>
      <c r="C43" s="208">
        <v>1</v>
      </c>
      <c r="D43" s="209" t="s">
        <v>2266</v>
      </c>
      <c r="E43" s="25" t="s">
        <v>1714</v>
      </c>
      <c r="F43" s="25" t="s">
        <v>229</v>
      </c>
      <c r="G43" s="25" t="s">
        <v>1183</v>
      </c>
      <c r="H43" s="25" t="s">
        <v>2181</v>
      </c>
      <c r="I43" s="207">
        <v>17</v>
      </c>
      <c r="J43" s="27" t="s">
        <v>2267</v>
      </c>
      <c r="K43" s="27" t="s">
        <v>2268</v>
      </c>
      <c r="L43" s="26" t="s">
        <v>251</v>
      </c>
      <c r="M43" s="26" t="s">
        <v>252</v>
      </c>
      <c r="N43" s="26" t="s">
        <v>182</v>
      </c>
      <c r="O43" s="26" t="s">
        <v>157</v>
      </c>
      <c r="P43" s="27" t="s">
        <v>1227</v>
      </c>
      <c r="Q43" s="25" t="s">
        <v>1195</v>
      </c>
      <c r="R43" s="25" t="s">
        <v>1186</v>
      </c>
      <c r="S43" s="27" t="s">
        <v>161</v>
      </c>
      <c r="T43" s="27">
        <v>2005</v>
      </c>
      <c r="U43" s="27">
        <v>2022</v>
      </c>
      <c r="V43" s="27" t="s">
        <v>162</v>
      </c>
      <c r="W43" s="28" t="s">
        <v>254</v>
      </c>
      <c r="X43" s="197">
        <v>0</v>
      </c>
      <c r="Y43" s="197">
        <v>0</v>
      </c>
      <c r="Z43" s="197">
        <v>0</v>
      </c>
      <c r="AA43" s="197">
        <v>1</v>
      </c>
      <c r="AB43" s="197">
        <v>0</v>
      </c>
      <c r="AC43" s="197">
        <v>0</v>
      </c>
      <c r="AD43" s="197">
        <v>0</v>
      </c>
      <c r="AE43" s="197">
        <v>0</v>
      </c>
      <c r="AF43" s="26" t="s">
        <v>1820</v>
      </c>
      <c r="AG43" s="26"/>
    </row>
    <row r="44" spans="1:33" x14ac:dyDescent="0.2">
      <c r="A44" s="210">
        <v>42</v>
      </c>
      <c r="B44" s="207">
        <v>6</v>
      </c>
      <c r="C44" s="208">
        <v>2</v>
      </c>
      <c r="D44" s="209" t="s">
        <v>2269</v>
      </c>
      <c r="E44" s="25" t="s">
        <v>1714</v>
      </c>
      <c r="F44" s="25" t="s">
        <v>229</v>
      </c>
      <c r="G44" s="25" t="s">
        <v>1183</v>
      </c>
      <c r="H44" s="25" t="s">
        <v>2181</v>
      </c>
      <c r="I44" s="207">
        <v>17</v>
      </c>
      <c r="J44" s="27" t="s">
        <v>2270</v>
      </c>
      <c r="K44" s="27" t="s">
        <v>2271</v>
      </c>
      <c r="L44" s="26" t="s">
        <v>251</v>
      </c>
      <c r="M44" s="26" t="s">
        <v>252</v>
      </c>
      <c r="N44" s="26" t="s">
        <v>182</v>
      </c>
      <c r="O44" s="26" t="s">
        <v>157</v>
      </c>
      <c r="P44" s="27" t="s">
        <v>1267</v>
      </c>
      <c r="Q44" s="25" t="s">
        <v>1195</v>
      </c>
      <c r="R44" s="25" t="s">
        <v>1186</v>
      </c>
      <c r="S44" s="27" t="s">
        <v>161</v>
      </c>
      <c r="T44" s="27">
        <v>1990</v>
      </c>
      <c r="U44" s="27">
        <v>2019</v>
      </c>
      <c r="V44" s="27" t="s">
        <v>184</v>
      </c>
      <c r="W44" s="28" t="s">
        <v>183</v>
      </c>
      <c r="X44" s="197">
        <v>0</v>
      </c>
      <c r="Y44" s="197">
        <v>0</v>
      </c>
      <c r="Z44" s="197">
        <v>0</v>
      </c>
      <c r="AA44" s="197">
        <v>1</v>
      </c>
      <c r="AB44" s="197">
        <v>0</v>
      </c>
      <c r="AC44" s="197">
        <v>0</v>
      </c>
      <c r="AD44" s="197">
        <v>0</v>
      </c>
      <c r="AE44" s="197">
        <v>0</v>
      </c>
      <c r="AF44" s="26" t="s">
        <v>1817</v>
      </c>
      <c r="AG44" s="26"/>
    </row>
    <row r="45" spans="1:33" x14ac:dyDescent="0.2">
      <c r="A45" s="210">
        <v>43</v>
      </c>
      <c r="B45" s="207">
        <v>7</v>
      </c>
      <c r="C45" s="208">
        <v>1</v>
      </c>
      <c r="D45" s="209" t="s">
        <v>2272</v>
      </c>
      <c r="E45" s="25" t="s">
        <v>18</v>
      </c>
      <c r="F45" s="25" t="s">
        <v>154</v>
      </c>
      <c r="G45" s="25" t="s">
        <v>1183</v>
      </c>
      <c r="H45" s="25" t="s">
        <v>2273</v>
      </c>
      <c r="I45" s="207">
        <v>18</v>
      </c>
      <c r="J45" s="27" t="s">
        <v>2274</v>
      </c>
      <c r="K45" s="27" t="s">
        <v>2275</v>
      </c>
      <c r="L45" s="26" t="s">
        <v>256</v>
      </c>
      <c r="M45" s="26" t="s">
        <v>257</v>
      </c>
      <c r="N45" s="26" t="s">
        <v>258</v>
      </c>
      <c r="O45" s="26" t="s">
        <v>157</v>
      </c>
      <c r="P45" s="27" t="s">
        <v>204</v>
      </c>
      <c r="Q45" s="25" t="s">
        <v>1185</v>
      </c>
      <c r="R45" s="25" t="s">
        <v>1186</v>
      </c>
      <c r="S45" s="27" t="s">
        <v>328</v>
      </c>
      <c r="T45" s="27">
        <v>0</v>
      </c>
      <c r="U45" s="27">
        <v>0</v>
      </c>
      <c r="V45" s="27" t="s">
        <v>205</v>
      </c>
      <c r="W45" s="28" t="s">
        <v>205</v>
      </c>
      <c r="X45" s="197">
        <v>1</v>
      </c>
      <c r="Y45" s="197">
        <v>1</v>
      </c>
      <c r="Z45" s="197">
        <v>0</v>
      </c>
      <c r="AA45" s="197">
        <v>0</v>
      </c>
      <c r="AB45" s="197">
        <v>0</v>
      </c>
      <c r="AC45" s="197">
        <v>0</v>
      </c>
      <c r="AD45" s="197">
        <v>1</v>
      </c>
      <c r="AE45" s="197">
        <v>1</v>
      </c>
      <c r="AF45" s="26" t="s">
        <v>1821</v>
      </c>
      <c r="AG45" s="26"/>
    </row>
    <row r="46" spans="1:33" x14ac:dyDescent="0.2">
      <c r="A46" s="210">
        <v>44</v>
      </c>
      <c r="B46" s="207">
        <v>7</v>
      </c>
      <c r="C46" s="208">
        <v>2</v>
      </c>
      <c r="D46" s="209" t="s">
        <v>2276</v>
      </c>
      <c r="E46" s="25" t="s">
        <v>18</v>
      </c>
      <c r="F46" s="25" t="s">
        <v>154</v>
      </c>
      <c r="G46" s="25" t="s">
        <v>1183</v>
      </c>
      <c r="H46" s="25" t="s">
        <v>2273</v>
      </c>
      <c r="I46" s="207">
        <v>18</v>
      </c>
      <c r="J46" s="27" t="s">
        <v>2277</v>
      </c>
      <c r="K46" s="27" t="s">
        <v>2278</v>
      </c>
      <c r="L46" s="26" t="s">
        <v>256</v>
      </c>
      <c r="M46" s="26" t="s">
        <v>257</v>
      </c>
      <c r="N46" s="26" t="s">
        <v>258</v>
      </c>
      <c r="O46" s="26" t="s">
        <v>157</v>
      </c>
      <c r="P46" s="27" t="s">
        <v>1281</v>
      </c>
      <c r="Q46" s="25" t="s">
        <v>1195</v>
      </c>
      <c r="R46" s="25" t="s">
        <v>1189</v>
      </c>
      <c r="S46" s="27" t="s">
        <v>161</v>
      </c>
      <c r="T46" s="27">
        <v>0</v>
      </c>
      <c r="U46" s="27">
        <v>0</v>
      </c>
      <c r="V46" s="27" t="s">
        <v>234</v>
      </c>
      <c r="W46" s="28" t="s">
        <v>265</v>
      </c>
      <c r="X46" s="197">
        <v>1</v>
      </c>
      <c r="Y46" s="197">
        <v>1</v>
      </c>
      <c r="Z46" s="197">
        <v>0</v>
      </c>
      <c r="AA46" s="197">
        <v>0</v>
      </c>
      <c r="AB46" s="197">
        <v>0</v>
      </c>
      <c r="AC46" s="197">
        <v>0</v>
      </c>
      <c r="AD46" s="197">
        <v>1</v>
      </c>
      <c r="AE46" s="197">
        <v>1</v>
      </c>
      <c r="AF46" s="26" t="s">
        <v>266</v>
      </c>
      <c r="AG46" s="26"/>
    </row>
    <row r="47" spans="1:33" x14ac:dyDescent="0.2">
      <c r="A47" s="210">
        <v>45</v>
      </c>
      <c r="B47" s="207">
        <v>7</v>
      </c>
      <c r="C47" s="208">
        <v>3</v>
      </c>
      <c r="D47" s="209" t="s">
        <v>2279</v>
      </c>
      <c r="E47" s="25" t="s">
        <v>18</v>
      </c>
      <c r="F47" s="25" t="s">
        <v>154</v>
      </c>
      <c r="G47" s="25" t="s">
        <v>1183</v>
      </c>
      <c r="H47" s="25" t="s">
        <v>2273</v>
      </c>
      <c r="I47" s="207">
        <v>18</v>
      </c>
      <c r="J47" s="27" t="s">
        <v>2280</v>
      </c>
      <c r="K47" s="27" t="s">
        <v>2281</v>
      </c>
      <c r="L47" s="26" t="s">
        <v>256</v>
      </c>
      <c r="M47" s="26" t="s">
        <v>257</v>
      </c>
      <c r="N47" s="26" t="s">
        <v>258</v>
      </c>
      <c r="O47" s="26" t="s">
        <v>157</v>
      </c>
      <c r="P47" s="27" t="s">
        <v>1288</v>
      </c>
      <c r="Q47" s="25" t="s">
        <v>1195</v>
      </c>
      <c r="R47" s="25" t="s">
        <v>1189</v>
      </c>
      <c r="S47" s="27" t="s">
        <v>161</v>
      </c>
      <c r="T47" s="27">
        <v>0</v>
      </c>
      <c r="U47" s="27">
        <v>0</v>
      </c>
      <c r="V47" s="27" t="s">
        <v>234</v>
      </c>
      <c r="W47" s="28" t="s">
        <v>262</v>
      </c>
      <c r="X47" s="197">
        <v>1</v>
      </c>
      <c r="Y47" s="197">
        <v>1</v>
      </c>
      <c r="Z47" s="197">
        <v>0</v>
      </c>
      <c r="AA47" s="197">
        <v>0</v>
      </c>
      <c r="AB47" s="197">
        <v>0</v>
      </c>
      <c r="AC47" s="197">
        <v>0</v>
      </c>
      <c r="AD47" s="197">
        <v>1</v>
      </c>
      <c r="AE47" s="197">
        <v>1</v>
      </c>
      <c r="AF47" s="26" t="s">
        <v>263</v>
      </c>
      <c r="AG47" s="26"/>
    </row>
    <row r="48" spans="1:33" x14ac:dyDescent="0.2">
      <c r="A48" s="210">
        <v>46</v>
      </c>
      <c r="B48" s="207">
        <v>7</v>
      </c>
      <c r="C48" s="208">
        <v>4</v>
      </c>
      <c r="D48" s="209" t="s">
        <v>2282</v>
      </c>
      <c r="E48" s="25" t="s">
        <v>18</v>
      </c>
      <c r="F48" s="25" t="s">
        <v>154</v>
      </c>
      <c r="G48" s="25" t="s">
        <v>1183</v>
      </c>
      <c r="H48" s="25" t="s">
        <v>2273</v>
      </c>
      <c r="I48" s="207">
        <v>18</v>
      </c>
      <c r="J48" s="27" t="s">
        <v>2283</v>
      </c>
      <c r="K48" s="27" t="s">
        <v>2284</v>
      </c>
      <c r="L48" s="26" t="s">
        <v>256</v>
      </c>
      <c r="M48" s="26" t="s">
        <v>257</v>
      </c>
      <c r="N48" s="26" t="s">
        <v>258</v>
      </c>
      <c r="O48" s="26" t="s">
        <v>157</v>
      </c>
      <c r="P48" s="27" t="s">
        <v>1453</v>
      </c>
      <c r="Q48" s="25" t="s">
        <v>1195</v>
      </c>
      <c r="R48" s="25" t="s">
        <v>1189</v>
      </c>
      <c r="S48" s="27" t="s">
        <v>161</v>
      </c>
      <c r="T48" s="27">
        <v>0</v>
      </c>
      <c r="U48" s="27">
        <v>0</v>
      </c>
      <c r="V48" s="27" t="s">
        <v>234</v>
      </c>
      <c r="W48" s="28" t="s">
        <v>260</v>
      </c>
      <c r="X48" s="197">
        <v>1</v>
      </c>
      <c r="Y48" s="197">
        <v>1</v>
      </c>
      <c r="Z48" s="197">
        <v>0</v>
      </c>
      <c r="AA48" s="197">
        <v>0</v>
      </c>
      <c r="AB48" s="197">
        <v>0</v>
      </c>
      <c r="AC48" s="197">
        <v>0</v>
      </c>
      <c r="AD48" s="197">
        <v>1</v>
      </c>
      <c r="AE48" s="197">
        <v>1</v>
      </c>
      <c r="AF48" s="26" t="s">
        <v>1822</v>
      </c>
      <c r="AG48" s="26"/>
    </row>
    <row r="49" spans="1:33" x14ac:dyDescent="0.2">
      <c r="A49" s="210">
        <v>47</v>
      </c>
      <c r="B49" s="207">
        <v>8</v>
      </c>
      <c r="C49" s="208">
        <v>1</v>
      </c>
      <c r="D49" s="209" t="s">
        <v>2285</v>
      </c>
      <c r="E49" s="25" t="s">
        <v>19</v>
      </c>
      <c r="F49" s="25" t="s">
        <v>154</v>
      </c>
      <c r="G49" s="25" t="s">
        <v>1183</v>
      </c>
      <c r="H49" s="25" t="s">
        <v>2160</v>
      </c>
      <c r="I49" s="207">
        <v>19</v>
      </c>
      <c r="J49" s="27" t="s">
        <v>2286</v>
      </c>
      <c r="K49" s="27" t="s">
        <v>2287</v>
      </c>
      <c r="L49" s="26" t="s">
        <v>267</v>
      </c>
      <c r="M49" s="26" t="s">
        <v>268</v>
      </c>
      <c r="N49" s="26" t="s">
        <v>156</v>
      </c>
      <c r="O49" s="26" t="s">
        <v>157</v>
      </c>
      <c r="P49" s="27" t="s">
        <v>204</v>
      </c>
      <c r="Q49" s="25" t="s">
        <v>1185</v>
      </c>
      <c r="R49" s="25" t="s">
        <v>1186</v>
      </c>
      <c r="S49" s="27" t="s">
        <v>205</v>
      </c>
      <c r="T49" s="27">
        <v>0</v>
      </c>
      <c r="U49" s="27">
        <v>0</v>
      </c>
      <c r="V49" s="27" t="s">
        <v>205</v>
      </c>
      <c r="W49" s="28" t="s">
        <v>205</v>
      </c>
      <c r="X49" s="197">
        <v>0</v>
      </c>
      <c r="Y49" s="197">
        <v>1</v>
      </c>
      <c r="Z49" s="197">
        <v>1</v>
      </c>
      <c r="AA49" s="197">
        <v>1</v>
      </c>
      <c r="AB49" s="197">
        <v>0</v>
      </c>
      <c r="AC49" s="197">
        <v>0</v>
      </c>
      <c r="AD49" s="197">
        <v>1</v>
      </c>
      <c r="AE49" s="197">
        <v>0</v>
      </c>
      <c r="AF49" s="26" t="s">
        <v>206</v>
      </c>
      <c r="AG49" s="26"/>
    </row>
    <row r="50" spans="1:33" x14ac:dyDescent="0.2">
      <c r="A50" s="210">
        <v>48</v>
      </c>
      <c r="B50" s="207">
        <v>8</v>
      </c>
      <c r="C50" s="208">
        <v>2</v>
      </c>
      <c r="D50" s="209" t="s">
        <v>2288</v>
      </c>
      <c r="E50" s="25" t="s">
        <v>19</v>
      </c>
      <c r="F50" s="25" t="s">
        <v>154</v>
      </c>
      <c r="G50" s="25" t="s">
        <v>1183</v>
      </c>
      <c r="H50" s="25" t="s">
        <v>2181</v>
      </c>
      <c r="I50" s="207">
        <v>20</v>
      </c>
      <c r="J50" s="27" t="s">
        <v>2289</v>
      </c>
      <c r="K50" s="27" t="s">
        <v>2290</v>
      </c>
      <c r="L50" s="26" t="s">
        <v>267</v>
      </c>
      <c r="M50" s="26" t="s">
        <v>268</v>
      </c>
      <c r="N50" s="26" t="s">
        <v>182</v>
      </c>
      <c r="O50" s="26" t="s">
        <v>157</v>
      </c>
      <c r="P50" s="27" t="s">
        <v>1206</v>
      </c>
      <c r="Q50" s="25" t="s">
        <v>1188</v>
      </c>
      <c r="R50" s="25" t="s">
        <v>1189</v>
      </c>
      <c r="S50" s="27" t="s">
        <v>168</v>
      </c>
      <c r="T50" s="27">
        <v>0</v>
      </c>
      <c r="U50" s="27">
        <v>0</v>
      </c>
      <c r="V50" s="27" t="s">
        <v>205</v>
      </c>
      <c r="W50" s="28" t="s">
        <v>272</v>
      </c>
      <c r="X50" s="197">
        <v>0</v>
      </c>
      <c r="Y50" s="197">
        <v>1</v>
      </c>
      <c r="Z50" s="197">
        <v>1</v>
      </c>
      <c r="AA50" s="197">
        <v>1</v>
      </c>
      <c r="AB50" s="197">
        <v>0</v>
      </c>
      <c r="AC50" s="197">
        <v>0</v>
      </c>
      <c r="AD50" s="197">
        <v>1</v>
      </c>
      <c r="AE50" s="197">
        <v>0</v>
      </c>
      <c r="AF50" s="26" t="s">
        <v>273</v>
      </c>
      <c r="AG50" s="26"/>
    </row>
    <row r="51" spans="1:33" x14ac:dyDescent="0.2">
      <c r="A51" s="210">
        <v>49</v>
      </c>
      <c r="B51" s="207">
        <v>8</v>
      </c>
      <c r="C51" s="208">
        <v>3</v>
      </c>
      <c r="D51" s="209" t="s">
        <v>2291</v>
      </c>
      <c r="E51" s="25" t="s">
        <v>19</v>
      </c>
      <c r="F51" s="25" t="s">
        <v>154</v>
      </c>
      <c r="G51" s="25" t="s">
        <v>1183</v>
      </c>
      <c r="H51" s="25" t="s">
        <v>2181</v>
      </c>
      <c r="I51" s="207">
        <v>20</v>
      </c>
      <c r="J51" s="27" t="s">
        <v>2292</v>
      </c>
      <c r="K51" s="27" t="s">
        <v>2293</v>
      </c>
      <c r="L51" s="26" t="s">
        <v>267</v>
      </c>
      <c r="M51" s="26" t="s">
        <v>268</v>
      </c>
      <c r="N51" s="26" t="s">
        <v>182</v>
      </c>
      <c r="O51" s="26" t="s">
        <v>157</v>
      </c>
      <c r="P51" s="27" t="s">
        <v>269</v>
      </c>
      <c r="Q51" s="25" t="s">
        <v>1185</v>
      </c>
      <c r="R51" s="25" t="s">
        <v>1189</v>
      </c>
      <c r="S51" s="27" t="s">
        <v>168</v>
      </c>
      <c r="T51" s="27">
        <v>0</v>
      </c>
      <c r="U51" s="27">
        <v>0</v>
      </c>
      <c r="V51" s="27" t="s">
        <v>205</v>
      </c>
      <c r="W51" s="28" t="s">
        <v>270</v>
      </c>
      <c r="X51" s="197">
        <v>0</v>
      </c>
      <c r="Y51" s="197">
        <v>1</v>
      </c>
      <c r="Z51" s="197">
        <v>1</v>
      </c>
      <c r="AA51" s="197">
        <v>1</v>
      </c>
      <c r="AB51" s="197">
        <v>0</v>
      </c>
      <c r="AC51" s="197">
        <v>0</v>
      </c>
      <c r="AD51" s="197">
        <v>1</v>
      </c>
      <c r="AE51" s="197">
        <v>0</v>
      </c>
      <c r="AF51" s="26" t="s">
        <v>271</v>
      </c>
      <c r="AG51" s="26"/>
    </row>
    <row r="52" spans="1:33" x14ac:dyDescent="0.2">
      <c r="A52" s="210">
        <v>50</v>
      </c>
      <c r="B52" s="207">
        <v>9</v>
      </c>
      <c r="C52" s="208">
        <v>1</v>
      </c>
      <c r="D52" s="209" t="s">
        <v>2294</v>
      </c>
      <c r="E52" s="25" t="s">
        <v>20</v>
      </c>
      <c r="F52" s="25" t="s">
        <v>246</v>
      </c>
      <c r="G52" s="25" t="s">
        <v>1183</v>
      </c>
      <c r="H52" s="25" t="s">
        <v>2160</v>
      </c>
      <c r="I52" s="207">
        <v>21</v>
      </c>
      <c r="J52" s="27" t="s">
        <v>2295</v>
      </c>
      <c r="K52" s="27" t="s">
        <v>2296</v>
      </c>
      <c r="L52" s="26" t="s">
        <v>274</v>
      </c>
      <c r="M52" s="26" t="s">
        <v>275</v>
      </c>
      <c r="N52" s="26" t="s">
        <v>156</v>
      </c>
      <c r="O52" s="26" t="s">
        <v>157</v>
      </c>
      <c r="P52" s="27" t="s">
        <v>1206</v>
      </c>
      <c r="Q52" s="25" t="s">
        <v>1188</v>
      </c>
      <c r="R52" s="25" t="s">
        <v>1189</v>
      </c>
      <c r="S52" s="27" t="s">
        <v>168</v>
      </c>
      <c r="T52" s="27">
        <v>0</v>
      </c>
      <c r="U52" s="27">
        <v>0</v>
      </c>
      <c r="V52" s="27" t="s">
        <v>205</v>
      </c>
      <c r="W52" s="28" t="s">
        <v>276</v>
      </c>
      <c r="X52" s="197">
        <v>1</v>
      </c>
      <c r="Y52" s="197">
        <v>1</v>
      </c>
      <c r="Z52" s="197">
        <v>0</v>
      </c>
      <c r="AA52" s="197">
        <v>0</v>
      </c>
      <c r="AB52" s="197">
        <v>0</v>
      </c>
      <c r="AC52" s="197">
        <v>0</v>
      </c>
      <c r="AD52" s="197">
        <v>1</v>
      </c>
      <c r="AE52" s="197">
        <v>1</v>
      </c>
      <c r="AF52" s="26" t="s">
        <v>1824</v>
      </c>
      <c r="AG52" s="26"/>
    </row>
    <row r="53" spans="1:33" x14ac:dyDescent="0.2">
      <c r="A53" s="210">
        <v>51</v>
      </c>
      <c r="B53" s="207">
        <v>9</v>
      </c>
      <c r="C53" s="208">
        <v>2</v>
      </c>
      <c r="D53" s="209" t="s">
        <v>2297</v>
      </c>
      <c r="E53" s="25" t="s">
        <v>20</v>
      </c>
      <c r="F53" s="25" t="s">
        <v>246</v>
      </c>
      <c r="G53" s="25" t="s">
        <v>1183</v>
      </c>
      <c r="H53" s="25" t="s">
        <v>2160</v>
      </c>
      <c r="I53" s="207">
        <v>21</v>
      </c>
      <c r="J53" s="27" t="s">
        <v>2298</v>
      </c>
      <c r="K53" s="27" t="s">
        <v>2299</v>
      </c>
      <c r="L53" s="26" t="s">
        <v>274</v>
      </c>
      <c r="M53" s="26" t="s">
        <v>275</v>
      </c>
      <c r="N53" s="26" t="s">
        <v>156</v>
      </c>
      <c r="O53" s="26" t="s">
        <v>157</v>
      </c>
      <c r="P53" s="27" t="s">
        <v>204</v>
      </c>
      <c r="Q53" s="25" t="s">
        <v>1185</v>
      </c>
      <c r="R53" s="25" t="s">
        <v>1186</v>
      </c>
      <c r="S53" s="27" t="s">
        <v>205</v>
      </c>
      <c r="T53" s="27">
        <v>0</v>
      </c>
      <c r="U53" s="27">
        <v>0</v>
      </c>
      <c r="V53" s="27" t="s">
        <v>205</v>
      </c>
      <c r="W53" s="28" t="s">
        <v>205</v>
      </c>
      <c r="X53" s="197">
        <v>1</v>
      </c>
      <c r="Y53" s="197">
        <v>1</v>
      </c>
      <c r="Z53" s="197">
        <v>0</v>
      </c>
      <c r="AA53" s="197">
        <v>0</v>
      </c>
      <c r="AB53" s="197">
        <v>0</v>
      </c>
      <c r="AC53" s="197">
        <v>0</v>
      </c>
      <c r="AD53" s="197">
        <v>1</v>
      </c>
      <c r="AE53" s="197">
        <v>1</v>
      </c>
      <c r="AF53" s="26" t="s">
        <v>206</v>
      </c>
      <c r="AG53" s="26"/>
    </row>
    <row r="54" spans="1:33" x14ac:dyDescent="0.2">
      <c r="A54" s="210">
        <v>52</v>
      </c>
      <c r="B54" s="207">
        <v>10</v>
      </c>
      <c r="C54" s="208">
        <v>1</v>
      </c>
      <c r="D54" s="209" t="s">
        <v>2300</v>
      </c>
      <c r="E54" s="25" t="s">
        <v>21</v>
      </c>
      <c r="F54" s="25" t="s">
        <v>154</v>
      </c>
      <c r="G54" s="25" t="s">
        <v>1183</v>
      </c>
      <c r="H54" s="25" t="s">
        <v>2181</v>
      </c>
      <c r="I54" s="207">
        <v>22</v>
      </c>
      <c r="J54" s="27" t="s">
        <v>2301</v>
      </c>
      <c r="K54" s="27" t="s">
        <v>2302</v>
      </c>
      <c r="L54" s="26" t="s">
        <v>277</v>
      </c>
      <c r="M54" s="26" t="s">
        <v>205</v>
      </c>
      <c r="N54" s="26" t="s">
        <v>182</v>
      </c>
      <c r="O54" s="26" t="s">
        <v>176</v>
      </c>
      <c r="P54" s="27" t="s">
        <v>1232</v>
      </c>
      <c r="Q54" s="25" t="s">
        <v>1188</v>
      </c>
      <c r="R54" s="25" t="s">
        <v>1189</v>
      </c>
      <c r="S54" s="27" t="s">
        <v>161</v>
      </c>
      <c r="T54" s="27">
        <v>0</v>
      </c>
      <c r="U54" s="27">
        <v>0</v>
      </c>
      <c r="V54" s="27" t="s">
        <v>234</v>
      </c>
      <c r="W54" s="28" t="s">
        <v>281</v>
      </c>
      <c r="X54" s="197">
        <v>1</v>
      </c>
      <c r="Y54" s="197">
        <v>1</v>
      </c>
      <c r="Z54" s="197">
        <v>0</v>
      </c>
      <c r="AA54" s="197">
        <v>0</v>
      </c>
      <c r="AB54" s="197">
        <v>0</v>
      </c>
      <c r="AC54" s="197">
        <v>0</v>
      </c>
      <c r="AD54" s="197">
        <v>0</v>
      </c>
      <c r="AE54" s="197">
        <v>0</v>
      </c>
      <c r="AF54" s="26" t="s">
        <v>282</v>
      </c>
      <c r="AG54" s="26"/>
    </row>
    <row r="55" spans="1:33" x14ac:dyDescent="0.2">
      <c r="A55" s="210">
        <v>53</v>
      </c>
      <c r="B55" s="207">
        <v>10</v>
      </c>
      <c r="C55" s="208">
        <v>2</v>
      </c>
      <c r="D55" s="209" t="s">
        <v>2303</v>
      </c>
      <c r="E55" s="25" t="s">
        <v>21</v>
      </c>
      <c r="F55" s="25" t="s">
        <v>154</v>
      </c>
      <c r="G55" s="25" t="s">
        <v>1183</v>
      </c>
      <c r="H55" s="25" t="s">
        <v>2181</v>
      </c>
      <c r="I55" s="207">
        <v>22</v>
      </c>
      <c r="J55" s="27" t="s">
        <v>2304</v>
      </c>
      <c r="K55" s="27" t="s">
        <v>2305</v>
      </c>
      <c r="L55" s="26" t="s">
        <v>277</v>
      </c>
      <c r="M55" s="26" t="s">
        <v>205</v>
      </c>
      <c r="N55" s="26" t="s">
        <v>182</v>
      </c>
      <c r="O55" s="26" t="s">
        <v>176</v>
      </c>
      <c r="P55" s="27" t="s">
        <v>1458</v>
      </c>
      <c r="Q55" s="25" t="s">
        <v>1188</v>
      </c>
      <c r="R55" s="25" t="s">
        <v>1189</v>
      </c>
      <c r="S55" s="27" t="s">
        <v>161</v>
      </c>
      <c r="T55" s="27">
        <v>0</v>
      </c>
      <c r="U55" s="27">
        <v>0</v>
      </c>
      <c r="V55" s="27" t="s">
        <v>234</v>
      </c>
      <c r="W55" s="28" t="s">
        <v>279</v>
      </c>
      <c r="X55" s="197">
        <v>1</v>
      </c>
      <c r="Y55" s="197">
        <v>1</v>
      </c>
      <c r="Z55" s="197">
        <v>0</v>
      </c>
      <c r="AA55" s="197">
        <v>0</v>
      </c>
      <c r="AB55" s="197">
        <v>0</v>
      </c>
      <c r="AC55" s="197">
        <v>0</v>
      </c>
      <c r="AD55" s="197">
        <v>0</v>
      </c>
      <c r="AE55" s="197">
        <v>0</v>
      </c>
      <c r="AF55" s="26" t="s">
        <v>1825</v>
      </c>
      <c r="AG55" s="26"/>
    </row>
    <row r="56" spans="1:33" x14ac:dyDescent="0.2">
      <c r="A56" s="210">
        <v>54</v>
      </c>
      <c r="B56" s="207">
        <v>11</v>
      </c>
      <c r="C56" s="208">
        <v>1</v>
      </c>
      <c r="D56" s="209" t="s">
        <v>2306</v>
      </c>
      <c r="E56" s="25" t="s">
        <v>22</v>
      </c>
      <c r="F56" s="25" t="s">
        <v>154</v>
      </c>
      <c r="G56" s="25" t="s">
        <v>1183</v>
      </c>
      <c r="H56" s="25" t="s">
        <v>2307</v>
      </c>
      <c r="I56" s="207">
        <v>23</v>
      </c>
      <c r="J56" s="27" t="s">
        <v>2308</v>
      </c>
      <c r="K56" s="27" t="s">
        <v>2309</v>
      </c>
      <c r="L56" s="26" t="s">
        <v>283</v>
      </c>
      <c r="M56" s="26" t="s">
        <v>284</v>
      </c>
      <c r="N56" s="26" t="s">
        <v>312</v>
      </c>
      <c r="O56" s="26" t="s">
        <v>157</v>
      </c>
      <c r="P56" s="27" t="s">
        <v>1222</v>
      </c>
      <c r="Q56" s="25" t="s">
        <v>1195</v>
      </c>
      <c r="R56" s="25" t="s">
        <v>1186</v>
      </c>
      <c r="S56" s="27" t="s">
        <v>205</v>
      </c>
      <c r="T56" s="27">
        <v>0</v>
      </c>
      <c r="U56" s="27">
        <v>0</v>
      </c>
      <c r="V56" s="27" t="s">
        <v>205</v>
      </c>
      <c r="W56" s="28" t="s">
        <v>205</v>
      </c>
      <c r="X56" s="197">
        <v>0</v>
      </c>
      <c r="Y56" s="197">
        <v>1</v>
      </c>
      <c r="Z56" s="197">
        <v>0</v>
      </c>
      <c r="AA56" s="197">
        <v>0</v>
      </c>
      <c r="AB56" s="197">
        <v>0</v>
      </c>
      <c r="AC56" s="197">
        <v>1</v>
      </c>
      <c r="AD56" s="197">
        <v>0</v>
      </c>
      <c r="AE56" s="197">
        <v>0</v>
      </c>
      <c r="AF56" s="26" t="s">
        <v>206</v>
      </c>
      <c r="AG56" s="26"/>
    </row>
    <row r="57" spans="1:33" x14ac:dyDescent="0.2">
      <c r="A57" s="210">
        <v>55</v>
      </c>
      <c r="B57" s="207">
        <v>11</v>
      </c>
      <c r="C57" s="208">
        <v>2</v>
      </c>
      <c r="D57" s="209" t="s">
        <v>2310</v>
      </c>
      <c r="E57" s="25" t="s">
        <v>22</v>
      </c>
      <c r="F57" s="25" t="s">
        <v>154</v>
      </c>
      <c r="G57" s="25" t="s">
        <v>1183</v>
      </c>
      <c r="H57" s="25" t="s">
        <v>2307</v>
      </c>
      <c r="I57" s="207">
        <v>23</v>
      </c>
      <c r="J57" s="27" t="s">
        <v>2311</v>
      </c>
      <c r="K57" s="27" t="s">
        <v>2312</v>
      </c>
      <c r="L57" s="26" t="s">
        <v>283</v>
      </c>
      <c r="M57" s="26" t="s">
        <v>284</v>
      </c>
      <c r="N57" s="26" t="s">
        <v>312</v>
      </c>
      <c r="O57" s="26" t="s">
        <v>157</v>
      </c>
      <c r="P57" s="27" t="s">
        <v>288</v>
      </c>
      <c r="Q57" s="25" t="s">
        <v>1192</v>
      </c>
      <c r="R57" s="25" t="s">
        <v>1189</v>
      </c>
      <c r="S57" s="27" t="s">
        <v>161</v>
      </c>
      <c r="T57" s="27">
        <v>0</v>
      </c>
      <c r="U57" s="27">
        <v>0</v>
      </c>
      <c r="V57" s="27" t="s">
        <v>205</v>
      </c>
      <c r="W57" s="28" t="s">
        <v>286</v>
      </c>
      <c r="X57" s="197">
        <v>0</v>
      </c>
      <c r="Y57" s="197">
        <v>1</v>
      </c>
      <c r="Z57" s="197">
        <v>0</v>
      </c>
      <c r="AA57" s="197">
        <v>0</v>
      </c>
      <c r="AB57" s="197">
        <v>0</v>
      </c>
      <c r="AC57" s="197">
        <v>1</v>
      </c>
      <c r="AD57" s="197">
        <v>0</v>
      </c>
      <c r="AE57" s="197">
        <v>0</v>
      </c>
      <c r="AF57" s="26" t="s">
        <v>287</v>
      </c>
      <c r="AG57" s="26"/>
    </row>
    <row r="58" spans="1:33" x14ac:dyDescent="0.2">
      <c r="A58" s="210">
        <v>56</v>
      </c>
      <c r="B58" s="207">
        <v>12</v>
      </c>
      <c r="C58" s="208">
        <v>1</v>
      </c>
      <c r="D58" s="209" t="s">
        <v>2313</v>
      </c>
      <c r="E58" s="25" t="s">
        <v>23</v>
      </c>
      <c r="F58" s="25" t="s">
        <v>154</v>
      </c>
      <c r="G58" s="25" t="s">
        <v>1183</v>
      </c>
      <c r="H58" s="25" t="s">
        <v>2307</v>
      </c>
      <c r="I58" s="207">
        <v>24</v>
      </c>
      <c r="J58" s="27" t="s">
        <v>2314</v>
      </c>
      <c r="K58" s="27" t="s">
        <v>2315</v>
      </c>
      <c r="L58" s="26" t="s">
        <v>290</v>
      </c>
      <c r="M58" s="26" t="s">
        <v>311</v>
      </c>
      <c r="N58" s="26" t="s">
        <v>312</v>
      </c>
      <c r="O58" s="26" t="s">
        <v>157</v>
      </c>
      <c r="P58" s="27" t="s">
        <v>225</v>
      </c>
      <c r="Q58" s="25" t="s">
        <v>1188</v>
      </c>
      <c r="R58" s="25" t="s">
        <v>1189</v>
      </c>
      <c r="S58" s="27" t="s">
        <v>161</v>
      </c>
      <c r="T58" s="27">
        <v>0</v>
      </c>
      <c r="U58" s="27">
        <v>0</v>
      </c>
      <c r="V58" s="27" t="s">
        <v>211</v>
      </c>
      <c r="W58" s="28" t="s">
        <v>313</v>
      </c>
      <c r="X58" s="197">
        <v>1</v>
      </c>
      <c r="Y58" s="197">
        <v>1</v>
      </c>
      <c r="Z58" s="197">
        <v>1</v>
      </c>
      <c r="AA58" s="197">
        <v>1</v>
      </c>
      <c r="AB58" s="197">
        <v>0</v>
      </c>
      <c r="AC58" s="197">
        <v>0</v>
      </c>
      <c r="AD58" s="197">
        <v>1</v>
      </c>
      <c r="AE58" s="197">
        <v>1</v>
      </c>
      <c r="AF58" s="26" t="s">
        <v>314</v>
      </c>
      <c r="AG58" s="26"/>
    </row>
    <row r="59" spans="1:33" x14ac:dyDescent="0.2">
      <c r="A59" s="210">
        <v>57</v>
      </c>
      <c r="B59" s="207">
        <v>12</v>
      </c>
      <c r="C59" s="208">
        <v>2</v>
      </c>
      <c r="D59" s="209" t="s">
        <v>2316</v>
      </c>
      <c r="E59" s="25" t="s">
        <v>23</v>
      </c>
      <c r="F59" s="25" t="s">
        <v>154</v>
      </c>
      <c r="G59" s="25" t="s">
        <v>1183</v>
      </c>
      <c r="H59" s="25" t="s">
        <v>2152</v>
      </c>
      <c r="I59" s="207">
        <v>25</v>
      </c>
      <c r="J59" s="27" t="s">
        <v>2317</v>
      </c>
      <c r="K59" s="27" t="s">
        <v>2318</v>
      </c>
      <c r="L59" s="26" t="s">
        <v>290</v>
      </c>
      <c r="M59" s="26" t="s">
        <v>296</v>
      </c>
      <c r="N59" s="26" t="s">
        <v>196</v>
      </c>
      <c r="O59" s="26" t="s">
        <v>157</v>
      </c>
      <c r="P59" s="27" t="s">
        <v>1204</v>
      </c>
      <c r="Q59" s="25" t="s">
        <v>1185</v>
      </c>
      <c r="R59" s="25" t="s">
        <v>1189</v>
      </c>
      <c r="S59" s="27" t="s">
        <v>161</v>
      </c>
      <c r="T59" s="27">
        <v>2018</v>
      </c>
      <c r="U59" s="27">
        <v>2022</v>
      </c>
      <c r="V59" s="27" t="s">
        <v>162</v>
      </c>
      <c r="W59" s="28" t="s">
        <v>303</v>
      </c>
      <c r="X59" s="197">
        <v>1</v>
      </c>
      <c r="Y59" s="197">
        <v>1</v>
      </c>
      <c r="Z59" s="197">
        <v>1</v>
      </c>
      <c r="AA59" s="197">
        <v>1</v>
      </c>
      <c r="AB59" s="197">
        <v>0</v>
      </c>
      <c r="AC59" s="197">
        <v>0</v>
      </c>
      <c r="AD59" s="197">
        <v>1</v>
      </c>
      <c r="AE59" s="197">
        <v>1</v>
      </c>
      <c r="AF59" s="26" t="s">
        <v>1826</v>
      </c>
      <c r="AG59" s="26"/>
    </row>
    <row r="60" spans="1:33" x14ac:dyDescent="0.2">
      <c r="A60" s="210">
        <v>58</v>
      </c>
      <c r="B60" s="207">
        <v>12</v>
      </c>
      <c r="C60" s="208">
        <v>3</v>
      </c>
      <c r="D60" s="209" t="s">
        <v>2319</v>
      </c>
      <c r="E60" s="25" t="s">
        <v>23</v>
      </c>
      <c r="F60" s="25" t="s">
        <v>154</v>
      </c>
      <c r="G60" s="25" t="s">
        <v>1183</v>
      </c>
      <c r="H60" s="25" t="s">
        <v>2152</v>
      </c>
      <c r="I60" s="207">
        <v>25</v>
      </c>
      <c r="J60" s="27" t="s">
        <v>2317</v>
      </c>
      <c r="K60" s="27" t="s">
        <v>2320</v>
      </c>
      <c r="L60" s="26" t="s">
        <v>290</v>
      </c>
      <c r="M60" s="26" t="s">
        <v>296</v>
      </c>
      <c r="N60" s="26" t="s">
        <v>196</v>
      </c>
      <c r="O60" s="26" t="s">
        <v>157</v>
      </c>
      <c r="P60" s="27" t="s">
        <v>1204</v>
      </c>
      <c r="Q60" s="25" t="s">
        <v>1185</v>
      </c>
      <c r="R60" s="25" t="s">
        <v>1189</v>
      </c>
      <c r="S60" s="27" t="s">
        <v>161</v>
      </c>
      <c r="T60" s="27">
        <v>2022</v>
      </c>
      <c r="U60" s="27">
        <v>2022</v>
      </c>
      <c r="V60" s="27" t="s">
        <v>211</v>
      </c>
      <c r="W60" s="28" t="s">
        <v>305</v>
      </c>
      <c r="X60" s="197">
        <v>1</v>
      </c>
      <c r="Y60" s="197">
        <v>1</v>
      </c>
      <c r="Z60" s="197">
        <v>1</v>
      </c>
      <c r="AA60" s="197">
        <v>1</v>
      </c>
      <c r="AB60" s="197">
        <v>0</v>
      </c>
      <c r="AC60" s="197">
        <v>0</v>
      </c>
      <c r="AD60" s="197">
        <v>1</v>
      </c>
      <c r="AE60" s="197">
        <v>1</v>
      </c>
      <c r="AF60" s="26" t="s">
        <v>1827</v>
      </c>
      <c r="AG60" s="26"/>
    </row>
    <row r="61" spans="1:33" x14ac:dyDescent="0.2">
      <c r="A61" s="210">
        <v>59</v>
      </c>
      <c r="B61" s="207">
        <v>12</v>
      </c>
      <c r="C61" s="208">
        <v>4</v>
      </c>
      <c r="D61" s="209" t="s">
        <v>2321</v>
      </c>
      <c r="E61" s="25" t="s">
        <v>23</v>
      </c>
      <c r="F61" s="25" t="s">
        <v>154</v>
      </c>
      <c r="G61" s="25" t="s">
        <v>1183</v>
      </c>
      <c r="H61" s="25" t="s">
        <v>2152</v>
      </c>
      <c r="I61" s="207">
        <v>25</v>
      </c>
      <c r="J61" s="27" t="s">
        <v>2322</v>
      </c>
      <c r="K61" s="27" t="s">
        <v>2323</v>
      </c>
      <c r="L61" s="26" t="s">
        <v>290</v>
      </c>
      <c r="M61" s="26" t="s">
        <v>309</v>
      </c>
      <c r="N61" s="26" t="s">
        <v>196</v>
      </c>
      <c r="O61" s="26" t="s">
        <v>157</v>
      </c>
      <c r="P61" s="27" t="s">
        <v>1244</v>
      </c>
      <c r="Q61" s="25" t="s">
        <v>1192</v>
      </c>
      <c r="R61" s="25" t="s">
        <v>1189</v>
      </c>
      <c r="S61" s="27" t="s">
        <v>161</v>
      </c>
      <c r="T61" s="27">
        <v>0</v>
      </c>
      <c r="U61" s="27">
        <v>0</v>
      </c>
      <c r="V61" s="27" t="s">
        <v>211</v>
      </c>
      <c r="W61" s="28" t="s">
        <v>307</v>
      </c>
      <c r="X61" s="197">
        <v>1</v>
      </c>
      <c r="Y61" s="197">
        <v>1</v>
      </c>
      <c r="Z61" s="197">
        <v>1</v>
      </c>
      <c r="AA61" s="197">
        <v>1</v>
      </c>
      <c r="AB61" s="197">
        <v>0</v>
      </c>
      <c r="AC61" s="197">
        <v>0</v>
      </c>
      <c r="AD61" s="197">
        <v>1</v>
      </c>
      <c r="AE61" s="197">
        <v>1</v>
      </c>
      <c r="AF61" s="26" t="s">
        <v>1828</v>
      </c>
      <c r="AG61" s="26"/>
    </row>
    <row r="62" spans="1:33" x14ac:dyDescent="0.2">
      <c r="A62" s="210">
        <v>60</v>
      </c>
      <c r="B62" s="207">
        <v>12</v>
      </c>
      <c r="C62" s="208">
        <v>5</v>
      </c>
      <c r="D62" s="209" t="s">
        <v>2324</v>
      </c>
      <c r="E62" s="25" t="s">
        <v>23</v>
      </c>
      <c r="F62" s="25" t="s">
        <v>154</v>
      </c>
      <c r="G62" s="25" t="s">
        <v>1183</v>
      </c>
      <c r="H62" s="25" t="s">
        <v>2152</v>
      </c>
      <c r="I62" s="207">
        <v>25</v>
      </c>
      <c r="J62" s="27" t="s">
        <v>2322</v>
      </c>
      <c r="K62" s="27" t="s">
        <v>2325</v>
      </c>
      <c r="L62" s="26" t="s">
        <v>290</v>
      </c>
      <c r="M62" s="26" t="s">
        <v>296</v>
      </c>
      <c r="N62" s="26" t="s">
        <v>196</v>
      </c>
      <c r="O62" s="26" t="s">
        <v>157</v>
      </c>
      <c r="P62" s="27" t="s">
        <v>1244</v>
      </c>
      <c r="Q62" s="25" t="s">
        <v>1192</v>
      </c>
      <c r="R62" s="25" t="s">
        <v>1189</v>
      </c>
      <c r="S62" s="27" t="s">
        <v>161</v>
      </c>
      <c r="T62" s="27">
        <v>2009</v>
      </c>
      <c r="U62" s="27">
        <v>2023</v>
      </c>
      <c r="V62" s="27" t="s">
        <v>162</v>
      </c>
      <c r="W62" s="28" t="s">
        <v>307</v>
      </c>
      <c r="X62" s="197">
        <v>1</v>
      </c>
      <c r="Y62" s="197">
        <v>1</v>
      </c>
      <c r="Z62" s="197">
        <v>1</v>
      </c>
      <c r="AA62" s="197">
        <v>1</v>
      </c>
      <c r="AB62" s="197">
        <v>0</v>
      </c>
      <c r="AC62" s="197">
        <v>0</v>
      </c>
      <c r="AD62" s="197">
        <v>1</v>
      </c>
      <c r="AE62" s="197">
        <v>1</v>
      </c>
      <c r="AF62" s="26" t="s">
        <v>1829</v>
      </c>
      <c r="AG62" s="26"/>
    </row>
    <row r="63" spans="1:33" x14ac:dyDescent="0.2">
      <c r="A63" s="210">
        <v>61</v>
      </c>
      <c r="B63" s="207">
        <v>12</v>
      </c>
      <c r="C63" s="208">
        <v>6</v>
      </c>
      <c r="D63" s="209" t="s">
        <v>2326</v>
      </c>
      <c r="E63" s="25" t="s">
        <v>23</v>
      </c>
      <c r="F63" s="25" t="s">
        <v>154</v>
      </c>
      <c r="G63" s="25" t="s">
        <v>1183</v>
      </c>
      <c r="H63" s="25" t="s">
        <v>2152</v>
      </c>
      <c r="I63" s="207">
        <v>25</v>
      </c>
      <c r="J63" s="27" t="s">
        <v>2327</v>
      </c>
      <c r="K63" s="27" t="s">
        <v>2328</v>
      </c>
      <c r="L63" s="26" t="s">
        <v>155</v>
      </c>
      <c r="M63" s="26" t="s">
        <v>181</v>
      </c>
      <c r="N63" s="26" t="s">
        <v>196</v>
      </c>
      <c r="O63" s="26" t="s">
        <v>157</v>
      </c>
      <c r="P63" s="27" t="s">
        <v>288</v>
      </c>
      <c r="Q63" s="25" t="s">
        <v>1192</v>
      </c>
      <c r="R63" s="25" t="s">
        <v>1189</v>
      </c>
      <c r="S63" s="27" t="s">
        <v>168</v>
      </c>
      <c r="T63" s="27">
        <v>1990</v>
      </c>
      <c r="U63" s="27">
        <v>2020</v>
      </c>
      <c r="V63" s="27" t="s">
        <v>162</v>
      </c>
      <c r="W63" s="28" t="s">
        <v>289</v>
      </c>
      <c r="X63" s="197">
        <v>1</v>
      </c>
      <c r="Y63" s="197">
        <v>1</v>
      </c>
      <c r="Z63" s="197">
        <v>1</v>
      </c>
      <c r="AA63" s="197">
        <v>1</v>
      </c>
      <c r="AB63" s="197">
        <v>0</v>
      </c>
      <c r="AC63" s="197">
        <v>0</v>
      </c>
      <c r="AD63" s="197">
        <v>1</v>
      </c>
      <c r="AE63" s="197">
        <v>1</v>
      </c>
      <c r="AF63" s="26" t="s">
        <v>1830</v>
      </c>
      <c r="AG63" s="26"/>
    </row>
    <row r="64" spans="1:33" x14ac:dyDescent="0.2">
      <c r="A64" s="210">
        <v>62</v>
      </c>
      <c r="B64" s="207">
        <v>12</v>
      </c>
      <c r="C64" s="208">
        <v>7</v>
      </c>
      <c r="D64" s="209" t="s">
        <v>2329</v>
      </c>
      <c r="E64" s="25" t="s">
        <v>23</v>
      </c>
      <c r="F64" s="25" t="s">
        <v>154</v>
      </c>
      <c r="G64" s="25" t="s">
        <v>1183</v>
      </c>
      <c r="H64" s="25" t="s">
        <v>2330</v>
      </c>
      <c r="I64" s="207">
        <v>26</v>
      </c>
      <c r="J64" s="27" t="s">
        <v>2331</v>
      </c>
      <c r="K64" s="27" t="s">
        <v>2332</v>
      </c>
      <c r="L64" s="26" t="s">
        <v>290</v>
      </c>
      <c r="M64" s="26" t="s">
        <v>291</v>
      </c>
      <c r="N64" s="26" t="s">
        <v>1831</v>
      </c>
      <c r="O64" s="26" t="s">
        <v>157</v>
      </c>
      <c r="P64" s="27" t="s">
        <v>1217</v>
      </c>
      <c r="Q64" s="25" t="s">
        <v>1195</v>
      </c>
      <c r="R64" s="25" t="s">
        <v>1189</v>
      </c>
      <c r="S64" s="27" t="s">
        <v>161</v>
      </c>
      <c r="T64" s="27">
        <v>2021</v>
      </c>
      <c r="U64" s="27">
        <v>2021</v>
      </c>
      <c r="V64" s="27" t="s">
        <v>162</v>
      </c>
      <c r="W64" s="28" t="s">
        <v>292</v>
      </c>
      <c r="X64" s="197">
        <v>1</v>
      </c>
      <c r="Y64" s="197">
        <v>1</v>
      </c>
      <c r="Z64" s="197">
        <v>1</v>
      </c>
      <c r="AA64" s="197">
        <v>1</v>
      </c>
      <c r="AB64" s="197">
        <v>0</v>
      </c>
      <c r="AC64" s="197">
        <v>0</v>
      </c>
      <c r="AD64" s="197">
        <v>1</v>
      </c>
      <c r="AE64" s="197">
        <v>1</v>
      </c>
      <c r="AF64" s="26" t="s">
        <v>1833</v>
      </c>
      <c r="AG64" s="26"/>
    </row>
    <row r="65" spans="1:33" x14ac:dyDescent="0.2">
      <c r="A65" s="210">
        <v>63</v>
      </c>
      <c r="B65" s="207">
        <v>12</v>
      </c>
      <c r="C65" s="208">
        <v>8</v>
      </c>
      <c r="D65" s="209" t="s">
        <v>2333</v>
      </c>
      <c r="E65" s="25" t="s">
        <v>23</v>
      </c>
      <c r="F65" s="25" t="s">
        <v>154</v>
      </c>
      <c r="G65" s="25" t="s">
        <v>1183</v>
      </c>
      <c r="H65" s="25" t="s">
        <v>2330</v>
      </c>
      <c r="I65" s="207">
        <v>26</v>
      </c>
      <c r="J65" s="27" t="s">
        <v>2334</v>
      </c>
      <c r="K65" s="27" t="s">
        <v>2335</v>
      </c>
      <c r="L65" s="26" t="s">
        <v>290</v>
      </c>
      <c r="M65" s="26" t="s">
        <v>291</v>
      </c>
      <c r="N65" s="26" t="s">
        <v>1831</v>
      </c>
      <c r="O65" s="26" t="s">
        <v>157</v>
      </c>
      <c r="P65" s="27" t="s">
        <v>293</v>
      </c>
      <c r="Q65" s="25" t="s">
        <v>1192</v>
      </c>
      <c r="R65" s="25" t="s">
        <v>1189</v>
      </c>
      <c r="S65" s="27" t="s">
        <v>161</v>
      </c>
      <c r="T65" s="27">
        <v>2023</v>
      </c>
      <c r="U65" s="27">
        <v>2023</v>
      </c>
      <c r="V65" s="27" t="s">
        <v>162</v>
      </c>
      <c r="W65" s="28" t="s">
        <v>294</v>
      </c>
      <c r="X65" s="197">
        <v>1</v>
      </c>
      <c r="Y65" s="197">
        <v>1</v>
      </c>
      <c r="Z65" s="197">
        <v>1</v>
      </c>
      <c r="AA65" s="197">
        <v>1</v>
      </c>
      <c r="AB65" s="197">
        <v>0</v>
      </c>
      <c r="AC65" s="197">
        <v>0</v>
      </c>
      <c r="AD65" s="197">
        <v>1</v>
      </c>
      <c r="AE65" s="197">
        <v>1</v>
      </c>
      <c r="AF65" s="26" t="s">
        <v>295</v>
      </c>
      <c r="AG65" s="26"/>
    </row>
    <row r="66" spans="1:33" x14ac:dyDescent="0.2">
      <c r="A66" s="210">
        <v>64</v>
      </c>
      <c r="B66" s="207">
        <v>12</v>
      </c>
      <c r="C66" s="208">
        <v>9</v>
      </c>
      <c r="D66" s="209" t="s">
        <v>2336</v>
      </c>
      <c r="E66" s="25" t="s">
        <v>23</v>
      </c>
      <c r="F66" s="25" t="s">
        <v>154</v>
      </c>
      <c r="G66" s="25" t="s">
        <v>1183</v>
      </c>
      <c r="H66" s="25" t="s">
        <v>2337</v>
      </c>
      <c r="I66" s="207">
        <v>27</v>
      </c>
      <c r="J66" s="27" t="s">
        <v>2338</v>
      </c>
      <c r="K66" s="27" t="s">
        <v>2339</v>
      </c>
      <c r="L66" s="26" t="s">
        <v>290</v>
      </c>
      <c r="M66" s="26" t="s">
        <v>296</v>
      </c>
      <c r="N66" s="26" t="s">
        <v>297</v>
      </c>
      <c r="O66" s="26" t="s">
        <v>157</v>
      </c>
      <c r="P66" s="27" t="s">
        <v>1222</v>
      </c>
      <c r="Q66" s="25" t="s">
        <v>1195</v>
      </c>
      <c r="R66" s="25" t="s">
        <v>1186</v>
      </c>
      <c r="S66" s="27" t="s">
        <v>161</v>
      </c>
      <c r="T66" s="27">
        <v>2017</v>
      </c>
      <c r="U66" s="27">
        <v>2019</v>
      </c>
      <c r="V66" s="27" t="s">
        <v>299</v>
      </c>
      <c r="W66" s="28" t="s">
        <v>298</v>
      </c>
      <c r="X66" s="197">
        <v>1</v>
      </c>
      <c r="Y66" s="197">
        <v>1</v>
      </c>
      <c r="Z66" s="197">
        <v>1</v>
      </c>
      <c r="AA66" s="197">
        <v>1</v>
      </c>
      <c r="AB66" s="197">
        <v>0</v>
      </c>
      <c r="AC66" s="197">
        <v>0</v>
      </c>
      <c r="AD66" s="197">
        <v>1</v>
      </c>
      <c r="AE66" s="197">
        <v>1</v>
      </c>
      <c r="AF66" s="26" t="s">
        <v>301</v>
      </c>
      <c r="AG66" s="26"/>
    </row>
    <row r="67" spans="1:33" x14ac:dyDescent="0.2">
      <c r="A67" s="210">
        <v>65</v>
      </c>
      <c r="B67" s="207">
        <v>12</v>
      </c>
      <c r="C67" s="208">
        <v>10</v>
      </c>
      <c r="D67" s="209" t="s">
        <v>2340</v>
      </c>
      <c r="E67" s="25" t="s">
        <v>23</v>
      </c>
      <c r="F67" s="25" t="s">
        <v>154</v>
      </c>
      <c r="G67" s="25" t="s">
        <v>1183</v>
      </c>
      <c r="H67" s="25" t="s">
        <v>2341</v>
      </c>
      <c r="I67" s="207">
        <v>28</v>
      </c>
      <c r="J67" s="27" t="s">
        <v>2342</v>
      </c>
      <c r="K67" s="27" t="s">
        <v>2343</v>
      </c>
      <c r="L67" s="26" t="s">
        <v>290</v>
      </c>
      <c r="M67" s="26" t="s">
        <v>181</v>
      </c>
      <c r="N67" s="26" t="s">
        <v>315</v>
      </c>
      <c r="O67" s="26" t="s">
        <v>157</v>
      </c>
      <c r="P67" s="27" t="s">
        <v>1287</v>
      </c>
      <c r="Q67" s="25" t="s">
        <v>1195</v>
      </c>
      <c r="R67" s="25" t="s">
        <v>1189</v>
      </c>
      <c r="S67" s="27" t="s">
        <v>161</v>
      </c>
      <c r="T67" s="27">
        <v>2022</v>
      </c>
      <c r="U67" s="27">
        <v>2022</v>
      </c>
      <c r="V67" s="27" t="s">
        <v>211</v>
      </c>
      <c r="W67" s="28" t="s">
        <v>317</v>
      </c>
      <c r="X67" s="197">
        <v>1</v>
      </c>
      <c r="Y67" s="197">
        <v>1</v>
      </c>
      <c r="Z67" s="197">
        <v>1</v>
      </c>
      <c r="AA67" s="197">
        <v>1</v>
      </c>
      <c r="AB67" s="197">
        <v>0</v>
      </c>
      <c r="AC67" s="197">
        <v>0</v>
      </c>
      <c r="AD67" s="197">
        <v>1</v>
      </c>
      <c r="AE67" s="197">
        <v>1</v>
      </c>
      <c r="AF67" s="26" t="s">
        <v>1835</v>
      </c>
      <c r="AG67" s="26"/>
    </row>
    <row r="68" spans="1:33" x14ac:dyDescent="0.2">
      <c r="A68" s="210">
        <v>66</v>
      </c>
      <c r="B68" s="207">
        <v>13</v>
      </c>
      <c r="C68" s="208">
        <v>1</v>
      </c>
      <c r="D68" s="209" t="s">
        <v>2344</v>
      </c>
      <c r="E68" s="25" t="s">
        <v>24</v>
      </c>
      <c r="F68" s="25" t="s">
        <v>154</v>
      </c>
      <c r="G68" s="25" t="s">
        <v>1183</v>
      </c>
      <c r="H68" s="25" t="s">
        <v>2181</v>
      </c>
      <c r="I68" s="207">
        <v>29</v>
      </c>
      <c r="J68" s="27" t="s">
        <v>2345</v>
      </c>
      <c r="K68" s="27" t="s">
        <v>2346</v>
      </c>
      <c r="L68" s="26" t="s">
        <v>318</v>
      </c>
      <c r="M68" s="26" t="s">
        <v>320</v>
      </c>
      <c r="N68" s="26" t="s">
        <v>182</v>
      </c>
      <c r="O68" s="26" t="s">
        <v>157</v>
      </c>
      <c r="P68" s="27" t="s">
        <v>1463</v>
      </c>
      <c r="Q68" s="25" t="s">
        <v>1188</v>
      </c>
      <c r="R68" s="25" t="s">
        <v>1189</v>
      </c>
      <c r="S68" s="27" t="s">
        <v>161</v>
      </c>
      <c r="T68" s="27">
        <v>1990</v>
      </c>
      <c r="U68" s="27">
        <v>2020</v>
      </c>
      <c r="V68" s="27" t="s">
        <v>184</v>
      </c>
      <c r="W68" s="28" t="s">
        <v>322</v>
      </c>
      <c r="X68" s="197">
        <v>1</v>
      </c>
      <c r="Y68" s="197">
        <v>1</v>
      </c>
      <c r="Z68" s="197">
        <v>1</v>
      </c>
      <c r="AA68" s="197">
        <v>1</v>
      </c>
      <c r="AB68" s="197">
        <v>0</v>
      </c>
      <c r="AC68" s="197">
        <v>0</v>
      </c>
      <c r="AD68" s="197">
        <v>1</v>
      </c>
      <c r="AE68" s="197">
        <v>1</v>
      </c>
      <c r="AF68" s="26" t="s">
        <v>1836</v>
      </c>
      <c r="AG68" s="26"/>
    </row>
    <row r="69" spans="1:33" x14ac:dyDescent="0.2">
      <c r="A69" s="210">
        <v>67</v>
      </c>
      <c r="B69" s="207">
        <v>14</v>
      </c>
      <c r="C69" s="208">
        <v>1</v>
      </c>
      <c r="D69" s="209" t="s">
        <v>2347</v>
      </c>
      <c r="E69" s="25" t="s">
        <v>25</v>
      </c>
      <c r="F69" s="25" t="s">
        <v>154</v>
      </c>
      <c r="G69" s="25" t="s">
        <v>1183</v>
      </c>
      <c r="H69" s="25" t="s">
        <v>2181</v>
      </c>
      <c r="I69" s="207">
        <v>30</v>
      </c>
      <c r="J69" s="27" t="s">
        <v>2348</v>
      </c>
      <c r="K69" s="27" t="s">
        <v>2349</v>
      </c>
      <c r="L69" s="26" t="s">
        <v>225</v>
      </c>
      <c r="M69" s="26">
        <v>0</v>
      </c>
      <c r="N69" s="26" t="s">
        <v>182</v>
      </c>
      <c r="O69" s="26" t="s">
        <v>157</v>
      </c>
      <c r="P69" s="27" t="s">
        <v>225</v>
      </c>
      <c r="Q69" s="25" t="s">
        <v>1188</v>
      </c>
      <c r="R69" s="25" t="s">
        <v>1189</v>
      </c>
      <c r="S69" s="27" t="s">
        <v>161</v>
      </c>
      <c r="T69" s="27">
        <v>2023</v>
      </c>
      <c r="U69" s="27">
        <v>2023</v>
      </c>
      <c r="V69" s="27" t="s">
        <v>211</v>
      </c>
      <c r="W69" s="28" t="s">
        <v>323</v>
      </c>
      <c r="X69" s="197">
        <v>1</v>
      </c>
      <c r="Y69" s="197">
        <v>1</v>
      </c>
      <c r="Z69" s="197">
        <v>1</v>
      </c>
      <c r="AA69" s="197">
        <v>1</v>
      </c>
      <c r="AB69" s="197">
        <v>0</v>
      </c>
      <c r="AC69" s="197">
        <v>0</v>
      </c>
      <c r="AD69" s="197">
        <v>1</v>
      </c>
      <c r="AE69" s="197">
        <v>1</v>
      </c>
      <c r="AF69" s="26" t="s">
        <v>1837</v>
      </c>
      <c r="AG69" s="26"/>
    </row>
    <row r="70" spans="1:33" x14ac:dyDescent="0.2">
      <c r="A70" s="210">
        <v>68</v>
      </c>
      <c r="B70" s="207">
        <v>15</v>
      </c>
      <c r="C70" s="208">
        <v>1</v>
      </c>
      <c r="D70" s="209" t="s">
        <v>2350</v>
      </c>
      <c r="E70" s="25" t="s">
        <v>886</v>
      </c>
      <c r="F70" s="25" t="s">
        <v>483</v>
      </c>
      <c r="G70" s="25" t="s">
        <v>1183</v>
      </c>
      <c r="H70" s="25" t="s">
        <v>2351</v>
      </c>
      <c r="I70" s="207">
        <v>31</v>
      </c>
      <c r="J70" s="27" t="s">
        <v>2352</v>
      </c>
      <c r="K70" s="27" t="s">
        <v>2353</v>
      </c>
      <c r="L70" s="26" t="s">
        <v>379</v>
      </c>
      <c r="M70" s="26" t="s">
        <v>903</v>
      </c>
      <c r="N70" s="26" t="s">
        <v>452</v>
      </c>
      <c r="O70" s="26" t="s">
        <v>176</v>
      </c>
      <c r="P70" s="27" t="s">
        <v>904</v>
      </c>
      <c r="Q70" s="25" t="s">
        <v>1185</v>
      </c>
      <c r="R70" s="25" t="s">
        <v>1189</v>
      </c>
      <c r="S70" s="27" t="s">
        <v>161</v>
      </c>
      <c r="T70" s="27">
        <v>2020</v>
      </c>
      <c r="U70" s="27">
        <v>2050</v>
      </c>
      <c r="V70" s="27" t="s">
        <v>162</v>
      </c>
      <c r="W70" s="28" t="s">
        <v>905</v>
      </c>
      <c r="X70" s="197">
        <v>0</v>
      </c>
      <c r="Y70" s="197">
        <v>1</v>
      </c>
      <c r="Z70" s="197">
        <v>0</v>
      </c>
      <c r="AA70" s="197">
        <v>0</v>
      </c>
      <c r="AB70" s="197">
        <v>0</v>
      </c>
      <c r="AC70" s="197">
        <v>0</v>
      </c>
      <c r="AD70" s="197">
        <v>1</v>
      </c>
      <c r="AE70" s="197">
        <v>1</v>
      </c>
      <c r="AF70" s="26" t="s">
        <v>1839</v>
      </c>
      <c r="AG70" s="26"/>
    </row>
    <row r="71" spans="1:33" x14ac:dyDescent="0.2">
      <c r="A71" s="210">
        <v>69</v>
      </c>
      <c r="B71" s="207">
        <v>15</v>
      </c>
      <c r="C71" s="208">
        <v>2</v>
      </c>
      <c r="D71" s="209" t="s">
        <v>2354</v>
      </c>
      <c r="E71" s="25" t="s">
        <v>886</v>
      </c>
      <c r="F71" s="25" t="s">
        <v>483</v>
      </c>
      <c r="G71" s="25" t="s">
        <v>1183</v>
      </c>
      <c r="H71" s="25" t="s">
        <v>2351</v>
      </c>
      <c r="I71" s="207">
        <v>31</v>
      </c>
      <c r="J71" s="27" t="s">
        <v>2355</v>
      </c>
      <c r="K71" s="27" t="s">
        <v>2356</v>
      </c>
      <c r="L71" s="26" t="s">
        <v>379</v>
      </c>
      <c r="M71" s="26" t="s">
        <v>484</v>
      </c>
      <c r="N71" s="26" t="s">
        <v>452</v>
      </c>
      <c r="O71" s="26" t="s">
        <v>176</v>
      </c>
      <c r="P71" s="27" t="s">
        <v>293</v>
      </c>
      <c r="Q71" s="25" t="s">
        <v>1192</v>
      </c>
      <c r="R71" s="25" t="s">
        <v>1189</v>
      </c>
      <c r="S71" s="27" t="s">
        <v>161</v>
      </c>
      <c r="T71" s="27">
        <v>2000</v>
      </c>
      <c r="U71" s="27">
        <v>2100</v>
      </c>
      <c r="V71" s="27" t="s">
        <v>162</v>
      </c>
      <c r="W71" s="28" t="s">
        <v>1840</v>
      </c>
      <c r="X71" s="197">
        <v>0</v>
      </c>
      <c r="Y71" s="197">
        <v>1</v>
      </c>
      <c r="Z71" s="197">
        <v>0</v>
      </c>
      <c r="AA71" s="197">
        <v>0</v>
      </c>
      <c r="AB71" s="197">
        <v>0</v>
      </c>
      <c r="AC71" s="197">
        <v>0</v>
      </c>
      <c r="AD71" s="197">
        <v>1</v>
      </c>
      <c r="AE71" s="197">
        <v>1</v>
      </c>
      <c r="AF71" s="26" t="s">
        <v>1841</v>
      </c>
      <c r="AG71" s="26"/>
    </row>
    <row r="72" spans="1:33" x14ac:dyDescent="0.2">
      <c r="A72" s="210">
        <v>70</v>
      </c>
      <c r="B72" s="207">
        <v>15</v>
      </c>
      <c r="C72" s="208">
        <v>3</v>
      </c>
      <c r="D72" s="209" t="s">
        <v>2357</v>
      </c>
      <c r="E72" s="25" t="s">
        <v>886</v>
      </c>
      <c r="F72" s="25" t="s">
        <v>483</v>
      </c>
      <c r="G72" s="25" t="s">
        <v>1183</v>
      </c>
      <c r="H72" s="25" t="s">
        <v>2351</v>
      </c>
      <c r="I72" s="207">
        <v>31</v>
      </c>
      <c r="J72" s="27" t="s">
        <v>2358</v>
      </c>
      <c r="K72" s="27" t="s">
        <v>2359</v>
      </c>
      <c r="L72" s="26" t="s">
        <v>900</v>
      </c>
      <c r="M72" s="26" t="s">
        <v>901</v>
      </c>
      <c r="N72" s="26" t="s">
        <v>452</v>
      </c>
      <c r="O72" s="26" t="s">
        <v>176</v>
      </c>
      <c r="P72" s="27" t="s">
        <v>1242</v>
      </c>
      <c r="Q72" s="25" t="s">
        <v>1192</v>
      </c>
      <c r="R72" s="25" t="s">
        <v>1189</v>
      </c>
      <c r="S72" s="27" t="s">
        <v>161</v>
      </c>
      <c r="T72" s="27">
        <v>2025</v>
      </c>
      <c r="U72" s="27">
        <v>2050</v>
      </c>
      <c r="V72" s="27" t="s">
        <v>162</v>
      </c>
      <c r="W72" s="28" t="s">
        <v>1843</v>
      </c>
      <c r="X72" s="197">
        <v>0</v>
      </c>
      <c r="Y72" s="197">
        <v>1</v>
      </c>
      <c r="Z72" s="197">
        <v>0</v>
      </c>
      <c r="AA72" s="197">
        <v>0</v>
      </c>
      <c r="AB72" s="197">
        <v>0</v>
      </c>
      <c r="AC72" s="197">
        <v>0</v>
      </c>
      <c r="AD72" s="197">
        <v>1</v>
      </c>
      <c r="AE72" s="197">
        <v>1</v>
      </c>
      <c r="AF72" s="26" t="s">
        <v>1844</v>
      </c>
      <c r="AG72" s="26"/>
    </row>
    <row r="73" spans="1:33" x14ac:dyDescent="0.2">
      <c r="A73" s="210">
        <v>71</v>
      </c>
      <c r="B73" s="207">
        <v>15</v>
      </c>
      <c r="C73" s="208">
        <v>4</v>
      </c>
      <c r="D73" s="209" t="s">
        <v>2360</v>
      </c>
      <c r="E73" s="25" t="s">
        <v>886</v>
      </c>
      <c r="F73" s="25" t="s">
        <v>483</v>
      </c>
      <c r="G73" s="25" t="s">
        <v>1183</v>
      </c>
      <c r="H73" s="25" t="s">
        <v>2351</v>
      </c>
      <c r="I73" s="207">
        <v>31</v>
      </c>
      <c r="J73" s="27" t="s">
        <v>2361</v>
      </c>
      <c r="K73" s="27" t="s">
        <v>2362</v>
      </c>
      <c r="L73" s="26" t="s">
        <v>379</v>
      </c>
      <c r="M73" s="26" t="s">
        <v>484</v>
      </c>
      <c r="N73" s="26" t="s">
        <v>452</v>
      </c>
      <c r="O73" s="26" t="s">
        <v>176</v>
      </c>
      <c r="P73" s="27" t="s">
        <v>288</v>
      </c>
      <c r="Q73" s="25" t="s">
        <v>1192</v>
      </c>
      <c r="R73" s="25" t="s">
        <v>1189</v>
      </c>
      <c r="S73" s="27" t="s">
        <v>161</v>
      </c>
      <c r="T73" s="27">
        <v>2000</v>
      </c>
      <c r="U73" s="27">
        <v>2050</v>
      </c>
      <c r="V73" s="27" t="s">
        <v>162</v>
      </c>
      <c r="W73" s="28" t="s">
        <v>1845</v>
      </c>
      <c r="X73" s="197">
        <v>0</v>
      </c>
      <c r="Y73" s="197">
        <v>1</v>
      </c>
      <c r="Z73" s="197">
        <v>0</v>
      </c>
      <c r="AA73" s="197">
        <v>0</v>
      </c>
      <c r="AB73" s="197">
        <v>0</v>
      </c>
      <c r="AC73" s="197">
        <v>0</v>
      </c>
      <c r="AD73" s="197">
        <v>1</v>
      </c>
      <c r="AE73" s="197">
        <v>1</v>
      </c>
      <c r="AF73" s="26" t="s">
        <v>1847</v>
      </c>
      <c r="AG73" s="26"/>
    </row>
    <row r="74" spans="1:33" x14ac:dyDescent="0.2">
      <c r="A74" s="210">
        <v>72</v>
      </c>
      <c r="B74" s="207">
        <v>15</v>
      </c>
      <c r="C74" s="208">
        <v>5</v>
      </c>
      <c r="D74" s="209" t="s">
        <v>2363</v>
      </c>
      <c r="E74" s="25" t="s">
        <v>886</v>
      </c>
      <c r="F74" s="25" t="s">
        <v>483</v>
      </c>
      <c r="G74" s="25" t="s">
        <v>1183</v>
      </c>
      <c r="H74" s="25" t="s">
        <v>2351</v>
      </c>
      <c r="I74" s="207">
        <v>31</v>
      </c>
      <c r="J74" s="27" t="s">
        <v>2364</v>
      </c>
      <c r="K74" s="27" t="s">
        <v>2365</v>
      </c>
      <c r="L74" s="26" t="s">
        <v>887</v>
      </c>
      <c r="M74" s="26" t="s">
        <v>484</v>
      </c>
      <c r="N74" s="26" t="s">
        <v>452</v>
      </c>
      <c r="O74" s="26" t="s">
        <v>176</v>
      </c>
      <c r="P74" s="27" t="s">
        <v>888</v>
      </c>
      <c r="Q74" s="25" t="s">
        <v>1192</v>
      </c>
      <c r="R74" s="25" t="s">
        <v>1189</v>
      </c>
      <c r="S74" s="27" t="s">
        <v>161</v>
      </c>
      <c r="T74" s="27">
        <v>2020</v>
      </c>
      <c r="U74" s="27">
        <v>2050</v>
      </c>
      <c r="V74" s="27" t="s">
        <v>162</v>
      </c>
      <c r="W74" s="28" t="s">
        <v>1849</v>
      </c>
      <c r="X74" s="197">
        <v>0</v>
      </c>
      <c r="Y74" s="197">
        <v>1</v>
      </c>
      <c r="Z74" s="197">
        <v>0</v>
      </c>
      <c r="AA74" s="197">
        <v>0</v>
      </c>
      <c r="AB74" s="197">
        <v>0</v>
      </c>
      <c r="AC74" s="197">
        <v>0</v>
      </c>
      <c r="AD74" s="197">
        <v>1</v>
      </c>
      <c r="AE74" s="197">
        <v>1</v>
      </c>
      <c r="AF74" s="26" t="s">
        <v>1850</v>
      </c>
      <c r="AG74" s="26"/>
    </row>
    <row r="75" spans="1:33" x14ac:dyDescent="0.2">
      <c r="A75" s="210">
        <v>73</v>
      </c>
      <c r="B75" s="207">
        <v>15</v>
      </c>
      <c r="C75" s="208">
        <v>6</v>
      </c>
      <c r="D75" s="209" t="s">
        <v>2366</v>
      </c>
      <c r="E75" s="25" t="s">
        <v>886</v>
      </c>
      <c r="F75" s="25" t="s">
        <v>483</v>
      </c>
      <c r="G75" s="25" t="s">
        <v>1183</v>
      </c>
      <c r="H75" s="25" t="s">
        <v>2351</v>
      </c>
      <c r="I75" s="207">
        <v>31</v>
      </c>
      <c r="J75" s="27" t="s">
        <v>2364</v>
      </c>
      <c r="K75" s="27" t="s">
        <v>2367</v>
      </c>
      <c r="L75" s="26" t="s">
        <v>887</v>
      </c>
      <c r="M75" s="26" t="s">
        <v>484</v>
      </c>
      <c r="N75" s="26" t="s">
        <v>452</v>
      </c>
      <c r="O75" s="26" t="s">
        <v>176</v>
      </c>
      <c r="P75" s="27" t="s">
        <v>888</v>
      </c>
      <c r="Q75" s="25" t="s">
        <v>1192</v>
      </c>
      <c r="R75" s="25" t="s">
        <v>1189</v>
      </c>
      <c r="S75" s="27" t="s">
        <v>168</v>
      </c>
      <c r="T75" s="27">
        <v>2010</v>
      </c>
      <c r="U75" s="27">
        <v>2100</v>
      </c>
      <c r="V75" s="27" t="s">
        <v>162</v>
      </c>
      <c r="W75" s="28" t="s">
        <v>889</v>
      </c>
      <c r="X75" s="197">
        <v>0</v>
      </c>
      <c r="Y75" s="197">
        <v>1</v>
      </c>
      <c r="Z75" s="197">
        <v>0</v>
      </c>
      <c r="AA75" s="197">
        <v>0</v>
      </c>
      <c r="AB75" s="197">
        <v>0</v>
      </c>
      <c r="AC75" s="197">
        <v>0</v>
      </c>
      <c r="AD75" s="197">
        <v>1</v>
      </c>
      <c r="AE75" s="197">
        <v>1</v>
      </c>
      <c r="AF75" s="26" t="s">
        <v>891</v>
      </c>
      <c r="AG75" s="26"/>
    </row>
    <row r="76" spans="1:33" x14ac:dyDescent="0.2">
      <c r="A76" s="210">
        <v>74</v>
      </c>
      <c r="B76" s="207">
        <v>15</v>
      </c>
      <c r="C76" s="208">
        <v>7</v>
      </c>
      <c r="D76" s="209" t="s">
        <v>2368</v>
      </c>
      <c r="E76" s="25" t="s">
        <v>886</v>
      </c>
      <c r="F76" s="25" t="s">
        <v>483</v>
      </c>
      <c r="G76" s="25" t="s">
        <v>1183</v>
      </c>
      <c r="H76" s="25" t="s">
        <v>2181</v>
      </c>
      <c r="I76" s="207">
        <v>32</v>
      </c>
      <c r="J76" s="27" t="s">
        <v>2369</v>
      </c>
      <c r="K76" s="27" t="s">
        <v>2370</v>
      </c>
      <c r="L76" s="26" t="s">
        <v>894</v>
      </c>
      <c r="M76" s="26" t="s">
        <v>484</v>
      </c>
      <c r="N76" s="26" t="s">
        <v>182</v>
      </c>
      <c r="O76" s="26" t="s">
        <v>176</v>
      </c>
      <c r="P76" s="27" t="s">
        <v>293</v>
      </c>
      <c r="Q76" s="25" t="s">
        <v>1192</v>
      </c>
      <c r="R76" s="25" t="s">
        <v>1189</v>
      </c>
      <c r="S76" s="27" t="s">
        <v>168</v>
      </c>
      <c r="T76" s="27">
        <v>2010</v>
      </c>
      <c r="U76" s="27">
        <v>2100</v>
      </c>
      <c r="V76" s="27" t="s">
        <v>162</v>
      </c>
      <c r="W76" s="28" t="s">
        <v>895</v>
      </c>
      <c r="X76" s="197">
        <v>0</v>
      </c>
      <c r="Y76" s="197">
        <v>1</v>
      </c>
      <c r="Z76" s="197">
        <v>0</v>
      </c>
      <c r="AA76" s="197">
        <v>0</v>
      </c>
      <c r="AB76" s="197">
        <v>0</v>
      </c>
      <c r="AC76" s="197">
        <v>0</v>
      </c>
      <c r="AD76" s="197">
        <v>1</v>
      </c>
      <c r="AE76" s="197">
        <v>1</v>
      </c>
      <c r="AF76" s="26" t="s">
        <v>896</v>
      </c>
      <c r="AG76" s="26"/>
    </row>
    <row r="77" spans="1:33" x14ac:dyDescent="0.2">
      <c r="A77" s="210">
        <v>75</v>
      </c>
      <c r="B77" s="207">
        <v>15</v>
      </c>
      <c r="C77" s="208">
        <v>8</v>
      </c>
      <c r="D77" s="209" t="s">
        <v>2371</v>
      </c>
      <c r="E77" s="25" t="s">
        <v>886</v>
      </c>
      <c r="F77" s="25" t="s">
        <v>483</v>
      </c>
      <c r="G77" s="25" t="s">
        <v>1183</v>
      </c>
      <c r="H77" s="25" t="s">
        <v>2181</v>
      </c>
      <c r="I77" s="207">
        <v>32</v>
      </c>
      <c r="J77" s="27" t="s">
        <v>2372</v>
      </c>
      <c r="K77" s="27" t="s">
        <v>2373</v>
      </c>
      <c r="L77" s="26" t="s">
        <v>379</v>
      </c>
      <c r="M77" s="26" t="s">
        <v>484</v>
      </c>
      <c r="N77" s="26" t="s">
        <v>182</v>
      </c>
      <c r="O77" s="26" t="s">
        <v>176</v>
      </c>
      <c r="P77" s="27" t="s">
        <v>1245</v>
      </c>
      <c r="Q77" s="25" t="s">
        <v>1192</v>
      </c>
      <c r="R77" s="25" t="s">
        <v>1189</v>
      </c>
      <c r="S77" s="27" t="s">
        <v>161</v>
      </c>
      <c r="T77" s="27">
        <v>2010</v>
      </c>
      <c r="U77" s="27">
        <v>2050</v>
      </c>
      <c r="V77" s="27" t="s">
        <v>162</v>
      </c>
      <c r="W77" s="28" t="s">
        <v>907</v>
      </c>
      <c r="X77" s="197">
        <v>0</v>
      </c>
      <c r="Y77" s="197">
        <v>1</v>
      </c>
      <c r="Z77" s="197">
        <v>0</v>
      </c>
      <c r="AA77" s="197">
        <v>0</v>
      </c>
      <c r="AB77" s="197">
        <v>0</v>
      </c>
      <c r="AC77" s="197">
        <v>0</v>
      </c>
      <c r="AD77" s="197">
        <v>1</v>
      </c>
      <c r="AE77" s="197">
        <v>1</v>
      </c>
      <c r="AF77" s="26" t="s">
        <v>1851</v>
      </c>
      <c r="AG77" s="26"/>
    </row>
    <row r="78" spans="1:33" x14ac:dyDescent="0.2">
      <c r="A78" s="210">
        <v>76</v>
      </c>
      <c r="B78" s="207">
        <v>15</v>
      </c>
      <c r="C78" s="208">
        <v>9</v>
      </c>
      <c r="D78" s="209" t="s">
        <v>2374</v>
      </c>
      <c r="E78" s="25" t="s">
        <v>886</v>
      </c>
      <c r="F78" s="25" t="s">
        <v>483</v>
      </c>
      <c r="G78" s="25" t="s">
        <v>1183</v>
      </c>
      <c r="H78" s="25" t="s">
        <v>2273</v>
      </c>
      <c r="I78" s="207">
        <v>33</v>
      </c>
      <c r="J78" s="27" t="s">
        <v>2375</v>
      </c>
      <c r="K78" s="27" t="s">
        <v>2376</v>
      </c>
      <c r="L78" s="26" t="s">
        <v>379</v>
      </c>
      <c r="M78" s="26" t="s">
        <v>484</v>
      </c>
      <c r="N78" s="26" t="s">
        <v>258</v>
      </c>
      <c r="O78" s="26" t="s">
        <v>176</v>
      </c>
      <c r="P78" s="27" t="s">
        <v>288</v>
      </c>
      <c r="Q78" s="25" t="s">
        <v>1192</v>
      </c>
      <c r="R78" s="25" t="s">
        <v>1189</v>
      </c>
      <c r="S78" s="27" t="s">
        <v>168</v>
      </c>
      <c r="T78" s="27">
        <v>2019</v>
      </c>
      <c r="U78" s="27">
        <v>2050</v>
      </c>
      <c r="V78" s="27" t="s">
        <v>162</v>
      </c>
      <c r="W78" s="28" t="s">
        <v>892</v>
      </c>
      <c r="X78" s="197">
        <v>0</v>
      </c>
      <c r="Y78" s="197">
        <v>1</v>
      </c>
      <c r="Z78" s="197">
        <v>0</v>
      </c>
      <c r="AA78" s="197">
        <v>0</v>
      </c>
      <c r="AB78" s="197">
        <v>0</v>
      </c>
      <c r="AC78" s="197">
        <v>0</v>
      </c>
      <c r="AD78" s="197">
        <v>1</v>
      </c>
      <c r="AE78" s="197">
        <v>1</v>
      </c>
      <c r="AF78" s="26" t="s">
        <v>1852</v>
      </c>
      <c r="AG78" s="26"/>
    </row>
    <row r="79" spans="1:33" x14ac:dyDescent="0.2">
      <c r="A79" s="210">
        <v>77</v>
      </c>
      <c r="B79" s="207">
        <v>15</v>
      </c>
      <c r="C79" s="208">
        <v>10</v>
      </c>
      <c r="D79" s="209" t="s">
        <v>2377</v>
      </c>
      <c r="E79" s="25" t="s">
        <v>886</v>
      </c>
      <c r="F79" s="25" t="s">
        <v>483</v>
      </c>
      <c r="G79" s="25" t="s">
        <v>1183</v>
      </c>
      <c r="H79" s="25" t="s">
        <v>2273</v>
      </c>
      <c r="I79" s="207">
        <v>33</v>
      </c>
      <c r="J79" s="27" t="s">
        <v>2378</v>
      </c>
      <c r="K79" s="27" t="s">
        <v>2379</v>
      </c>
      <c r="L79" s="26" t="s">
        <v>379</v>
      </c>
      <c r="M79" s="26" t="s">
        <v>897</v>
      </c>
      <c r="N79" s="26" t="s">
        <v>258</v>
      </c>
      <c r="O79" s="26" t="s">
        <v>176</v>
      </c>
      <c r="P79" s="27" t="s">
        <v>1254</v>
      </c>
      <c r="Q79" s="25" t="s">
        <v>1188</v>
      </c>
      <c r="R79" s="25" t="s">
        <v>1189</v>
      </c>
      <c r="S79" s="27" t="s">
        <v>161</v>
      </c>
      <c r="T79" s="27">
        <v>2020</v>
      </c>
      <c r="U79" s="27">
        <v>2050</v>
      </c>
      <c r="V79" s="27" t="s">
        <v>162</v>
      </c>
      <c r="W79" s="28" t="s">
        <v>899</v>
      </c>
      <c r="X79" s="197">
        <v>0</v>
      </c>
      <c r="Y79" s="197">
        <v>1</v>
      </c>
      <c r="Z79" s="197">
        <v>0</v>
      </c>
      <c r="AA79" s="197">
        <v>0</v>
      </c>
      <c r="AB79" s="197">
        <v>0</v>
      </c>
      <c r="AC79" s="197">
        <v>0</v>
      </c>
      <c r="AD79" s="197">
        <v>1</v>
      </c>
      <c r="AE79" s="197">
        <v>1</v>
      </c>
      <c r="AF79" s="26" t="s">
        <v>1853</v>
      </c>
      <c r="AG79" s="26"/>
    </row>
    <row r="80" spans="1:33" x14ac:dyDescent="0.2">
      <c r="A80" s="210">
        <v>78</v>
      </c>
      <c r="B80" s="207">
        <v>16</v>
      </c>
      <c r="C80" s="208">
        <v>1</v>
      </c>
      <c r="D80" s="209" t="s">
        <v>2380</v>
      </c>
      <c r="E80" s="25" t="s">
        <v>100</v>
      </c>
      <c r="F80" s="25" t="s">
        <v>154</v>
      </c>
      <c r="G80" s="25" t="s">
        <v>1183</v>
      </c>
      <c r="H80" s="25" t="s">
        <v>2227</v>
      </c>
      <c r="I80" s="207">
        <v>34</v>
      </c>
      <c r="J80" s="27" t="s">
        <v>2381</v>
      </c>
      <c r="K80" s="27" t="s">
        <v>2382</v>
      </c>
      <c r="L80" s="26" t="s">
        <v>909</v>
      </c>
      <c r="M80" s="26" t="s">
        <v>910</v>
      </c>
      <c r="N80" s="26" t="s">
        <v>217</v>
      </c>
      <c r="O80" s="26" t="s">
        <v>157</v>
      </c>
      <c r="P80" s="27" t="s">
        <v>1237</v>
      </c>
      <c r="Q80" s="25" t="s">
        <v>1188</v>
      </c>
      <c r="R80" s="25" t="s">
        <v>1189</v>
      </c>
      <c r="S80" s="27" t="s">
        <v>161</v>
      </c>
      <c r="T80" s="27">
        <v>2013</v>
      </c>
      <c r="U80" s="27">
        <v>2013</v>
      </c>
      <c r="V80" s="27" t="s">
        <v>211</v>
      </c>
      <c r="W80" s="28" t="s">
        <v>911</v>
      </c>
      <c r="X80" s="197">
        <v>1</v>
      </c>
      <c r="Y80" s="197">
        <v>1</v>
      </c>
      <c r="Z80" s="197">
        <v>0</v>
      </c>
      <c r="AA80" s="197">
        <v>0</v>
      </c>
      <c r="AB80" s="197">
        <v>0</v>
      </c>
      <c r="AC80" s="197">
        <v>0</v>
      </c>
      <c r="AD80" s="197">
        <v>1</v>
      </c>
      <c r="AE80" s="197">
        <v>1</v>
      </c>
      <c r="AF80" s="26" t="s">
        <v>1854</v>
      </c>
      <c r="AG80" s="26"/>
    </row>
    <row r="81" spans="1:33" x14ac:dyDescent="0.2">
      <c r="A81" s="210">
        <v>79</v>
      </c>
      <c r="B81" s="207">
        <v>17</v>
      </c>
      <c r="C81" s="208">
        <v>1</v>
      </c>
      <c r="D81" s="209" t="s">
        <v>2383</v>
      </c>
      <c r="E81" s="25" t="s">
        <v>1721</v>
      </c>
      <c r="F81" s="25" t="s">
        <v>324</v>
      </c>
      <c r="G81" s="25" t="s">
        <v>1187</v>
      </c>
      <c r="H81" s="25" t="s">
        <v>2384</v>
      </c>
      <c r="I81" s="207">
        <v>35</v>
      </c>
      <c r="J81" s="27" t="s">
        <v>2385</v>
      </c>
      <c r="K81" s="27" t="s">
        <v>2386</v>
      </c>
      <c r="L81" s="26" t="s">
        <v>325</v>
      </c>
      <c r="M81" s="26" t="s">
        <v>326</v>
      </c>
      <c r="N81" s="26" t="s">
        <v>1855</v>
      </c>
      <c r="O81" s="26" t="s">
        <v>157</v>
      </c>
      <c r="P81" s="27" t="s">
        <v>1230</v>
      </c>
      <c r="Q81" s="25" t="s">
        <v>1185</v>
      </c>
      <c r="R81" s="25" t="s">
        <v>1186</v>
      </c>
      <c r="S81" s="27" t="s">
        <v>328</v>
      </c>
      <c r="T81" s="27">
        <v>0</v>
      </c>
      <c r="U81" s="27">
        <v>0</v>
      </c>
      <c r="V81" s="27" t="s">
        <v>205</v>
      </c>
      <c r="W81" s="28" t="s">
        <v>205</v>
      </c>
      <c r="X81" s="197">
        <v>1</v>
      </c>
      <c r="Y81" s="197">
        <v>1</v>
      </c>
      <c r="Z81" s="197">
        <v>1</v>
      </c>
      <c r="AA81" s="197">
        <v>1</v>
      </c>
      <c r="AB81" s="197">
        <v>0</v>
      </c>
      <c r="AC81" s="197">
        <v>1</v>
      </c>
      <c r="AD81" s="197">
        <v>1</v>
      </c>
      <c r="AE81" s="197">
        <v>1</v>
      </c>
      <c r="AF81" s="26" t="s">
        <v>1856</v>
      </c>
      <c r="AG81" s="26"/>
    </row>
    <row r="82" spans="1:33" x14ac:dyDescent="0.2">
      <c r="A82" s="210">
        <v>80</v>
      </c>
      <c r="B82" s="207">
        <v>17</v>
      </c>
      <c r="C82" s="208">
        <v>2</v>
      </c>
      <c r="D82" s="209" t="s">
        <v>2387</v>
      </c>
      <c r="E82" s="25" t="s">
        <v>1721</v>
      </c>
      <c r="F82" s="25" t="s">
        <v>324</v>
      </c>
      <c r="G82" s="25" t="s">
        <v>1187</v>
      </c>
      <c r="H82" s="25" t="s">
        <v>2388</v>
      </c>
      <c r="I82" s="207">
        <v>36</v>
      </c>
      <c r="J82" s="27" t="s">
        <v>2389</v>
      </c>
      <c r="K82" s="27" t="s">
        <v>2390</v>
      </c>
      <c r="L82" s="26" t="s">
        <v>325</v>
      </c>
      <c r="M82" s="26" t="s">
        <v>326</v>
      </c>
      <c r="N82" s="26" t="s">
        <v>331</v>
      </c>
      <c r="O82" s="26" t="s">
        <v>157</v>
      </c>
      <c r="P82" s="27" t="s">
        <v>1230</v>
      </c>
      <c r="Q82" s="25" t="s">
        <v>1185</v>
      </c>
      <c r="R82" s="25" t="s">
        <v>1186</v>
      </c>
      <c r="S82" s="27" t="s">
        <v>328</v>
      </c>
      <c r="T82" s="27">
        <v>0</v>
      </c>
      <c r="U82" s="27">
        <v>0</v>
      </c>
      <c r="V82" s="27" t="s">
        <v>205</v>
      </c>
      <c r="W82" s="28" t="s">
        <v>205</v>
      </c>
      <c r="X82" s="197">
        <v>1</v>
      </c>
      <c r="Y82" s="197">
        <v>1</v>
      </c>
      <c r="Z82" s="197">
        <v>1</v>
      </c>
      <c r="AA82" s="197">
        <v>1</v>
      </c>
      <c r="AB82" s="197">
        <v>0</v>
      </c>
      <c r="AC82" s="197">
        <v>1</v>
      </c>
      <c r="AD82" s="197">
        <v>1</v>
      </c>
      <c r="AE82" s="197">
        <v>1</v>
      </c>
      <c r="AF82" s="26" t="s">
        <v>1856</v>
      </c>
      <c r="AG82" s="26"/>
    </row>
    <row r="83" spans="1:33" x14ac:dyDescent="0.2">
      <c r="A83" s="210">
        <v>81</v>
      </c>
      <c r="B83" s="207">
        <v>17</v>
      </c>
      <c r="C83" s="208">
        <v>3</v>
      </c>
      <c r="D83" s="209" t="s">
        <v>2391</v>
      </c>
      <c r="E83" s="25" t="s">
        <v>1721</v>
      </c>
      <c r="F83" s="25" t="s">
        <v>324</v>
      </c>
      <c r="G83" s="25" t="s">
        <v>1187</v>
      </c>
      <c r="H83" s="25" t="s">
        <v>2392</v>
      </c>
      <c r="I83" s="207">
        <v>37</v>
      </c>
      <c r="J83" s="27" t="s">
        <v>2393</v>
      </c>
      <c r="K83" s="27" t="s">
        <v>2394</v>
      </c>
      <c r="L83" s="26" t="s">
        <v>325</v>
      </c>
      <c r="M83" s="26" t="s">
        <v>326</v>
      </c>
      <c r="N83" s="26" t="s">
        <v>333</v>
      </c>
      <c r="O83" s="26" t="s">
        <v>157</v>
      </c>
      <c r="P83" s="27" t="s">
        <v>1230</v>
      </c>
      <c r="Q83" s="25" t="s">
        <v>1185</v>
      </c>
      <c r="R83" s="25" t="s">
        <v>1186</v>
      </c>
      <c r="S83" s="27" t="s">
        <v>328</v>
      </c>
      <c r="T83" s="27">
        <v>0</v>
      </c>
      <c r="U83" s="27">
        <v>0</v>
      </c>
      <c r="V83" s="27" t="s">
        <v>205</v>
      </c>
      <c r="W83" s="28" t="s">
        <v>205</v>
      </c>
      <c r="X83" s="197">
        <v>1</v>
      </c>
      <c r="Y83" s="197">
        <v>1</v>
      </c>
      <c r="Z83" s="197">
        <v>1</v>
      </c>
      <c r="AA83" s="197">
        <v>1</v>
      </c>
      <c r="AB83" s="197">
        <v>0</v>
      </c>
      <c r="AC83" s="197">
        <v>1</v>
      </c>
      <c r="AD83" s="197">
        <v>1</v>
      </c>
      <c r="AE83" s="197">
        <v>1</v>
      </c>
      <c r="AF83" s="26" t="s">
        <v>334</v>
      </c>
      <c r="AG83" s="26"/>
    </row>
    <row r="84" spans="1:33" x14ac:dyDescent="0.2">
      <c r="A84" s="210">
        <v>82</v>
      </c>
      <c r="B84" s="207">
        <v>17</v>
      </c>
      <c r="C84" s="208">
        <v>4</v>
      </c>
      <c r="D84" s="209" t="s">
        <v>2395</v>
      </c>
      <c r="E84" s="25" t="s">
        <v>1721</v>
      </c>
      <c r="F84" s="25" t="s">
        <v>324</v>
      </c>
      <c r="G84" s="25" t="s">
        <v>1187</v>
      </c>
      <c r="H84" s="25" t="s">
        <v>2396</v>
      </c>
      <c r="I84" s="207">
        <v>38</v>
      </c>
      <c r="J84" s="27" t="s">
        <v>2397</v>
      </c>
      <c r="K84" s="27" t="s">
        <v>2398</v>
      </c>
      <c r="L84" s="26" t="s">
        <v>325</v>
      </c>
      <c r="M84" s="26" t="s">
        <v>326</v>
      </c>
      <c r="N84" s="26" t="s">
        <v>937</v>
      </c>
      <c r="O84" s="26" t="s">
        <v>157</v>
      </c>
      <c r="P84" s="27" t="s">
        <v>1230</v>
      </c>
      <c r="Q84" s="25" t="s">
        <v>1185</v>
      </c>
      <c r="R84" s="25" t="s">
        <v>1186</v>
      </c>
      <c r="S84" s="27" t="s">
        <v>328</v>
      </c>
      <c r="T84" s="27">
        <v>0</v>
      </c>
      <c r="U84" s="27">
        <v>0</v>
      </c>
      <c r="V84" s="27" t="s">
        <v>205</v>
      </c>
      <c r="W84" s="28" t="s">
        <v>205</v>
      </c>
      <c r="X84" s="197">
        <v>1</v>
      </c>
      <c r="Y84" s="197">
        <v>1</v>
      </c>
      <c r="Z84" s="197">
        <v>1</v>
      </c>
      <c r="AA84" s="197">
        <v>1</v>
      </c>
      <c r="AB84" s="197">
        <v>0</v>
      </c>
      <c r="AC84" s="197">
        <v>1</v>
      </c>
      <c r="AD84" s="197">
        <v>1</v>
      </c>
      <c r="AE84" s="197">
        <v>1</v>
      </c>
      <c r="AF84" s="26" t="s">
        <v>1856</v>
      </c>
      <c r="AG84" s="26"/>
    </row>
    <row r="85" spans="1:33" x14ac:dyDescent="0.2">
      <c r="A85" s="210">
        <v>83</v>
      </c>
      <c r="B85" s="207">
        <v>17</v>
      </c>
      <c r="C85" s="208">
        <v>5</v>
      </c>
      <c r="D85" s="209" t="s">
        <v>2399</v>
      </c>
      <c r="E85" s="25" t="s">
        <v>1721</v>
      </c>
      <c r="F85" s="25" t="s">
        <v>324</v>
      </c>
      <c r="G85" s="25" t="s">
        <v>1187</v>
      </c>
      <c r="H85" s="25" t="s">
        <v>2160</v>
      </c>
      <c r="I85" s="207">
        <v>39</v>
      </c>
      <c r="J85" s="27" t="s">
        <v>2400</v>
      </c>
      <c r="K85" s="27" t="s">
        <v>2401</v>
      </c>
      <c r="L85" s="26" t="s">
        <v>325</v>
      </c>
      <c r="M85" s="26" t="s">
        <v>326</v>
      </c>
      <c r="N85" s="26" t="s">
        <v>156</v>
      </c>
      <c r="O85" s="26" t="s">
        <v>157</v>
      </c>
      <c r="P85" s="27" t="s">
        <v>1230</v>
      </c>
      <c r="Q85" s="25" t="s">
        <v>1185</v>
      </c>
      <c r="R85" s="25" t="s">
        <v>1186</v>
      </c>
      <c r="S85" s="27" t="s">
        <v>328</v>
      </c>
      <c r="T85" s="27">
        <v>0</v>
      </c>
      <c r="U85" s="27">
        <v>0</v>
      </c>
      <c r="V85" s="27" t="s">
        <v>205</v>
      </c>
      <c r="W85" s="28" t="s">
        <v>205</v>
      </c>
      <c r="X85" s="197">
        <v>1</v>
      </c>
      <c r="Y85" s="197">
        <v>1</v>
      </c>
      <c r="Z85" s="197">
        <v>1</v>
      </c>
      <c r="AA85" s="197">
        <v>1</v>
      </c>
      <c r="AB85" s="197">
        <v>0</v>
      </c>
      <c r="AC85" s="197">
        <v>1</v>
      </c>
      <c r="AD85" s="197">
        <v>1</v>
      </c>
      <c r="AE85" s="197">
        <v>1</v>
      </c>
      <c r="AF85" s="26" t="s">
        <v>1856</v>
      </c>
      <c r="AG85" s="26"/>
    </row>
    <row r="86" spans="1:33" x14ac:dyDescent="0.2">
      <c r="A86" s="210">
        <v>84</v>
      </c>
      <c r="B86" s="207">
        <v>17</v>
      </c>
      <c r="C86" s="208">
        <v>6</v>
      </c>
      <c r="D86" s="209" t="s">
        <v>2402</v>
      </c>
      <c r="E86" s="25" t="s">
        <v>1721</v>
      </c>
      <c r="F86" s="25" t="s">
        <v>324</v>
      </c>
      <c r="G86" s="25" t="s">
        <v>1187</v>
      </c>
      <c r="H86" s="25" t="s">
        <v>2403</v>
      </c>
      <c r="I86" s="207">
        <v>40</v>
      </c>
      <c r="J86" s="27" t="s">
        <v>2404</v>
      </c>
      <c r="K86" s="27" t="s">
        <v>2405</v>
      </c>
      <c r="L86" s="26" t="s">
        <v>325</v>
      </c>
      <c r="M86" s="26" t="s">
        <v>326</v>
      </c>
      <c r="N86" s="26" t="s">
        <v>332</v>
      </c>
      <c r="O86" s="26" t="s">
        <v>157</v>
      </c>
      <c r="P86" s="27" t="s">
        <v>1230</v>
      </c>
      <c r="Q86" s="25" t="s">
        <v>1185</v>
      </c>
      <c r="R86" s="25" t="s">
        <v>1186</v>
      </c>
      <c r="S86" s="27" t="s">
        <v>328</v>
      </c>
      <c r="T86" s="27">
        <v>0</v>
      </c>
      <c r="U86" s="27">
        <v>0</v>
      </c>
      <c r="V86" s="27" t="s">
        <v>205</v>
      </c>
      <c r="W86" s="28" t="s">
        <v>205</v>
      </c>
      <c r="X86" s="197">
        <v>1</v>
      </c>
      <c r="Y86" s="197">
        <v>1</v>
      </c>
      <c r="Z86" s="197">
        <v>1</v>
      </c>
      <c r="AA86" s="197">
        <v>1</v>
      </c>
      <c r="AB86" s="197">
        <v>0</v>
      </c>
      <c r="AC86" s="197">
        <v>1</v>
      </c>
      <c r="AD86" s="197">
        <v>1</v>
      </c>
      <c r="AE86" s="197">
        <v>1</v>
      </c>
      <c r="AF86" s="26" t="s">
        <v>1856</v>
      </c>
      <c r="AG86" s="26"/>
    </row>
    <row r="87" spans="1:33" x14ac:dyDescent="0.2">
      <c r="A87" s="210">
        <v>85</v>
      </c>
      <c r="B87" s="207">
        <v>17</v>
      </c>
      <c r="C87" s="208">
        <v>7</v>
      </c>
      <c r="D87" s="209" t="s">
        <v>2406</v>
      </c>
      <c r="E87" s="25" t="s">
        <v>1721</v>
      </c>
      <c r="F87" s="25" t="s">
        <v>324</v>
      </c>
      <c r="G87" s="25" t="s">
        <v>1187</v>
      </c>
      <c r="H87" s="25" t="s">
        <v>2407</v>
      </c>
      <c r="I87" s="207">
        <v>41</v>
      </c>
      <c r="J87" s="27" t="s">
        <v>2408</v>
      </c>
      <c r="K87" s="27" t="s">
        <v>2409</v>
      </c>
      <c r="L87" s="26" t="s">
        <v>325</v>
      </c>
      <c r="M87" s="26" t="s">
        <v>326</v>
      </c>
      <c r="N87" s="26" t="s">
        <v>330</v>
      </c>
      <c r="O87" s="26" t="s">
        <v>157</v>
      </c>
      <c r="P87" s="27" t="s">
        <v>1230</v>
      </c>
      <c r="Q87" s="25" t="s">
        <v>1185</v>
      </c>
      <c r="R87" s="25" t="s">
        <v>1186</v>
      </c>
      <c r="S87" s="27" t="s">
        <v>328</v>
      </c>
      <c r="T87" s="27">
        <v>0</v>
      </c>
      <c r="U87" s="27">
        <v>0</v>
      </c>
      <c r="V87" s="27" t="s">
        <v>205</v>
      </c>
      <c r="W87" s="28" t="s">
        <v>205</v>
      </c>
      <c r="X87" s="197">
        <v>1</v>
      </c>
      <c r="Y87" s="197">
        <v>1</v>
      </c>
      <c r="Z87" s="197">
        <v>1</v>
      </c>
      <c r="AA87" s="197">
        <v>1</v>
      </c>
      <c r="AB87" s="197">
        <v>0</v>
      </c>
      <c r="AC87" s="197">
        <v>1</v>
      </c>
      <c r="AD87" s="197">
        <v>1</v>
      </c>
      <c r="AE87" s="197">
        <v>1</v>
      </c>
      <c r="AF87" s="26" t="s">
        <v>1856</v>
      </c>
      <c r="AG87" s="26"/>
    </row>
    <row r="88" spans="1:33" x14ac:dyDescent="0.2">
      <c r="A88" s="210">
        <v>86</v>
      </c>
      <c r="B88" s="207">
        <v>17</v>
      </c>
      <c r="C88" s="208">
        <v>8</v>
      </c>
      <c r="D88" s="209" t="s">
        <v>2410</v>
      </c>
      <c r="E88" s="25" t="s">
        <v>1721</v>
      </c>
      <c r="F88" s="25" t="s">
        <v>324</v>
      </c>
      <c r="G88" s="25" t="s">
        <v>1187</v>
      </c>
      <c r="H88" s="25" t="s">
        <v>2181</v>
      </c>
      <c r="I88" s="207">
        <v>42</v>
      </c>
      <c r="J88" s="27" t="s">
        <v>2411</v>
      </c>
      <c r="K88" s="27" t="s">
        <v>2412</v>
      </c>
      <c r="L88" s="26" t="s">
        <v>325</v>
      </c>
      <c r="M88" s="26" t="s">
        <v>326</v>
      </c>
      <c r="N88" s="26" t="s">
        <v>182</v>
      </c>
      <c r="O88" s="26" t="s">
        <v>157</v>
      </c>
      <c r="P88" s="27" t="s">
        <v>1230</v>
      </c>
      <c r="Q88" s="25" t="s">
        <v>1185</v>
      </c>
      <c r="R88" s="25" t="s">
        <v>1186</v>
      </c>
      <c r="S88" s="27" t="s">
        <v>328</v>
      </c>
      <c r="T88" s="27">
        <v>0</v>
      </c>
      <c r="U88" s="27">
        <v>0</v>
      </c>
      <c r="V88" s="27" t="s">
        <v>205</v>
      </c>
      <c r="W88" s="28" t="s">
        <v>205</v>
      </c>
      <c r="X88" s="197">
        <v>1</v>
      </c>
      <c r="Y88" s="197">
        <v>1</v>
      </c>
      <c r="Z88" s="197">
        <v>1</v>
      </c>
      <c r="AA88" s="197">
        <v>1</v>
      </c>
      <c r="AB88" s="197">
        <v>0</v>
      </c>
      <c r="AC88" s="197">
        <v>1</v>
      </c>
      <c r="AD88" s="197">
        <v>1</v>
      </c>
      <c r="AE88" s="197">
        <v>1</v>
      </c>
      <c r="AF88" s="26" t="s">
        <v>1856</v>
      </c>
      <c r="AG88" s="26"/>
    </row>
    <row r="89" spans="1:33" x14ac:dyDescent="0.2">
      <c r="A89" s="210">
        <v>87</v>
      </c>
      <c r="B89" s="207">
        <v>17</v>
      </c>
      <c r="C89" s="208">
        <v>9</v>
      </c>
      <c r="D89" s="209" t="s">
        <v>2413</v>
      </c>
      <c r="E89" s="25" t="s">
        <v>1721</v>
      </c>
      <c r="F89" s="25" t="s">
        <v>324</v>
      </c>
      <c r="G89" s="25" t="s">
        <v>1187</v>
      </c>
      <c r="H89" s="25" t="s">
        <v>2273</v>
      </c>
      <c r="I89" s="207">
        <v>43</v>
      </c>
      <c r="J89" s="27" t="s">
        <v>2414</v>
      </c>
      <c r="K89" s="27" t="s">
        <v>2415</v>
      </c>
      <c r="L89" s="26" t="s">
        <v>325</v>
      </c>
      <c r="M89" s="26" t="s">
        <v>326</v>
      </c>
      <c r="N89" s="26" t="s">
        <v>258</v>
      </c>
      <c r="O89" s="26" t="s">
        <v>157</v>
      </c>
      <c r="P89" s="27" t="s">
        <v>329</v>
      </c>
      <c r="Q89" s="25" t="s">
        <v>1195</v>
      </c>
      <c r="R89" s="25" t="s">
        <v>1186</v>
      </c>
      <c r="S89" s="27" t="s">
        <v>328</v>
      </c>
      <c r="T89" s="27">
        <v>0</v>
      </c>
      <c r="U89" s="27">
        <v>0</v>
      </c>
      <c r="V89" s="27" t="s">
        <v>205</v>
      </c>
      <c r="W89" s="28" t="s">
        <v>205</v>
      </c>
      <c r="X89" s="197">
        <v>1</v>
      </c>
      <c r="Y89" s="197">
        <v>1</v>
      </c>
      <c r="Z89" s="197">
        <v>1</v>
      </c>
      <c r="AA89" s="197">
        <v>1</v>
      </c>
      <c r="AB89" s="197">
        <v>0</v>
      </c>
      <c r="AC89" s="197">
        <v>1</v>
      </c>
      <c r="AD89" s="197">
        <v>1</v>
      </c>
      <c r="AE89" s="197">
        <v>1</v>
      </c>
      <c r="AF89" s="26" t="s">
        <v>1856</v>
      </c>
      <c r="AG89" s="26"/>
    </row>
    <row r="90" spans="1:33" x14ac:dyDescent="0.2">
      <c r="A90" s="210">
        <v>88</v>
      </c>
      <c r="B90" s="207">
        <v>18</v>
      </c>
      <c r="C90" s="208">
        <v>1</v>
      </c>
      <c r="D90" s="209" t="s">
        <v>2416</v>
      </c>
      <c r="E90" s="25" t="s">
        <v>26</v>
      </c>
      <c r="F90" s="25" t="s">
        <v>324</v>
      </c>
      <c r="G90" s="25" t="s">
        <v>1187</v>
      </c>
      <c r="H90" s="25" t="s">
        <v>2417</v>
      </c>
      <c r="I90" s="207">
        <v>44</v>
      </c>
      <c r="J90" s="27" t="s">
        <v>2418</v>
      </c>
      <c r="K90" s="27" t="s">
        <v>2419</v>
      </c>
      <c r="L90" s="26" t="s">
        <v>355</v>
      </c>
      <c r="M90" s="26" t="s">
        <v>356</v>
      </c>
      <c r="N90" s="26" t="s">
        <v>357</v>
      </c>
      <c r="O90" s="26" t="s">
        <v>249</v>
      </c>
      <c r="P90" s="27" t="s">
        <v>171</v>
      </c>
      <c r="Q90" s="25" t="s">
        <v>1185</v>
      </c>
      <c r="R90" s="25" t="s">
        <v>1189</v>
      </c>
      <c r="S90" s="27" t="s">
        <v>168</v>
      </c>
      <c r="T90" s="27">
        <v>2012</v>
      </c>
      <c r="U90" s="27">
        <v>2023</v>
      </c>
      <c r="V90" s="27" t="s">
        <v>211</v>
      </c>
      <c r="W90" s="28" t="s">
        <v>358</v>
      </c>
      <c r="X90" s="197">
        <v>1</v>
      </c>
      <c r="Y90" s="197">
        <v>1</v>
      </c>
      <c r="Z90" s="197">
        <v>1</v>
      </c>
      <c r="AA90" s="197">
        <v>1</v>
      </c>
      <c r="AB90" s="197">
        <v>0</v>
      </c>
      <c r="AC90" s="197">
        <v>1</v>
      </c>
      <c r="AD90" s="197">
        <v>1</v>
      </c>
      <c r="AE90" s="197">
        <v>1</v>
      </c>
      <c r="AF90" s="26" t="s">
        <v>360</v>
      </c>
      <c r="AG90" s="26"/>
    </row>
    <row r="91" spans="1:33" x14ac:dyDescent="0.2">
      <c r="A91" s="210">
        <v>89</v>
      </c>
      <c r="B91" s="207">
        <v>18</v>
      </c>
      <c r="C91" s="208">
        <v>2</v>
      </c>
      <c r="D91" s="209" t="s">
        <v>2420</v>
      </c>
      <c r="E91" s="25" t="s">
        <v>26</v>
      </c>
      <c r="F91" s="25" t="s">
        <v>324</v>
      </c>
      <c r="G91" s="25" t="s">
        <v>1187</v>
      </c>
      <c r="H91" s="25" t="s">
        <v>2160</v>
      </c>
      <c r="I91" s="207">
        <v>45</v>
      </c>
      <c r="J91" s="27" t="s">
        <v>2421</v>
      </c>
      <c r="K91" s="27" t="s">
        <v>2422</v>
      </c>
      <c r="L91" s="26" t="s">
        <v>335</v>
      </c>
      <c r="M91" s="26" t="s">
        <v>326</v>
      </c>
      <c r="N91" s="26" t="s">
        <v>156</v>
      </c>
      <c r="O91" s="26" t="s">
        <v>157</v>
      </c>
      <c r="P91" s="27" t="s">
        <v>1198</v>
      </c>
      <c r="Q91" s="25" t="s">
        <v>1188</v>
      </c>
      <c r="R91" s="25" t="s">
        <v>1186</v>
      </c>
      <c r="S91" s="27" t="s">
        <v>161</v>
      </c>
      <c r="T91" s="27">
        <v>2023</v>
      </c>
      <c r="U91" s="27">
        <v>2023</v>
      </c>
      <c r="V91" s="27" t="s">
        <v>339</v>
      </c>
      <c r="W91" s="28" t="s">
        <v>347</v>
      </c>
      <c r="X91" s="197">
        <v>1</v>
      </c>
      <c r="Y91" s="197">
        <v>1</v>
      </c>
      <c r="Z91" s="197">
        <v>1</v>
      </c>
      <c r="AA91" s="197">
        <v>1</v>
      </c>
      <c r="AB91" s="197">
        <v>0</v>
      </c>
      <c r="AC91" s="197">
        <v>1</v>
      </c>
      <c r="AD91" s="197">
        <v>1</v>
      </c>
      <c r="AE91" s="197">
        <v>1</v>
      </c>
      <c r="AF91" s="26" t="s">
        <v>1858</v>
      </c>
      <c r="AG91" s="26"/>
    </row>
    <row r="92" spans="1:33" x14ac:dyDescent="0.2">
      <c r="A92" s="210">
        <v>90</v>
      </c>
      <c r="B92" s="207">
        <v>18</v>
      </c>
      <c r="C92" s="208">
        <v>3</v>
      </c>
      <c r="D92" s="209" t="s">
        <v>2423</v>
      </c>
      <c r="E92" s="25" t="s">
        <v>26</v>
      </c>
      <c r="F92" s="25" t="s">
        <v>324</v>
      </c>
      <c r="G92" s="25" t="s">
        <v>1187</v>
      </c>
      <c r="H92" s="25" t="s">
        <v>2160</v>
      </c>
      <c r="I92" s="207">
        <v>45</v>
      </c>
      <c r="J92" s="27" t="s">
        <v>2424</v>
      </c>
      <c r="K92" s="27" t="s">
        <v>2425</v>
      </c>
      <c r="L92" s="26" t="s">
        <v>335</v>
      </c>
      <c r="M92" s="26" t="s">
        <v>326</v>
      </c>
      <c r="N92" s="26" t="s">
        <v>156</v>
      </c>
      <c r="O92" s="26" t="s">
        <v>157</v>
      </c>
      <c r="P92" s="27" t="s">
        <v>1229</v>
      </c>
      <c r="Q92" s="25" t="s">
        <v>1195</v>
      </c>
      <c r="R92" s="25" t="s">
        <v>1186</v>
      </c>
      <c r="S92" s="27" t="s">
        <v>161</v>
      </c>
      <c r="T92" s="27">
        <v>2023</v>
      </c>
      <c r="U92" s="27">
        <v>2023</v>
      </c>
      <c r="V92" s="27" t="s">
        <v>234</v>
      </c>
      <c r="W92" s="28" t="s">
        <v>349</v>
      </c>
      <c r="X92" s="197">
        <v>1</v>
      </c>
      <c r="Y92" s="197">
        <v>1</v>
      </c>
      <c r="Z92" s="197">
        <v>1</v>
      </c>
      <c r="AA92" s="197">
        <v>1</v>
      </c>
      <c r="AB92" s="197">
        <v>0</v>
      </c>
      <c r="AC92" s="197">
        <v>1</v>
      </c>
      <c r="AD92" s="197">
        <v>1</v>
      </c>
      <c r="AE92" s="197">
        <v>1</v>
      </c>
      <c r="AF92" s="26" t="s">
        <v>1859</v>
      </c>
      <c r="AG92" s="26"/>
    </row>
    <row r="93" spans="1:33" x14ac:dyDescent="0.2">
      <c r="A93" s="210">
        <v>91</v>
      </c>
      <c r="B93" s="207">
        <v>18</v>
      </c>
      <c r="C93" s="208">
        <v>4</v>
      </c>
      <c r="D93" s="209" t="s">
        <v>2426</v>
      </c>
      <c r="E93" s="25" t="s">
        <v>26</v>
      </c>
      <c r="F93" s="25" t="s">
        <v>324</v>
      </c>
      <c r="G93" s="25" t="s">
        <v>1187</v>
      </c>
      <c r="H93" s="25" t="s">
        <v>2160</v>
      </c>
      <c r="I93" s="207">
        <v>45</v>
      </c>
      <c r="J93" s="27" t="s">
        <v>2427</v>
      </c>
      <c r="K93" s="27" t="s">
        <v>2428</v>
      </c>
      <c r="L93" s="26" t="s">
        <v>361</v>
      </c>
      <c r="M93" s="26" t="s">
        <v>362</v>
      </c>
      <c r="N93" s="26" t="s">
        <v>156</v>
      </c>
      <c r="O93" s="26" t="s">
        <v>249</v>
      </c>
      <c r="P93" s="27" t="s">
        <v>1278</v>
      </c>
      <c r="Q93" s="25" t="s">
        <v>1195</v>
      </c>
      <c r="R93" s="25" t="s">
        <v>1186</v>
      </c>
      <c r="S93" s="27" t="s">
        <v>161</v>
      </c>
      <c r="T93" s="27">
        <v>2023</v>
      </c>
      <c r="U93" s="27">
        <v>2023</v>
      </c>
      <c r="V93" s="27" t="s">
        <v>211</v>
      </c>
      <c r="W93" s="28" t="s">
        <v>364</v>
      </c>
      <c r="X93" s="197">
        <v>1</v>
      </c>
      <c r="Y93" s="197">
        <v>1</v>
      </c>
      <c r="Z93" s="197">
        <v>1</v>
      </c>
      <c r="AA93" s="197">
        <v>1</v>
      </c>
      <c r="AB93" s="197">
        <v>0</v>
      </c>
      <c r="AC93" s="197">
        <v>1</v>
      </c>
      <c r="AD93" s="197">
        <v>1</v>
      </c>
      <c r="AE93" s="197">
        <v>1</v>
      </c>
      <c r="AF93" s="26" t="s">
        <v>365</v>
      </c>
      <c r="AG93" s="26"/>
    </row>
    <row r="94" spans="1:33" x14ac:dyDescent="0.2">
      <c r="A94" s="210">
        <v>92</v>
      </c>
      <c r="B94" s="207">
        <v>18</v>
      </c>
      <c r="C94" s="208">
        <v>5</v>
      </c>
      <c r="D94" s="209" t="s">
        <v>2429</v>
      </c>
      <c r="E94" s="25" t="s">
        <v>26</v>
      </c>
      <c r="F94" s="25" t="s">
        <v>324</v>
      </c>
      <c r="G94" s="25" t="s">
        <v>1187</v>
      </c>
      <c r="H94" s="25" t="s">
        <v>2403</v>
      </c>
      <c r="I94" s="207">
        <v>46</v>
      </c>
      <c r="J94" s="27" t="s">
        <v>2430</v>
      </c>
      <c r="K94" s="27" t="s">
        <v>2431</v>
      </c>
      <c r="L94" s="26" t="s">
        <v>335</v>
      </c>
      <c r="M94" s="26" t="s">
        <v>326</v>
      </c>
      <c r="N94" s="26" t="s">
        <v>332</v>
      </c>
      <c r="O94" s="26" t="s">
        <v>157</v>
      </c>
      <c r="P94" s="27" t="s">
        <v>1205</v>
      </c>
      <c r="Q94" s="25" t="s">
        <v>1188</v>
      </c>
      <c r="R94" s="25" t="s">
        <v>1189</v>
      </c>
      <c r="S94" s="27" t="s">
        <v>161</v>
      </c>
      <c r="T94" s="27">
        <v>2014</v>
      </c>
      <c r="U94" s="27">
        <v>2022</v>
      </c>
      <c r="V94" s="27" t="s">
        <v>352</v>
      </c>
      <c r="W94" s="28" t="s">
        <v>351</v>
      </c>
      <c r="X94" s="197">
        <v>1</v>
      </c>
      <c r="Y94" s="197">
        <v>1</v>
      </c>
      <c r="Z94" s="197">
        <v>1</v>
      </c>
      <c r="AA94" s="197">
        <v>1</v>
      </c>
      <c r="AB94" s="197">
        <v>0</v>
      </c>
      <c r="AC94" s="197">
        <v>1</v>
      </c>
      <c r="AD94" s="197">
        <v>1</v>
      </c>
      <c r="AE94" s="197">
        <v>1</v>
      </c>
      <c r="AF94" s="26" t="s">
        <v>354</v>
      </c>
      <c r="AG94" s="26"/>
    </row>
    <row r="95" spans="1:33" x14ac:dyDescent="0.2">
      <c r="A95" s="210">
        <v>93</v>
      </c>
      <c r="B95" s="207">
        <v>18</v>
      </c>
      <c r="C95" s="208">
        <v>6</v>
      </c>
      <c r="D95" s="209" t="s">
        <v>2432</v>
      </c>
      <c r="E95" s="25" t="s">
        <v>26</v>
      </c>
      <c r="F95" s="25" t="s">
        <v>324</v>
      </c>
      <c r="G95" s="25" t="s">
        <v>1187</v>
      </c>
      <c r="H95" s="25" t="s">
        <v>2181</v>
      </c>
      <c r="I95" s="207">
        <v>47</v>
      </c>
      <c r="J95" s="27" t="s">
        <v>2433</v>
      </c>
      <c r="K95" s="27" t="s">
        <v>2434</v>
      </c>
      <c r="L95" s="26" t="s">
        <v>335</v>
      </c>
      <c r="M95" s="26" t="s">
        <v>326</v>
      </c>
      <c r="N95" s="26" t="s">
        <v>182</v>
      </c>
      <c r="O95" s="26" t="s">
        <v>157</v>
      </c>
      <c r="P95" s="27" t="s">
        <v>1184</v>
      </c>
      <c r="Q95" s="25" t="s">
        <v>1188</v>
      </c>
      <c r="R95" s="25" t="s">
        <v>1189</v>
      </c>
      <c r="S95" s="27" t="s">
        <v>161</v>
      </c>
      <c r="T95" s="27">
        <v>2017</v>
      </c>
      <c r="U95" s="27">
        <v>2023</v>
      </c>
      <c r="V95" s="27" t="s">
        <v>339</v>
      </c>
      <c r="W95" s="28" t="s">
        <v>338</v>
      </c>
      <c r="X95" s="197">
        <v>1</v>
      </c>
      <c r="Y95" s="197">
        <v>1</v>
      </c>
      <c r="Z95" s="197">
        <v>1</v>
      </c>
      <c r="AA95" s="197">
        <v>1</v>
      </c>
      <c r="AB95" s="197">
        <v>0</v>
      </c>
      <c r="AC95" s="197">
        <v>1</v>
      </c>
      <c r="AD95" s="197">
        <v>1</v>
      </c>
      <c r="AE95" s="197">
        <v>1</v>
      </c>
      <c r="AF95" s="26" t="s">
        <v>341</v>
      </c>
      <c r="AG95" s="26"/>
    </row>
    <row r="96" spans="1:33" x14ac:dyDescent="0.2">
      <c r="A96" s="210">
        <v>94</v>
      </c>
      <c r="B96" s="207">
        <v>18</v>
      </c>
      <c r="C96" s="208">
        <v>7</v>
      </c>
      <c r="D96" s="209" t="s">
        <v>2435</v>
      </c>
      <c r="E96" s="25" t="s">
        <v>26</v>
      </c>
      <c r="F96" s="25" t="s">
        <v>324</v>
      </c>
      <c r="G96" s="25" t="s">
        <v>1187</v>
      </c>
      <c r="H96" s="25" t="s">
        <v>2181</v>
      </c>
      <c r="I96" s="207">
        <v>47</v>
      </c>
      <c r="J96" s="27" t="s">
        <v>2436</v>
      </c>
      <c r="K96" s="27" t="s">
        <v>2437</v>
      </c>
      <c r="L96" s="26" t="s">
        <v>335</v>
      </c>
      <c r="M96" s="26" t="s">
        <v>326</v>
      </c>
      <c r="N96" s="26" t="s">
        <v>182</v>
      </c>
      <c r="O96" s="26" t="s">
        <v>157</v>
      </c>
      <c r="P96" s="27" t="s">
        <v>1202</v>
      </c>
      <c r="Q96" s="25" t="s">
        <v>1188</v>
      </c>
      <c r="R96" s="25" t="s">
        <v>1186</v>
      </c>
      <c r="S96" s="27" t="s">
        <v>168</v>
      </c>
      <c r="T96" s="27">
        <v>2018</v>
      </c>
      <c r="U96" s="27">
        <v>2023</v>
      </c>
      <c r="V96" s="27" t="s">
        <v>344</v>
      </c>
      <c r="W96" s="28" t="s">
        <v>343</v>
      </c>
      <c r="X96" s="197">
        <v>1</v>
      </c>
      <c r="Y96" s="197">
        <v>1</v>
      </c>
      <c r="Z96" s="197">
        <v>1</v>
      </c>
      <c r="AA96" s="197">
        <v>1</v>
      </c>
      <c r="AB96" s="197">
        <v>0</v>
      </c>
      <c r="AC96" s="197">
        <v>1</v>
      </c>
      <c r="AD96" s="197">
        <v>1</v>
      </c>
      <c r="AE96" s="197">
        <v>1</v>
      </c>
      <c r="AF96" s="26" t="s">
        <v>1860</v>
      </c>
      <c r="AG96" s="26"/>
    </row>
    <row r="97" spans="1:33" x14ac:dyDescent="0.2">
      <c r="A97" s="210">
        <v>95</v>
      </c>
      <c r="B97" s="207">
        <v>18</v>
      </c>
      <c r="C97" s="208">
        <v>8</v>
      </c>
      <c r="D97" s="209" t="s">
        <v>2438</v>
      </c>
      <c r="E97" s="25" t="s">
        <v>26</v>
      </c>
      <c r="F97" s="25" t="s">
        <v>324</v>
      </c>
      <c r="G97" s="25" t="s">
        <v>1187</v>
      </c>
      <c r="H97" s="25" t="s">
        <v>2273</v>
      </c>
      <c r="I97" s="207">
        <v>48</v>
      </c>
      <c r="J97" s="27" t="s">
        <v>2439</v>
      </c>
      <c r="K97" s="27" t="s">
        <v>2440</v>
      </c>
      <c r="L97" s="26" t="s">
        <v>335</v>
      </c>
      <c r="M97" s="26" t="s">
        <v>326</v>
      </c>
      <c r="N97" s="26" t="s">
        <v>258</v>
      </c>
      <c r="O97" s="26" t="s">
        <v>249</v>
      </c>
      <c r="P97" s="27" t="s">
        <v>1184</v>
      </c>
      <c r="Q97" s="25" t="s">
        <v>1188</v>
      </c>
      <c r="R97" s="25" t="s">
        <v>1189</v>
      </c>
      <c r="S97" s="27" t="s">
        <v>161</v>
      </c>
      <c r="T97" s="27">
        <v>2017</v>
      </c>
      <c r="U97" s="27">
        <v>2023</v>
      </c>
      <c r="V97" s="27" t="s">
        <v>339</v>
      </c>
      <c r="W97" s="28" t="s">
        <v>338</v>
      </c>
      <c r="X97" s="197">
        <v>1</v>
      </c>
      <c r="Y97" s="197">
        <v>1</v>
      </c>
      <c r="Z97" s="197">
        <v>1</v>
      </c>
      <c r="AA97" s="197">
        <v>1</v>
      </c>
      <c r="AB97" s="197">
        <v>0</v>
      </c>
      <c r="AC97" s="197">
        <v>1</v>
      </c>
      <c r="AD97" s="197">
        <v>1</v>
      </c>
      <c r="AE97" s="197">
        <v>1</v>
      </c>
      <c r="AF97" s="26" t="s">
        <v>341</v>
      </c>
      <c r="AG97" s="26"/>
    </row>
    <row r="98" spans="1:33" x14ac:dyDescent="0.2">
      <c r="A98" s="210">
        <v>96</v>
      </c>
      <c r="B98" s="207">
        <v>18</v>
      </c>
      <c r="C98" s="208">
        <v>9</v>
      </c>
      <c r="D98" s="209" t="s">
        <v>2441</v>
      </c>
      <c r="E98" s="25" t="s">
        <v>26</v>
      </c>
      <c r="F98" s="25" t="s">
        <v>324</v>
      </c>
      <c r="G98" s="25" t="s">
        <v>1187</v>
      </c>
      <c r="H98" s="25" t="s">
        <v>2273</v>
      </c>
      <c r="I98" s="207">
        <v>48</v>
      </c>
      <c r="J98" s="27" t="s">
        <v>2442</v>
      </c>
      <c r="K98" s="27" t="s">
        <v>2443</v>
      </c>
      <c r="L98" s="26" t="s">
        <v>335</v>
      </c>
      <c r="M98" s="26" t="s">
        <v>326</v>
      </c>
      <c r="N98" s="26" t="s">
        <v>258</v>
      </c>
      <c r="O98" s="26" t="s">
        <v>176</v>
      </c>
      <c r="P98" s="27" t="s">
        <v>1202</v>
      </c>
      <c r="Q98" s="25" t="s">
        <v>1188</v>
      </c>
      <c r="R98" s="25" t="s">
        <v>1186</v>
      </c>
      <c r="S98" s="27" t="s">
        <v>168</v>
      </c>
      <c r="T98" s="27">
        <v>2018</v>
      </c>
      <c r="U98" s="27">
        <v>2023</v>
      </c>
      <c r="V98" s="27" t="s">
        <v>344</v>
      </c>
      <c r="W98" s="28" t="s">
        <v>343</v>
      </c>
      <c r="X98" s="197">
        <v>1</v>
      </c>
      <c r="Y98" s="197">
        <v>1</v>
      </c>
      <c r="Z98" s="197">
        <v>1</v>
      </c>
      <c r="AA98" s="197">
        <v>1</v>
      </c>
      <c r="AB98" s="197">
        <v>0</v>
      </c>
      <c r="AC98" s="197">
        <v>1</v>
      </c>
      <c r="AD98" s="197">
        <v>1</v>
      </c>
      <c r="AE98" s="197">
        <v>1</v>
      </c>
      <c r="AF98" s="26" t="s">
        <v>1860</v>
      </c>
      <c r="AG98" s="26"/>
    </row>
    <row r="99" spans="1:33" x14ac:dyDescent="0.2">
      <c r="A99" s="210">
        <v>97</v>
      </c>
      <c r="B99" s="207">
        <v>19</v>
      </c>
      <c r="C99" s="208">
        <v>1</v>
      </c>
      <c r="D99" s="209" t="s">
        <v>2444</v>
      </c>
      <c r="E99" s="25" t="s">
        <v>27</v>
      </c>
      <c r="F99" s="25" t="s">
        <v>324</v>
      </c>
      <c r="G99" s="25" t="s">
        <v>1187</v>
      </c>
      <c r="H99" s="25" t="s">
        <v>2445</v>
      </c>
      <c r="I99" s="207">
        <v>49</v>
      </c>
      <c r="J99" s="27" t="s">
        <v>2446</v>
      </c>
      <c r="K99" s="27" t="s">
        <v>2447</v>
      </c>
      <c r="L99" s="26" t="s">
        <v>366</v>
      </c>
      <c r="M99" s="26" t="s">
        <v>367</v>
      </c>
      <c r="N99" s="26" t="s">
        <v>370</v>
      </c>
      <c r="O99" s="26" t="s">
        <v>157</v>
      </c>
      <c r="P99" s="27" t="s">
        <v>1203</v>
      </c>
      <c r="Q99" s="25" t="s">
        <v>1185</v>
      </c>
      <c r="R99" s="25" t="s">
        <v>1186</v>
      </c>
      <c r="S99" s="27" t="s">
        <v>161</v>
      </c>
      <c r="T99" s="27">
        <v>2014</v>
      </c>
      <c r="U99" s="27">
        <v>2023</v>
      </c>
      <c r="V99" s="27" t="s">
        <v>344</v>
      </c>
      <c r="W99" s="28" t="s">
        <v>372</v>
      </c>
      <c r="X99" s="197">
        <v>1</v>
      </c>
      <c r="Y99" s="197">
        <v>1</v>
      </c>
      <c r="Z99" s="197">
        <v>1</v>
      </c>
      <c r="AA99" s="197">
        <v>1</v>
      </c>
      <c r="AB99" s="197">
        <v>0</v>
      </c>
      <c r="AC99" s="197">
        <v>1</v>
      </c>
      <c r="AD99" s="197">
        <v>1</v>
      </c>
      <c r="AE99" s="197">
        <v>1</v>
      </c>
      <c r="AF99" s="26" t="s">
        <v>374</v>
      </c>
      <c r="AG99" s="26"/>
    </row>
    <row r="100" spans="1:33" x14ac:dyDescent="0.2">
      <c r="A100" s="210">
        <v>98</v>
      </c>
      <c r="B100" s="207">
        <v>19</v>
      </c>
      <c r="C100" s="208">
        <v>2</v>
      </c>
      <c r="D100" s="209" t="s">
        <v>2448</v>
      </c>
      <c r="E100" s="25" t="s">
        <v>27</v>
      </c>
      <c r="F100" s="25" t="s">
        <v>324</v>
      </c>
      <c r="G100" s="25" t="s">
        <v>1187</v>
      </c>
      <c r="H100" s="25" t="s">
        <v>2445</v>
      </c>
      <c r="I100" s="207">
        <v>49</v>
      </c>
      <c r="J100" s="27" t="s">
        <v>2446</v>
      </c>
      <c r="K100" s="27" t="s">
        <v>2449</v>
      </c>
      <c r="L100" s="26" t="s">
        <v>366</v>
      </c>
      <c r="M100" s="26" t="s">
        <v>367</v>
      </c>
      <c r="N100" s="26" t="s">
        <v>370</v>
      </c>
      <c r="O100" s="26" t="s">
        <v>157</v>
      </c>
      <c r="P100" s="27" t="s">
        <v>1203</v>
      </c>
      <c r="Q100" s="25" t="s">
        <v>1185</v>
      </c>
      <c r="R100" s="25" t="s">
        <v>1186</v>
      </c>
      <c r="S100" s="27" t="s">
        <v>161</v>
      </c>
      <c r="T100" s="27">
        <v>2014</v>
      </c>
      <c r="U100" s="27">
        <v>2023</v>
      </c>
      <c r="V100" s="27" t="s">
        <v>344</v>
      </c>
      <c r="W100" s="28" t="s">
        <v>375</v>
      </c>
      <c r="X100" s="197">
        <v>1</v>
      </c>
      <c r="Y100" s="197">
        <v>1</v>
      </c>
      <c r="Z100" s="197">
        <v>1</v>
      </c>
      <c r="AA100" s="197">
        <v>1</v>
      </c>
      <c r="AB100" s="197">
        <v>0</v>
      </c>
      <c r="AC100" s="197">
        <v>1</v>
      </c>
      <c r="AD100" s="197">
        <v>1</v>
      </c>
      <c r="AE100" s="197">
        <v>1</v>
      </c>
      <c r="AF100" s="26" t="s">
        <v>374</v>
      </c>
      <c r="AG100" s="26"/>
    </row>
    <row r="101" spans="1:33" x14ac:dyDescent="0.2">
      <c r="A101" s="210">
        <v>99</v>
      </c>
      <c r="B101" s="207">
        <v>19</v>
      </c>
      <c r="C101" s="208">
        <v>3</v>
      </c>
      <c r="D101" s="209" t="s">
        <v>2450</v>
      </c>
      <c r="E101" s="25" t="s">
        <v>27</v>
      </c>
      <c r="F101" s="25" t="s">
        <v>324</v>
      </c>
      <c r="G101" s="25" t="s">
        <v>1187</v>
      </c>
      <c r="H101" s="25" t="s">
        <v>2181</v>
      </c>
      <c r="I101" s="207">
        <v>50</v>
      </c>
      <c r="J101" s="27" t="s">
        <v>2451</v>
      </c>
      <c r="K101" s="27" t="s">
        <v>2452</v>
      </c>
      <c r="L101" s="26" t="s">
        <v>366</v>
      </c>
      <c r="M101" s="26" t="s">
        <v>367</v>
      </c>
      <c r="N101" s="26" t="s">
        <v>182</v>
      </c>
      <c r="O101" s="26" t="s">
        <v>176</v>
      </c>
      <c r="P101" s="27" t="s">
        <v>1202</v>
      </c>
      <c r="Q101" s="25" t="s">
        <v>1188</v>
      </c>
      <c r="R101" s="25" t="s">
        <v>1186</v>
      </c>
      <c r="S101" s="27" t="s">
        <v>161</v>
      </c>
      <c r="T101" s="27">
        <v>2023</v>
      </c>
      <c r="U101" s="27">
        <v>2023</v>
      </c>
      <c r="V101" s="27" t="s">
        <v>344</v>
      </c>
      <c r="W101" s="28" t="s">
        <v>368</v>
      </c>
      <c r="X101" s="197">
        <v>1</v>
      </c>
      <c r="Y101" s="197">
        <v>1</v>
      </c>
      <c r="Z101" s="197">
        <v>1</v>
      </c>
      <c r="AA101" s="197">
        <v>1</v>
      </c>
      <c r="AB101" s="197">
        <v>0</v>
      </c>
      <c r="AC101" s="197">
        <v>1</v>
      </c>
      <c r="AD101" s="197">
        <v>1</v>
      </c>
      <c r="AE101" s="197">
        <v>1</v>
      </c>
      <c r="AF101" s="26" t="s">
        <v>369</v>
      </c>
      <c r="AG101" s="26"/>
    </row>
    <row r="102" spans="1:33" x14ac:dyDescent="0.2">
      <c r="A102" s="210">
        <v>100</v>
      </c>
      <c r="B102" s="207">
        <v>19</v>
      </c>
      <c r="C102" s="208">
        <v>4</v>
      </c>
      <c r="D102" s="209" t="s">
        <v>2453</v>
      </c>
      <c r="E102" s="25" t="s">
        <v>27</v>
      </c>
      <c r="F102" s="25" t="s">
        <v>324</v>
      </c>
      <c r="G102" s="25" t="s">
        <v>1187</v>
      </c>
      <c r="H102" s="25" t="s">
        <v>2273</v>
      </c>
      <c r="I102" s="207">
        <v>51</v>
      </c>
      <c r="J102" s="27" t="s">
        <v>2454</v>
      </c>
      <c r="K102" s="27" t="s">
        <v>2455</v>
      </c>
      <c r="L102" s="26" t="s">
        <v>366</v>
      </c>
      <c r="M102" s="26" t="s">
        <v>367</v>
      </c>
      <c r="N102" s="26" t="s">
        <v>258</v>
      </c>
      <c r="O102" s="26" t="s">
        <v>157</v>
      </c>
      <c r="P102" s="27" t="s">
        <v>1218</v>
      </c>
      <c r="Q102" s="25" t="s">
        <v>1185</v>
      </c>
      <c r="R102" s="25" t="s">
        <v>1189</v>
      </c>
      <c r="S102" s="27" t="s">
        <v>168</v>
      </c>
      <c r="T102" s="27">
        <v>2014</v>
      </c>
      <c r="U102" s="27">
        <v>2023</v>
      </c>
      <c r="V102" s="27" t="s">
        <v>344</v>
      </c>
      <c r="W102" s="28" t="s">
        <v>377</v>
      </c>
      <c r="X102" s="197">
        <v>1</v>
      </c>
      <c r="Y102" s="197">
        <v>1</v>
      </c>
      <c r="Z102" s="197">
        <v>1</v>
      </c>
      <c r="AA102" s="197">
        <v>1</v>
      </c>
      <c r="AB102" s="197">
        <v>0</v>
      </c>
      <c r="AC102" s="197">
        <v>1</v>
      </c>
      <c r="AD102" s="197">
        <v>1</v>
      </c>
      <c r="AE102" s="197">
        <v>1</v>
      </c>
      <c r="AF102" s="26" t="s">
        <v>1861</v>
      </c>
      <c r="AG102" s="26"/>
    </row>
    <row r="103" spans="1:33" x14ac:dyDescent="0.2">
      <c r="A103" s="210">
        <v>101</v>
      </c>
      <c r="B103" s="207">
        <v>19</v>
      </c>
      <c r="C103" s="208">
        <v>5</v>
      </c>
      <c r="D103" s="209" t="s">
        <v>2456</v>
      </c>
      <c r="E103" s="25" t="s">
        <v>27</v>
      </c>
      <c r="F103" s="25" t="s">
        <v>324</v>
      </c>
      <c r="G103" s="25" t="s">
        <v>1187</v>
      </c>
      <c r="H103" s="25" t="s">
        <v>2273</v>
      </c>
      <c r="I103" s="207">
        <v>51</v>
      </c>
      <c r="J103" s="27" t="s">
        <v>2457</v>
      </c>
      <c r="K103" s="27" t="s">
        <v>2458</v>
      </c>
      <c r="L103" s="26" t="s">
        <v>366</v>
      </c>
      <c r="M103" s="26" t="s">
        <v>367</v>
      </c>
      <c r="N103" s="26" t="s">
        <v>258</v>
      </c>
      <c r="O103" s="26" t="s">
        <v>157</v>
      </c>
      <c r="P103" s="27" t="s">
        <v>2123</v>
      </c>
      <c r="Q103" s="25" t="s">
        <v>1185</v>
      </c>
      <c r="R103" s="25" t="s">
        <v>1189</v>
      </c>
      <c r="S103" s="27" t="s">
        <v>168</v>
      </c>
      <c r="T103" s="27">
        <v>2023</v>
      </c>
      <c r="U103" s="27">
        <v>2023</v>
      </c>
      <c r="V103" s="27" t="s">
        <v>344</v>
      </c>
      <c r="W103" s="28" t="s">
        <v>378</v>
      </c>
      <c r="X103" s="197">
        <v>1</v>
      </c>
      <c r="Y103" s="197">
        <v>1</v>
      </c>
      <c r="Z103" s="197">
        <v>1</v>
      </c>
      <c r="AA103" s="197">
        <v>1</v>
      </c>
      <c r="AB103" s="197">
        <v>0</v>
      </c>
      <c r="AC103" s="197">
        <v>1</v>
      </c>
      <c r="AD103" s="197">
        <v>1</v>
      </c>
      <c r="AE103" s="197">
        <v>1</v>
      </c>
      <c r="AF103" s="26" t="s">
        <v>1863</v>
      </c>
      <c r="AG103" s="26"/>
    </row>
    <row r="104" spans="1:33" x14ac:dyDescent="0.2">
      <c r="A104" s="210">
        <v>102</v>
      </c>
      <c r="B104" s="207">
        <v>20</v>
      </c>
      <c r="C104" s="208">
        <v>1</v>
      </c>
      <c r="D104" s="209" t="s">
        <v>2459</v>
      </c>
      <c r="E104" s="25" t="s">
        <v>1723</v>
      </c>
      <c r="F104" s="25" t="s">
        <v>324</v>
      </c>
      <c r="G104" s="25" t="s">
        <v>1187</v>
      </c>
      <c r="H104" s="25" t="s">
        <v>2181</v>
      </c>
      <c r="I104" s="207">
        <v>52</v>
      </c>
      <c r="J104" s="27" t="s">
        <v>2460</v>
      </c>
      <c r="K104" s="27" t="s">
        <v>2461</v>
      </c>
      <c r="L104" s="26" t="s">
        <v>379</v>
      </c>
      <c r="M104" s="26" t="s">
        <v>380</v>
      </c>
      <c r="N104" s="26" t="s">
        <v>182</v>
      </c>
      <c r="O104" s="26" t="s">
        <v>157</v>
      </c>
      <c r="P104" s="27" t="s">
        <v>1241</v>
      </c>
      <c r="Q104" s="25" t="s">
        <v>1195</v>
      </c>
      <c r="R104" s="25" t="s">
        <v>1186</v>
      </c>
      <c r="S104" s="27" t="s">
        <v>161</v>
      </c>
      <c r="T104" s="27">
        <v>2013</v>
      </c>
      <c r="U104" s="27">
        <v>2017</v>
      </c>
      <c r="V104" s="27" t="s">
        <v>162</v>
      </c>
      <c r="W104" s="28" t="s">
        <v>385</v>
      </c>
      <c r="X104" s="197">
        <v>1</v>
      </c>
      <c r="Y104" s="197">
        <v>1</v>
      </c>
      <c r="Z104" s="197">
        <v>1</v>
      </c>
      <c r="AA104" s="197">
        <v>1</v>
      </c>
      <c r="AB104" s="197">
        <v>0</v>
      </c>
      <c r="AC104" s="197">
        <v>1</v>
      </c>
      <c r="AD104" s="197">
        <v>1</v>
      </c>
      <c r="AE104" s="197">
        <v>1</v>
      </c>
      <c r="AF104" s="26" t="s">
        <v>387</v>
      </c>
      <c r="AG104" s="26"/>
    </row>
    <row r="105" spans="1:33" x14ac:dyDescent="0.2">
      <c r="A105" s="210">
        <v>103</v>
      </c>
      <c r="B105" s="207">
        <v>20</v>
      </c>
      <c r="C105" s="208">
        <v>2</v>
      </c>
      <c r="D105" s="209" t="s">
        <v>2462</v>
      </c>
      <c r="E105" s="25" t="s">
        <v>1723</v>
      </c>
      <c r="F105" s="25" t="s">
        <v>324</v>
      </c>
      <c r="G105" s="25" t="s">
        <v>1187</v>
      </c>
      <c r="H105" s="25" t="s">
        <v>2181</v>
      </c>
      <c r="I105" s="207">
        <v>52</v>
      </c>
      <c r="J105" s="27" t="s">
        <v>2463</v>
      </c>
      <c r="K105" s="27" t="s">
        <v>2464</v>
      </c>
      <c r="L105" s="26" t="s">
        <v>379</v>
      </c>
      <c r="M105" s="26" t="s">
        <v>391</v>
      </c>
      <c r="N105" s="26" t="s">
        <v>182</v>
      </c>
      <c r="O105" s="26" t="s">
        <v>157</v>
      </c>
      <c r="P105" s="27" t="s">
        <v>1252</v>
      </c>
      <c r="Q105" s="25" t="s">
        <v>1195</v>
      </c>
      <c r="R105" s="25" t="s">
        <v>1186</v>
      </c>
      <c r="S105" s="27" t="s">
        <v>161</v>
      </c>
      <c r="T105" s="27">
        <v>1994</v>
      </c>
      <c r="U105" s="27">
        <v>2019</v>
      </c>
      <c r="V105" s="27" t="s">
        <v>162</v>
      </c>
      <c r="W105" s="28" t="s">
        <v>393</v>
      </c>
      <c r="X105" s="197">
        <v>1</v>
      </c>
      <c r="Y105" s="197">
        <v>1</v>
      </c>
      <c r="Z105" s="197">
        <v>1</v>
      </c>
      <c r="AA105" s="197">
        <v>1</v>
      </c>
      <c r="AB105" s="197">
        <v>0</v>
      </c>
      <c r="AC105" s="197">
        <v>1</v>
      </c>
      <c r="AD105" s="197">
        <v>1</v>
      </c>
      <c r="AE105" s="197">
        <v>1</v>
      </c>
      <c r="AF105" s="26" t="s">
        <v>1864</v>
      </c>
      <c r="AG105" s="26"/>
    </row>
    <row r="106" spans="1:33" x14ac:dyDescent="0.2">
      <c r="A106" s="210">
        <v>104</v>
      </c>
      <c r="B106" s="207">
        <v>20</v>
      </c>
      <c r="C106" s="208">
        <v>3</v>
      </c>
      <c r="D106" s="209" t="s">
        <v>2465</v>
      </c>
      <c r="E106" s="25" t="s">
        <v>1723</v>
      </c>
      <c r="F106" s="25" t="s">
        <v>324</v>
      </c>
      <c r="G106" s="25" t="s">
        <v>1187</v>
      </c>
      <c r="H106" s="25" t="s">
        <v>2466</v>
      </c>
      <c r="I106" s="207">
        <v>53</v>
      </c>
      <c r="J106" s="27" t="s">
        <v>2467</v>
      </c>
      <c r="K106" s="27" t="s">
        <v>2468</v>
      </c>
      <c r="L106" s="26" t="s">
        <v>379</v>
      </c>
      <c r="M106" s="26" t="s">
        <v>380</v>
      </c>
      <c r="N106" s="26" t="s">
        <v>388</v>
      </c>
      <c r="O106" s="26" t="s">
        <v>157</v>
      </c>
      <c r="P106" s="27" t="s">
        <v>389</v>
      </c>
      <c r="Q106" s="25" t="s">
        <v>1195</v>
      </c>
      <c r="R106" s="25" t="s">
        <v>1186</v>
      </c>
      <c r="S106" s="27" t="s">
        <v>161</v>
      </c>
      <c r="T106" s="27">
        <v>2014</v>
      </c>
      <c r="U106" s="27">
        <v>2022</v>
      </c>
      <c r="V106" s="27" t="s">
        <v>162</v>
      </c>
      <c r="W106" s="28" t="s">
        <v>390</v>
      </c>
      <c r="X106" s="197">
        <v>1</v>
      </c>
      <c r="Y106" s="197">
        <v>1</v>
      </c>
      <c r="Z106" s="197">
        <v>1</v>
      </c>
      <c r="AA106" s="197">
        <v>1</v>
      </c>
      <c r="AB106" s="197">
        <v>0</v>
      </c>
      <c r="AC106" s="197">
        <v>1</v>
      </c>
      <c r="AD106" s="197">
        <v>1</v>
      </c>
      <c r="AE106" s="197">
        <v>1</v>
      </c>
      <c r="AF106" s="26" t="s">
        <v>1866</v>
      </c>
      <c r="AG106" s="26"/>
    </row>
    <row r="107" spans="1:33" x14ac:dyDescent="0.2">
      <c r="A107" s="210">
        <v>105</v>
      </c>
      <c r="B107" s="207">
        <v>20</v>
      </c>
      <c r="C107" s="208">
        <v>4</v>
      </c>
      <c r="D107" s="209" t="s">
        <v>2469</v>
      </c>
      <c r="E107" s="25" t="s">
        <v>1723</v>
      </c>
      <c r="F107" s="25" t="s">
        <v>324</v>
      </c>
      <c r="G107" s="25" t="s">
        <v>1187</v>
      </c>
      <c r="H107" s="25" t="s">
        <v>2273</v>
      </c>
      <c r="I107" s="207">
        <v>54</v>
      </c>
      <c r="J107" s="27" t="s">
        <v>2470</v>
      </c>
      <c r="K107" s="27" t="s">
        <v>2471</v>
      </c>
      <c r="L107" s="26" t="s">
        <v>379</v>
      </c>
      <c r="M107" s="26" t="s">
        <v>380</v>
      </c>
      <c r="N107" s="26" t="s">
        <v>258</v>
      </c>
      <c r="O107" s="26" t="s">
        <v>157</v>
      </c>
      <c r="P107" s="27" t="s">
        <v>1253</v>
      </c>
      <c r="Q107" s="25" t="s">
        <v>1195</v>
      </c>
      <c r="R107" s="25" t="s">
        <v>1186</v>
      </c>
      <c r="S107" s="27" t="s">
        <v>161</v>
      </c>
      <c r="T107" s="27">
        <v>2018</v>
      </c>
      <c r="U107" s="27">
        <v>2021</v>
      </c>
      <c r="V107" s="27" t="s">
        <v>162</v>
      </c>
      <c r="W107" s="28" t="s">
        <v>382</v>
      </c>
      <c r="X107" s="197">
        <v>1</v>
      </c>
      <c r="Y107" s="197">
        <v>1</v>
      </c>
      <c r="Z107" s="197">
        <v>1</v>
      </c>
      <c r="AA107" s="197">
        <v>1</v>
      </c>
      <c r="AB107" s="197">
        <v>0</v>
      </c>
      <c r="AC107" s="197">
        <v>1</v>
      </c>
      <c r="AD107" s="197">
        <v>1</v>
      </c>
      <c r="AE107" s="197">
        <v>1</v>
      </c>
      <c r="AF107" s="26" t="s">
        <v>1867</v>
      </c>
      <c r="AG107" s="26"/>
    </row>
    <row r="108" spans="1:33" x14ac:dyDescent="0.2">
      <c r="A108" s="210">
        <v>106</v>
      </c>
      <c r="B108" s="207">
        <v>21</v>
      </c>
      <c r="C108" s="208">
        <v>1</v>
      </c>
      <c r="D108" s="209" t="s">
        <v>2472</v>
      </c>
      <c r="E108" s="25" t="s">
        <v>28</v>
      </c>
      <c r="F108" s="25" t="s">
        <v>324</v>
      </c>
      <c r="G108" s="25" t="s">
        <v>1187</v>
      </c>
      <c r="H108" s="25" t="s">
        <v>2181</v>
      </c>
      <c r="I108" s="207">
        <v>55</v>
      </c>
      <c r="J108" s="27" t="s">
        <v>2473</v>
      </c>
      <c r="K108" s="27" t="s">
        <v>2474</v>
      </c>
      <c r="L108" s="26" t="s">
        <v>379</v>
      </c>
      <c r="M108" s="26" t="s">
        <v>380</v>
      </c>
      <c r="N108" s="26" t="s">
        <v>182</v>
      </c>
      <c r="O108" s="26" t="s">
        <v>157</v>
      </c>
      <c r="P108" s="27" t="s">
        <v>204</v>
      </c>
      <c r="Q108" s="25" t="s">
        <v>1185</v>
      </c>
      <c r="R108" s="25" t="s">
        <v>1186</v>
      </c>
      <c r="S108" s="27" t="s">
        <v>205</v>
      </c>
      <c r="T108" s="27">
        <v>0</v>
      </c>
      <c r="U108" s="27">
        <v>0</v>
      </c>
      <c r="V108" s="27" t="s">
        <v>205</v>
      </c>
      <c r="W108" s="28" t="s">
        <v>205</v>
      </c>
      <c r="X108" s="197">
        <v>1</v>
      </c>
      <c r="Y108" s="197">
        <v>1</v>
      </c>
      <c r="Z108" s="197">
        <v>1</v>
      </c>
      <c r="AA108" s="197">
        <v>1</v>
      </c>
      <c r="AB108" s="197">
        <v>0</v>
      </c>
      <c r="AC108" s="197">
        <v>1</v>
      </c>
      <c r="AD108" s="197">
        <v>1</v>
      </c>
      <c r="AE108" s="197">
        <v>1</v>
      </c>
      <c r="AF108" s="26" t="s">
        <v>206</v>
      </c>
      <c r="AG108" s="26"/>
    </row>
    <row r="109" spans="1:33" x14ac:dyDescent="0.2">
      <c r="A109" s="210">
        <v>107</v>
      </c>
      <c r="B109" s="207">
        <v>22</v>
      </c>
      <c r="C109" s="208">
        <v>1</v>
      </c>
      <c r="D109" s="209" t="s">
        <v>2475</v>
      </c>
      <c r="E109" s="25" t="s">
        <v>1724</v>
      </c>
      <c r="F109" s="25" t="s">
        <v>395</v>
      </c>
      <c r="G109" s="25" t="s">
        <v>1187</v>
      </c>
      <c r="H109" s="25" t="s">
        <v>2476</v>
      </c>
      <c r="I109" s="207">
        <v>56</v>
      </c>
      <c r="J109" s="27" t="s">
        <v>2477</v>
      </c>
      <c r="K109" s="27" t="s">
        <v>2478</v>
      </c>
      <c r="L109" s="26" t="s">
        <v>396</v>
      </c>
      <c r="M109" s="26" t="s">
        <v>380</v>
      </c>
      <c r="N109" s="26" t="s">
        <v>398</v>
      </c>
      <c r="O109" s="26" t="s">
        <v>157</v>
      </c>
      <c r="P109" s="27" t="s">
        <v>389</v>
      </c>
      <c r="Q109" s="25" t="s">
        <v>1195</v>
      </c>
      <c r="R109" s="25" t="s">
        <v>1186</v>
      </c>
      <c r="S109" s="27" t="s">
        <v>161</v>
      </c>
      <c r="T109" s="27">
        <v>2015</v>
      </c>
      <c r="U109" s="27">
        <v>2020</v>
      </c>
      <c r="V109" s="27" t="s">
        <v>162</v>
      </c>
      <c r="W109" s="28" t="s">
        <v>390</v>
      </c>
      <c r="X109" s="197">
        <v>0</v>
      </c>
      <c r="Y109" s="197">
        <v>1</v>
      </c>
      <c r="Z109" s="197">
        <v>0</v>
      </c>
      <c r="AA109" s="197">
        <v>1</v>
      </c>
      <c r="AB109" s="197">
        <v>0</v>
      </c>
      <c r="AC109" s="197">
        <v>1</v>
      </c>
      <c r="AD109" s="197">
        <v>0</v>
      </c>
      <c r="AE109" s="197">
        <v>0</v>
      </c>
      <c r="AF109" s="26" t="s">
        <v>1868</v>
      </c>
      <c r="AG109" s="26"/>
    </row>
    <row r="110" spans="1:33" x14ac:dyDescent="0.2">
      <c r="A110" s="210">
        <v>108</v>
      </c>
      <c r="B110" s="207">
        <v>22</v>
      </c>
      <c r="C110" s="208">
        <v>2</v>
      </c>
      <c r="D110" s="209" t="s">
        <v>2479</v>
      </c>
      <c r="E110" s="25" t="s">
        <v>1724</v>
      </c>
      <c r="F110" s="25" t="s">
        <v>395</v>
      </c>
      <c r="G110" s="25" t="s">
        <v>1187</v>
      </c>
      <c r="H110" s="25" t="s">
        <v>2273</v>
      </c>
      <c r="I110" s="207">
        <v>57</v>
      </c>
      <c r="J110" s="27" t="s">
        <v>2480</v>
      </c>
      <c r="K110" s="27" t="s">
        <v>2481</v>
      </c>
      <c r="L110" s="26" t="s">
        <v>396</v>
      </c>
      <c r="M110" s="26" t="s">
        <v>380</v>
      </c>
      <c r="N110" s="26" t="s">
        <v>258</v>
      </c>
      <c r="O110" s="26" t="s">
        <v>157</v>
      </c>
      <c r="P110" s="27" t="s">
        <v>389</v>
      </c>
      <c r="Q110" s="25" t="s">
        <v>1195</v>
      </c>
      <c r="R110" s="25" t="s">
        <v>1186</v>
      </c>
      <c r="S110" s="27" t="s">
        <v>161</v>
      </c>
      <c r="T110" s="27">
        <v>2015</v>
      </c>
      <c r="U110" s="27">
        <v>2020</v>
      </c>
      <c r="V110" s="27" t="s">
        <v>162</v>
      </c>
      <c r="W110" s="28" t="s">
        <v>390</v>
      </c>
      <c r="X110" s="197">
        <v>0</v>
      </c>
      <c r="Y110" s="197">
        <v>1</v>
      </c>
      <c r="Z110" s="197">
        <v>0</v>
      </c>
      <c r="AA110" s="197">
        <v>1</v>
      </c>
      <c r="AB110" s="197">
        <v>0</v>
      </c>
      <c r="AC110" s="197">
        <v>1</v>
      </c>
      <c r="AD110" s="197">
        <v>0</v>
      </c>
      <c r="AE110" s="197">
        <v>0</v>
      </c>
      <c r="AF110" s="26" t="s">
        <v>1869</v>
      </c>
      <c r="AG110" s="26"/>
    </row>
    <row r="111" spans="1:33" x14ac:dyDescent="0.2">
      <c r="A111" s="210">
        <v>109</v>
      </c>
      <c r="B111" s="207">
        <v>23</v>
      </c>
      <c r="C111" s="208">
        <v>1</v>
      </c>
      <c r="D111" s="209" t="s">
        <v>2482</v>
      </c>
      <c r="E111" s="25" t="s">
        <v>30</v>
      </c>
      <c r="F111" s="25" t="s">
        <v>229</v>
      </c>
      <c r="G111" s="25" t="s">
        <v>1187</v>
      </c>
      <c r="H111" s="25" t="s">
        <v>2181</v>
      </c>
      <c r="I111" s="207">
        <v>58</v>
      </c>
      <c r="J111" s="27" t="s">
        <v>2483</v>
      </c>
      <c r="K111" s="27" t="s">
        <v>2484</v>
      </c>
      <c r="L111" s="26" t="s">
        <v>379</v>
      </c>
      <c r="M111" s="26" t="s">
        <v>205</v>
      </c>
      <c r="N111" s="26" t="s">
        <v>182</v>
      </c>
      <c r="O111" s="26" t="s">
        <v>157</v>
      </c>
      <c r="P111" s="27" t="s">
        <v>1203</v>
      </c>
      <c r="Q111" s="25" t="s">
        <v>1185</v>
      </c>
      <c r="R111" s="25" t="s">
        <v>1186</v>
      </c>
      <c r="S111" s="27" t="s">
        <v>168</v>
      </c>
      <c r="T111" s="27">
        <v>2022</v>
      </c>
      <c r="U111" s="27">
        <v>0</v>
      </c>
      <c r="V111" s="27" t="s">
        <v>344</v>
      </c>
      <c r="W111" s="28" t="s">
        <v>399</v>
      </c>
      <c r="X111" s="197">
        <v>0</v>
      </c>
      <c r="Y111" s="197">
        <v>0</v>
      </c>
      <c r="Z111" s="197">
        <v>0</v>
      </c>
      <c r="AA111" s="197">
        <v>1</v>
      </c>
      <c r="AB111" s="197">
        <v>0</v>
      </c>
      <c r="AC111" s="197">
        <v>0</v>
      </c>
      <c r="AD111" s="197">
        <v>0</v>
      </c>
      <c r="AE111" s="197">
        <v>0</v>
      </c>
      <c r="AF111" s="26" t="s">
        <v>401</v>
      </c>
      <c r="AG111" s="26"/>
    </row>
    <row r="112" spans="1:33" x14ac:dyDescent="0.2">
      <c r="A112" s="210">
        <v>110</v>
      </c>
      <c r="B112" s="207">
        <v>23</v>
      </c>
      <c r="C112" s="208">
        <v>2</v>
      </c>
      <c r="D112" s="209" t="s">
        <v>2485</v>
      </c>
      <c r="E112" s="25" t="s">
        <v>30</v>
      </c>
      <c r="F112" s="25" t="s">
        <v>229</v>
      </c>
      <c r="G112" s="25" t="s">
        <v>1187</v>
      </c>
      <c r="H112" s="25" t="s">
        <v>2181</v>
      </c>
      <c r="I112" s="207">
        <v>58</v>
      </c>
      <c r="J112" s="27" t="s">
        <v>2483</v>
      </c>
      <c r="K112" s="27" t="s">
        <v>2486</v>
      </c>
      <c r="L112" s="26" t="s">
        <v>379</v>
      </c>
      <c r="M112" s="26" t="s">
        <v>205</v>
      </c>
      <c r="N112" s="26" t="s">
        <v>182</v>
      </c>
      <c r="O112" s="26" t="s">
        <v>157</v>
      </c>
      <c r="P112" s="27" t="s">
        <v>1203</v>
      </c>
      <c r="Q112" s="25" t="s">
        <v>1185</v>
      </c>
      <c r="R112" s="25" t="s">
        <v>1186</v>
      </c>
      <c r="S112" s="27" t="s">
        <v>168</v>
      </c>
      <c r="T112" s="27">
        <v>2022</v>
      </c>
      <c r="U112" s="27">
        <v>0</v>
      </c>
      <c r="V112" s="27" t="s">
        <v>344</v>
      </c>
      <c r="W112" s="28" t="s">
        <v>402</v>
      </c>
      <c r="X112" s="197">
        <v>0</v>
      </c>
      <c r="Y112" s="197">
        <v>0</v>
      </c>
      <c r="Z112" s="197">
        <v>0</v>
      </c>
      <c r="AA112" s="197">
        <v>1</v>
      </c>
      <c r="AB112" s="197">
        <v>0</v>
      </c>
      <c r="AC112" s="197">
        <v>0</v>
      </c>
      <c r="AD112" s="197">
        <v>0</v>
      </c>
      <c r="AE112" s="197">
        <v>0</v>
      </c>
      <c r="AF112" s="26" t="s">
        <v>403</v>
      </c>
      <c r="AG112" s="26"/>
    </row>
    <row r="113" spans="1:33" x14ac:dyDescent="0.2">
      <c r="A113" s="210">
        <v>111</v>
      </c>
      <c r="B113" s="207">
        <v>24</v>
      </c>
      <c r="C113" s="208">
        <v>1</v>
      </c>
      <c r="D113" s="209" t="s">
        <v>2487</v>
      </c>
      <c r="E113" s="25" t="s">
        <v>32</v>
      </c>
      <c r="F113" s="25" t="s">
        <v>154</v>
      </c>
      <c r="G113" s="25" t="s">
        <v>1187</v>
      </c>
      <c r="H113" s="25" t="s">
        <v>2160</v>
      </c>
      <c r="I113" s="207">
        <v>59</v>
      </c>
      <c r="J113" s="27" t="s">
        <v>2488</v>
      </c>
      <c r="K113" s="27" t="s">
        <v>2489</v>
      </c>
      <c r="L113" s="26" t="s">
        <v>404</v>
      </c>
      <c r="M113" s="26" t="s">
        <v>380</v>
      </c>
      <c r="N113" s="26" t="s">
        <v>156</v>
      </c>
      <c r="O113" s="26" t="s">
        <v>157</v>
      </c>
      <c r="P113" s="27" t="s">
        <v>204</v>
      </c>
      <c r="Q113" s="25" t="s">
        <v>1185</v>
      </c>
      <c r="R113" s="25" t="s">
        <v>1186</v>
      </c>
      <c r="S113" s="27" t="s">
        <v>205</v>
      </c>
      <c r="T113" s="27">
        <v>0</v>
      </c>
      <c r="U113" s="27">
        <v>0</v>
      </c>
      <c r="V113" s="27" t="s">
        <v>205</v>
      </c>
      <c r="W113" s="28" t="s">
        <v>205</v>
      </c>
      <c r="X113" s="197">
        <v>1</v>
      </c>
      <c r="Y113" s="197">
        <v>1</v>
      </c>
      <c r="Z113" s="197">
        <v>1</v>
      </c>
      <c r="AA113" s="197">
        <v>0</v>
      </c>
      <c r="AB113" s="197">
        <v>0</v>
      </c>
      <c r="AC113" s="197">
        <v>0</v>
      </c>
      <c r="AD113" s="197">
        <v>0</v>
      </c>
      <c r="AE113" s="197">
        <v>0</v>
      </c>
      <c r="AF113" s="26" t="s">
        <v>405</v>
      </c>
      <c r="AG113" s="26"/>
    </row>
    <row r="114" spans="1:33" x14ac:dyDescent="0.2">
      <c r="A114" s="210">
        <v>112</v>
      </c>
      <c r="B114" s="207">
        <v>25</v>
      </c>
      <c r="C114" s="208">
        <v>1</v>
      </c>
      <c r="D114" s="209" t="s">
        <v>2490</v>
      </c>
      <c r="E114" s="25" t="s">
        <v>109</v>
      </c>
      <c r="F114" s="25" t="s">
        <v>324</v>
      </c>
      <c r="G114" s="25" t="s">
        <v>1187</v>
      </c>
      <c r="H114" s="25" t="s">
        <v>2152</v>
      </c>
      <c r="I114" s="207">
        <v>60</v>
      </c>
      <c r="J114" s="27" t="s">
        <v>2491</v>
      </c>
      <c r="K114" s="27" t="s">
        <v>2492</v>
      </c>
      <c r="L114" s="26" t="s">
        <v>683</v>
      </c>
      <c r="M114" s="26" t="s">
        <v>326</v>
      </c>
      <c r="N114" s="26" t="s">
        <v>196</v>
      </c>
      <c r="O114" s="26" t="s">
        <v>157</v>
      </c>
      <c r="P114" s="27" t="s">
        <v>949</v>
      </c>
      <c r="Q114" s="25" t="s">
        <v>1192</v>
      </c>
      <c r="R114" s="25" t="s">
        <v>1189</v>
      </c>
      <c r="S114" s="27" t="s">
        <v>161</v>
      </c>
      <c r="T114" s="27">
        <v>0</v>
      </c>
      <c r="U114" s="27">
        <v>0</v>
      </c>
      <c r="V114" s="27" t="s">
        <v>205</v>
      </c>
      <c r="W114" s="28" t="s">
        <v>950</v>
      </c>
      <c r="X114" s="197">
        <v>0</v>
      </c>
      <c r="Y114" s="197">
        <v>0</v>
      </c>
      <c r="Z114" s="197">
        <v>1</v>
      </c>
      <c r="AA114" s="197">
        <v>1</v>
      </c>
      <c r="AB114" s="197">
        <v>1</v>
      </c>
      <c r="AC114" s="197">
        <v>0</v>
      </c>
      <c r="AD114" s="197">
        <v>1</v>
      </c>
      <c r="AE114" s="197">
        <v>1</v>
      </c>
      <c r="AF114" s="26" t="s">
        <v>1871</v>
      </c>
      <c r="AG114" s="26"/>
    </row>
    <row r="115" spans="1:33" x14ac:dyDescent="0.2">
      <c r="A115" s="210">
        <v>113</v>
      </c>
      <c r="B115" s="207">
        <v>25</v>
      </c>
      <c r="C115" s="208">
        <v>2</v>
      </c>
      <c r="D115" s="209" t="s">
        <v>2493</v>
      </c>
      <c r="E115" s="25" t="s">
        <v>109</v>
      </c>
      <c r="F115" s="25" t="s">
        <v>324</v>
      </c>
      <c r="G115" s="25" t="s">
        <v>1187</v>
      </c>
      <c r="H115" s="25" t="s">
        <v>2181</v>
      </c>
      <c r="I115" s="207">
        <v>61</v>
      </c>
      <c r="J115" s="27" t="s">
        <v>2494</v>
      </c>
      <c r="K115" s="27" t="s">
        <v>2495</v>
      </c>
      <c r="L115" s="26" t="s">
        <v>951</v>
      </c>
      <c r="M115" s="26" t="s">
        <v>952</v>
      </c>
      <c r="N115" s="26" t="s">
        <v>182</v>
      </c>
      <c r="O115" s="26" t="s">
        <v>176</v>
      </c>
      <c r="P115" s="27" t="s">
        <v>1248</v>
      </c>
      <c r="Q115" s="25" t="s">
        <v>1195</v>
      </c>
      <c r="R115" s="25" t="s">
        <v>1186</v>
      </c>
      <c r="S115" s="27" t="s">
        <v>161</v>
      </c>
      <c r="T115" s="27">
        <v>2023</v>
      </c>
      <c r="U115" s="27">
        <v>2040</v>
      </c>
      <c r="V115" s="27" t="s">
        <v>211</v>
      </c>
      <c r="W115" s="28" t="s">
        <v>954</v>
      </c>
      <c r="X115" s="197">
        <v>0</v>
      </c>
      <c r="Y115" s="197">
        <v>0</v>
      </c>
      <c r="Z115" s="197">
        <v>1</v>
      </c>
      <c r="AA115" s="197">
        <v>1</v>
      </c>
      <c r="AB115" s="197">
        <v>1</v>
      </c>
      <c r="AC115" s="197">
        <v>0</v>
      </c>
      <c r="AD115" s="197">
        <v>1</v>
      </c>
      <c r="AE115" s="197">
        <v>1</v>
      </c>
      <c r="AF115" s="26" t="s">
        <v>956</v>
      </c>
      <c r="AG115" s="26"/>
    </row>
    <row r="116" spans="1:33" x14ac:dyDescent="0.2">
      <c r="A116" s="210">
        <v>114</v>
      </c>
      <c r="B116" s="207">
        <v>26</v>
      </c>
      <c r="C116" s="208">
        <v>1</v>
      </c>
      <c r="D116" s="209" t="s">
        <v>2496</v>
      </c>
      <c r="E116" s="25" t="s">
        <v>1728</v>
      </c>
      <c r="F116" s="25" t="s">
        <v>324</v>
      </c>
      <c r="G116" s="25" t="s">
        <v>1187</v>
      </c>
      <c r="H116" s="25" t="s">
        <v>2160</v>
      </c>
      <c r="I116" s="207">
        <v>62</v>
      </c>
      <c r="J116" s="27" t="s">
        <v>2497</v>
      </c>
      <c r="K116" s="27" t="s">
        <v>2498</v>
      </c>
      <c r="L116" s="26" t="s">
        <v>683</v>
      </c>
      <c r="M116" s="26" t="s">
        <v>326</v>
      </c>
      <c r="N116" s="26" t="s">
        <v>156</v>
      </c>
      <c r="O116" s="26" t="s">
        <v>157</v>
      </c>
      <c r="P116" s="27" t="s">
        <v>1253</v>
      </c>
      <c r="Q116" s="25" t="s">
        <v>1195</v>
      </c>
      <c r="R116" s="25" t="s">
        <v>1186</v>
      </c>
      <c r="S116" s="27" t="s">
        <v>161</v>
      </c>
      <c r="T116" s="27">
        <v>0</v>
      </c>
      <c r="U116" s="27">
        <v>0</v>
      </c>
      <c r="V116" s="27" t="s">
        <v>205</v>
      </c>
      <c r="W116" s="28" t="s">
        <v>958</v>
      </c>
      <c r="X116" s="197">
        <v>0</v>
      </c>
      <c r="Y116" s="197">
        <v>0</v>
      </c>
      <c r="Z116" s="197">
        <v>1</v>
      </c>
      <c r="AA116" s="197">
        <v>1</v>
      </c>
      <c r="AB116" s="197">
        <v>0</v>
      </c>
      <c r="AC116" s="197">
        <v>0</v>
      </c>
      <c r="AD116" s="197">
        <v>0</v>
      </c>
      <c r="AE116" s="197">
        <v>0</v>
      </c>
      <c r="AF116" s="26" t="s">
        <v>1872</v>
      </c>
      <c r="AG116" s="26"/>
    </row>
    <row r="117" spans="1:33" x14ac:dyDescent="0.2">
      <c r="A117" s="210">
        <v>115</v>
      </c>
      <c r="B117" s="207">
        <v>27</v>
      </c>
      <c r="C117" s="208">
        <v>1</v>
      </c>
      <c r="D117" s="209" t="s">
        <v>2499</v>
      </c>
      <c r="E117" s="25" t="s">
        <v>34</v>
      </c>
      <c r="F117" s="25" t="s">
        <v>246</v>
      </c>
      <c r="G117" s="25" t="s">
        <v>1190</v>
      </c>
      <c r="H117" s="25" t="s">
        <v>2160</v>
      </c>
      <c r="I117" s="207">
        <v>63</v>
      </c>
      <c r="J117" s="27" t="s">
        <v>2500</v>
      </c>
      <c r="K117" s="27" t="s">
        <v>2501</v>
      </c>
      <c r="L117" s="26" t="s">
        <v>406</v>
      </c>
      <c r="M117" s="26" t="s">
        <v>407</v>
      </c>
      <c r="N117" s="26" t="s">
        <v>156</v>
      </c>
      <c r="O117" s="26" t="s">
        <v>157</v>
      </c>
      <c r="P117" s="27" t="s">
        <v>1279</v>
      </c>
      <c r="Q117" s="25" t="s">
        <v>1185</v>
      </c>
      <c r="R117" s="25" t="s">
        <v>1186</v>
      </c>
      <c r="S117" s="27" t="s">
        <v>328</v>
      </c>
      <c r="T117" s="27">
        <v>0</v>
      </c>
      <c r="U117" s="27">
        <v>0</v>
      </c>
      <c r="V117" s="27" t="s">
        <v>205</v>
      </c>
      <c r="W117" s="28" t="s">
        <v>205</v>
      </c>
      <c r="X117" s="197">
        <v>1</v>
      </c>
      <c r="Y117" s="197">
        <v>0</v>
      </c>
      <c r="Z117" s="197">
        <v>0</v>
      </c>
      <c r="AA117" s="197">
        <v>1</v>
      </c>
      <c r="AB117" s="197">
        <v>1</v>
      </c>
      <c r="AC117" s="197">
        <v>0</v>
      </c>
      <c r="AD117" s="197">
        <v>0</v>
      </c>
      <c r="AE117" s="197">
        <v>0</v>
      </c>
      <c r="AF117" s="26" t="s">
        <v>1873</v>
      </c>
      <c r="AG117" s="26"/>
    </row>
    <row r="118" spans="1:33" x14ac:dyDescent="0.2">
      <c r="A118" s="210">
        <v>116</v>
      </c>
      <c r="B118" s="207">
        <v>27</v>
      </c>
      <c r="C118" s="208">
        <v>2</v>
      </c>
      <c r="D118" s="209" t="s">
        <v>2502</v>
      </c>
      <c r="E118" s="25" t="s">
        <v>34</v>
      </c>
      <c r="F118" s="25" t="s">
        <v>246</v>
      </c>
      <c r="G118" s="25" t="s">
        <v>1190</v>
      </c>
      <c r="H118" s="25" t="s">
        <v>2160</v>
      </c>
      <c r="I118" s="207">
        <v>63</v>
      </c>
      <c r="J118" s="27" t="s">
        <v>2503</v>
      </c>
      <c r="K118" s="27" t="s">
        <v>2504</v>
      </c>
      <c r="L118" s="26" t="s">
        <v>406</v>
      </c>
      <c r="M118" s="26" t="s">
        <v>407</v>
      </c>
      <c r="N118" s="26" t="s">
        <v>156</v>
      </c>
      <c r="O118" s="26" t="s">
        <v>157</v>
      </c>
      <c r="P118" s="27" t="s">
        <v>1280</v>
      </c>
      <c r="Q118" s="25" t="s">
        <v>1185</v>
      </c>
      <c r="R118" s="25" t="s">
        <v>1186</v>
      </c>
      <c r="S118" s="27" t="s">
        <v>328</v>
      </c>
      <c r="T118" s="27">
        <v>0</v>
      </c>
      <c r="U118" s="27">
        <v>0</v>
      </c>
      <c r="V118" s="27" t="s">
        <v>205</v>
      </c>
      <c r="W118" s="28" t="s">
        <v>205</v>
      </c>
      <c r="X118" s="197">
        <v>1</v>
      </c>
      <c r="Y118" s="197">
        <v>0</v>
      </c>
      <c r="Z118" s="197">
        <v>0</v>
      </c>
      <c r="AA118" s="197">
        <v>1</v>
      </c>
      <c r="AB118" s="197">
        <v>1</v>
      </c>
      <c r="AC118" s="197">
        <v>0</v>
      </c>
      <c r="AD118" s="197">
        <v>0</v>
      </c>
      <c r="AE118" s="197">
        <v>0</v>
      </c>
      <c r="AF118" s="26" t="s">
        <v>1873</v>
      </c>
      <c r="AG118" s="26"/>
    </row>
    <row r="119" spans="1:33" x14ac:dyDescent="0.2">
      <c r="A119" s="210">
        <v>117</v>
      </c>
      <c r="B119" s="207">
        <v>27</v>
      </c>
      <c r="C119" s="208">
        <v>3</v>
      </c>
      <c r="D119" s="209" t="s">
        <v>2505</v>
      </c>
      <c r="E119" s="25" t="s">
        <v>34</v>
      </c>
      <c r="F119" s="25" t="s">
        <v>246</v>
      </c>
      <c r="G119" s="25" t="s">
        <v>1190</v>
      </c>
      <c r="H119" s="25" t="s">
        <v>2160</v>
      </c>
      <c r="I119" s="207">
        <v>63</v>
      </c>
      <c r="J119" s="27" t="s">
        <v>2506</v>
      </c>
      <c r="K119" s="27" t="s">
        <v>2507</v>
      </c>
      <c r="L119" s="26" t="s">
        <v>406</v>
      </c>
      <c r="M119" s="26" t="s">
        <v>407</v>
      </c>
      <c r="N119" s="26" t="s">
        <v>156</v>
      </c>
      <c r="O119" s="26" t="s">
        <v>157</v>
      </c>
      <c r="P119" s="27" t="s">
        <v>1285</v>
      </c>
      <c r="Q119" s="25" t="s">
        <v>1185</v>
      </c>
      <c r="R119" s="25" t="s">
        <v>1186</v>
      </c>
      <c r="S119" s="27" t="s">
        <v>328</v>
      </c>
      <c r="T119" s="27">
        <v>0</v>
      </c>
      <c r="U119" s="27">
        <v>0</v>
      </c>
      <c r="V119" s="27" t="s">
        <v>205</v>
      </c>
      <c r="W119" s="28" t="s">
        <v>205</v>
      </c>
      <c r="X119" s="197">
        <v>1</v>
      </c>
      <c r="Y119" s="197">
        <v>0</v>
      </c>
      <c r="Z119" s="197">
        <v>0</v>
      </c>
      <c r="AA119" s="197">
        <v>1</v>
      </c>
      <c r="AB119" s="197">
        <v>1</v>
      </c>
      <c r="AC119" s="197">
        <v>0</v>
      </c>
      <c r="AD119" s="197">
        <v>0</v>
      </c>
      <c r="AE119" s="197">
        <v>0</v>
      </c>
      <c r="AF119" s="26" t="s">
        <v>1873</v>
      </c>
      <c r="AG119" s="26"/>
    </row>
    <row r="120" spans="1:33" x14ac:dyDescent="0.2">
      <c r="A120" s="210">
        <v>118</v>
      </c>
      <c r="B120" s="207">
        <v>27</v>
      </c>
      <c r="C120" s="208">
        <v>4</v>
      </c>
      <c r="D120" s="209" t="s">
        <v>2508</v>
      </c>
      <c r="E120" s="25" t="s">
        <v>34</v>
      </c>
      <c r="F120" s="25" t="s">
        <v>246</v>
      </c>
      <c r="G120" s="25" t="s">
        <v>1190</v>
      </c>
      <c r="H120" s="25" t="s">
        <v>2509</v>
      </c>
      <c r="I120" s="207">
        <v>64</v>
      </c>
      <c r="J120" s="27" t="s">
        <v>2510</v>
      </c>
      <c r="K120" s="27" t="s">
        <v>2511</v>
      </c>
      <c r="L120" s="26" t="s">
        <v>406</v>
      </c>
      <c r="M120" s="26" t="s">
        <v>407</v>
      </c>
      <c r="N120" s="26" t="s">
        <v>418</v>
      </c>
      <c r="O120" s="26" t="s">
        <v>157</v>
      </c>
      <c r="P120" s="27" t="s">
        <v>1285</v>
      </c>
      <c r="Q120" s="25" t="s">
        <v>1185</v>
      </c>
      <c r="R120" s="25" t="s">
        <v>1186</v>
      </c>
      <c r="S120" s="27" t="s">
        <v>328</v>
      </c>
      <c r="T120" s="27">
        <v>0</v>
      </c>
      <c r="U120" s="27">
        <v>0</v>
      </c>
      <c r="V120" s="27" t="s">
        <v>205</v>
      </c>
      <c r="W120" s="28" t="s">
        <v>205</v>
      </c>
      <c r="X120" s="197">
        <v>1</v>
      </c>
      <c r="Y120" s="197">
        <v>0</v>
      </c>
      <c r="Z120" s="197">
        <v>0</v>
      </c>
      <c r="AA120" s="197">
        <v>1</v>
      </c>
      <c r="AB120" s="197">
        <v>1</v>
      </c>
      <c r="AC120" s="197">
        <v>0</v>
      </c>
      <c r="AD120" s="197">
        <v>0</v>
      </c>
      <c r="AE120" s="197">
        <v>0</v>
      </c>
      <c r="AF120" s="26" t="s">
        <v>1873</v>
      </c>
      <c r="AG120" s="26"/>
    </row>
    <row r="121" spans="1:33" x14ac:dyDescent="0.2">
      <c r="A121" s="210">
        <v>119</v>
      </c>
      <c r="B121" s="207">
        <v>27</v>
      </c>
      <c r="C121" s="208">
        <v>5</v>
      </c>
      <c r="D121" s="209" t="s">
        <v>2512</v>
      </c>
      <c r="E121" s="25" t="s">
        <v>34</v>
      </c>
      <c r="F121" s="25" t="s">
        <v>246</v>
      </c>
      <c r="G121" s="25" t="s">
        <v>1190</v>
      </c>
      <c r="H121" s="25" t="s">
        <v>2181</v>
      </c>
      <c r="I121" s="207">
        <v>65</v>
      </c>
      <c r="J121" s="27" t="s">
        <v>2513</v>
      </c>
      <c r="K121" s="27" t="s">
        <v>2514</v>
      </c>
      <c r="L121" s="26" t="s">
        <v>406</v>
      </c>
      <c r="M121" s="26" t="s">
        <v>407</v>
      </c>
      <c r="N121" s="26" t="s">
        <v>182</v>
      </c>
      <c r="O121" s="26" t="s">
        <v>157</v>
      </c>
      <c r="P121" s="27" t="s">
        <v>1222</v>
      </c>
      <c r="Q121" s="25" t="s">
        <v>1195</v>
      </c>
      <c r="R121" s="25" t="s">
        <v>1186</v>
      </c>
      <c r="S121" s="27" t="s">
        <v>161</v>
      </c>
      <c r="T121" s="27">
        <v>1978</v>
      </c>
      <c r="U121" s="27">
        <v>2020</v>
      </c>
      <c r="V121" s="27" t="s">
        <v>162</v>
      </c>
      <c r="W121" s="28" t="s">
        <v>408</v>
      </c>
      <c r="X121" s="197">
        <v>1</v>
      </c>
      <c r="Y121" s="197">
        <v>0</v>
      </c>
      <c r="Z121" s="197">
        <v>0</v>
      </c>
      <c r="AA121" s="197">
        <v>1</v>
      </c>
      <c r="AB121" s="197">
        <v>1</v>
      </c>
      <c r="AC121" s="197">
        <v>0</v>
      </c>
      <c r="AD121" s="197">
        <v>0</v>
      </c>
      <c r="AE121" s="197">
        <v>0</v>
      </c>
      <c r="AF121" s="26" t="s">
        <v>410</v>
      </c>
      <c r="AG121" s="26"/>
    </row>
    <row r="122" spans="1:33" x14ac:dyDescent="0.2">
      <c r="A122" s="210">
        <v>120</v>
      </c>
      <c r="B122" s="207">
        <v>27</v>
      </c>
      <c r="C122" s="208">
        <v>6</v>
      </c>
      <c r="D122" s="209" t="s">
        <v>2515</v>
      </c>
      <c r="E122" s="25" t="s">
        <v>34</v>
      </c>
      <c r="F122" s="25" t="s">
        <v>246</v>
      </c>
      <c r="G122" s="25" t="s">
        <v>1190</v>
      </c>
      <c r="H122" s="25" t="s">
        <v>2181</v>
      </c>
      <c r="I122" s="207">
        <v>65</v>
      </c>
      <c r="J122" s="27" t="s">
        <v>2516</v>
      </c>
      <c r="K122" s="27" t="s">
        <v>2517</v>
      </c>
      <c r="L122" s="26" t="s">
        <v>406</v>
      </c>
      <c r="M122" s="26" t="s">
        <v>407</v>
      </c>
      <c r="N122" s="26" t="s">
        <v>182</v>
      </c>
      <c r="O122" s="26" t="s">
        <v>157</v>
      </c>
      <c r="P122" s="27" t="s">
        <v>1240</v>
      </c>
      <c r="Q122" s="25" t="s">
        <v>1185</v>
      </c>
      <c r="R122" s="25" t="s">
        <v>1186</v>
      </c>
      <c r="S122" s="27" t="s">
        <v>161</v>
      </c>
      <c r="T122" s="27">
        <v>2022</v>
      </c>
      <c r="U122" s="27">
        <v>2023</v>
      </c>
      <c r="V122" s="27" t="s">
        <v>344</v>
      </c>
      <c r="W122" s="28" t="s">
        <v>412</v>
      </c>
      <c r="X122" s="197">
        <v>1</v>
      </c>
      <c r="Y122" s="197">
        <v>0</v>
      </c>
      <c r="Z122" s="197">
        <v>0</v>
      </c>
      <c r="AA122" s="197">
        <v>1</v>
      </c>
      <c r="AB122" s="197">
        <v>1</v>
      </c>
      <c r="AC122" s="197">
        <v>0</v>
      </c>
      <c r="AD122" s="197">
        <v>0</v>
      </c>
      <c r="AE122" s="197">
        <v>0</v>
      </c>
      <c r="AF122" s="26" t="s">
        <v>414</v>
      </c>
      <c r="AG122" s="26"/>
    </row>
    <row r="123" spans="1:33" x14ac:dyDescent="0.2">
      <c r="A123" s="210">
        <v>121</v>
      </c>
      <c r="B123" s="207">
        <v>28</v>
      </c>
      <c r="C123" s="208">
        <v>1</v>
      </c>
      <c r="D123" s="209" t="s">
        <v>2518</v>
      </c>
      <c r="E123" s="25" t="s">
        <v>1732</v>
      </c>
      <c r="F123" s="25" t="s">
        <v>246</v>
      </c>
      <c r="G123" s="25" t="s">
        <v>1190</v>
      </c>
      <c r="H123" s="25" t="s">
        <v>2152</v>
      </c>
      <c r="I123" s="207">
        <v>66</v>
      </c>
      <c r="J123" s="27" t="s">
        <v>2519</v>
      </c>
      <c r="K123" s="27" t="s">
        <v>2520</v>
      </c>
      <c r="L123" s="26" t="s">
        <v>247</v>
      </c>
      <c r="M123" s="26" t="s">
        <v>419</v>
      </c>
      <c r="N123" s="26" t="s">
        <v>196</v>
      </c>
      <c r="O123" s="26" t="s">
        <v>249</v>
      </c>
      <c r="P123" s="27" t="s">
        <v>288</v>
      </c>
      <c r="Q123" s="25" t="s">
        <v>1192</v>
      </c>
      <c r="R123" s="25" t="s">
        <v>1189</v>
      </c>
      <c r="S123" s="27" t="s">
        <v>168</v>
      </c>
      <c r="T123" s="27">
        <v>1990</v>
      </c>
      <c r="U123" s="27">
        <v>2020</v>
      </c>
      <c r="V123" s="27" t="s">
        <v>162</v>
      </c>
      <c r="W123" s="28" t="s">
        <v>250</v>
      </c>
      <c r="X123" s="197">
        <v>0</v>
      </c>
      <c r="Y123" s="197">
        <v>1</v>
      </c>
      <c r="Z123" s="197">
        <v>0</v>
      </c>
      <c r="AA123" s="197">
        <v>0</v>
      </c>
      <c r="AB123" s="197">
        <v>0</v>
      </c>
      <c r="AC123" s="197">
        <v>0</v>
      </c>
      <c r="AD123" s="197">
        <v>1</v>
      </c>
      <c r="AE123" s="197">
        <v>1</v>
      </c>
      <c r="AF123" s="26" t="s">
        <v>1819</v>
      </c>
      <c r="AG123" s="26"/>
    </row>
    <row r="124" spans="1:33" x14ac:dyDescent="0.2">
      <c r="A124" s="210">
        <v>122</v>
      </c>
      <c r="B124" s="207">
        <v>28</v>
      </c>
      <c r="C124" s="208">
        <v>2</v>
      </c>
      <c r="D124" s="209" t="s">
        <v>2521</v>
      </c>
      <c r="E124" s="25" t="s">
        <v>1732</v>
      </c>
      <c r="F124" s="25" t="s">
        <v>246</v>
      </c>
      <c r="G124" s="25" t="s">
        <v>1190</v>
      </c>
      <c r="H124" s="25" t="s">
        <v>2522</v>
      </c>
      <c r="I124" s="207">
        <v>67</v>
      </c>
      <c r="J124" s="27" t="s">
        <v>2523</v>
      </c>
      <c r="K124" s="27" t="s">
        <v>2524</v>
      </c>
      <c r="L124" s="26" t="s">
        <v>420</v>
      </c>
      <c r="M124" s="26" t="s">
        <v>421</v>
      </c>
      <c r="N124" s="26" t="s">
        <v>1874</v>
      </c>
      <c r="O124" s="26" t="s">
        <v>157</v>
      </c>
      <c r="P124" s="27" t="s">
        <v>1222</v>
      </c>
      <c r="Q124" s="25" t="s">
        <v>1195</v>
      </c>
      <c r="R124" s="25" t="s">
        <v>1186</v>
      </c>
      <c r="S124" s="27" t="s">
        <v>161</v>
      </c>
      <c r="T124" s="27">
        <v>1978</v>
      </c>
      <c r="U124" s="27">
        <v>2020</v>
      </c>
      <c r="V124" s="27" t="s">
        <v>162</v>
      </c>
      <c r="W124" s="28" t="s">
        <v>408</v>
      </c>
      <c r="X124" s="197">
        <v>0</v>
      </c>
      <c r="Y124" s="197">
        <v>1</v>
      </c>
      <c r="Z124" s="197">
        <v>0</v>
      </c>
      <c r="AA124" s="197">
        <v>0</v>
      </c>
      <c r="AB124" s="197">
        <v>0</v>
      </c>
      <c r="AC124" s="197">
        <v>0</v>
      </c>
      <c r="AD124" s="197">
        <v>1</v>
      </c>
      <c r="AE124" s="197">
        <v>1</v>
      </c>
      <c r="AF124" s="26" t="s">
        <v>422</v>
      </c>
      <c r="AG124" s="26"/>
    </row>
    <row r="125" spans="1:33" x14ac:dyDescent="0.2">
      <c r="A125" s="210">
        <v>123</v>
      </c>
      <c r="B125" s="207">
        <v>29</v>
      </c>
      <c r="C125" s="208">
        <v>1</v>
      </c>
      <c r="D125" s="209" t="s">
        <v>2525</v>
      </c>
      <c r="E125" s="25" t="s">
        <v>35</v>
      </c>
      <c r="F125" s="25" t="s">
        <v>246</v>
      </c>
      <c r="G125" s="25" t="s">
        <v>1190</v>
      </c>
      <c r="H125" s="25" t="s">
        <v>2181</v>
      </c>
      <c r="I125" s="207">
        <v>68</v>
      </c>
      <c r="J125" s="27" t="s">
        <v>2526</v>
      </c>
      <c r="K125" s="27" t="s">
        <v>2527</v>
      </c>
      <c r="L125" s="26" t="s">
        <v>247</v>
      </c>
      <c r="M125" s="26" t="s">
        <v>423</v>
      </c>
      <c r="N125" s="26" t="s">
        <v>182</v>
      </c>
      <c r="O125" s="26" t="s">
        <v>157</v>
      </c>
      <c r="P125" s="27" t="s">
        <v>1222</v>
      </c>
      <c r="Q125" s="25" t="s">
        <v>1195</v>
      </c>
      <c r="R125" s="25" t="s">
        <v>1186</v>
      </c>
      <c r="S125" s="27" t="s">
        <v>161</v>
      </c>
      <c r="T125" s="27">
        <v>1980</v>
      </c>
      <c r="U125" s="27">
        <v>2020</v>
      </c>
      <c r="V125" s="27" t="s">
        <v>162</v>
      </c>
      <c r="W125" s="28" t="s">
        <v>408</v>
      </c>
      <c r="X125" s="197">
        <v>1</v>
      </c>
      <c r="Y125" s="197">
        <v>0</v>
      </c>
      <c r="Z125" s="197">
        <v>0</v>
      </c>
      <c r="AA125" s="197">
        <v>1</v>
      </c>
      <c r="AB125" s="197">
        <v>0</v>
      </c>
      <c r="AC125" s="197">
        <v>0</v>
      </c>
      <c r="AD125" s="197">
        <v>0</v>
      </c>
      <c r="AE125" s="197">
        <v>0</v>
      </c>
      <c r="AF125" s="26" t="s">
        <v>425</v>
      </c>
      <c r="AG125" s="26"/>
    </row>
    <row r="126" spans="1:33" x14ac:dyDescent="0.2">
      <c r="A126" s="210">
        <v>124</v>
      </c>
      <c r="B126" s="207">
        <v>30</v>
      </c>
      <c r="C126" s="208">
        <v>1</v>
      </c>
      <c r="D126" s="209" t="s">
        <v>2528</v>
      </c>
      <c r="E126" s="25" t="s">
        <v>36</v>
      </c>
      <c r="F126" s="25" t="s">
        <v>246</v>
      </c>
      <c r="G126" s="25" t="s">
        <v>1190</v>
      </c>
      <c r="H126" s="25" t="s">
        <v>2152</v>
      </c>
      <c r="I126" s="207">
        <v>69</v>
      </c>
      <c r="J126" s="27" t="s">
        <v>2529</v>
      </c>
      <c r="K126" s="27" t="s">
        <v>2530</v>
      </c>
      <c r="L126" s="26" t="s">
        <v>426</v>
      </c>
      <c r="M126" s="26" t="s">
        <v>380</v>
      </c>
      <c r="N126" s="26" t="s">
        <v>196</v>
      </c>
      <c r="O126" s="26" t="s">
        <v>176</v>
      </c>
      <c r="P126" s="27" t="s">
        <v>204</v>
      </c>
      <c r="Q126" s="25" t="s">
        <v>1185</v>
      </c>
      <c r="R126" s="25" t="s">
        <v>1186</v>
      </c>
      <c r="S126" s="27" t="s">
        <v>205</v>
      </c>
      <c r="T126" s="27">
        <v>0</v>
      </c>
      <c r="U126" s="27">
        <v>0</v>
      </c>
      <c r="V126" s="27" t="s">
        <v>205</v>
      </c>
      <c r="W126" s="28" t="s">
        <v>205</v>
      </c>
      <c r="X126" s="197">
        <v>1</v>
      </c>
      <c r="Y126" s="197">
        <v>0</v>
      </c>
      <c r="Z126" s="197">
        <v>0</v>
      </c>
      <c r="AA126" s="197">
        <v>1</v>
      </c>
      <c r="AB126" s="197">
        <v>0</v>
      </c>
      <c r="AC126" s="197">
        <v>0</v>
      </c>
      <c r="AD126" s="197">
        <v>0</v>
      </c>
      <c r="AE126" s="197">
        <v>0</v>
      </c>
      <c r="AF126" s="26" t="s">
        <v>206</v>
      </c>
      <c r="AG126" s="26"/>
    </row>
    <row r="127" spans="1:33" x14ac:dyDescent="0.2">
      <c r="A127" s="210">
        <v>125</v>
      </c>
      <c r="B127" s="207">
        <v>30</v>
      </c>
      <c r="C127" s="208">
        <v>2</v>
      </c>
      <c r="D127" s="209" t="s">
        <v>2531</v>
      </c>
      <c r="E127" s="25" t="s">
        <v>36</v>
      </c>
      <c r="F127" s="25" t="s">
        <v>246</v>
      </c>
      <c r="G127" s="25" t="s">
        <v>1190</v>
      </c>
      <c r="H127" s="25" t="s">
        <v>2160</v>
      </c>
      <c r="I127" s="207">
        <v>70</v>
      </c>
      <c r="J127" s="27" t="s">
        <v>2532</v>
      </c>
      <c r="K127" s="27" t="s">
        <v>2533</v>
      </c>
      <c r="L127" s="26" t="s">
        <v>426</v>
      </c>
      <c r="M127" s="26" t="s">
        <v>427</v>
      </c>
      <c r="N127" s="26" t="s">
        <v>156</v>
      </c>
      <c r="O127" s="26" t="s">
        <v>157</v>
      </c>
      <c r="P127" s="27" t="s">
        <v>434</v>
      </c>
      <c r="Q127" s="25" t="s">
        <v>1195</v>
      </c>
      <c r="R127" s="25" t="s">
        <v>1186</v>
      </c>
      <c r="S127" s="27" t="s">
        <v>168</v>
      </c>
      <c r="T127" s="27">
        <v>0</v>
      </c>
      <c r="U127" s="27">
        <v>0</v>
      </c>
      <c r="V127" s="27" t="s">
        <v>442</v>
      </c>
      <c r="W127" s="28" t="s">
        <v>435</v>
      </c>
      <c r="X127" s="197">
        <v>1</v>
      </c>
      <c r="Y127" s="197">
        <v>0</v>
      </c>
      <c r="Z127" s="197">
        <v>0</v>
      </c>
      <c r="AA127" s="197">
        <v>1</v>
      </c>
      <c r="AB127" s="197">
        <v>0</v>
      </c>
      <c r="AC127" s="197">
        <v>0</v>
      </c>
      <c r="AD127" s="197">
        <v>0</v>
      </c>
      <c r="AE127" s="197">
        <v>0</v>
      </c>
      <c r="AF127" s="26" t="s">
        <v>443</v>
      </c>
      <c r="AG127" s="26"/>
    </row>
    <row r="128" spans="1:33" x14ac:dyDescent="0.2">
      <c r="A128" s="210">
        <v>126</v>
      </c>
      <c r="B128" s="207">
        <v>30</v>
      </c>
      <c r="C128" s="208">
        <v>3</v>
      </c>
      <c r="D128" s="209" t="s">
        <v>2534</v>
      </c>
      <c r="E128" s="25" t="s">
        <v>36</v>
      </c>
      <c r="F128" s="25" t="s">
        <v>246</v>
      </c>
      <c r="G128" s="25" t="s">
        <v>1190</v>
      </c>
      <c r="H128" s="25" t="s">
        <v>2181</v>
      </c>
      <c r="I128" s="207">
        <v>71</v>
      </c>
      <c r="J128" s="27" t="s">
        <v>2535</v>
      </c>
      <c r="K128" s="27" t="s">
        <v>2536</v>
      </c>
      <c r="L128" s="26" t="s">
        <v>426</v>
      </c>
      <c r="M128" s="26" t="s">
        <v>427</v>
      </c>
      <c r="N128" s="26" t="s">
        <v>182</v>
      </c>
      <c r="O128" s="26" t="s">
        <v>157</v>
      </c>
      <c r="P128" s="27" t="s">
        <v>1222</v>
      </c>
      <c r="Q128" s="25" t="s">
        <v>1195</v>
      </c>
      <c r="R128" s="25" t="s">
        <v>1186</v>
      </c>
      <c r="S128" s="27" t="s">
        <v>161</v>
      </c>
      <c r="T128" s="27">
        <v>2012</v>
      </c>
      <c r="U128" s="27">
        <v>2020</v>
      </c>
      <c r="V128" s="27" t="s">
        <v>162</v>
      </c>
      <c r="W128" s="28" t="s">
        <v>408</v>
      </c>
      <c r="X128" s="197">
        <v>1</v>
      </c>
      <c r="Y128" s="197">
        <v>0</v>
      </c>
      <c r="Z128" s="197">
        <v>0</v>
      </c>
      <c r="AA128" s="197">
        <v>1</v>
      </c>
      <c r="AB128" s="197">
        <v>0</v>
      </c>
      <c r="AC128" s="197">
        <v>0</v>
      </c>
      <c r="AD128" s="197">
        <v>0</v>
      </c>
      <c r="AE128" s="197">
        <v>0</v>
      </c>
      <c r="AF128" s="26" t="s">
        <v>1876</v>
      </c>
      <c r="AG128" s="26"/>
    </row>
    <row r="129" spans="1:33" x14ac:dyDescent="0.2">
      <c r="A129" s="210">
        <v>127</v>
      </c>
      <c r="B129" s="207">
        <v>30</v>
      </c>
      <c r="C129" s="208">
        <v>4</v>
      </c>
      <c r="D129" s="209" t="s">
        <v>2537</v>
      </c>
      <c r="E129" s="25" t="s">
        <v>36</v>
      </c>
      <c r="F129" s="25" t="s">
        <v>246</v>
      </c>
      <c r="G129" s="25" t="s">
        <v>1190</v>
      </c>
      <c r="H129" s="25" t="s">
        <v>2181</v>
      </c>
      <c r="I129" s="207">
        <v>71</v>
      </c>
      <c r="J129" s="27" t="s">
        <v>2538</v>
      </c>
      <c r="K129" s="27" t="s">
        <v>2539</v>
      </c>
      <c r="L129" s="26" t="s">
        <v>426</v>
      </c>
      <c r="M129" s="26" t="s">
        <v>427</v>
      </c>
      <c r="N129" s="26" t="s">
        <v>182</v>
      </c>
      <c r="O129" s="26" t="s">
        <v>157</v>
      </c>
      <c r="P129" s="27" t="s">
        <v>1240</v>
      </c>
      <c r="Q129" s="25" t="s">
        <v>1185</v>
      </c>
      <c r="R129" s="25" t="s">
        <v>1186</v>
      </c>
      <c r="S129" s="27" t="s">
        <v>161</v>
      </c>
      <c r="T129" s="27">
        <v>2022</v>
      </c>
      <c r="U129" s="27">
        <v>0</v>
      </c>
      <c r="V129" s="27" t="s">
        <v>344</v>
      </c>
      <c r="W129" s="28" t="s">
        <v>429</v>
      </c>
      <c r="X129" s="197">
        <v>1</v>
      </c>
      <c r="Y129" s="197">
        <v>0</v>
      </c>
      <c r="Z129" s="197">
        <v>0</v>
      </c>
      <c r="AA129" s="197">
        <v>1</v>
      </c>
      <c r="AB129" s="197">
        <v>0</v>
      </c>
      <c r="AC129" s="197">
        <v>0</v>
      </c>
      <c r="AD129" s="197">
        <v>0</v>
      </c>
      <c r="AE129" s="197">
        <v>0</v>
      </c>
      <c r="AF129" s="26" t="s">
        <v>431</v>
      </c>
      <c r="AG129" s="26"/>
    </row>
    <row r="130" spans="1:33" x14ac:dyDescent="0.2">
      <c r="A130" s="210">
        <v>128</v>
      </c>
      <c r="B130" s="207">
        <v>30</v>
      </c>
      <c r="C130" s="208">
        <v>5</v>
      </c>
      <c r="D130" s="209" t="s">
        <v>2540</v>
      </c>
      <c r="E130" s="25" t="s">
        <v>36</v>
      </c>
      <c r="F130" s="25" t="s">
        <v>246</v>
      </c>
      <c r="G130" s="25" t="s">
        <v>1190</v>
      </c>
      <c r="H130" s="25" t="s">
        <v>2181</v>
      </c>
      <c r="I130" s="207">
        <v>71</v>
      </c>
      <c r="J130" s="27" t="s">
        <v>2541</v>
      </c>
      <c r="K130" s="27" t="s">
        <v>2542</v>
      </c>
      <c r="L130" s="26" t="s">
        <v>426</v>
      </c>
      <c r="M130" s="26" t="s">
        <v>427</v>
      </c>
      <c r="N130" s="26" t="s">
        <v>182</v>
      </c>
      <c r="O130" s="26" t="s">
        <v>157</v>
      </c>
      <c r="P130" s="27" t="s">
        <v>434</v>
      </c>
      <c r="Q130" s="25" t="s">
        <v>1195</v>
      </c>
      <c r="R130" s="25" t="s">
        <v>1186</v>
      </c>
      <c r="S130" s="27" t="s">
        <v>168</v>
      </c>
      <c r="T130" s="27">
        <v>0</v>
      </c>
      <c r="U130" s="27">
        <v>0</v>
      </c>
      <c r="V130" s="27" t="s">
        <v>344</v>
      </c>
      <c r="W130" s="28" t="s">
        <v>435</v>
      </c>
      <c r="X130" s="197">
        <v>1</v>
      </c>
      <c r="Y130" s="197">
        <v>0</v>
      </c>
      <c r="Z130" s="197">
        <v>0</v>
      </c>
      <c r="AA130" s="197">
        <v>1</v>
      </c>
      <c r="AB130" s="197">
        <v>0</v>
      </c>
      <c r="AC130" s="197">
        <v>0</v>
      </c>
      <c r="AD130" s="197">
        <v>0</v>
      </c>
      <c r="AE130" s="197">
        <v>0</v>
      </c>
      <c r="AF130" s="26" t="s">
        <v>1877</v>
      </c>
      <c r="AG130" s="26"/>
    </row>
    <row r="131" spans="1:33" x14ac:dyDescent="0.2">
      <c r="A131" s="210">
        <v>129</v>
      </c>
      <c r="B131" s="207">
        <v>30</v>
      </c>
      <c r="C131" s="208">
        <v>6</v>
      </c>
      <c r="D131" s="209" t="s">
        <v>2543</v>
      </c>
      <c r="E131" s="25" t="s">
        <v>36</v>
      </c>
      <c r="F131" s="25" t="s">
        <v>246</v>
      </c>
      <c r="G131" s="25" t="s">
        <v>1190</v>
      </c>
      <c r="H131" s="25" t="s">
        <v>2181</v>
      </c>
      <c r="I131" s="207">
        <v>71</v>
      </c>
      <c r="J131" s="27" t="s">
        <v>2544</v>
      </c>
      <c r="K131" s="27" t="s">
        <v>2545</v>
      </c>
      <c r="L131" s="26" t="s">
        <v>426</v>
      </c>
      <c r="M131" s="26" t="s">
        <v>427</v>
      </c>
      <c r="N131" s="26" t="s">
        <v>182</v>
      </c>
      <c r="O131" s="26" t="s">
        <v>157</v>
      </c>
      <c r="P131" s="27" t="s">
        <v>1462</v>
      </c>
      <c r="Q131" s="25" t="s">
        <v>1188</v>
      </c>
      <c r="R131" s="25" t="s">
        <v>1189</v>
      </c>
      <c r="S131" s="27" t="s">
        <v>161</v>
      </c>
      <c r="T131" s="27">
        <v>1990</v>
      </c>
      <c r="U131" s="27">
        <v>2020</v>
      </c>
      <c r="V131" s="27" t="s">
        <v>162</v>
      </c>
      <c r="W131" s="28" t="s">
        <v>433</v>
      </c>
      <c r="X131" s="197">
        <v>1</v>
      </c>
      <c r="Y131" s="197">
        <v>0</v>
      </c>
      <c r="Z131" s="197">
        <v>0</v>
      </c>
      <c r="AA131" s="197">
        <v>1</v>
      </c>
      <c r="AB131" s="197">
        <v>0</v>
      </c>
      <c r="AC131" s="197">
        <v>0</v>
      </c>
      <c r="AD131" s="197">
        <v>0</v>
      </c>
      <c r="AE131" s="197">
        <v>0</v>
      </c>
      <c r="AF131" s="26" t="s">
        <v>1878</v>
      </c>
      <c r="AG131" s="26"/>
    </row>
    <row r="132" spans="1:33" x14ac:dyDescent="0.2">
      <c r="A132" s="210">
        <v>130</v>
      </c>
      <c r="B132" s="207">
        <v>30</v>
      </c>
      <c r="C132" s="208">
        <v>7</v>
      </c>
      <c r="D132" s="209" t="s">
        <v>2546</v>
      </c>
      <c r="E132" s="25" t="s">
        <v>36</v>
      </c>
      <c r="F132" s="25" t="s">
        <v>246</v>
      </c>
      <c r="G132" s="25" t="s">
        <v>1190</v>
      </c>
      <c r="H132" s="25" t="s">
        <v>2181</v>
      </c>
      <c r="I132" s="207">
        <v>71</v>
      </c>
      <c r="J132" s="27" t="s">
        <v>2547</v>
      </c>
      <c r="K132" s="27" t="s">
        <v>2548</v>
      </c>
      <c r="L132" s="26" t="s">
        <v>426</v>
      </c>
      <c r="M132" s="26" t="s">
        <v>437</v>
      </c>
      <c r="N132" s="26" t="s">
        <v>182</v>
      </c>
      <c r="O132" s="26" t="s">
        <v>176</v>
      </c>
      <c r="P132" s="27" t="s">
        <v>492</v>
      </c>
      <c r="Q132" s="25" t="s">
        <v>1192</v>
      </c>
      <c r="R132" s="25" t="s">
        <v>1189</v>
      </c>
      <c r="S132" s="27" t="s">
        <v>161</v>
      </c>
      <c r="T132" s="27">
        <v>2017</v>
      </c>
      <c r="U132" s="27">
        <v>2050</v>
      </c>
      <c r="V132" s="27" t="s">
        <v>205</v>
      </c>
      <c r="W132" s="28" t="s">
        <v>439</v>
      </c>
      <c r="X132" s="197">
        <v>1</v>
      </c>
      <c r="Y132" s="197">
        <v>0</v>
      </c>
      <c r="Z132" s="197">
        <v>0</v>
      </c>
      <c r="AA132" s="197">
        <v>1</v>
      </c>
      <c r="AB132" s="197">
        <v>0</v>
      </c>
      <c r="AC132" s="197">
        <v>0</v>
      </c>
      <c r="AD132" s="197">
        <v>0</v>
      </c>
      <c r="AE132" s="197">
        <v>0</v>
      </c>
      <c r="AF132" s="26" t="s">
        <v>441</v>
      </c>
      <c r="AG132" s="26"/>
    </row>
    <row r="133" spans="1:33" x14ac:dyDescent="0.2">
      <c r="A133" s="210">
        <v>131</v>
      </c>
      <c r="B133" s="207">
        <v>31</v>
      </c>
      <c r="C133" s="208">
        <v>1</v>
      </c>
      <c r="D133" s="209" t="s">
        <v>2549</v>
      </c>
      <c r="E133" s="25" t="s">
        <v>37</v>
      </c>
      <c r="F133" s="25" t="s">
        <v>246</v>
      </c>
      <c r="G133" s="25" t="s">
        <v>1190</v>
      </c>
      <c r="H133" s="25" t="s">
        <v>2152</v>
      </c>
      <c r="I133" s="207">
        <v>72</v>
      </c>
      <c r="J133" s="27" t="s">
        <v>2550</v>
      </c>
      <c r="K133" s="27" t="s">
        <v>2551</v>
      </c>
      <c r="L133" s="26" t="s">
        <v>247</v>
      </c>
      <c r="M133" s="26" t="s">
        <v>444</v>
      </c>
      <c r="N133" s="26" t="s">
        <v>196</v>
      </c>
      <c r="O133" s="26" t="s">
        <v>249</v>
      </c>
      <c r="P133" s="27" t="s">
        <v>288</v>
      </c>
      <c r="Q133" s="25" t="s">
        <v>1192</v>
      </c>
      <c r="R133" s="25" t="s">
        <v>1189</v>
      </c>
      <c r="S133" s="27" t="s">
        <v>168</v>
      </c>
      <c r="T133" s="27">
        <v>1990</v>
      </c>
      <c r="U133" s="27">
        <v>2020</v>
      </c>
      <c r="V133" s="27" t="s">
        <v>162</v>
      </c>
      <c r="W133" s="28" t="s">
        <v>250</v>
      </c>
      <c r="X133" s="197">
        <v>0</v>
      </c>
      <c r="Y133" s="197">
        <v>1</v>
      </c>
      <c r="Z133" s="197">
        <v>1</v>
      </c>
      <c r="AA133" s="197">
        <v>0</v>
      </c>
      <c r="AB133" s="197">
        <v>0</v>
      </c>
      <c r="AC133" s="197">
        <v>0</v>
      </c>
      <c r="AD133" s="197">
        <v>1</v>
      </c>
      <c r="AE133" s="197">
        <v>1</v>
      </c>
      <c r="AF133" s="26" t="s">
        <v>1819</v>
      </c>
      <c r="AG133" s="26"/>
    </row>
    <row r="134" spans="1:33" x14ac:dyDescent="0.2">
      <c r="A134" s="210">
        <v>132</v>
      </c>
      <c r="B134" s="207">
        <v>31</v>
      </c>
      <c r="C134" s="208">
        <v>2</v>
      </c>
      <c r="D134" s="209" t="s">
        <v>2552</v>
      </c>
      <c r="E134" s="25" t="s">
        <v>37</v>
      </c>
      <c r="F134" s="25" t="s">
        <v>246</v>
      </c>
      <c r="G134" s="25" t="s">
        <v>1190</v>
      </c>
      <c r="H134" s="25" t="s">
        <v>2553</v>
      </c>
      <c r="I134" s="207">
        <v>73</v>
      </c>
      <c r="J134" s="27" t="s">
        <v>2554</v>
      </c>
      <c r="K134" s="27" t="s">
        <v>2555</v>
      </c>
      <c r="L134" s="26" t="s">
        <v>420</v>
      </c>
      <c r="M134" s="26" t="s">
        <v>421</v>
      </c>
      <c r="N134" s="26" t="s">
        <v>1879</v>
      </c>
      <c r="O134" s="26" t="s">
        <v>249</v>
      </c>
      <c r="P134" s="27" t="s">
        <v>1222</v>
      </c>
      <c r="Q134" s="25" t="s">
        <v>1195</v>
      </c>
      <c r="R134" s="25" t="s">
        <v>1186</v>
      </c>
      <c r="S134" s="27" t="s">
        <v>161</v>
      </c>
      <c r="T134" s="27">
        <v>1990</v>
      </c>
      <c r="U134" s="27">
        <v>2020</v>
      </c>
      <c r="V134" s="27" t="s">
        <v>162</v>
      </c>
      <c r="W134" s="28" t="s">
        <v>445</v>
      </c>
      <c r="X134" s="197">
        <v>0</v>
      </c>
      <c r="Y134" s="197">
        <v>1</v>
      </c>
      <c r="Z134" s="197">
        <v>1</v>
      </c>
      <c r="AA134" s="197">
        <v>0</v>
      </c>
      <c r="AB134" s="197">
        <v>0</v>
      </c>
      <c r="AC134" s="197">
        <v>0</v>
      </c>
      <c r="AD134" s="197">
        <v>1</v>
      </c>
      <c r="AE134" s="197">
        <v>1</v>
      </c>
      <c r="AF134" s="26" t="s">
        <v>446</v>
      </c>
      <c r="AG134" s="26"/>
    </row>
    <row r="135" spans="1:33" x14ac:dyDescent="0.2">
      <c r="A135" s="210">
        <v>133</v>
      </c>
      <c r="B135" s="207">
        <v>32</v>
      </c>
      <c r="C135" s="208">
        <v>1</v>
      </c>
      <c r="D135" s="209" t="s">
        <v>2556</v>
      </c>
      <c r="E135" s="25" t="s">
        <v>38</v>
      </c>
      <c r="F135" s="25" t="s">
        <v>154</v>
      </c>
      <c r="G135" s="25" t="s">
        <v>1190</v>
      </c>
      <c r="H135" s="25" t="s">
        <v>2351</v>
      </c>
      <c r="I135" s="207">
        <v>74</v>
      </c>
      <c r="J135" s="27" t="s">
        <v>2557</v>
      </c>
      <c r="K135" s="27" t="s">
        <v>2558</v>
      </c>
      <c r="L135" s="26" t="s">
        <v>450</v>
      </c>
      <c r="M135" s="26" t="s">
        <v>451</v>
      </c>
      <c r="N135" s="26" t="s">
        <v>452</v>
      </c>
      <c r="O135" s="26" t="s">
        <v>241</v>
      </c>
      <c r="P135" s="27" t="s">
        <v>2124</v>
      </c>
      <c r="Q135" s="25" t="s">
        <v>1195</v>
      </c>
      <c r="R135" s="25" t="s">
        <v>1186</v>
      </c>
      <c r="S135" s="27" t="s">
        <v>161</v>
      </c>
      <c r="T135" s="27">
        <v>2023</v>
      </c>
      <c r="U135" s="27">
        <v>2050</v>
      </c>
      <c r="V135" s="27" t="s">
        <v>211</v>
      </c>
      <c r="W135" s="28" t="s">
        <v>243</v>
      </c>
      <c r="X135" s="197">
        <v>0</v>
      </c>
      <c r="Y135" s="197">
        <v>0</v>
      </c>
      <c r="Z135" s="197">
        <v>0</v>
      </c>
      <c r="AA135" s="197">
        <v>1</v>
      </c>
      <c r="AB135" s="197">
        <v>0</v>
      </c>
      <c r="AC135" s="197">
        <v>0</v>
      </c>
      <c r="AD135" s="197">
        <v>1</v>
      </c>
      <c r="AE135" s="197">
        <v>1</v>
      </c>
      <c r="AF135" s="26" t="s">
        <v>1880</v>
      </c>
      <c r="AG135" s="26"/>
    </row>
    <row r="136" spans="1:33" x14ac:dyDescent="0.2">
      <c r="A136" s="210">
        <v>134</v>
      </c>
      <c r="B136" s="207">
        <v>32</v>
      </c>
      <c r="C136" s="208">
        <v>2</v>
      </c>
      <c r="D136" s="209" t="s">
        <v>2559</v>
      </c>
      <c r="E136" s="25" t="s">
        <v>38</v>
      </c>
      <c r="F136" s="25" t="s">
        <v>154</v>
      </c>
      <c r="G136" s="25" t="s">
        <v>1190</v>
      </c>
      <c r="H136" s="25" t="s">
        <v>2351</v>
      </c>
      <c r="I136" s="207">
        <v>74</v>
      </c>
      <c r="J136" s="27" t="s">
        <v>2557</v>
      </c>
      <c r="K136" s="27" t="s">
        <v>2560</v>
      </c>
      <c r="L136" s="26" t="s">
        <v>454</v>
      </c>
      <c r="M136" s="26" t="s">
        <v>455</v>
      </c>
      <c r="N136" s="26" t="s">
        <v>452</v>
      </c>
      <c r="O136" s="26" t="s">
        <v>241</v>
      </c>
      <c r="P136" s="27" t="s">
        <v>2124</v>
      </c>
      <c r="Q136" s="25" t="s">
        <v>1195</v>
      </c>
      <c r="R136" s="25" t="s">
        <v>1186</v>
      </c>
      <c r="S136" s="27" t="s">
        <v>161</v>
      </c>
      <c r="T136" s="27">
        <v>2023</v>
      </c>
      <c r="U136" s="27">
        <v>2050</v>
      </c>
      <c r="V136" s="27" t="s">
        <v>211</v>
      </c>
      <c r="W136" s="28" t="s">
        <v>243</v>
      </c>
      <c r="X136" s="197">
        <v>0</v>
      </c>
      <c r="Y136" s="197">
        <v>0</v>
      </c>
      <c r="Z136" s="197">
        <v>0</v>
      </c>
      <c r="AA136" s="197">
        <v>1</v>
      </c>
      <c r="AB136" s="197">
        <v>0</v>
      </c>
      <c r="AC136" s="197">
        <v>0</v>
      </c>
      <c r="AD136" s="197">
        <v>1</v>
      </c>
      <c r="AE136" s="197">
        <v>1</v>
      </c>
      <c r="AF136" s="26" t="s">
        <v>1880</v>
      </c>
      <c r="AG136" s="26"/>
    </row>
    <row r="137" spans="1:33" x14ac:dyDescent="0.2">
      <c r="A137" s="210">
        <v>135</v>
      </c>
      <c r="B137" s="207">
        <v>32</v>
      </c>
      <c r="C137" s="208">
        <v>3</v>
      </c>
      <c r="D137" s="209" t="s">
        <v>2561</v>
      </c>
      <c r="E137" s="25" t="s">
        <v>38</v>
      </c>
      <c r="F137" s="25" t="s">
        <v>246</v>
      </c>
      <c r="G137" s="25" t="s">
        <v>1190</v>
      </c>
      <c r="H137" s="25" t="s">
        <v>2160</v>
      </c>
      <c r="I137" s="207">
        <v>75</v>
      </c>
      <c r="J137" s="27" t="s">
        <v>2562</v>
      </c>
      <c r="K137" s="27" t="s">
        <v>2563</v>
      </c>
      <c r="L137" s="26" t="s">
        <v>247</v>
      </c>
      <c r="M137" s="26" t="s">
        <v>447</v>
      </c>
      <c r="N137" s="26" t="s">
        <v>156</v>
      </c>
      <c r="O137" s="26" t="s">
        <v>157</v>
      </c>
      <c r="P137" s="27" t="s">
        <v>204</v>
      </c>
      <c r="Q137" s="25" t="s">
        <v>1185</v>
      </c>
      <c r="R137" s="25" t="s">
        <v>1186</v>
      </c>
      <c r="S137" s="27" t="s">
        <v>205</v>
      </c>
      <c r="T137" s="27">
        <v>0</v>
      </c>
      <c r="U137" s="27">
        <v>0</v>
      </c>
      <c r="V137" s="27" t="s">
        <v>205</v>
      </c>
      <c r="W137" s="28" t="s">
        <v>205</v>
      </c>
      <c r="X137" s="197">
        <v>1</v>
      </c>
      <c r="Y137" s="197">
        <v>1</v>
      </c>
      <c r="Z137" s="197">
        <v>0</v>
      </c>
      <c r="AA137" s="197">
        <v>1</v>
      </c>
      <c r="AB137" s="197">
        <v>0</v>
      </c>
      <c r="AC137" s="197">
        <v>0</v>
      </c>
      <c r="AD137" s="197">
        <v>0</v>
      </c>
      <c r="AE137" s="197">
        <v>0</v>
      </c>
      <c r="AF137" s="26" t="s">
        <v>206</v>
      </c>
      <c r="AG137" s="26"/>
    </row>
    <row r="138" spans="1:33" x14ac:dyDescent="0.2">
      <c r="A138" s="210">
        <v>136</v>
      </c>
      <c r="B138" s="207">
        <v>32</v>
      </c>
      <c r="C138" s="208">
        <v>4</v>
      </c>
      <c r="D138" s="209" t="s">
        <v>2564</v>
      </c>
      <c r="E138" s="25" t="s">
        <v>38</v>
      </c>
      <c r="F138" s="25" t="s">
        <v>246</v>
      </c>
      <c r="G138" s="25" t="s">
        <v>1190</v>
      </c>
      <c r="H138" s="25" t="s">
        <v>2181</v>
      </c>
      <c r="I138" s="207">
        <v>76</v>
      </c>
      <c r="J138" s="27" t="s">
        <v>2565</v>
      </c>
      <c r="K138" s="27" t="s">
        <v>2566</v>
      </c>
      <c r="L138" s="26" t="s">
        <v>247</v>
      </c>
      <c r="M138" s="26" t="s">
        <v>421</v>
      </c>
      <c r="N138" s="26" t="s">
        <v>182</v>
      </c>
      <c r="O138" s="26" t="s">
        <v>157</v>
      </c>
      <c r="P138" s="27" t="s">
        <v>1222</v>
      </c>
      <c r="Q138" s="25" t="s">
        <v>1195</v>
      </c>
      <c r="R138" s="25" t="s">
        <v>1186</v>
      </c>
      <c r="S138" s="27" t="s">
        <v>161</v>
      </c>
      <c r="T138" s="27">
        <v>1990</v>
      </c>
      <c r="U138" s="27">
        <v>2019</v>
      </c>
      <c r="V138" s="27" t="s">
        <v>162</v>
      </c>
      <c r="W138" s="28" t="s">
        <v>445</v>
      </c>
      <c r="X138" s="197">
        <v>0</v>
      </c>
      <c r="Y138" s="197">
        <v>1</v>
      </c>
      <c r="Z138" s="197">
        <v>0</v>
      </c>
      <c r="AA138" s="197">
        <v>1</v>
      </c>
      <c r="AB138" s="197">
        <v>0</v>
      </c>
      <c r="AC138" s="197">
        <v>0</v>
      </c>
      <c r="AD138" s="197">
        <v>0</v>
      </c>
      <c r="AE138" s="197">
        <v>0</v>
      </c>
      <c r="AF138" s="26" t="s">
        <v>1881</v>
      </c>
      <c r="AG138" s="26"/>
    </row>
    <row r="139" spans="1:33" x14ac:dyDescent="0.2">
      <c r="A139" s="210">
        <v>137</v>
      </c>
      <c r="B139" s="207">
        <v>32</v>
      </c>
      <c r="C139" s="208">
        <v>5</v>
      </c>
      <c r="D139" s="209" t="s">
        <v>2567</v>
      </c>
      <c r="E139" s="25" t="s">
        <v>38</v>
      </c>
      <c r="F139" s="25" t="s">
        <v>246</v>
      </c>
      <c r="G139" s="25" t="s">
        <v>1190</v>
      </c>
      <c r="H139" s="25" t="s">
        <v>2181</v>
      </c>
      <c r="I139" s="207">
        <v>76</v>
      </c>
      <c r="J139" s="27" t="s">
        <v>2565</v>
      </c>
      <c r="K139" s="27" t="s">
        <v>2568</v>
      </c>
      <c r="L139" s="26" t="s">
        <v>247</v>
      </c>
      <c r="M139" s="26" t="s">
        <v>421</v>
      </c>
      <c r="N139" s="26" t="s">
        <v>182</v>
      </c>
      <c r="O139" s="26" t="s">
        <v>157</v>
      </c>
      <c r="P139" s="27" t="s">
        <v>1222</v>
      </c>
      <c r="Q139" s="25" t="s">
        <v>1195</v>
      </c>
      <c r="R139" s="25" t="s">
        <v>1186</v>
      </c>
      <c r="S139" s="27" t="s">
        <v>161</v>
      </c>
      <c r="T139" s="27">
        <v>1978</v>
      </c>
      <c r="U139" s="27">
        <v>2020</v>
      </c>
      <c r="V139" s="27" t="s">
        <v>162</v>
      </c>
      <c r="W139" s="28" t="s">
        <v>408</v>
      </c>
      <c r="X139" s="197">
        <v>0</v>
      </c>
      <c r="Y139" s="197">
        <v>1</v>
      </c>
      <c r="Z139" s="197">
        <v>0</v>
      </c>
      <c r="AA139" s="197">
        <v>1</v>
      </c>
      <c r="AB139" s="197">
        <v>0</v>
      </c>
      <c r="AC139" s="197">
        <v>0</v>
      </c>
      <c r="AD139" s="197">
        <v>0</v>
      </c>
      <c r="AE139" s="197">
        <v>0</v>
      </c>
      <c r="AF139" s="26" t="s">
        <v>448</v>
      </c>
      <c r="AG139" s="26"/>
    </row>
    <row r="140" spans="1:33" x14ac:dyDescent="0.2">
      <c r="A140" s="210">
        <v>138</v>
      </c>
      <c r="B140" s="207">
        <v>32</v>
      </c>
      <c r="C140" s="208">
        <v>6</v>
      </c>
      <c r="D140" s="209" t="s">
        <v>2569</v>
      </c>
      <c r="E140" s="25" t="s">
        <v>38</v>
      </c>
      <c r="F140" s="25" t="s">
        <v>246</v>
      </c>
      <c r="G140" s="25" t="s">
        <v>1190</v>
      </c>
      <c r="H140" s="25" t="s">
        <v>2570</v>
      </c>
      <c r="I140" s="207">
        <v>77</v>
      </c>
      <c r="J140" s="27" t="s">
        <v>2571</v>
      </c>
      <c r="K140" s="27" t="s">
        <v>2572</v>
      </c>
      <c r="L140" s="26" t="s">
        <v>247</v>
      </c>
      <c r="M140" s="26" t="s">
        <v>421</v>
      </c>
      <c r="N140" s="26" t="s">
        <v>449</v>
      </c>
      <c r="O140" s="26" t="s">
        <v>157</v>
      </c>
      <c r="P140" s="27" t="s">
        <v>204</v>
      </c>
      <c r="Q140" s="25" t="s">
        <v>1185</v>
      </c>
      <c r="R140" s="25" t="s">
        <v>1186</v>
      </c>
      <c r="S140" s="27" t="s">
        <v>205</v>
      </c>
      <c r="T140" s="27">
        <v>0</v>
      </c>
      <c r="U140" s="27">
        <v>0</v>
      </c>
      <c r="V140" s="27" t="s">
        <v>205</v>
      </c>
      <c r="W140" s="28" t="s">
        <v>205</v>
      </c>
      <c r="X140" s="197">
        <v>0</v>
      </c>
      <c r="Y140" s="197">
        <v>1</v>
      </c>
      <c r="Z140" s="197">
        <v>0</v>
      </c>
      <c r="AA140" s="197">
        <v>1</v>
      </c>
      <c r="AB140" s="197">
        <v>0</v>
      </c>
      <c r="AC140" s="197">
        <v>0</v>
      </c>
      <c r="AD140" s="197">
        <v>0</v>
      </c>
      <c r="AE140" s="197">
        <v>0</v>
      </c>
      <c r="AF140" s="26" t="s">
        <v>206</v>
      </c>
      <c r="AG140" s="26"/>
    </row>
    <row r="141" spans="1:33" x14ac:dyDescent="0.2">
      <c r="A141" s="210">
        <v>139</v>
      </c>
      <c r="B141" s="207">
        <v>33</v>
      </c>
      <c r="C141" s="208">
        <v>1</v>
      </c>
      <c r="D141" s="209" t="s">
        <v>2573</v>
      </c>
      <c r="E141" s="25" t="s">
        <v>39</v>
      </c>
      <c r="F141" s="25" t="s">
        <v>246</v>
      </c>
      <c r="G141" s="25" t="s">
        <v>1190</v>
      </c>
      <c r="H141" s="25" t="s">
        <v>2160</v>
      </c>
      <c r="I141" s="207">
        <v>78</v>
      </c>
      <c r="J141" s="27" t="s">
        <v>2574</v>
      </c>
      <c r="K141" s="27" t="s">
        <v>2575</v>
      </c>
      <c r="L141" s="26" t="s">
        <v>379</v>
      </c>
      <c r="M141" s="26" t="s">
        <v>456</v>
      </c>
      <c r="N141" s="26" t="s">
        <v>156</v>
      </c>
      <c r="O141" s="26" t="s">
        <v>157</v>
      </c>
      <c r="P141" s="27" t="s">
        <v>1222</v>
      </c>
      <c r="Q141" s="25" t="s">
        <v>1195</v>
      </c>
      <c r="R141" s="25" t="s">
        <v>1186</v>
      </c>
      <c r="S141" s="27" t="s">
        <v>205</v>
      </c>
      <c r="T141" s="27">
        <v>0</v>
      </c>
      <c r="U141" s="27">
        <v>0</v>
      </c>
      <c r="V141" s="27" t="s">
        <v>205</v>
      </c>
      <c r="W141" s="28" t="s">
        <v>205</v>
      </c>
      <c r="X141" s="197">
        <v>1</v>
      </c>
      <c r="Y141" s="197">
        <v>0</v>
      </c>
      <c r="Z141" s="197">
        <v>0</v>
      </c>
      <c r="AA141" s="197">
        <v>0</v>
      </c>
      <c r="AB141" s="197">
        <v>1</v>
      </c>
      <c r="AC141" s="197">
        <v>0</v>
      </c>
      <c r="AD141" s="197">
        <v>0</v>
      </c>
      <c r="AE141" s="197">
        <v>0</v>
      </c>
      <c r="AF141" s="26" t="s">
        <v>457</v>
      </c>
      <c r="AG141" s="26"/>
    </row>
    <row r="142" spans="1:33" x14ac:dyDescent="0.2">
      <c r="A142" s="210">
        <v>140</v>
      </c>
      <c r="B142" s="207">
        <v>33</v>
      </c>
      <c r="C142" s="208">
        <v>2</v>
      </c>
      <c r="D142" s="209" t="s">
        <v>2576</v>
      </c>
      <c r="E142" s="25" t="s">
        <v>39</v>
      </c>
      <c r="F142" s="25" t="s">
        <v>246</v>
      </c>
      <c r="G142" s="25" t="s">
        <v>1190</v>
      </c>
      <c r="H142" s="25" t="s">
        <v>2160</v>
      </c>
      <c r="I142" s="207">
        <v>78</v>
      </c>
      <c r="J142" s="27" t="s">
        <v>2577</v>
      </c>
      <c r="K142" s="27" t="s">
        <v>2578</v>
      </c>
      <c r="L142" s="26" t="s">
        <v>379</v>
      </c>
      <c r="M142" s="26" t="s">
        <v>421</v>
      </c>
      <c r="N142" s="26" t="s">
        <v>156</v>
      </c>
      <c r="O142" s="26" t="s">
        <v>157</v>
      </c>
      <c r="P142" s="27" t="s">
        <v>288</v>
      </c>
      <c r="Q142" s="25" t="s">
        <v>1192</v>
      </c>
      <c r="R142" s="25" t="s">
        <v>1189</v>
      </c>
      <c r="S142" s="27" t="s">
        <v>168</v>
      </c>
      <c r="T142" s="27">
        <v>1960</v>
      </c>
      <c r="U142" s="27">
        <v>2022</v>
      </c>
      <c r="V142" s="27" t="s">
        <v>162</v>
      </c>
      <c r="W142" s="28" t="s">
        <v>458</v>
      </c>
      <c r="X142" s="197">
        <v>1</v>
      </c>
      <c r="Y142" s="197">
        <v>0</v>
      </c>
      <c r="Z142" s="197">
        <v>0</v>
      </c>
      <c r="AA142" s="197">
        <v>0</v>
      </c>
      <c r="AB142" s="197">
        <v>1</v>
      </c>
      <c r="AC142" s="197">
        <v>0</v>
      </c>
      <c r="AD142" s="197">
        <v>0</v>
      </c>
      <c r="AE142" s="197">
        <v>0</v>
      </c>
      <c r="AF142" s="26" t="s">
        <v>460</v>
      </c>
      <c r="AG142" s="26"/>
    </row>
    <row r="143" spans="1:33" x14ac:dyDescent="0.2">
      <c r="A143" s="210">
        <v>141</v>
      </c>
      <c r="B143" s="207">
        <v>34</v>
      </c>
      <c r="C143" s="208">
        <v>1</v>
      </c>
      <c r="D143" s="209" t="s">
        <v>2579</v>
      </c>
      <c r="E143" s="25" t="s">
        <v>40</v>
      </c>
      <c r="F143" s="25" t="s">
        <v>246</v>
      </c>
      <c r="G143" s="25" t="s">
        <v>1190</v>
      </c>
      <c r="H143" s="25" t="s">
        <v>2152</v>
      </c>
      <c r="I143" s="207">
        <v>79</v>
      </c>
      <c r="J143" s="27" t="s">
        <v>2580</v>
      </c>
      <c r="K143" s="27" t="s">
        <v>2581</v>
      </c>
      <c r="L143" s="26" t="s">
        <v>379</v>
      </c>
      <c r="M143" s="26" t="s">
        <v>461</v>
      </c>
      <c r="N143" s="26" t="s">
        <v>196</v>
      </c>
      <c r="O143" s="26" t="s">
        <v>157</v>
      </c>
      <c r="P143" s="27" t="s">
        <v>288</v>
      </c>
      <c r="Q143" s="25" t="s">
        <v>1192</v>
      </c>
      <c r="R143" s="25" t="s">
        <v>1189</v>
      </c>
      <c r="S143" s="27" t="s">
        <v>161</v>
      </c>
      <c r="T143" s="27">
        <v>2020</v>
      </c>
      <c r="U143" s="27">
        <v>2023</v>
      </c>
      <c r="V143" s="27" t="s">
        <v>162</v>
      </c>
      <c r="W143" s="28" t="s">
        <v>462</v>
      </c>
      <c r="X143" s="197">
        <v>0</v>
      </c>
      <c r="Y143" s="197">
        <v>0</v>
      </c>
      <c r="Z143" s="197">
        <v>0</v>
      </c>
      <c r="AA143" s="197">
        <v>0</v>
      </c>
      <c r="AB143" s="197">
        <v>1</v>
      </c>
      <c r="AC143" s="197">
        <v>0</v>
      </c>
      <c r="AD143" s="197">
        <v>0</v>
      </c>
      <c r="AE143" s="197">
        <v>0</v>
      </c>
      <c r="AF143" s="26" t="s">
        <v>1882</v>
      </c>
      <c r="AG143" s="26"/>
    </row>
    <row r="144" spans="1:33" x14ac:dyDescent="0.2">
      <c r="A144" s="210">
        <v>142</v>
      </c>
      <c r="B144" s="207">
        <v>34</v>
      </c>
      <c r="C144" s="208">
        <v>2</v>
      </c>
      <c r="D144" s="209" t="s">
        <v>2582</v>
      </c>
      <c r="E144" s="25" t="s">
        <v>40</v>
      </c>
      <c r="F144" s="25" t="s">
        <v>246</v>
      </c>
      <c r="G144" s="25" t="s">
        <v>1190</v>
      </c>
      <c r="H144" s="25" t="s">
        <v>2160</v>
      </c>
      <c r="I144" s="207">
        <v>80</v>
      </c>
      <c r="J144" s="27" t="s">
        <v>2583</v>
      </c>
      <c r="K144" s="27" t="s">
        <v>2584</v>
      </c>
      <c r="L144" s="26" t="s">
        <v>379</v>
      </c>
      <c r="M144" s="26" t="s">
        <v>456</v>
      </c>
      <c r="N144" s="26" t="s">
        <v>156</v>
      </c>
      <c r="O144" s="26" t="s">
        <v>157</v>
      </c>
      <c r="P144" s="27" t="s">
        <v>1222</v>
      </c>
      <c r="Q144" s="25" t="s">
        <v>1195</v>
      </c>
      <c r="R144" s="25" t="s">
        <v>1186</v>
      </c>
      <c r="S144" s="27" t="s">
        <v>205</v>
      </c>
      <c r="T144" s="27">
        <v>0</v>
      </c>
      <c r="U144" s="27">
        <v>0</v>
      </c>
      <c r="V144" s="27" t="s">
        <v>205</v>
      </c>
      <c r="W144" s="28" t="s">
        <v>205</v>
      </c>
      <c r="X144" s="197">
        <v>1</v>
      </c>
      <c r="Y144" s="197">
        <v>0</v>
      </c>
      <c r="Z144" s="197">
        <v>0</v>
      </c>
      <c r="AA144" s="197">
        <v>0</v>
      </c>
      <c r="AB144" s="197">
        <v>1</v>
      </c>
      <c r="AC144" s="197">
        <v>0</v>
      </c>
      <c r="AD144" s="197">
        <v>0</v>
      </c>
      <c r="AE144" s="197">
        <v>0</v>
      </c>
      <c r="AF144" s="26" t="s">
        <v>457</v>
      </c>
      <c r="AG144" s="26"/>
    </row>
    <row r="145" spans="1:33" x14ac:dyDescent="0.2">
      <c r="A145" s="210">
        <v>143</v>
      </c>
      <c r="B145" s="207">
        <v>35</v>
      </c>
      <c r="C145" s="208">
        <v>1</v>
      </c>
      <c r="D145" s="209" t="s">
        <v>2585</v>
      </c>
      <c r="E145" s="25" t="s">
        <v>41</v>
      </c>
      <c r="F145" s="25" t="s">
        <v>246</v>
      </c>
      <c r="G145" s="25" t="s">
        <v>1190</v>
      </c>
      <c r="H145" s="25" t="s">
        <v>2160</v>
      </c>
      <c r="I145" s="207">
        <v>81</v>
      </c>
      <c r="J145" s="27" t="s">
        <v>2586</v>
      </c>
      <c r="K145" s="27" t="s">
        <v>2587</v>
      </c>
      <c r="L145" s="26" t="s">
        <v>379</v>
      </c>
      <c r="M145" s="26" t="s">
        <v>456</v>
      </c>
      <c r="N145" s="26" t="s">
        <v>156</v>
      </c>
      <c r="O145" s="26" t="s">
        <v>157</v>
      </c>
      <c r="P145" s="27" t="s">
        <v>1222</v>
      </c>
      <c r="Q145" s="25" t="s">
        <v>1195</v>
      </c>
      <c r="R145" s="25" t="s">
        <v>1186</v>
      </c>
      <c r="S145" s="27" t="s">
        <v>205</v>
      </c>
      <c r="T145" s="27">
        <v>0</v>
      </c>
      <c r="U145" s="27">
        <v>0</v>
      </c>
      <c r="V145" s="27" t="s">
        <v>205</v>
      </c>
      <c r="W145" s="28" t="s">
        <v>205</v>
      </c>
      <c r="X145" s="197">
        <v>1</v>
      </c>
      <c r="Y145" s="197">
        <v>0</v>
      </c>
      <c r="Z145" s="197">
        <v>0</v>
      </c>
      <c r="AA145" s="197">
        <v>0</v>
      </c>
      <c r="AB145" s="197">
        <v>1</v>
      </c>
      <c r="AC145" s="197">
        <v>0</v>
      </c>
      <c r="AD145" s="197">
        <v>0</v>
      </c>
      <c r="AE145" s="197">
        <v>0</v>
      </c>
      <c r="AF145" s="26" t="s">
        <v>457</v>
      </c>
      <c r="AG145" s="26"/>
    </row>
    <row r="146" spans="1:33" x14ac:dyDescent="0.2">
      <c r="A146" s="210">
        <v>144</v>
      </c>
      <c r="B146" s="207">
        <v>35</v>
      </c>
      <c r="C146" s="208">
        <v>2</v>
      </c>
      <c r="D146" s="209" t="s">
        <v>2588</v>
      </c>
      <c r="E146" s="25" t="s">
        <v>41</v>
      </c>
      <c r="F146" s="25" t="s">
        <v>246</v>
      </c>
      <c r="G146" s="25" t="s">
        <v>1190</v>
      </c>
      <c r="H146" s="25" t="s">
        <v>2181</v>
      </c>
      <c r="I146" s="207">
        <v>82</v>
      </c>
      <c r="J146" s="27" t="s">
        <v>2589</v>
      </c>
      <c r="K146" s="27" t="s">
        <v>2590</v>
      </c>
      <c r="L146" s="26" t="s">
        <v>379</v>
      </c>
      <c r="M146" s="26" t="s">
        <v>451</v>
      </c>
      <c r="N146" s="26" t="s">
        <v>182</v>
      </c>
      <c r="O146" s="26" t="s">
        <v>157</v>
      </c>
      <c r="P146" s="27" t="s">
        <v>1222</v>
      </c>
      <c r="Q146" s="25" t="s">
        <v>1195</v>
      </c>
      <c r="R146" s="25" t="s">
        <v>1186</v>
      </c>
      <c r="S146" s="27" t="s">
        <v>161</v>
      </c>
      <c r="T146" s="27">
        <v>1990</v>
      </c>
      <c r="U146" s="27">
        <v>2019</v>
      </c>
      <c r="V146" s="27" t="s">
        <v>162</v>
      </c>
      <c r="W146" s="28" t="s">
        <v>408</v>
      </c>
      <c r="X146" s="197">
        <v>0</v>
      </c>
      <c r="Y146" s="197">
        <v>0</v>
      </c>
      <c r="Z146" s="197">
        <v>0</v>
      </c>
      <c r="AA146" s="197">
        <v>0</v>
      </c>
      <c r="AB146" s="197">
        <v>1</v>
      </c>
      <c r="AC146" s="197">
        <v>0</v>
      </c>
      <c r="AD146" s="197">
        <v>0</v>
      </c>
      <c r="AE146" s="197">
        <v>0</v>
      </c>
      <c r="AF146" s="26" t="s">
        <v>465</v>
      </c>
      <c r="AG146" s="26"/>
    </row>
    <row r="147" spans="1:33" x14ac:dyDescent="0.2">
      <c r="A147" s="210">
        <v>145</v>
      </c>
      <c r="B147" s="207">
        <v>35</v>
      </c>
      <c r="C147" s="208">
        <v>3</v>
      </c>
      <c r="D147" s="209" t="s">
        <v>2591</v>
      </c>
      <c r="E147" s="25" t="s">
        <v>41</v>
      </c>
      <c r="F147" s="25" t="s">
        <v>246</v>
      </c>
      <c r="G147" s="25" t="s">
        <v>1190</v>
      </c>
      <c r="H147" s="25" t="s">
        <v>2181</v>
      </c>
      <c r="I147" s="207">
        <v>82</v>
      </c>
      <c r="J147" s="27" t="s">
        <v>2592</v>
      </c>
      <c r="K147" s="27" t="s">
        <v>2593</v>
      </c>
      <c r="L147" s="26" t="s">
        <v>379</v>
      </c>
      <c r="M147" s="26" t="s">
        <v>451</v>
      </c>
      <c r="N147" s="26" t="s">
        <v>182</v>
      </c>
      <c r="O147" s="26" t="s">
        <v>157</v>
      </c>
      <c r="P147" s="27" t="s">
        <v>288</v>
      </c>
      <c r="Q147" s="25" t="s">
        <v>1192</v>
      </c>
      <c r="R147" s="25" t="s">
        <v>1189</v>
      </c>
      <c r="S147" s="27" t="s">
        <v>161</v>
      </c>
      <c r="T147" s="27">
        <v>1971</v>
      </c>
      <c r="U147" s="27">
        <v>2019</v>
      </c>
      <c r="V147" s="27" t="s">
        <v>162</v>
      </c>
      <c r="W147" s="28" t="s">
        <v>250</v>
      </c>
      <c r="X147" s="197">
        <v>0</v>
      </c>
      <c r="Y147" s="197">
        <v>0</v>
      </c>
      <c r="Z147" s="197">
        <v>0</v>
      </c>
      <c r="AA147" s="197">
        <v>0</v>
      </c>
      <c r="AB147" s="197">
        <v>1</v>
      </c>
      <c r="AC147" s="197">
        <v>0</v>
      </c>
      <c r="AD147" s="197">
        <v>0</v>
      </c>
      <c r="AE147" s="197">
        <v>0</v>
      </c>
      <c r="AF147" s="26" t="s">
        <v>467</v>
      </c>
      <c r="AG147" s="26"/>
    </row>
    <row r="148" spans="1:33" x14ac:dyDescent="0.2">
      <c r="A148" s="210">
        <v>146</v>
      </c>
      <c r="B148" s="207">
        <v>36</v>
      </c>
      <c r="C148" s="208">
        <v>1</v>
      </c>
      <c r="D148" s="209" t="s">
        <v>2594</v>
      </c>
      <c r="E148" s="25" t="s">
        <v>42</v>
      </c>
      <c r="F148" s="25" t="s">
        <v>246</v>
      </c>
      <c r="G148" s="25" t="s">
        <v>1190</v>
      </c>
      <c r="H148" s="25" t="s">
        <v>2273</v>
      </c>
      <c r="I148" s="207">
        <v>83</v>
      </c>
      <c r="J148" s="27" t="s">
        <v>2595</v>
      </c>
      <c r="K148" s="27" t="s">
        <v>2596</v>
      </c>
      <c r="L148" s="26" t="s">
        <v>468</v>
      </c>
      <c r="M148" s="26" t="s">
        <v>469</v>
      </c>
      <c r="N148" s="26" t="s">
        <v>258</v>
      </c>
      <c r="O148" s="26" t="s">
        <v>157</v>
      </c>
      <c r="P148" s="27" t="s">
        <v>1222</v>
      </c>
      <c r="Q148" s="25" t="s">
        <v>1195</v>
      </c>
      <c r="R148" s="25" t="s">
        <v>1186</v>
      </c>
      <c r="S148" s="27" t="s">
        <v>161</v>
      </c>
      <c r="T148" s="27">
        <v>1990</v>
      </c>
      <c r="U148" s="27">
        <v>2019</v>
      </c>
      <c r="V148" s="27" t="s">
        <v>162</v>
      </c>
      <c r="W148" s="28" t="s">
        <v>470</v>
      </c>
      <c r="X148" s="197">
        <v>1</v>
      </c>
      <c r="Y148" s="197">
        <v>0</v>
      </c>
      <c r="Z148" s="197">
        <v>0</v>
      </c>
      <c r="AA148" s="197">
        <v>0</v>
      </c>
      <c r="AB148" s="197">
        <v>1</v>
      </c>
      <c r="AC148" s="197">
        <v>0</v>
      </c>
      <c r="AD148" s="197">
        <v>0</v>
      </c>
      <c r="AE148" s="197">
        <v>0</v>
      </c>
      <c r="AF148" s="26" t="s">
        <v>471</v>
      </c>
      <c r="AG148" s="26"/>
    </row>
    <row r="149" spans="1:33" x14ac:dyDescent="0.2">
      <c r="A149" s="210">
        <v>147</v>
      </c>
      <c r="B149" s="207">
        <v>36</v>
      </c>
      <c r="C149" s="208">
        <v>2</v>
      </c>
      <c r="D149" s="209" t="s">
        <v>2597</v>
      </c>
      <c r="E149" s="25" t="s">
        <v>42</v>
      </c>
      <c r="F149" s="25" t="s">
        <v>246</v>
      </c>
      <c r="G149" s="25" t="s">
        <v>1190</v>
      </c>
      <c r="H149" s="25" t="s">
        <v>2273</v>
      </c>
      <c r="I149" s="207">
        <v>83</v>
      </c>
      <c r="J149" s="27" t="s">
        <v>2595</v>
      </c>
      <c r="K149" s="27" t="s">
        <v>2598</v>
      </c>
      <c r="L149" s="26" t="s">
        <v>468</v>
      </c>
      <c r="M149" s="26" t="s">
        <v>469</v>
      </c>
      <c r="N149" s="26" t="s">
        <v>258</v>
      </c>
      <c r="O149" s="26" t="s">
        <v>157</v>
      </c>
      <c r="P149" s="27" t="s">
        <v>1222</v>
      </c>
      <c r="Q149" s="25" t="s">
        <v>1195</v>
      </c>
      <c r="R149" s="25" t="s">
        <v>1186</v>
      </c>
      <c r="S149" s="27" t="s">
        <v>161</v>
      </c>
      <c r="T149" s="27">
        <v>1990</v>
      </c>
      <c r="U149" s="27">
        <v>2019</v>
      </c>
      <c r="V149" s="27" t="s">
        <v>162</v>
      </c>
      <c r="W149" s="28" t="s">
        <v>408</v>
      </c>
      <c r="X149" s="197">
        <v>1</v>
      </c>
      <c r="Y149" s="197">
        <v>0</v>
      </c>
      <c r="Z149" s="197">
        <v>0</v>
      </c>
      <c r="AA149" s="197">
        <v>0</v>
      </c>
      <c r="AB149" s="197">
        <v>1</v>
      </c>
      <c r="AC149" s="197">
        <v>0</v>
      </c>
      <c r="AD149" s="197">
        <v>0</v>
      </c>
      <c r="AE149" s="197">
        <v>0</v>
      </c>
      <c r="AF149" s="26" t="s">
        <v>471</v>
      </c>
      <c r="AG149" s="26"/>
    </row>
    <row r="150" spans="1:33" x14ac:dyDescent="0.2">
      <c r="A150" s="210">
        <v>148</v>
      </c>
      <c r="B150" s="207">
        <v>36</v>
      </c>
      <c r="C150" s="208">
        <v>3</v>
      </c>
      <c r="D150" s="209" t="s">
        <v>2599</v>
      </c>
      <c r="E150" s="25" t="s">
        <v>42</v>
      </c>
      <c r="F150" s="25" t="s">
        <v>246</v>
      </c>
      <c r="G150" s="25" t="s">
        <v>1190</v>
      </c>
      <c r="H150" s="25" t="s">
        <v>2273</v>
      </c>
      <c r="I150" s="207">
        <v>83</v>
      </c>
      <c r="J150" s="27" t="s">
        <v>2600</v>
      </c>
      <c r="K150" s="27" t="s">
        <v>2601</v>
      </c>
      <c r="L150" s="26" t="s">
        <v>468</v>
      </c>
      <c r="M150" s="26" t="s">
        <v>469</v>
      </c>
      <c r="N150" s="26" t="s">
        <v>258</v>
      </c>
      <c r="O150" s="26" t="s">
        <v>157</v>
      </c>
      <c r="P150" s="27" t="s">
        <v>1456</v>
      </c>
      <c r="Q150" s="25" t="s">
        <v>1192</v>
      </c>
      <c r="R150" s="25" t="s">
        <v>1189</v>
      </c>
      <c r="S150" s="27" t="s">
        <v>161</v>
      </c>
      <c r="T150" s="27">
        <v>1970</v>
      </c>
      <c r="U150" s="27">
        <v>2023</v>
      </c>
      <c r="V150" s="27" t="s">
        <v>179</v>
      </c>
      <c r="W150" s="28" t="s">
        <v>472</v>
      </c>
      <c r="X150" s="197">
        <v>1</v>
      </c>
      <c r="Y150" s="197">
        <v>0</v>
      </c>
      <c r="Z150" s="197">
        <v>0</v>
      </c>
      <c r="AA150" s="197">
        <v>0</v>
      </c>
      <c r="AB150" s="197">
        <v>1</v>
      </c>
      <c r="AC150" s="197">
        <v>0</v>
      </c>
      <c r="AD150" s="197">
        <v>0</v>
      </c>
      <c r="AE150" s="197">
        <v>0</v>
      </c>
      <c r="AF150" s="26" t="s">
        <v>1883</v>
      </c>
      <c r="AG150" s="26"/>
    </row>
    <row r="151" spans="1:33" x14ac:dyDescent="0.2">
      <c r="A151" s="210">
        <v>149</v>
      </c>
      <c r="B151" s="207">
        <v>36</v>
      </c>
      <c r="C151" s="208">
        <v>4</v>
      </c>
      <c r="D151" s="209" t="s">
        <v>2602</v>
      </c>
      <c r="E151" s="25" t="s">
        <v>42</v>
      </c>
      <c r="F151" s="25" t="s">
        <v>246</v>
      </c>
      <c r="G151" s="25" t="s">
        <v>1190</v>
      </c>
      <c r="H151" s="25" t="s">
        <v>2273</v>
      </c>
      <c r="I151" s="207">
        <v>83</v>
      </c>
      <c r="J151" s="27" t="s">
        <v>2600</v>
      </c>
      <c r="K151" s="27" t="s">
        <v>2603</v>
      </c>
      <c r="L151" s="26" t="s">
        <v>474</v>
      </c>
      <c r="M151" s="26" t="s">
        <v>475</v>
      </c>
      <c r="N151" s="26" t="s">
        <v>258</v>
      </c>
      <c r="O151" s="26" t="s">
        <v>176</v>
      </c>
      <c r="P151" s="27" t="s">
        <v>1456</v>
      </c>
      <c r="Q151" s="25" t="s">
        <v>1192</v>
      </c>
      <c r="R151" s="25" t="s">
        <v>1189</v>
      </c>
      <c r="S151" s="27" t="s">
        <v>161</v>
      </c>
      <c r="T151" s="27">
        <v>2020</v>
      </c>
      <c r="U151" s="27">
        <v>2024</v>
      </c>
      <c r="V151" s="27" t="s">
        <v>162</v>
      </c>
      <c r="W151" s="28" t="s">
        <v>472</v>
      </c>
      <c r="X151" s="197">
        <v>1</v>
      </c>
      <c r="Y151" s="197">
        <v>0</v>
      </c>
      <c r="Z151" s="197">
        <v>0</v>
      </c>
      <c r="AA151" s="197">
        <v>0</v>
      </c>
      <c r="AB151" s="197">
        <v>1</v>
      </c>
      <c r="AC151" s="197">
        <v>0</v>
      </c>
      <c r="AD151" s="197">
        <v>0</v>
      </c>
      <c r="AE151" s="197">
        <v>0</v>
      </c>
      <c r="AF151" s="26" t="s">
        <v>477</v>
      </c>
      <c r="AG151" s="26"/>
    </row>
    <row r="152" spans="1:33" x14ac:dyDescent="0.2">
      <c r="A152" s="210">
        <v>150</v>
      </c>
      <c r="B152" s="207">
        <v>36</v>
      </c>
      <c r="C152" s="208">
        <v>5</v>
      </c>
      <c r="D152" s="209" t="s">
        <v>2604</v>
      </c>
      <c r="E152" s="25" t="s">
        <v>42</v>
      </c>
      <c r="F152" s="25" t="s">
        <v>246</v>
      </c>
      <c r="G152" s="25" t="s">
        <v>1190</v>
      </c>
      <c r="H152" s="25" t="s">
        <v>2273</v>
      </c>
      <c r="I152" s="207">
        <v>83</v>
      </c>
      <c r="J152" s="27" t="s">
        <v>2600</v>
      </c>
      <c r="K152" s="27" t="s">
        <v>2605</v>
      </c>
      <c r="L152" s="26" t="s">
        <v>474</v>
      </c>
      <c r="M152" s="26" t="s">
        <v>356</v>
      </c>
      <c r="N152" s="26" t="s">
        <v>258</v>
      </c>
      <c r="O152" s="26" t="s">
        <v>176</v>
      </c>
      <c r="P152" s="27" t="s">
        <v>1456</v>
      </c>
      <c r="Q152" s="25" t="s">
        <v>1192</v>
      </c>
      <c r="R152" s="25" t="s">
        <v>1189</v>
      </c>
      <c r="S152" s="27" t="s">
        <v>161</v>
      </c>
      <c r="T152" s="27">
        <v>2020</v>
      </c>
      <c r="U152" s="27">
        <v>2024</v>
      </c>
      <c r="V152" s="27" t="s">
        <v>162</v>
      </c>
      <c r="W152" s="28" t="s">
        <v>478</v>
      </c>
      <c r="X152" s="197">
        <v>1</v>
      </c>
      <c r="Y152" s="197">
        <v>0</v>
      </c>
      <c r="Z152" s="197">
        <v>0</v>
      </c>
      <c r="AA152" s="197">
        <v>0</v>
      </c>
      <c r="AB152" s="197">
        <v>1</v>
      </c>
      <c r="AC152" s="197">
        <v>0</v>
      </c>
      <c r="AD152" s="197">
        <v>0</v>
      </c>
      <c r="AE152" s="197">
        <v>0</v>
      </c>
      <c r="AF152" s="26" t="s">
        <v>479</v>
      </c>
      <c r="AG152" s="26"/>
    </row>
    <row r="153" spans="1:33" x14ac:dyDescent="0.2">
      <c r="A153" s="210">
        <v>151</v>
      </c>
      <c r="B153" s="207">
        <v>37</v>
      </c>
      <c r="C153" s="208">
        <v>1</v>
      </c>
      <c r="D153" s="209" t="s">
        <v>2606</v>
      </c>
      <c r="E153" s="25" t="s">
        <v>43</v>
      </c>
      <c r="F153" s="25" t="s">
        <v>154</v>
      </c>
      <c r="G153" s="25" t="s">
        <v>1190</v>
      </c>
      <c r="H153" s="25" t="s">
        <v>2160</v>
      </c>
      <c r="I153" s="207">
        <v>84</v>
      </c>
      <c r="J153" s="27" t="s">
        <v>2607</v>
      </c>
      <c r="K153" s="27" t="s">
        <v>2608</v>
      </c>
      <c r="L153" s="26" t="s">
        <v>379</v>
      </c>
      <c r="M153" s="26" t="s">
        <v>480</v>
      </c>
      <c r="N153" s="26" t="s">
        <v>156</v>
      </c>
      <c r="O153" s="26" t="s">
        <v>157</v>
      </c>
      <c r="P153" s="27" t="s">
        <v>204</v>
      </c>
      <c r="Q153" s="25" t="s">
        <v>1185</v>
      </c>
      <c r="R153" s="25" t="s">
        <v>1186</v>
      </c>
      <c r="S153" s="27" t="s">
        <v>205</v>
      </c>
      <c r="T153" s="27">
        <v>0</v>
      </c>
      <c r="U153" s="27">
        <v>0</v>
      </c>
      <c r="V153" s="27" t="s">
        <v>205</v>
      </c>
      <c r="W153" s="28" t="s">
        <v>205</v>
      </c>
      <c r="X153" s="197">
        <v>0</v>
      </c>
      <c r="Y153" s="197">
        <v>0</v>
      </c>
      <c r="Z153" s="197">
        <v>1</v>
      </c>
      <c r="AA153" s="197">
        <v>0</v>
      </c>
      <c r="AB153" s="197">
        <v>0</v>
      </c>
      <c r="AC153" s="197">
        <v>0</v>
      </c>
      <c r="AD153" s="197">
        <v>1</v>
      </c>
      <c r="AE153" s="197">
        <v>0</v>
      </c>
      <c r="AF153" s="26" t="s">
        <v>206</v>
      </c>
      <c r="AG153" s="26"/>
    </row>
    <row r="154" spans="1:33" x14ac:dyDescent="0.2">
      <c r="A154" s="210">
        <v>152</v>
      </c>
      <c r="B154" s="207">
        <v>37</v>
      </c>
      <c r="C154" s="208">
        <v>2</v>
      </c>
      <c r="D154" s="209" t="s">
        <v>2609</v>
      </c>
      <c r="E154" s="25" t="s">
        <v>43</v>
      </c>
      <c r="F154" s="25" t="s">
        <v>154</v>
      </c>
      <c r="G154" s="25" t="s">
        <v>1190</v>
      </c>
      <c r="H154" s="25" t="s">
        <v>2181</v>
      </c>
      <c r="I154" s="207">
        <v>85</v>
      </c>
      <c r="J154" s="27" t="s">
        <v>2610</v>
      </c>
      <c r="K154" s="27" t="s">
        <v>2611</v>
      </c>
      <c r="L154" s="26" t="s">
        <v>379</v>
      </c>
      <c r="M154" s="26" t="s">
        <v>480</v>
      </c>
      <c r="N154" s="26" t="s">
        <v>182</v>
      </c>
      <c r="O154" s="26" t="s">
        <v>157</v>
      </c>
      <c r="P154" s="27" t="s">
        <v>204</v>
      </c>
      <c r="Q154" s="25" t="s">
        <v>1185</v>
      </c>
      <c r="R154" s="25" t="s">
        <v>1186</v>
      </c>
      <c r="S154" s="27" t="s">
        <v>205</v>
      </c>
      <c r="T154" s="27">
        <v>0</v>
      </c>
      <c r="U154" s="27">
        <v>0</v>
      </c>
      <c r="V154" s="27" t="s">
        <v>205</v>
      </c>
      <c r="W154" s="28" t="s">
        <v>205</v>
      </c>
      <c r="X154" s="197">
        <v>0</v>
      </c>
      <c r="Y154" s="197">
        <v>0</v>
      </c>
      <c r="Z154" s="197">
        <v>1</v>
      </c>
      <c r="AA154" s="197">
        <v>0</v>
      </c>
      <c r="AB154" s="197">
        <v>0</v>
      </c>
      <c r="AC154" s="197">
        <v>0</v>
      </c>
      <c r="AD154" s="197">
        <v>1</v>
      </c>
      <c r="AE154" s="197">
        <v>0</v>
      </c>
      <c r="AF154" s="26" t="s">
        <v>206</v>
      </c>
      <c r="AG154" s="26"/>
    </row>
    <row r="155" spans="1:33" x14ac:dyDescent="0.2">
      <c r="A155" s="210">
        <v>153</v>
      </c>
      <c r="B155" s="207">
        <v>38</v>
      </c>
      <c r="C155" s="208">
        <v>1</v>
      </c>
      <c r="D155" s="209" t="s">
        <v>2612</v>
      </c>
      <c r="E155" s="25" t="s">
        <v>45</v>
      </c>
      <c r="F155" s="25" t="s">
        <v>246</v>
      </c>
      <c r="G155" s="25" t="s">
        <v>1190</v>
      </c>
      <c r="H155" s="25" t="s">
        <v>2181</v>
      </c>
      <c r="I155" s="207">
        <v>86</v>
      </c>
      <c r="J155" s="27" t="s">
        <v>2613</v>
      </c>
      <c r="K155" s="27" t="s">
        <v>2614</v>
      </c>
      <c r="L155" s="26" t="s">
        <v>247</v>
      </c>
      <c r="M155" s="26" t="s">
        <v>480</v>
      </c>
      <c r="N155" s="26" t="s">
        <v>182</v>
      </c>
      <c r="O155" s="26" t="s">
        <v>157</v>
      </c>
      <c r="P155" s="27" t="s">
        <v>288</v>
      </c>
      <c r="Q155" s="25" t="s">
        <v>1192</v>
      </c>
      <c r="R155" s="25" t="s">
        <v>1189</v>
      </c>
      <c r="S155" s="27" t="s">
        <v>168</v>
      </c>
      <c r="T155" s="27">
        <v>2000</v>
      </c>
      <c r="U155" s="27">
        <v>2021</v>
      </c>
      <c r="V155" s="27" t="s">
        <v>205</v>
      </c>
      <c r="W155" s="28" t="s">
        <v>481</v>
      </c>
      <c r="X155" s="197">
        <v>0</v>
      </c>
      <c r="Y155" s="197">
        <v>1</v>
      </c>
      <c r="Z155" s="197">
        <v>0</v>
      </c>
      <c r="AA155" s="197">
        <v>0</v>
      </c>
      <c r="AB155" s="197">
        <v>0</v>
      </c>
      <c r="AC155" s="197">
        <v>0</v>
      </c>
      <c r="AD155" s="197">
        <v>1</v>
      </c>
      <c r="AE155" s="197">
        <v>1</v>
      </c>
      <c r="AF155" s="26" t="s">
        <v>1884</v>
      </c>
      <c r="AG155" s="26"/>
    </row>
    <row r="156" spans="1:33" x14ac:dyDescent="0.2">
      <c r="A156" s="210">
        <v>154</v>
      </c>
      <c r="B156" s="207">
        <v>38</v>
      </c>
      <c r="C156" s="208">
        <v>2</v>
      </c>
      <c r="D156" s="209" t="s">
        <v>2615</v>
      </c>
      <c r="E156" s="25" t="s">
        <v>45</v>
      </c>
      <c r="F156" s="25" t="s">
        <v>246</v>
      </c>
      <c r="G156" s="25" t="s">
        <v>1190</v>
      </c>
      <c r="H156" s="25" t="s">
        <v>2181</v>
      </c>
      <c r="I156" s="207">
        <v>86</v>
      </c>
      <c r="J156" s="27" t="s">
        <v>2613</v>
      </c>
      <c r="K156" s="27" t="s">
        <v>2616</v>
      </c>
      <c r="L156" s="26" t="s">
        <v>247</v>
      </c>
      <c r="M156" s="26" t="s">
        <v>480</v>
      </c>
      <c r="N156" s="26" t="s">
        <v>182</v>
      </c>
      <c r="O156" s="26" t="s">
        <v>157</v>
      </c>
      <c r="P156" s="27" t="s">
        <v>288</v>
      </c>
      <c r="Q156" s="25" t="s">
        <v>1192</v>
      </c>
      <c r="R156" s="25" t="s">
        <v>1189</v>
      </c>
      <c r="S156" s="27" t="s">
        <v>161</v>
      </c>
      <c r="T156" s="27">
        <v>1990</v>
      </c>
      <c r="U156" s="27">
        <v>2020</v>
      </c>
      <c r="V156" s="27" t="s">
        <v>205</v>
      </c>
      <c r="W156" s="28" t="s">
        <v>250</v>
      </c>
      <c r="X156" s="197">
        <v>0</v>
      </c>
      <c r="Y156" s="197">
        <v>1</v>
      </c>
      <c r="Z156" s="197">
        <v>0</v>
      </c>
      <c r="AA156" s="197">
        <v>0</v>
      </c>
      <c r="AB156" s="197">
        <v>0</v>
      </c>
      <c r="AC156" s="197">
        <v>0</v>
      </c>
      <c r="AD156" s="197">
        <v>1</v>
      </c>
      <c r="AE156" s="197">
        <v>1</v>
      </c>
      <c r="AF156" s="26" t="s">
        <v>1885</v>
      </c>
      <c r="AG156" s="26"/>
    </row>
    <row r="157" spans="1:33" x14ac:dyDescent="0.2">
      <c r="A157" s="210">
        <v>155</v>
      </c>
      <c r="B157" s="207">
        <v>39</v>
      </c>
      <c r="C157" s="208">
        <v>1</v>
      </c>
      <c r="D157" s="209" t="s">
        <v>2617</v>
      </c>
      <c r="E157" s="25" t="s">
        <v>47</v>
      </c>
      <c r="F157" s="25" t="s">
        <v>246</v>
      </c>
      <c r="G157" s="25" t="s">
        <v>1190</v>
      </c>
      <c r="H157" s="25" t="s">
        <v>2152</v>
      </c>
      <c r="I157" s="207">
        <v>87</v>
      </c>
      <c r="J157" s="27" t="s">
        <v>2618</v>
      </c>
      <c r="K157" s="27" t="s">
        <v>2619</v>
      </c>
      <c r="L157" s="26" t="s">
        <v>426</v>
      </c>
      <c r="M157" s="26" t="s">
        <v>484</v>
      </c>
      <c r="N157" s="26" t="s">
        <v>196</v>
      </c>
      <c r="O157" s="26" t="s">
        <v>157</v>
      </c>
      <c r="P157" s="27" t="s">
        <v>1222</v>
      </c>
      <c r="Q157" s="25" t="s">
        <v>1195</v>
      </c>
      <c r="R157" s="25" t="s">
        <v>1186</v>
      </c>
      <c r="S157" s="27" t="s">
        <v>161</v>
      </c>
      <c r="T157" s="27">
        <v>1990</v>
      </c>
      <c r="U157" s="27">
        <v>2019</v>
      </c>
      <c r="V157" s="27" t="s">
        <v>162</v>
      </c>
      <c r="W157" s="28" t="s">
        <v>488</v>
      </c>
      <c r="X157" s="197">
        <v>0</v>
      </c>
      <c r="Y157" s="197">
        <v>1</v>
      </c>
      <c r="Z157" s="197">
        <v>0</v>
      </c>
      <c r="AA157" s="197">
        <v>1</v>
      </c>
      <c r="AB157" s="197">
        <v>0</v>
      </c>
      <c r="AC157" s="197">
        <v>0</v>
      </c>
      <c r="AD157" s="197">
        <v>0</v>
      </c>
      <c r="AE157" s="197">
        <v>0</v>
      </c>
      <c r="AF157" s="26" t="s">
        <v>1886</v>
      </c>
      <c r="AG157" s="26"/>
    </row>
    <row r="158" spans="1:33" x14ac:dyDescent="0.2">
      <c r="A158" s="210">
        <v>156</v>
      </c>
      <c r="B158" s="207">
        <v>39</v>
      </c>
      <c r="C158" s="208">
        <v>2</v>
      </c>
      <c r="D158" s="209" t="s">
        <v>2620</v>
      </c>
      <c r="E158" s="25" t="s">
        <v>47</v>
      </c>
      <c r="F158" s="25" t="s">
        <v>246</v>
      </c>
      <c r="G158" s="25" t="s">
        <v>1190</v>
      </c>
      <c r="H158" s="25" t="s">
        <v>2152</v>
      </c>
      <c r="I158" s="207">
        <v>87</v>
      </c>
      <c r="J158" s="27" t="s">
        <v>2618</v>
      </c>
      <c r="K158" s="27" t="s">
        <v>2621</v>
      </c>
      <c r="L158" s="26" t="s">
        <v>426</v>
      </c>
      <c r="M158" s="26" t="s">
        <v>484</v>
      </c>
      <c r="N158" s="26" t="s">
        <v>196</v>
      </c>
      <c r="O158" s="26" t="s">
        <v>157</v>
      </c>
      <c r="P158" s="27" t="s">
        <v>1222</v>
      </c>
      <c r="Q158" s="25" t="s">
        <v>1195</v>
      </c>
      <c r="R158" s="25" t="s">
        <v>1186</v>
      </c>
      <c r="S158" s="27" t="s">
        <v>161</v>
      </c>
      <c r="T158" s="27">
        <v>1990</v>
      </c>
      <c r="U158" s="27">
        <v>2019</v>
      </c>
      <c r="V158" s="27" t="s">
        <v>162</v>
      </c>
      <c r="W158" s="28" t="s">
        <v>489</v>
      </c>
      <c r="X158" s="197">
        <v>0</v>
      </c>
      <c r="Y158" s="197">
        <v>1</v>
      </c>
      <c r="Z158" s="197">
        <v>0</v>
      </c>
      <c r="AA158" s="197">
        <v>1</v>
      </c>
      <c r="AB158" s="197">
        <v>0</v>
      </c>
      <c r="AC158" s="197">
        <v>0</v>
      </c>
      <c r="AD158" s="197">
        <v>0</v>
      </c>
      <c r="AE158" s="197">
        <v>0</v>
      </c>
      <c r="AF158" s="26" t="s">
        <v>1886</v>
      </c>
      <c r="AG158" s="26"/>
    </row>
    <row r="159" spans="1:33" x14ac:dyDescent="0.2">
      <c r="A159" s="210">
        <v>157</v>
      </c>
      <c r="B159" s="207">
        <v>39</v>
      </c>
      <c r="C159" s="208">
        <v>3</v>
      </c>
      <c r="D159" s="209" t="s">
        <v>2622</v>
      </c>
      <c r="E159" s="25" t="s">
        <v>47</v>
      </c>
      <c r="F159" s="25" t="s">
        <v>246</v>
      </c>
      <c r="G159" s="25" t="s">
        <v>1190</v>
      </c>
      <c r="H159" s="25" t="s">
        <v>2152</v>
      </c>
      <c r="I159" s="207">
        <v>87</v>
      </c>
      <c r="J159" s="27" t="s">
        <v>2623</v>
      </c>
      <c r="K159" s="27" t="s">
        <v>2624</v>
      </c>
      <c r="L159" s="26" t="s">
        <v>426</v>
      </c>
      <c r="M159" s="26" t="s">
        <v>484</v>
      </c>
      <c r="N159" s="26" t="s">
        <v>196</v>
      </c>
      <c r="O159" s="26" t="s">
        <v>157</v>
      </c>
      <c r="P159" s="27" t="s">
        <v>186</v>
      </c>
      <c r="Q159" s="25" t="s">
        <v>1192</v>
      </c>
      <c r="R159" s="25" t="s">
        <v>1189</v>
      </c>
      <c r="S159" s="27" t="s">
        <v>161</v>
      </c>
      <c r="T159" s="27">
        <v>2010</v>
      </c>
      <c r="U159" s="27">
        <v>2021</v>
      </c>
      <c r="V159" s="27" t="s">
        <v>162</v>
      </c>
      <c r="W159" s="28" t="s">
        <v>1792</v>
      </c>
      <c r="X159" s="197">
        <v>0</v>
      </c>
      <c r="Y159" s="197">
        <v>1</v>
      </c>
      <c r="Z159" s="197">
        <v>0</v>
      </c>
      <c r="AA159" s="197">
        <v>1</v>
      </c>
      <c r="AB159" s="197">
        <v>0</v>
      </c>
      <c r="AC159" s="197">
        <v>0</v>
      </c>
      <c r="AD159" s="197">
        <v>0</v>
      </c>
      <c r="AE159" s="197">
        <v>0</v>
      </c>
      <c r="AF159" s="26" t="s">
        <v>1887</v>
      </c>
      <c r="AG159" s="26"/>
    </row>
    <row r="160" spans="1:33" x14ac:dyDescent="0.2">
      <c r="A160" s="210">
        <v>158</v>
      </c>
      <c r="B160" s="207">
        <v>39</v>
      </c>
      <c r="C160" s="208">
        <v>4</v>
      </c>
      <c r="D160" s="209" t="s">
        <v>2625</v>
      </c>
      <c r="E160" s="25" t="s">
        <v>47</v>
      </c>
      <c r="F160" s="25" t="s">
        <v>246</v>
      </c>
      <c r="G160" s="25" t="s">
        <v>1190</v>
      </c>
      <c r="H160" s="25" t="s">
        <v>2152</v>
      </c>
      <c r="I160" s="207">
        <v>87</v>
      </c>
      <c r="J160" s="27" t="s">
        <v>2623</v>
      </c>
      <c r="K160" s="27" t="s">
        <v>2626</v>
      </c>
      <c r="L160" s="26" t="s">
        <v>426</v>
      </c>
      <c r="M160" s="26" t="s">
        <v>484</v>
      </c>
      <c r="N160" s="26" t="s">
        <v>196</v>
      </c>
      <c r="O160" s="26" t="s">
        <v>157</v>
      </c>
      <c r="P160" s="27" t="s">
        <v>186</v>
      </c>
      <c r="Q160" s="25" t="s">
        <v>1192</v>
      </c>
      <c r="R160" s="25" t="s">
        <v>1189</v>
      </c>
      <c r="S160" s="27" t="s">
        <v>161</v>
      </c>
      <c r="T160" s="27">
        <v>1970</v>
      </c>
      <c r="U160" s="27">
        <v>2021</v>
      </c>
      <c r="V160" s="27" t="s">
        <v>162</v>
      </c>
      <c r="W160" s="28" t="s">
        <v>486</v>
      </c>
      <c r="X160" s="197">
        <v>0</v>
      </c>
      <c r="Y160" s="197">
        <v>1</v>
      </c>
      <c r="Z160" s="197">
        <v>0</v>
      </c>
      <c r="AA160" s="197">
        <v>1</v>
      </c>
      <c r="AB160" s="197">
        <v>0</v>
      </c>
      <c r="AC160" s="197">
        <v>0</v>
      </c>
      <c r="AD160" s="197">
        <v>0</v>
      </c>
      <c r="AE160" s="197">
        <v>0</v>
      </c>
      <c r="AF160" s="26" t="s">
        <v>1888</v>
      </c>
      <c r="AG160" s="26"/>
    </row>
    <row r="161" spans="1:33" x14ac:dyDescent="0.2">
      <c r="A161" s="210">
        <v>159</v>
      </c>
      <c r="B161" s="207">
        <v>39</v>
      </c>
      <c r="C161" s="208">
        <v>5</v>
      </c>
      <c r="D161" s="209" t="s">
        <v>2627</v>
      </c>
      <c r="E161" s="25" t="s">
        <v>47</v>
      </c>
      <c r="F161" s="25" t="s">
        <v>246</v>
      </c>
      <c r="G161" s="25" t="s">
        <v>1190</v>
      </c>
      <c r="H161" s="25" t="s">
        <v>2152</v>
      </c>
      <c r="I161" s="207">
        <v>87</v>
      </c>
      <c r="J161" s="27" t="s">
        <v>2628</v>
      </c>
      <c r="K161" s="27" t="s">
        <v>2629</v>
      </c>
      <c r="L161" s="26" t="s">
        <v>213</v>
      </c>
      <c r="M161" s="26" t="s">
        <v>490</v>
      </c>
      <c r="N161" s="26" t="s">
        <v>196</v>
      </c>
      <c r="O161" s="26" t="s">
        <v>157</v>
      </c>
      <c r="P161" s="27" t="s">
        <v>1456</v>
      </c>
      <c r="Q161" s="25" t="s">
        <v>1192</v>
      </c>
      <c r="R161" s="25" t="s">
        <v>1189</v>
      </c>
      <c r="S161" s="27" t="s">
        <v>161</v>
      </c>
      <c r="T161" s="27">
        <v>2019</v>
      </c>
      <c r="U161" s="27">
        <v>2019</v>
      </c>
      <c r="V161" s="27" t="s">
        <v>211</v>
      </c>
      <c r="W161" s="28" t="s">
        <v>216</v>
      </c>
      <c r="X161" s="197">
        <v>0</v>
      </c>
      <c r="Y161" s="197">
        <v>1</v>
      </c>
      <c r="Z161" s="197">
        <v>0</v>
      </c>
      <c r="AA161" s="197">
        <v>1</v>
      </c>
      <c r="AB161" s="197">
        <v>0</v>
      </c>
      <c r="AC161" s="197">
        <v>0</v>
      </c>
      <c r="AD161" s="197">
        <v>1</v>
      </c>
      <c r="AE161" s="197">
        <v>1</v>
      </c>
      <c r="AF161" s="26" t="s">
        <v>491</v>
      </c>
      <c r="AG161" s="26"/>
    </row>
    <row r="162" spans="1:33" x14ac:dyDescent="0.2">
      <c r="A162" s="210">
        <v>160</v>
      </c>
      <c r="B162" s="207">
        <v>40</v>
      </c>
      <c r="C162" s="208">
        <v>1</v>
      </c>
      <c r="D162" s="209" t="s">
        <v>2630</v>
      </c>
      <c r="E162" s="25" t="s">
        <v>1737</v>
      </c>
      <c r="F162" s="25" t="s">
        <v>246</v>
      </c>
      <c r="G162" s="25" t="s">
        <v>1190</v>
      </c>
      <c r="H162" s="25" t="s">
        <v>2152</v>
      </c>
      <c r="I162" s="207">
        <v>88</v>
      </c>
      <c r="J162" s="27" t="s">
        <v>2631</v>
      </c>
      <c r="K162" s="27" t="s">
        <v>2632</v>
      </c>
      <c r="L162" s="26" t="s">
        <v>247</v>
      </c>
      <c r="M162" s="26" t="s">
        <v>419</v>
      </c>
      <c r="N162" s="26" t="s">
        <v>196</v>
      </c>
      <c r="O162" s="26" t="s">
        <v>249</v>
      </c>
      <c r="P162" s="27" t="s">
        <v>288</v>
      </c>
      <c r="Q162" s="25" t="s">
        <v>1192</v>
      </c>
      <c r="R162" s="25" t="s">
        <v>1189</v>
      </c>
      <c r="S162" s="27" t="s">
        <v>168</v>
      </c>
      <c r="T162" s="27">
        <v>1990</v>
      </c>
      <c r="U162" s="27">
        <v>2020</v>
      </c>
      <c r="V162" s="27" t="s">
        <v>162</v>
      </c>
      <c r="W162" s="28" t="s">
        <v>250</v>
      </c>
      <c r="X162" s="197">
        <v>0</v>
      </c>
      <c r="Y162" s="197">
        <v>1</v>
      </c>
      <c r="Z162" s="197">
        <v>0</v>
      </c>
      <c r="AA162" s="197">
        <v>0</v>
      </c>
      <c r="AB162" s="197">
        <v>0</v>
      </c>
      <c r="AC162" s="197">
        <v>0</v>
      </c>
      <c r="AD162" s="197">
        <v>1</v>
      </c>
      <c r="AE162" s="197">
        <v>1</v>
      </c>
      <c r="AF162" s="26" t="s">
        <v>1819</v>
      </c>
      <c r="AG162" s="26"/>
    </row>
    <row r="163" spans="1:33" x14ac:dyDescent="0.2">
      <c r="A163" s="210">
        <v>161</v>
      </c>
      <c r="B163" s="207">
        <v>40</v>
      </c>
      <c r="C163" s="208">
        <v>2</v>
      </c>
      <c r="D163" s="209" t="s">
        <v>2633</v>
      </c>
      <c r="E163" s="25" t="s">
        <v>1737</v>
      </c>
      <c r="F163" s="25" t="s">
        <v>246</v>
      </c>
      <c r="G163" s="25" t="s">
        <v>1190</v>
      </c>
      <c r="H163" s="25" t="s">
        <v>2522</v>
      </c>
      <c r="I163" s="207">
        <v>89</v>
      </c>
      <c r="J163" s="27" t="s">
        <v>2634</v>
      </c>
      <c r="K163" s="27" t="s">
        <v>2635</v>
      </c>
      <c r="L163" s="26" t="s">
        <v>492</v>
      </c>
      <c r="M163" s="26" t="s">
        <v>421</v>
      </c>
      <c r="N163" s="26" t="s">
        <v>1874</v>
      </c>
      <c r="O163" s="26" t="s">
        <v>249</v>
      </c>
      <c r="P163" s="27" t="s">
        <v>1222</v>
      </c>
      <c r="Q163" s="25" t="s">
        <v>1195</v>
      </c>
      <c r="R163" s="25" t="s">
        <v>1186</v>
      </c>
      <c r="S163" s="27" t="s">
        <v>161</v>
      </c>
      <c r="T163" s="27">
        <v>2019</v>
      </c>
      <c r="U163" s="27">
        <v>2019</v>
      </c>
      <c r="V163" s="27" t="s">
        <v>211</v>
      </c>
      <c r="W163" s="28" t="s">
        <v>489</v>
      </c>
      <c r="X163" s="197">
        <v>0</v>
      </c>
      <c r="Y163" s="197">
        <v>1</v>
      </c>
      <c r="Z163" s="197">
        <v>0</v>
      </c>
      <c r="AA163" s="197">
        <v>0</v>
      </c>
      <c r="AB163" s="197">
        <v>0</v>
      </c>
      <c r="AC163" s="197">
        <v>0</v>
      </c>
      <c r="AD163" s="197">
        <v>1</v>
      </c>
      <c r="AE163" s="197">
        <v>1</v>
      </c>
      <c r="AF163" s="26" t="s">
        <v>1889</v>
      </c>
      <c r="AG163" s="26"/>
    </row>
    <row r="164" spans="1:33" x14ac:dyDescent="0.2">
      <c r="A164" s="210">
        <v>162</v>
      </c>
      <c r="B164" s="207">
        <v>41</v>
      </c>
      <c r="C164" s="208">
        <v>1</v>
      </c>
      <c r="D164" s="209" t="s">
        <v>2636</v>
      </c>
      <c r="E164" s="25" t="s">
        <v>48</v>
      </c>
      <c r="F164" s="25" t="s">
        <v>324</v>
      </c>
      <c r="G164" s="25" t="s">
        <v>1190</v>
      </c>
      <c r="H164" s="25" t="s">
        <v>2152</v>
      </c>
      <c r="I164" s="207">
        <v>90</v>
      </c>
      <c r="J164" s="27" t="s">
        <v>2637</v>
      </c>
      <c r="K164" s="27" t="s">
        <v>2638</v>
      </c>
      <c r="L164" s="26" t="s">
        <v>426</v>
      </c>
      <c r="M164" s="26" t="s">
        <v>493</v>
      </c>
      <c r="N164" s="26" t="s">
        <v>196</v>
      </c>
      <c r="O164" s="26" t="s">
        <v>176</v>
      </c>
      <c r="P164" s="27" t="s">
        <v>492</v>
      </c>
      <c r="Q164" s="25" t="s">
        <v>1192</v>
      </c>
      <c r="R164" s="25" t="s">
        <v>1189</v>
      </c>
      <c r="S164" s="27" t="s">
        <v>161</v>
      </c>
      <c r="T164" s="27">
        <v>2017</v>
      </c>
      <c r="U164" s="27">
        <v>2050</v>
      </c>
      <c r="V164" s="27" t="s">
        <v>162</v>
      </c>
      <c r="W164" s="28" t="s">
        <v>494</v>
      </c>
      <c r="X164" s="197">
        <v>0</v>
      </c>
      <c r="Y164" s="197">
        <v>0</v>
      </c>
      <c r="Z164" s="197">
        <v>1</v>
      </c>
      <c r="AA164" s="197">
        <v>0</v>
      </c>
      <c r="AB164" s="197">
        <v>0</v>
      </c>
      <c r="AC164" s="197">
        <v>0</v>
      </c>
      <c r="AD164" s="197">
        <v>0</v>
      </c>
      <c r="AE164" s="197">
        <v>0</v>
      </c>
      <c r="AF164" s="26" t="s">
        <v>496</v>
      </c>
      <c r="AG164" s="26"/>
    </row>
    <row r="165" spans="1:33" x14ac:dyDescent="0.2">
      <c r="A165" s="210">
        <v>163</v>
      </c>
      <c r="B165" s="207">
        <v>41</v>
      </c>
      <c r="C165" s="208">
        <v>2</v>
      </c>
      <c r="D165" s="209" t="s">
        <v>2639</v>
      </c>
      <c r="E165" s="25" t="s">
        <v>48</v>
      </c>
      <c r="F165" s="25" t="s">
        <v>324</v>
      </c>
      <c r="G165" s="25" t="s">
        <v>1190</v>
      </c>
      <c r="H165" s="25" t="s">
        <v>2640</v>
      </c>
      <c r="I165" s="207">
        <v>91</v>
      </c>
      <c r="J165" s="27" t="s">
        <v>2641</v>
      </c>
      <c r="K165" s="27" t="s">
        <v>2642</v>
      </c>
      <c r="L165" s="26" t="s">
        <v>239</v>
      </c>
      <c r="M165" s="26" t="s">
        <v>497</v>
      </c>
      <c r="N165" s="26" t="s">
        <v>498</v>
      </c>
      <c r="O165" s="26" t="s">
        <v>176</v>
      </c>
      <c r="P165" s="27" t="s">
        <v>2124</v>
      </c>
      <c r="Q165" s="25" t="s">
        <v>1195</v>
      </c>
      <c r="R165" s="25" t="s">
        <v>1186</v>
      </c>
      <c r="S165" s="27" t="s">
        <v>161</v>
      </c>
      <c r="T165" s="27">
        <v>2023</v>
      </c>
      <c r="U165" s="27">
        <v>2050</v>
      </c>
      <c r="V165" s="27" t="s">
        <v>211</v>
      </c>
      <c r="W165" s="28" t="s">
        <v>243</v>
      </c>
      <c r="X165" s="197">
        <v>0</v>
      </c>
      <c r="Y165" s="197">
        <v>1</v>
      </c>
      <c r="Z165" s="197">
        <v>1</v>
      </c>
      <c r="AA165" s="197">
        <v>1</v>
      </c>
      <c r="AB165" s="197">
        <v>1</v>
      </c>
      <c r="AC165" s="197">
        <v>0</v>
      </c>
      <c r="AD165" s="197">
        <v>1</v>
      </c>
      <c r="AE165" s="197">
        <v>1</v>
      </c>
      <c r="AF165" s="26" t="s">
        <v>500</v>
      </c>
      <c r="AG165" s="26"/>
    </row>
    <row r="166" spans="1:33" x14ac:dyDescent="0.2">
      <c r="A166" s="210">
        <v>164</v>
      </c>
      <c r="B166" s="207">
        <v>42</v>
      </c>
      <c r="C166" s="208">
        <v>1</v>
      </c>
      <c r="D166" s="209" t="s">
        <v>2643</v>
      </c>
      <c r="E166" s="25" t="s">
        <v>1739</v>
      </c>
      <c r="F166" s="25" t="s">
        <v>324</v>
      </c>
      <c r="G166" s="25" t="s">
        <v>1190</v>
      </c>
      <c r="H166" s="25" t="s">
        <v>2640</v>
      </c>
      <c r="I166" s="207">
        <v>92</v>
      </c>
      <c r="J166" s="27" t="s">
        <v>2644</v>
      </c>
      <c r="K166" s="27" t="s">
        <v>2645</v>
      </c>
      <c r="L166" s="26" t="s">
        <v>239</v>
      </c>
      <c r="M166" s="26" t="s">
        <v>501</v>
      </c>
      <c r="N166" s="26" t="s">
        <v>498</v>
      </c>
      <c r="O166" s="26" t="s">
        <v>241</v>
      </c>
      <c r="P166" s="27" t="s">
        <v>2124</v>
      </c>
      <c r="Q166" s="25" t="s">
        <v>1195</v>
      </c>
      <c r="R166" s="25" t="s">
        <v>1186</v>
      </c>
      <c r="S166" s="27" t="s">
        <v>161</v>
      </c>
      <c r="T166" s="27">
        <v>2023</v>
      </c>
      <c r="U166" s="27">
        <v>2050</v>
      </c>
      <c r="V166" s="27" t="s">
        <v>211</v>
      </c>
      <c r="W166" s="28" t="s">
        <v>243</v>
      </c>
      <c r="X166" s="197">
        <v>0</v>
      </c>
      <c r="Y166" s="197">
        <v>0</v>
      </c>
      <c r="Z166" s="197">
        <v>0</v>
      </c>
      <c r="AA166" s="197">
        <v>1</v>
      </c>
      <c r="AB166" s="197">
        <v>0</v>
      </c>
      <c r="AC166" s="197">
        <v>1</v>
      </c>
      <c r="AD166" s="197">
        <v>1</v>
      </c>
      <c r="AE166" s="197">
        <v>1</v>
      </c>
      <c r="AF166" s="26" t="s">
        <v>1890</v>
      </c>
      <c r="AG166" s="26"/>
    </row>
    <row r="167" spans="1:33" x14ac:dyDescent="0.2">
      <c r="A167" s="210">
        <v>165</v>
      </c>
      <c r="B167" s="207">
        <v>42</v>
      </c>
      <c r="C167" s="208">
        <v>2</v>
      </c>
      <c r="D167" s="209" t="s">
        <v>2646</v>
      </c>
      <c r="E167" s="25" t="s">
        <v>1739</v>
      </c>
      <c r="F167" s="25" t="s">
        <v>324</v>
      </c>
      <c r="G167" s="25" t="s">
        <v>1190</v>
      </c>
      <c r="H167" s="25" t="s">
        <v>2640</v>
      </c>
      <c r="I167" s="207">
        <v>92</v>
      </c>
      <c r="J167" s="27" t="s">
        <v>2647</v>
      </c>
      <c r="K167" s="27" t="s">
        <v>2648</v>
      </c>
      <c r="L167" s="26" t="s">
        <v>492</v>
      </c>
      <c r="M167" s="26" t="s">
        <v>501</v>
      </c>
      <c r="N167" s="26" t="s">
        <v>498</v>
      </c>
      <c r="O167" s="26" t="s">
        <v>241</v>
      </c>
      <c r="P167" s="27" t="s">
        <v>1457</v>
      </c>
      <c r="Q167" s="25" t="s">
        <v>1192</v>
      </c>
      <c r="R167" s="25" t="s">
        <v>1189</v>
      </c>
      <c r="S167" s="27" t="s">
        <v>161</v>
      </c>
      <c r="T167" s="27">
        <v>2023</v>
      </c>
      <c r="U167" s="27">
        <v>2050</v>
      </c>
      <c r="V167" s="27" t="s">
        <v>211</v>
      </c>
      <c r="W167" s="28" t="s">
        <v>503</v>
      </c>
      <c r="X167" s="197">
        <v>0</v>
      </c>
      <c r="Y167" s="197">
        <v>0</v>
      </c>
      <c r="Z167" s="197">
        <v>0</v>
      </c>
      <c r="AA167" s="197">
        <v>1</v>
      </c>
      <c r="AB167" s="197">
        <v>0</v>
      </c>
      <c r="AC167" s="197">
        <v>1</v>
      </c>
      <c r="AD167" s="197">
        <v>1</v>
      </c>
      <c r="AE167" s="197">
        <v>1</v>
      </c>
      <c r="AF167" s="26" t="s">
        <v>1891</v>
      </c>
      <c r="AG167" s="26"/>
    </row>
    <row r="168" spans="1:33" x14ac:dyDescent="0.2">
      <c r="A168" s="210">
        <v>166</v>
      </c>
      <c r="B168" s="207">
        <v>43</v>
      </c>
      <c r="C168" s="208">
        <v>1</v>
      </c>
      <c r="D168" s="209" t="s">
        <v>2649</v>
      </c>
      <c r="E168" s="25" t="s">
        <v>1741</v>
      </c>
      <c r="F168" s="25" t="s">
        <v>324</v>
      </c>
      <c r="G168" s="25" t="s">
        <v>1190</v>
      </c>
      <c r="H168" s="25" t="s">
        <v>2640</v>
      </c>
      <c r="I168" s="207">
        <v>93</v>
      </c>
      <c r="J168" s="27" t="s">
        <v>2650</v>
      </c>
      <c r="K168" s="27" t="s">
        <v>2651</v>
      </c>
      <c r="L168" s="26" t="s">
        <v>239</v>
      </c>
      <c r="M168" s="26" t="s">
        <v>1892</v>
      </c>
      <c r="N168" s="26" t="s">
        <v>498</v>
      </c>
      <c r="O168" s="26" t="s">
        <v>241</v>
      </c>
      <c r="P168" s="27" t="s">
        <v>2124</v>
      </c>
      <c r="Q168" s="25" t="s">
        <v>1195</v>
      </c>
      <c r="R168" s="25" t="s">
        <v>1186</v>
      </c>
      <c r="S168" s="27" t="s">
        <v>161</v>
      </c>
      <c r="T168" s="27">
        <v>2023</v>
      </c>
      <c r="U168" s="27">
        <v>2050</v>
      </c>
      <c r="V168" s="27" t="s">
        <v>211</v>
      </c>
      <c r="W168" s="28" t="s">
        <v>243</v>
      </c>
      <c r="X168" s="197">
        <v>0</v>
      </c>
      <c r="Y168" s="197">
        <v>0</v>
      </c>
      <c r="Z168" s="197">
        <v>0</v>
      </c>
      <c r="AA168" s="197">
        <v>1</v>
      </c>
      <c r="AB168" s="197">
        <v>0</v>
      </c>
      <c r="AC168" s="197">
        <v>1</v>
      </c>
      <c r="AD168" s="197">
        <v>1</v>
      </c>
      <c r="AE168" s="197">
        <v>1</v>
      </c>
      <c r="AF168" s="26" t="s">
        <v>1893</v>
      </c>
      <c r="AG168" s="26"/>
    </row>
    <row r="169" spans="1:33" x14ac:dyDescent="0.2">
      <c r="A169" s="210">
        <v>167</v>
      </c>
      <c r="B169" s="207">
        <v>43</v>
      </c>
      <c r="C169" s="208">
        <v>2</v>
      </c>
      <c r="D169" s="209" t="s">
        <v>2652</v>
      </c>
      <c r="E169" s="25" t="s">
        <v>1741</v>
      </c>
      <c r="F169" s="25" t="s">
        <v>324</v>
      </c>
      <c r="G169" s="25" t="s">
        <v>1190</v>
      </c>
      <c r="H169" s="25" t="s">
        <v>2640</v>
      </c>
      <c r="I169" s="207">
        <v>93</v>
      </c>
      <c r="J169" s="27" t="s">
        <v>2653</v>
      </c>
      <c r="K169" s="27" t="s">
        <v>2654</v>
      </c>
      <c r="L169" s="26" t="s">
        <v>492</v>
      </c>
      <c r="M169" s="26" t="s">
        <v>1892</v>
      </c>
      <c r="N169" s="26" t="s">
        <v>498</v>
      </c>
      <c r="O169" s="26" t="s">
        <v>241</v>
      </c>
      <c r="P169" s="27" t="s">
        <v>1457</v>
      </c>
      <c r="Q169" s="25" t="s">
        <v>1192</v>
      </c>
      <c r="R169" s="25" t="s">
        <v>1189</v>
      </c>
      <c r="S169" s="27" t="s">
        <v>161</v>
      </c>
      <c r="T169" s="27">
        <v>2023</v>
      </c>
      <c r="U169" s="27">
        <v>2050</v>
      </c>
      <c r="V169" s="27" t="s">
        <v>211</v>
      </c>
      <c r="W169" s="28" t="s">
        <v>503</v>
      </c>
      <c r="X169" s="197">
        <v>0</v>
      </c>
      <c r="Y169" s="197">
        <v>0</v>
      </c>
      <c r="Z169" s="197">
        <v>0</v>
      </c>
      <c r="AA169" s="197">
        <v>1</v>
      </c>
      <c r="AB169" s="197">
        <v>0</v>
      </c>
      <c r="AC169" s="197">
        <v>1</v>
      </c>
      <c r="AD169" s="197">
        <v>1</v>
      </c>
      <c r="AE169" s="197">
        <v>1</v>
      </c>
      <c r="AF169" s="26" t="s">
        <v>1894</v>
      </c>
      <c r="AG169" s="26"/>
    </row>
    <row r="170" spans="1:33" x14ac:dyDescent="0.2">
      <c r="A170" s="210">
        <v>168</v>
      </c>
      <c r="B170" s="207">
        <v>44</v>
      </c>
      <c r="C170" s="208">
        <v>1</v>
      </c>
      <c r="D170" s="209" t="s">
        <v>2655</v>
      </c>
      <c r="E170" s="25" t="s">
        <v>1742</v>
      </c>
      <c r="F170" s="25" t="s">
        <v>324</v>
      </c>
      <c r="G170" s="25" t="s">
        <v>1190</v>
      </c>
      <c r="H170" s="25" t="s">
        <v>2152</v>
      </c>
      <c r="I170" s="207">
        <v>94</v>
      </c>
      <c r="J170" s="27" t="s">
        <v>2656</v>
      </c>
      <c r="K170" s="27" t="s">
        <v>2657</v>
      </c>
      <c r="L170" s="26" t="s">
        <v>239</v>
      </c>
      <c r="M170" s="26" t="s">
        <v>504</v>
      </c>
      <c r="N170" s="26" t="s">
        <v>196</v>
      </c>
      <c r="O170" s="26" t="s">
        <v>241</v>
      </c>
      <c r="P170" s="27" t="s">
        <v>2124</v>
      </c>
      <c r="Q170" s="25" t="s">
        <v>1195</v>
      </c>
      <c r="R170" s="25" t="s">
        <v>1186</v>
      </c>
      <c r="S170" s="27" t="s">
        <v>161</v>
      </c>
      <c r="T170" s="27">
        <v>2023</v>
      </c>
      <c r="U170" s="27">
        <v>2050</v>
      </c>
      <c r="V170" s="27" t="s">
        <v>211</v>
      </c>
      <c r="W170" s="28" t="s">
        <v>243</v>
      </c>
      <c r="X170" s="197">
        <v>0</v>
      </c>
      <c r="Y170" s="197">
        <v>0</v>
      </c>
      <c r="Z170" s="197">
        <v>0</v>
      </c>
      <c r="AA170" s="197">
        <v>1</v>
      </c>
      <c r="AB170" s="197">
        <v>0</v>
      </c>
      <c r="AC170" s="197">
        <v>1</v>
      </c>
      <c r="AD170" s="197">
        <v>1</v>
      </c>
      <c r="AE170" s="197">
        <v>1</v>
      </c>
      <c r="AF170" s="26" t="s">
        <v>1895</v>
      </c>
      <c r="AG170" s="26"/>
    </row>
    <row r="171" spans="1:33" x14ac:dyDescent="0.2">
      <c r="A171" s="210">
        <v>169</v>
      </c>
      <c r="B171" s="207">
        <v>44</v>
      </c>
      <c r="C171" s="208">
        <v>2</v>
      </c>
      <c r="D171" s="209" t="s">
        <v>2658</v>
      </c>
      <c r="E171" s="25" t="s">
        <v>1742</v>
      </c>
      <c r="F171" s="25" t="s">
        <v>324</v>
      </c>
      <c r="G171" s="25" t="s">
        <v>1190</v>
      </c>
      <c r="H171" s="25" t="s">
        <v>2152</v>
      </c>
      <c r="I171" s="207">
        <v>94</v>
      </c>
      <c r="J171" s="27" t="s">
        <v>2659</v>
      </c>
      <c r="K171" s="27" t="s">
        <v>2660</v>
      </c>
      <c r="L171" s="26" t="s">
        <v>492</v>
      </c>
      <c r="M171" s="26" t="s">
        <v>504</v>
      </c>
      <c r="N171" s="26" t="s">
        <v>196</v>
      </c>
      <c r="O171" s="26" t="s">
        <v>241</v>
      </c>
      <c r="P171" s="27" t="s">
        <v>1457</v>
      </c>
      <c r="Q171" s="25" t="s">
        <v>1192</v>
      </c>
      <c r="R171" s="25" t="s">
        <v>1189</v>
      </c>
      <c r="S171" s="27" t="s">
        <v>161</v>
      </c>
      <c r="T171" s="27">
        <v>2023</v>
      </c>
      <c r="U171" s="27">
        <v>2050</v>
      </c>
      <c r="V171" s="27" t="s">
        <v>211</v>
      </c>
      <c r="W171" s="28" t="s">
        <v>503</v>
      </c>
      <c r="X171" s="197">
        <v>0</v>
      </c>
      <c r="Y171" s="197">
        <v>0</v>
      </c>
      <c r="Z171" s="197">
        <v>0</v>
      </c>
      <c r="AA171" s="197">
        <v>1</v>
      </c>
      <c r="AB171" s="197">
        <v>0</v>
      </c>
      <c r="AC171" s="197">
        <v>1</v>
      </c>
      <c r="AD171" s="197">
        <v>1</v>
      </c>
      <c r="AE171" s="197">
        <v>1</v>
      </c>
      <c r="AF171" s="26" t="s">
        <v>1896</v>
      </c>
      <c r="AG171" s="26"/>
    </row>
    <row r="172" spans="1:33" x14ac:dyDescent="0.2">
      <c r="A172" s="210">
        <v>170</v>
      </c>
      <c r="B172" s="207">
        <v>45</v>
      </c>
      <c r="C172" s="208">
        <v>1</v>
      </c>
      <c r="D172" s="209" t="s">
        <v>2661</v>
      </c>
      <c r="E172" s="25" t="s">
        <v>49</v>
      </c>
      <c r="F172" s="25" t="s">
        <v>154</v>
      </c>
      <c r="G172" s="25" t="s">
        <v>1190</v>
      </c>
      <c r="H172" s="25" t="s">
        <v>2160</v>
      </c>
      <c r="I172" s="207">
        <v>95</v>
      </c>
      <c r="J172" s="27" t="s">
        <v>2662</v>
      </c>
      <c r="K172" s="27" t="s">
        <v>2663</v>
      </c>
      <c r="L172" s="26" t="s">
        <v>225</v>
      </c>
      <c r="M172" s="26" t="s">
        <v>407</v>
      </c>
      <c r="N172" s="26" t="s">
        <v>156</v>
      </c>
      <c r="O172" s="26" t="s">
        <v>157</v>
      </c>
      <c r="P172" s="27" t="s">
        <v>1285</v>
      </c>
      <c r="Q172" s="25" t="s">
        <v>1185</v>
      </c>
      <c r="R172" s="25" t="s">
        <v>1186</v>
      </c>
      <c r="S172" s="27" t="s">
        <v>205</v>
      </c>
      <c r="T172" s="27">
        <v>0</v>
      </c>
      <c r="U172" s="27">
        <v>0</v>
      </c>
      <c r="V172" s="27" t="s">
        <v>205</v>
      </c>
      <c r="W172" s="28" t="s">
        <v>205</v>
      </c>
      <c r="X172" s="197">
        <v>1</v>
      </c>
      <c r="Y172" s="197">
        <v>1</v>
      </c>
      <c r="Z172" s="197">
        <v>1</v>
      </c>
      <c r="AA172" s="197">
        <v>1</v>
      </c>
      <c r="AB172" s="197">
        <v>0</v>
      </c>
      <c r="AC172" s="197">
        <v>0</v>
      </c>
      <c r="AD172" s="197">
        <v>1</v>
      </c>
      <c r="AE172" s="197">
        <v>1</v>
      </c>
      <c r="AF172" s="26" t="s">
        <v>206</v>
      </c>
      <c r="AG172" s="26"/>
    </row>
    <row r="173" spans="1:33" x14ac:dyDescent="0.2">
      <c r="A173" s="210">
        <v>171</v>
      </c>
      <c r="B173" s="207">
        <v>46</v>
      </c>
      <c r="C173" s="208">
        <v>1</v>
      </c>
      <c r="D173" s="209" t="s">
        <v>2664</v>
      </c>
      <c r="E173" s="25" t="s">
        <v>50</v>
      </c>
      <c r="F173" s="25" t="s">
        <v>246</v>
      </c>
      <c r="G173" s="25" t="s">
        <v>1190</v>
      </c>
      <c r="H173" s="25" t="s">
        <v>2665</v>
      </c>
      <c r="I173" s="207">
        <v>96</v>
      </c>
      <c r="J173" s="27" t="s">
        <v>2666</v>
      </c>
      <c r="K173" s="27" t="s">
        <v>2667</v>
      </c>
      <c r="L173" s="26" t="s">
        <v>389</v>
      </c>
      <c r="M173" s="26" t="s">
        <v>506</v>
      </c>
      <c r="N173" s="26" t="s">
        <v>1897</v>
      </c>
      <c r="O173" s="26" t="s">
        <v>249</v>
      </c>
      <c r="P173" s="27" t="s">
        <v>389</v>
      </c>
      <c r="Q173" s="25" t="s">
        <v>1195</v>
      </c>
      <c r="R173" s="25" t="s">
        <v>1186</v>
      </c>
      <c r="S173" s="27" t="s">
        <v>161</v>
      </c>
      <c r="T173" s="27">
        <v>2020</v>
      </c>
      <c r="U173" s="27">
        <v>2022</v>
      </c>
      <c r="V173" s="27" t="s">
        <v>162</v>
      </c>
      <c r="W173" s="28" t="s">
        <v>507</v>
      </c>
      <c r="X173" s="197">
        <v>0</v>
      </c>
      <c r="Y173" s="197">
        <v>1</v>
      </c>
      <c r="Z173" s="197">
        <v>1</v>
      </c>
      <c r="AA173" s="197">
        <v>0</v>
      </c>
      <c r="AB173" s="197">
        <v>1</v>
      </c>
      <c r="AC173" s="197">
        <v>0</v>
      </c>
      <c r="AD173" s="197">
        <v>1</v>
      </c>
      <c r="AE173" s="197">
        <v>1</v>
      </c>
      <c r="AF173" s="26" t="s">
        <v>509</v>
      </c>
      <c r="AG173" s="26"/>
    </row>
    <row r="174" spans="1:33" x14ac:dyDescent="0.2">
      <c r="A174" s="210">
        <v>172</v>
      </c>
      <c r="B174" s="207">
        <v>46</v>
      </c>
      <c r="C174" s="208">
        <v>2</v>
      </c>
      <c r="D174" s="209" t="s">
        <v>2668</v>
      </c>
      <c r="E174" s="25" t="s">
        <v>50</v>
      </c>
      <c r="F174" s="25" t="s">
        <v>246</v>
      </c>
      <c r="G174" s="25" t="s">
        <v>1190</v>
      </c>
      <c r="H174" s="25" t="s">
        <v>2152</v>
      </c>
      <c r="I174" s="207">
        <v>97</v>
      </c>
      <c r="J174" s="27" t="s">
        <v>2669</v>
      </c>
      <c r="K174" s="27" t="s">
        <v>2670</v>
      </c>
      <c r="L174" s="26" t="s">
        <v>247</v>
      </c>
      <c r="M174" s="26" t="s">
        <v>505</v>
      </c>
      <c r="N174" s="26" t="s">
        <v>196</v>
      </c>
      <c r="O174" s="26" t="s">
        <v>249</v>
      </c>
      <c r="P174" s="27" t="s">
        <v>288</v>
      </c>
      <c r="Q174" s="25" t="s">
        <v>1192</v>
      </c>
      <c r="R174" s="25" t="s">
        <v>1189</v>
      </c>
      <c r="S174" s="27" t="s">
        <v>168</v>
      </c>
      <c r="T174" s="27">
        <v>1990</v>
      </c>
      <c r="U174" s="27">
        <v>2020</v>
      </c>
      <c r="V174" s="27" t="s">
        <v>162</v>
      </c>
      <c r="W174" s="28" t="s">
        <v>250</v>
      </c>
      <c r="X174" s="197">
        <v>0</v>
      </c>
      <c r="Y174" s="197">
        <v>1</v>
      </c>
      <c r="Z174" s="197">
        <v>1</v>
      </c>
      <c r="AA174" s="197">
        <v>0</v>
      </c>
      <c r="AB174" s="197">
        <v>1</v>
      </c>
      <c r="AC174" s="197">
        <v>0</v>
      </c>
      <c r="AD174" s="197">
        <v>1</v>
      </c>
      <c r="AE174" s="197">
        <v>1</v>
      </c>
      <c r="AF174" s="26" t="s">
        <v>1819</v>
      </c>
      <c r="AG174" s="26"/>
    </row>
    <row r="175" spans="1:33" x14ac:dyDescent="0.2">
      <c r="A175" s="210">
        <v>173</v>
      </c>
      <c r="B175" s="207">
        <v>47</v>
      </c>
      <c r="C175" s="208">
        <v>1</v>
      </c>
      <c r="D175" s="209" t="s">
        <v>2671</v>
      </c>
      <c r="E175" s="25" t="s">
        <v>51</v>
      </c>
      <c r="F175" s="25" t="s">
        <v>246</v>
      </c>
      <c r="G175" s="25" t="s">
        <v>1190</v>
      </c>
      <c r="H175" s="25" t="s">
        <v>2665</v>
      </c>
      <c r="I175" s="207">
        <v>98</v>
      </c>
      <c r="J175" s="27" t="s">
        <v>2672</v>
      </c>
      <c r="K175" s="27" t="s">
        <v>2673</v>
      </c>
      <c r="L175" s="26" t="s">
        <v>389</v>
      </c>
      <c r="M175" s="26" t="s">
        <v>506</v>
      </c>
      <c r="N175" s="26" t="s">
        <v>1897</v>
      </c>
      <c r="O175" s="26" t="s">
        <v>249</v>
      </c>
      <c r="P175" s="27" t="s">
        <v>389</v>
      </c>
      <c r="Q175" s="25" t="s">
        <v>1195</v>
      </c>
      <c r="R175" s="25" t="s">
        <v>1186</v>
      </c>
      <c r="S175" s="27" t="s">
        <v>161</v>
      </c>
      <c r="T175" s="27">
        <v>2020</v>
      </c>
      <c r="U175" s="27">
        <v>2022</v>
      </c>
      <c r="V175" s="27" t="s">
        <v>162</v>
      </c>
      <c r="W175" s="28" t="s">
        <v>507</v>
      </c>
      <c r="X175" s="197">
        <v>0</v>
      </c>
      <c r="Y175" s="197">
        <v>1</v>
      </c>
      <c r="Z175" s="197">
        <v>1</v>
      </c>
      <c r="AA175" s="197">
        <v>0</v>
      </c>
      <c r="AB175" s="197">
        <v>1</v>
      </c>
      <c r="AC175" s="197">
        <v>0</v>
      </c>
      <c r="AD175" s="197">
        <v>1</v>
      </c>
      <c r="AE175" s="197">
        <v>1</v>
      </c>
      <c r="AF175" s="26" t="s">
        <v>510</v>
      </c>
      <c r="AG175" s="26"/>
    </row>
    <row r="176" spans="1:33" x14ac:dyDescent="0.2">
      <c r="A176" s="210">
        <v>174</v>
      </c>
      <c r="B176" s="207">
        <v>47</v>
      </c>
      <c r="C176" s="208">
        <v>2</v>
      </c>
      <c r="D176" s="209" t="s">
        <v>2674</v>
      </c>
      <c r="E176" s="25" t="s">
        <v>51</v>
      </c>
      <c r="F176" s="25" t="s">
        <v>246</v>
      </c>
      <c r="G176" s="25" t="s">
        <v>1190</v>
      </c>
      <c r="H176" s="25" t="s">
        <v>2152</v>
      </c>
      <c r="I176" s="207">
        <v>99</v>
      </c>
      <c r="J176" s="27" t="s">
        <v>2675</v>
      </c>
      <c r="K176" s="27" t="s">
        <v>2676</v>
      </c>
      <c r="L176" s="26" t="s">
        <v>247</v>
      </c>
      <c r="M176" s="26" t="s">
        <v>505</v>
      </c>
      <c r="N176" s="26" t="s">
        <v>196</v>
      </c>
      <c r="O176" s="26" t="s">
        <v>249</v>
      </c>
      <c r="P176" s="27" t="s">
        <v>288</v>
      </c>
      <c r="Q176" s="25" t="s">
        <v>1192</v>
      </c>
      <c r="R176" s="25" t="s">
        <v>1189</v>
      </c>
      <c r="S176" s="27" t="s">
        <v>168</v>
      </c>
      <c r="T176" s="27">
        <v>1990</v>
      </c>
      <c r="U176" s="27">
        <v>2020</v>
      </c>
      <c r="V176" s="27" t="s">
        <v>162</v>
      </c>
      <c r="W176" s="28" t="s">
        <v>250</v>
      </c>
      <c r="X176" s="197">
        <v>0</v>
      </c>
      <c r="Y176" s="197">
        <v>1</v>
      </c>
      <c r="Z176" s="197">
        <v>1</v>
      </c>
      <c r="AA176" s="197">
        <v>0</v>
      </c>
      <c r="AB176" s="197">
        <v>1</v>
      </c>
      <c r="AC176" s="197">
        <v>0</v>
      </c>
      <c r="AD176" s="197">
        <v>1</v>
      </c>
      <c r="AE176" s="197">
        <v>1</v>
      </c>
      <c r="AF176" s="26" t="s">
        <v>1819</v>
      </c>
      <c r="AG176" s="26"/>
    </row>
    <row r="177" spans="1:33" x14ac:dyDescent="0.2">
      <c r="A177" s="210">
        <v>175</v>
      </c>
      <c r="B177" s="207">
        <v>48</v>
      </c>
      <c r="C177" s="208">
        <v>1</v>
      </c>
      <c r="D177" s="209" t="s">
        <v>2677</v>
      </c>
      <c r="E177" s="25" t="s">
        <v>52</v>
      </c>
      <c r="F177" s="25" t="s">
        <v>246</v>
      </c>
      <c r="G177" s="25" t="s">
        <v>1190</v>
      </c>
      <c r="H177" s="25" t="s">
        <v>2665</v>
      </c>
      <c r="I177" s="207">
        <v>100</v>
      </c>
      <c r="J177" s="27" t="s">
        <v>2678</v>
      </c>
      <c r="K177" s="27" t="s">
        <v>2679</v>
      </c>
      <c r="L177" s="26" t="s">
        <v>389</v>
      </c>
      <c r="M177" s="26" t="s">
        <v>506</v>
      </c>
      <c r="N177" s="26" t="s">
        <v>1897</v>
      </c>
      <c r="O177" s="26" t="s">
        <v>249</v>
      </c>
      <c r="P177" s="27" t="s">
        <v>389</v>
      </c>
      <c r="Q177" s="25" t="s">
        <v>1195</v>
      </c>
      <c r="R177" s="25" t="s">
        <v>1186</v>
      </c>
      <c r="S177" s="27" t="s">
        <v>161</v>
      </c>
      <c r="T177" s="27">
        <v>2020</v>
      </c>
      <c r="U177" s="27">
        <v>2022</v>
      </c>
      <c r="V177" s="27" t="s">
        <v>162</v>
      </c>
      <c r="W177" s="28" t="s">
        <v>507</v>
      </c>
      <c r="X177" s="197">
        <v>0</v>
      </c>
      <c r="Y177" s="197">
        <v>1</v>
      </c>
      <c r="Z177" s="197">
        <v>1</v>
      </c>
      <c r="AA177" s="197">
        <v>0</v>
      </c>
      <c r="AB177" s="197">
        <v>1</v>
      </c>
      <c r="AC177" s="197">
        <v>0</v>
      </c>
      <c r="AD177" s="197">
        <v>1</v>
      </c>
      <c r="AE177" s="197">
        <v>1</v>
      </c>
      <c r="AF177" s="26" t="s">
        <v>511</v>
      </c>
      <c r="AG177" s="26"/>
    </row>
    <row r="178" spans="1:33" x14ac:dyDescent="0.2">
      <c r="A178" s="210">
        <v>176</v>
      </c>
      <c r="B178" s="207">
        <v>48</v>
      </c>
      <c r="C178" s="208">
        <v>2</v>
      </c>
      <c r="D178" s="209" t="s">
        <v>2680</v>
      </c>
      <c r="E178" s="25" t="s">
        <v>52</v>
      </c>
      <c r="F178" s="25" t="s">
        <v>246</v>
      </c>
      <c r="G178" s="25" t="s">
        <v>1190</v>
      </c>
      <c r="H178" s="25" t="s">
        <v>2152</v>
      </c>
      <c r="I178" s="207">
        <v>101</v>
      </c>
      <c r="J178" s="27" t="s">
        <v>2681</v>
      </c>
      <c r="K178" s="27" t="s">
        <v>2682</v>
      </c>
      <c r="L178" s="26" t="s">
        <v>247</v>
      </c>
      <c r="M178" s="26" t="s">
        <v>505</v>
      </c>
      <c r="N178" s="26" t="s">
        <v>196</v>
      </c>
      <c r="O178" s="26" t="s">
        <v>249</v>
      </c>
      <c r="P178" s="27" t="s">
        <v>288</v>
      </c>
      <c r="Q178" s="25" t="s">
        <v>1192</v>
      </c>
      <c r="R178" s="25" t="s">
        <v>1189</v>
      </c>
      <c r="S178" s="27" t="s">
        <v>168</v>
      </c>
      <c r="T178" s="27">
        <v>1990</v>
      </c>
      <c r="U178" s="27">
        <v>2020</v>
      </c>
      <c r="V178" s="27" t="s">
        <v>162</v>
      </c>
      <c r="W178" s="28" t="s">
        <v>250</v>
      </c>
      <c r="X178" s="197">
        <v>0</v>
      </c>
      <c r="Y178" s="197">
        <v>1</v>
      </c>
      <c r="Z178" s="197">
        <v>1</v>
      </c>
      <c r="AA178" s="197">
        <v>0</v>
      </c>
      <c r="AB178" s="197">
        <v>1</v>
      </c>
      <c r="AC178" s="197">
        <v>0</v>
      </c>
      <c r="AD178" s="197">
        <v>1</v>
      </c>
      <c r="AE178" s="197">
        <v>1</v>
      </c>
      <c r="AF178" s="26" t="s">
        <v>1819</v>
      </c>
      <c r="AG178" s="26"/>
    </row>
    <row r="179" spans="1:33" x14ac:dyDescent="0.2">
      <c r="A179" s="210">
        <v>177</v>
      </c>
      <c r="B179" s="207">
        <v>49</v>
      </c>
      <c r="C179" s="208">
        <v>1</v>
      </c>
      <c r="D179" s="209" t="s">
        <v>2683</v>
      </c>
      <c r="E179" s="25" t="s">
        <v>113</v>
      </c>
      <c r="F179" s="25" t="s">
        <v>229</v>
      </c>
      <c r="G179" s="25" t="s">
        <v>1190</v>
      </c>
      <c r="H179" s="25" t="s">
        <v>2181</v>
      </c>
      <c r="I179" s="207">
        <v>102</v>
      </c>
      <c r="J179" s="27" t="s">
        <v>2684</v>
      </c>
      <c r="K179" s="27" t="s">
        <v>2685</v>
      </c>
      <c r="L179" s="26" t="s">
        <v>683</v>
      </c>
      <c r="M179" s="26" t="s">
        <v>828</v>
      </c>
      <c r="N179" s="26" t="s">
        <v>182</v>
      </c>
      <c r="O179" s="26" t="s">
        <v>157</v>
      </c>
      <c r="P179" s="27" t="s">
        <v>1182</v>
      </c>
      <c r="Q179" s="25" t="s">
        <v>170</v>
      </c>
      <c r="R179" s="25" t="s">
        <v>2128</v>
      </c>
      <c r="S179" s="27" t="s">
        <v>205</v>
      </c>
      <c r="T179" s="27">
        <v>0</v>
      </c>
      <c r="U179" s="27">
        <v>0</v>
      </c>
      <c r="V179" s="27" t="s">
        <v>205</v>
      </c>
      <c r="W179" s="28" t="s">
        <v>205</v>
      </c>
      <c r="X179" s="197">
        <v>0</v>
      </c>
      <c r="Y179" s="197">
        <v>0</v>
      </c>
      <c r="Z179" s="197">
        <v>0</v>
      </c>
      <c r="AA179" s="197">
        <v>1</v>
      </c>
      <c r="AB179" s="197">
        <v>0</v>
      </c>
      <c r="AC179" s="197">
        <v>0</v>
      </c>
      <c r="AD179" s="197">
        <v>0</v>
      </c>
      <c r="AE179" s="197">
        <v>0</v>
      </c>
      <c r="AF179" s="26" t="s">
        <v>206</v>
      </c>
      <c r="AG179" s="26"/>
    </row>
    <row r="180" spans="1:33" x14ac:dyDescent="0.2">
      <c r="A180" s="210">
        <v>178</v>
      </c>
      <c r="B180" s="207">
        <v>50</v>
      </c>
      <c r="C180" s="208">
        <v>1</v>
      </c>
      <c r="D180" s="209" t="s">
        <v>2686</v>
      </c>
      <c r="E180" s="25" t="s">
        <v>54</v>
      </c>
      <c r="F180" s="25" t="s">
        <v>395</v>
      </c>
      <c r="G180" s="25" t="s">
        <v>1193</v>
      </c>
      <c r="H180" s="25" t="s">
        <v>2152</v>
      </c>
      <c r="I180" s="207">
        <v>103</v>
      </c>
      <c r="J180" s="27" t="s">
        <v>2687</v>
      </c>
      <c r="K180" s="27" t="s">
        <v>2688</v>
      </c>
      <c r="L180" s="26" t="s">
        <v>527</v>
      </c>
      <c r="M180" s="26" t="s">
        <v>268</v>
      </c>
      <c r="N180" s="26" t="s">
        <v>196</v>
      </c>
      <c r="O180" s="26" t="s">
        <v>157</v>
      </c>
      <c r="P180" s="27" t="s">
        <v>528</v>
      </c>
      <c r="Q180" s="25" t="s">
        <v>1192</v>
      </c>
      <c r="R180" s="25" t="s">
        <v>1189</v>
      </c>
      <c r="S180" s="27" t="s">
        <v>161</v>
      </c>
      <c r="T180" s="27">
        <v>1880</v>
      </c>
      <c r="U180" s="27">
        <v>2022</v>
      </c>
      <c r="V180" s="27" t="s">
        <v>162</v>
      </c>
      <c r="W180" s="28" t="s">
        <v>529</v>
      </c>
      <c r="X180" s="197">
        <v>0</v>
      </c>
      <c r="Y180" s="197">
        <v>1</v>
      </c>
      <c r="Z180" s="197">
        <v>1</v>
      </c>
      <c r="AA180" s="197">
        <v>1</v>
      </c>
      <c r="AB180" s="197">
        <v>1</v>
      </c>
      <c r="AC180" s="197">
        <v>0</v>
      </c>
      <c r="AD180" s="197">
        <v>1</v>
      </c>
      <c r="AE180" s="197">
        <v>1</v>
      </c>
      <c r="AF180" s="26" t="s">
        <v>531</v>
      </c>
      <c r="AG180" s="26"/>
    </row>
    <row r="181" spans="1:33" x14ac:dyDescent="0.2">
      <c r="A181" s="210">
        <v>179</v>
      </c>
      <c r="B181" s="207">
        <v>50</v>
      </c>
      <c r="C181" s="208">
        <v>2</v>
      </c>
      <c r="D181" s="209" t="s">
        <v>2689</v>
      </c>
      <c r="E181" s="25" t="s">
        <v>54</v>
      </c>
      <c r="F181" s="25" t="s">
        <v>395</v>
      </c>
      <c r="G181" s="25" t="s">
        <v>1193</v>
      </c>
      <c r="H181" s="25" t="s">
        <v>2152</v>
      </c>
      <c r="I181" s="207">
        <v>103</v>
      </c>
      <c r="J181" s="27" t="s">
        <v>2690</v>
      </c>
      <c r="K181" s="27" t="s">
        <v>2691</v>
      </c>
      <c r="L181" s="26" t="s">
        <v>527</v>
      </c>
      <c r="M181" s="26" t="s">
        <v>268</v>
      </c>
      <c r="N181" s="26" t="s">
        <v>196</v>
      </c>
      <c r="O181" s="26" t="s">
        <v>176</v>
      </c>
      <c r="P181" s="27" t="s">
        <v>1456</v>
      </c>
      <c r="Q181" s="25" t="s">
        <v>1192</v>
      </c>
      <c r="R181" s="25" t="s">
        <v>1189</v>
      </c>
      <c r="S181" s="27" t="s">
        <v>161</v>
      </c>
      <c r="T181" s="27">
        <v>2020</v>
      </c>
      <c r="U181" s="27">
        <v>2099</v>
      </c>
      <c r="V181" s="27" t="s">
        <v>162</v>
      </c>
      <c r="W181" s="28" t="s">
        <v>525</v>
      </c>
      <c r="X181" s="197">
        <v>0</v>
      </c>
      <c r="Y181" s="197">
        <v>1</v>
      </c>
      <c r="Z181" s="197">
        <v>1</v>
      </c>
      <c r="AA181" s="197">
        <v>1</v>
      </c>
      <c r="AB181" s="197">
        <v>1</v>
      </c>
      <c r="AC181" s="197">
        <v>0</v>
      </c>
      <c r="AD181" s="197">
        <v>1</v>
      </c>
      <c r="AE181" s="197">
        <v>1</v>
      </c>
      <c r="AF181" s="26" t="s">
        <v>1899</v>
      </c>
      <c r="AG181" s="26"/>
    </row>
    <row r="182" spans="1:33" x14ac:dyDescent="0.2">
      <c r="A182" s="210">
        <v>180</v>
      </c>
      <c r="B182" s="207">
        <v>50</v>
      </c>
      <c r="C182" s="208">
        <v>3</v>
      </c>
      <c r="D182" s="209" t="s">
        <v>2692</v>
      </c>
      <c r="E182" s="25" t="s">
        <v>54</v>
      </c>
      <c r="F182" s="25" t="s">
        <v>395</v>
      </c>
      <c r="G182" s="25" t="s">
        <v>1193</v>
      </c>
      <c r="H182" s="25" t="s">
        <v>2466</v>
      </c>
      <c r="I182" s="207">
        <v>104</v>
      </c>
      <c r="J182" s="27" t="s">
        <v>2693</v>
      </c>
      <c r="K182" s="27" t="s">
        <v>2694</v>
      </c>
      <c r="L182" s="26" t="s">
        <v>512</v>
      </c>
      <c r="M182" s="26" t="s">
        <v>268</v>
      </c>
      <c r="N182" s="26" t="s">
        <v>388</v>
      </c>
      <c r="O182" s="26" t="s">
        <v>157</v>
      </c>
      <c r="P182" s="27" t="s">
        <v>389</v>
      </c>
      <c r="Q182" s="25" t="s">
        <v>1195</v>
      </c>
      <c r="R182" s="25" t="s">
        <v>1186</v>
      </c>
      <c r="S182" s="27" t="s">
        <v>161</v>
      </c>
      <c r="T182" s="27">
        <v>2009</v>
      </c>
      <c r="U182" s="27">
        <v>2022</v>
      </c>
      <c r="V182" s="27" t="s">
        <v>162</v>
      </c>
      <c r="W182" s="28" t="s">
        <v>390</v>
      </c>
      <c r="X182" s="197">
        <v>0</v>
      </c>
      <c r="Y182" s="197">
        <v>1</v>
      </c>
      <c r="Z182" s="197">
        <v>1</v>
      </c>
      <c r="AA182" s="197">
        <v>1</v>
      </c>
      <c r="AB182" s="197">
        <v>1</v>
      </c>
      <c r="AC182" s="197">
        <v>0</v>
      </c>
      <c r="AD182" s="197">
        <v>1</v>
      </c>
      <c r="AE182" s="197">
        <v>1</v>
      </c>
      <c r="AF182" s="26" t="s">
        <v>1900</v>
      </c>
      <c r="AG182" s="26"/>
    </row>
    <row r="183" spans="1:33" x14ac:dyDescent="0.2">
      <c r="A183" s="210">
        <v>181</v>
      </c>
      <c r="B183" s="207">
        <v>50</v>
      </c>
      <c r="C183" s="208">
        <v>4</v>
      </c>
      <c r="D183" s="209" t="s">
        <v>2695</v>
      </c>
      <c r="E183" s="25" t="s">
        <v>54</v>
      </c>
      <c r="F183" s="25" t="s">
        <v>395</v>
      </c>
      <c r="G183" s="25" t="s">
        <v>1193</v>
      </c>
      <c r="H183" s="25" t="s">
        <v>2466</v>
      </c>
      <c r="I183" s="207">
        <v>104</v>
      </c>
      <c r="J183" s="27" t="s">
        <v>2696</v>
      </c>
      <c r="K183" s="27" t="s">
        <v>2697</v>
      </c>
      <c r="L183" s="26" t="s">
        <v>512</v>
      </c>
      <c r="M183" s="26" t="s">
        <v>268</v>
      </c>
      <c r="N183" s="26" t="s">
        <v>388</v>
      </c>
      <c r="O183" s="26" t="s">
        <v>157</v>
      </c>
      <c r="P183" s="27" t="s">
        <v>513</v>
      </c>
      <c r="Q183" s="25" t="s">
        <v>1195</v>
      </c>
      <c r="R183" s="25" t="s">
        <v>1186</v>
      </c>
      <c r="S183" s="27" t="s">
        <v>161</v>
      </c>
      <c r="T183" s="27">
        <v>2016</v>
      </c>
      <c r="U183" s="27">
        <v>2023</v>
      </c>
      <c r="V183" s="27" t="s">
        <v>515</v>
      </c>
      <c r="W183" s="28" t="s">
        <v>514</v>
      </c>
      <c r="X183" s="197">
        <v>0</v>
      </c>
      <c r="Y183" s="197">
        <v>1</v>
      </c>
      <c r="Z183" s="197">
        <v>1</v>
      </c>
      <c r="AA183" s="197">
        <v>1</v>
      </c>
      <c r="AB183" s="197">
        <v>1</v>
      </c>
      <c r="AC183" s="197">
        <v>0</v>
      </c>
      <c r="AD183" s="197">
        <v>1</v>
      </c>
      <c r="AE183" s="197">
        <v>1</v>
      </c>
      <c r="AF183" s="26" t="s">
        <v>517</v>
      </c>
      <c r="AG183" s="26"/>
    </row>
    <row r="184" spans="1:33" x14ac:dyDescent="0.2">
      <c r="A184" s="210">
        <v>182</v>
      </c>
      <c r="B184" s="207">
        <v>50</v>
      </c>
      <c r="C184" s="208">
        <v>5</v>
      </c>
      <c r="D184" s="209" t="s">
        <v>2698</v>
      </c>
      <c r="E184" s="25" t="s">
        <v>54</v>
      </c>
      <c r="F184" s="25" t="s">
        <v>395</v>
      </c>
      <c r="G184" s="25" t="s">
        <v>1193</v>
      </c>
      <c r="H184" s="25" t="s">
        <v>2466</v>
      </c>
      <c r="I184" s="207">
        <v>104</v>
      </c>
      <c r="J184" s="27" t="s">
        <v>2699</v>
      </c>
      <c r="K184" s="27" t="s">
        <v>2700</v>
      </c>
      <c r="L184" s="26" t="s">
        <v>512</v>
      </c>
      <c r="M184" s="26" t="s">
        <v>268</v>
      </c>
      <c r="N184" s="26" t="s">
        <v>388</v>
      </c>
      <c r="O184" s="26" t="s">
        <v>157</v>
      </c>
      <c r="P184" s="27" t="s">
        <v>1456</v>
      </c>
      <c r="Q184" s="25" t="s">
        <v>1192</v>
      </c>
      <c r="R184" s="25" t="s">
        <v>1189</v>
      </c>
      <c r="S184" s="27" t="s">
        <v>161</v>
      </c>
      <c r="T184" s="27">
        <v>1991</v>
      </c>
      <c r="U184" s="27">
        <v>2020</v>
      </c>
      <c r="V184" s="27" t="s">
        <v>162</v>
      </c>
      <c r="W184" s="28" t="s">
        <v>519</v>
      </c>
      <c r="X184" s="197">
        <v>0</v>
      </c>
      <c r="Y184" s="197">
        <v>1</v>
      </c>
      <c r="Z184" s="197">
        <v>1</v>
      </c>
      <c r="AA184" s="197">
        <v>1</v>
      </c>
      <c r="AB184" s="197">
        <v>1</v>
      </c>
      <c r="AC184" s="197">
        <v>0</v>
      </c>
      <c r="AD184" s="197">
        <v>1</v>
      </c>
      <c r="AE184" s="197">
        <v>1</v>
      </c>
      <c r="AF184" s="26" t="s">
        <v>521</v>
      </c>
      <c r="AG184" s="26"/>
    </row>
    <row r="185" spans="1:33" x14ac:dyDescent="0.2">
      <c r="A185" s="210">
        <v>183</v>
      </c>
      <c r="B185" s="207">
        <v>50</v>
      </c>
      <c r="C185" s="208">
        <v>6</v>
      </c>
      <c r="D185" s="209" t="s">
        <v>2701</v>
      </c>
      <c r="E185" s="25" t="s">
        <v>54</v>
      </c>
      <c r="F185" s="25" t="s">
        <v>395</v>
      </c>
      <c r="G185" s="25" t="s">
        <v>1193</v>
      </c>
      <c r="H185" s="25" t="s">
        <v>2466</v>
      </c>
      <c r="I185" s="207">
        <v>104</v>
      </c>
      <c r="J185" s="27" t="s">
        <v>2696</v>
      </c>
      <c r="K185" s="27" t="s">
        <v>2702</v>
      </c>
      <c r="L185" s="26" t="s">
        <v>512</v>
      </c>
      <c r="M185" s="26" t="s">
        <v>268</v>
      </c>
      <c r="N185" s="26" t="s">
        <v>388</v>
      </c>
      <c r="O185" s="26" t="s">
        <v>176</v>
      </c>
      <c r="P185" s="27" t="s">
        <v>513</v>
      </c>
      <c r="Q185" s="25" t="s">
        <v>1195</v>
      </c>
      <c r="R185" s="25" t="s">
        <v>1186</v>
      </c>
      <c r="S185" s="27" t="s">
        <v>161</v>
      </c>
      <c r="T185" s="27">
        <v>0</v>
      </c>
      <c r="U185" s="27">
        <v>0</v>
      </c>
      <c r="V185" s="27" t="s">
        <v>523</v>
      </c>
      <c r="W185" s="28" t="s">
        <v>522</v>
      </c>
      <c r="X185" s="197">
        <v>0</v>
      </c>
      <c r="Y185" s="197">
        <v>1</v>
      </c>
      <c r="Z185" s="197">
        <v>1</v>
      </c>
      <c r="AA185" s="197">
        <v>1</v>
      </c>
      <c r="AB185" s="197">
        <v>1</v>
      </c>
      <c r="AC185" s="197">
        <v>0</v>
      </c>
      <c r="AD185" s="197">
        <v>1</v>
      </c>
      <c r="AE185" s="197">
        <v>1</v>
      </c>
      <c r="AF185" s="26" t="s">
        <v>524</v>
      </c>
      <c r="AG185" s="26"/>
    </row>
    <row r="186" spans="1:33" x14ac:dyDescent="0.2">
      <c r="A186" s="210">
        <v>184</v>
      </c>
      <c r="B186" s="207">
        <v>50</v>
      </c>
      <c r="C186" s="208">
        <v>7</v>
      </c>
      <c r="D186" s="209" t="s">
        <v>2703</v>
      </c>
      <c r="E186" s="25" t="s">
        <v>54</v>
      </c>
      <c r="F186" s="25" t="s">
        <v>395</v>
      </c>
      <c r="G186" s="25" t="s">
        <v>1193</v>
      </c>
      <c r="H186" s="25" t="s">
        <v>2466</v>
      </c>
      <c r="I186" s="207">
        <v>104</v>
      </c>
      <c r="J186" s="27" t="s">
        <v>2699</v>
      </c>
      <c r="K186" s="27" t="s">
        <v>2704</v>
      </c>
      <c r="L186" s="26" t="s">
        <v>512</v>
      </c>
      <c r="M186" s="26" t="s">
        <v>268</v>
      </c>
      <c r="N186" s="26" t="s">
        <v>388</v>
      </c>
      <c r="O186" s="26" t="s">
        <v>176</v>
      </c>
      <c r="P186" s="27" t="s">
        <v>1456</v>
      </c>
      <c r="Q186" s="25" t="s">
        <v>1192</v>
      </c>
      <c r="R186" s="25" t="s">
        <v>1189</v>
      </c>
      <c r="S186" s="27" t="s">
        <v>161</v>
      </c>
      <c r="T186" s="27">
        <v>2020</v>
      </c>
      <c r="U186" s="27">
        <v>2099</v>
      </c>
      <c r="V186" s="27" t="s">
        <v>162</v>
      </c>
      <c r="W186" s="28" t="s">
        <v>525</v>
      </c>
      <c r="X186" s="197">
        <v>0</v>
      </c>
      <c r="Y186" s="197">
        <v>1</v>
      </c>
      <c r="Z186" s="197">
        <v>1</v>
      </c>
      <c r="AA186" s="197">
        <v>1</v>
      </c>
      <c r="AB186" s="197">
        <v>1</v>
      </c>
      <c r="AC186" s="197">
        <v>0</v>
      </c>
      <c r="AD186" s="197">
        <v>1</v>
      </c>
      <c r="AE186" s="197">
        <v>1</v>
      </c>
      <c r="AF186" s="26" t="s">
        <v>1899</v>
      </c>
      <c r="AG186" s="26"/>
    </row>
    <row r="187" spans="1:33" x14ac:dyDescent="0.2">
      <c r="A187" s="210">
        <v>185</v>
      </c>
      <c r="B187" s="207">
        <v>51</v>
      </c>
      <c r="C187" s="208">
        <v>1</v>
      </c>
      <c r="D187" s="209" t="s">
        <v>2705</v>
      </c>
      <c r="E187" s="25" t="s">
        <v>55</v>
      </c>
      <c r="F187" s="25" t="s">
        <v>395</v>
      </c>
      <c r="G187" s="25" t="s">
        <v>1193</v>
      </c>
      <c r="H187" s="25" t="s">
        <v>2152</v>
      </c>
      <c r="I187" s="207">
        <v>105</v>
      </c>
      <c r="J187" s="27" t="s">
        <v>2706</v>
      </c>
      <c r="K187" s="27" t="s">
        <v>2707</v>
      </c>
      <c r="L187" s="26" t="s">
        <v>532</v>
      </c>
      <c r="M187" s="26" t="s">
        <v>533</v>
      </c>
      <c r="N187" s="26" t="s">
        <v>196</v>
      </c>
      <c r="O187" s="26" t="s">
        <v>157</v>
      </c>
      <c r="P187" s="27" t="s">
        <v>528</v>
      </c>
      <c r="Q187" s="25" t="s">
        <v>1192</v>
      </c>
      <c r="R187" s="25" t="s">
        <v>1189</v>
      </c>
      <c r="S187" s="27" t="s">
        <v>161</v>
      </c>
      <c r="T187" s="27">
        <v>2020</v>
      </c>
      <c r="U187" s="27">
        <v>2050</v>
      </c>
      <c r="V187" s="27" t="s">
        <v>162</v>
      </c>
      <c r="W187" s="28" t="s">
        <v>541</v>
      </c>
      <c r="X187" s="197">
        <v>0</v>
      </c>
      <c r="Y187" s="197">
        <v>1</v>
      </c>
      <c r="Z187" s="197">
        <v>1</v>
      </c>
      <c r="AA187" s="197">
        <v>1</v>
      </c>
      <c r="AB187" s="197">
        <v>1</v>
      </c>
      <c r="AC187" s="197">
        <v>0</v>
      </c>
      <c r="AD187" s="197">
        <v>1</v>
      </c>
      <c r="AE187" s="197">
        <v>1</v>
      </c>
      <c r="AF187" s="26" t="s">
        <v>543</v>
      </c>
      <c r="AG187" s="26"/>
    </row>
    <row r="188" spans="1:33" x14ac:dyDescent="0.2">
      <c r="A188" s="210">
        <v>186</v>
      </c>
      <c r="B188" s="207">
        <v>51</v>
      </c>
      <c r="C188" s="208">
        <v>2</v>
      </c>
      <c r="D188" s="209" t="s">
        <v>2708</v>
      </c>
      <c r="E188" s="25" t="s">
        <v>55</v>
      </c>
      <c r="F188" s="25" t="s">
        <v>395</v>
      </c>
      <c r="G188" s="25" t="s">
        <v>1193</v>
      </c>
      <c r="H188" s="25" t="s">
        <v>2152</v>
      </c>
      <c r="I188" s="207">
        <v>105</v>
      </c>
      <c r="J188" s="27" t="s">
        <v>2709</v>
      </c>
      <c r="K188" s="27" t="s">
        <v>2710</v>
      </c>
      <c r="L188" s="26" t="s">
        <v>532</v>
      </c>
      <c r="M188" s="26" t="s">
        <v>533</v>
      </c>
      <c r="N188" s="26" t="s">
        <v>196</v>
      </c>
      <c r="O188" s="26" t="s">
        <v>157</v>
      </c>
      <c r="P188" s="27" t="s">
        <v>1456</v>
      </c>
      <c r="Q188" s="25" t="s">
        <v>1192</v>
      </c>
      <c r="R188" s="25" t="s">
        <v>1189</v>
      </c>
      <c r="S188" s="27" t="s">
        <v>161</v>
      </c>
      <c r="T188" s="27">
        <v>2020</v>
      </c>
      <c r="U188" s="27">
        <v>2100</v>
      </c>
      <c r="V188" s="27" t="s">
        <v>162</v>
      </c>
      <c r="W188" s="28" t="s">
        <v>534</v>
      </c>
      <c r="X188" s="197">
        <v>0</v>
      </c>
      <c r="Y188" s="197">
        <v>1</v>
      </c>
      <c r="Z188" s="197">
        <v>1</v>
      </c>
      <c r="AA188" s="197">
        <v>1</v>
      </c>
      <c r="AB188" s="197">
        <v>1</v>
      </c>
      <c r="AC188" s="197">
        <v>0</v>
      </c>
      <c r="AD188" s="197">
        <v>1</v>
      </c>
      <c r="AE188" s="197">
        <v>1</v>
      </c>
      <c r="AF188" s="26" t="s">
        <v>544</v>
      </c>
      <c r="AG188" s="26"/>
    </row>
    <row r="189" spans="1:33" x14ac:dyDescent="0.2">
      <c r="A189" s="210">
        <v>187</v>
      </c>
      <c r="B189" s="207">
        <v>51</v>
      </c>
      <c r="C189" s="208">
        <v>3</v>
      </c>
      <c r="D189" s="209" t="s">
        <v>2711</v>
      </c>
      <c r="E189" s="25" t="s">
        <v>55</v>
      </c>
      <c r="F189" s="25" t="s">
        <v>395</v>
      </c>
      <c r="G189" s="25" t="s">
        <v>1193</v>
      </c>
      <c r="H189" s="25" t="s">
        <v>2476</v>
      </c>
      <c r="I189" s="207">
        <v>106</v>
      </c>
      <c r="J189" s="27" t="s">
        <v>2712</v>
      </c>
      <c r="K189" s="27" t="s">
        <v>2713</v>
      </c>
      <c r="L189" s="26" t="s">
        <v>532</v>
      </c>
      <c r="M189" s="26" t="s">
        <v>533</v>
      </c>
      <c r="N189" s="26" t="s">
        <v>398</v>
      </c>
      <c r="O189" s="26" t="s">
        <v>157</v>
      </c>
      <c r="P189" s="27" t="s">
        <v>1456</v>
      </c>
      <c r="Q189" s="25" t="s">
        <v>1192</v>
      </c>
      <c r="R189" s="25" t="s">
        <v>1189</v>
      </c>
      <c r="S189" s="27" t="s">
        <v>161</v>
      </c>
      <c r="T189" s="27">
        <v>1993</v>
      </c>
      <c r="U189" s="27">
        <v>2015</v>
      </c>
      <c r="V189" s="27" t="s">
        <v>442</v>
      </c>
      <c r="W189" s="28" t="s">
        <v>534</v>
      </c>
      <c r="X189" s="197">
        <v>0</v>
      </c>
      <c r="Y189" s="197">
        <v>1</v>
      </c>
      <c r="Z189" s="197">
        <v>1</v>
      </c>
      <c r="AA189" s="197">
        <v>1</v>
      </c>
      <c r="AB189" s="197">
        <v>1</v>
      </c>
      <c r="AC189" s="197">
        <v>0</v>
      </c>
      <c r="AD189" s="197">
        <v>1</v>
      </c>
      <c r="AE189" s="197">
        <v>1</v>
      </c>
      <c r="AF189" s="26" t="s">
        <v>536</v>
      </c>
      <c r="AG189" s="26"/>
    </row>
    <row r="190" spans="1:33" x14ac:dyDescent="0.2">
      <c r="A190" s="210">
        <v>188</v>
      </c>
      <c r="B190" s="207">
        <v>51</v>
      </c>
      <c r="C190" s="208">
        <v>4</v>
      </c>
      <c r="D190" s="209" t="s">
        <v>2714</v>
      </c>
      <c r="E190" s="25" t="s">
        <v>55</v>
      </c>
      <c r="F190" s="25" t="s">
        <v>395</v>
      </c>
      <c r="G190" s="25" t="s">
        <v>1193</v>
      </c>
      <c r="H190" s="25" t="s">
        <v>2476</v>
      </c>
      <c r="I190" s="207">
        <v>106</v>
      </c>
      <c r="J190" s="27" t="s">
        <v>2715</v>
      </c>
      <c r="K190" s="27" t="s">
        <v>2716</v>
      </c>
      <c r="L190" s="26" t="s">
        <v>532</v>
      </c>
      <c r="M190" s="26" t="s">
        <v>533</v>
      </c>
      <c r="N190" s="26" t="s">
        <v>398</v>
      </c>
      <c r="O190" s="26" t="s">
        <v>176</v>
      </c>
      <c r="P190" s="27" t="s">
        <v>539</v>
      </c>
      <c r="Q190" s="25" t="s">
        <v>1195</v>
      </c>
      <c r="R190" s="25" t="s">
        <v>1186</v>
      </c>
      <c r="S190" s="27" t="s">
        <v>161</v>
      </c>
      <c r="T190" s="27">
        <v>2020</v>
      </c>
      <c r="U190" s="27">
        <v>2100</v>
      </c>
      <c r="V190" s="27" t="s">
        <v>162</v>
      </c>
      <c r="W190" s="28" t="s">
        <v>540</v>
      </c>
      <c r="X190" s="197">
        <v>0</v>
      </c>
      <c r="Y190" s="197">
        <v>1</v>
      </c>
      <c r="Z190" s="197">
        <v>1</v>
      </c>
      <c r="AA190" s="197">
        <v>1</v>
      </c>
      <c r="AB190" s="197">
        <v>1</v>
      </c>
      <c r="AC190" s="197">
        <v>0</v>
      </c>
      <c r="AD190" s="197">
        <v>1</v>
      </c>
      <c r="AE190" s="197">
        <v>1</v>
      </c>
      <c r="AF190" s="26" t="s">
        <v>1902</v>
      </c>
      <c r="AG190" s="26"/>
    </row>
    <row r="191" spans="1:33" x14ac:dyDescent="0.2">
      <c r="A191" s="210">
        <v>189</v>
      </c>
      <c r="B191" s="207">
        <v>51</v>
      </c>
      <c r="C191" s="208">
        <v>5</v>
      </c>
      <c r="D191" s="209" t="s">
        <v>2717</v>
      </c>
      <c r="E191" s="25" t="s">
        <v>55</v>
      </c>
      <c r="F191" s="25" t="s">
        <v>395</v>
      </c>
      <c r="G191" s="25" t="s">
        <v>1193</v>
      </c>
      <c r="H191" s="25" t="s">
        <v>2476</v>
      </c>
      <c r="I191" s="207">
        <v>106</v>
      </c>
      <c r="J191" s="27" t="s">
        <v>2712</v>
      </c>
      <c r="K191" s="27" t="s">
        <v>2718</v>
      </c>
      <c r="L191" s="26" t="s">
        <v>532</v>
      </c>
      <c r="M191" s="26" t="s">
        <v>533</v>
      </c>
      <c r="N191" s="26" t="s">
        <v>398</v>
      </c>
      <c r="O191" s="26" t="s">
        <v>176</v>
      </c>
      <c r="P191" s="27" t="s">
        <v>1456</v>
      </c>
      <c r="Q191" s="25" t="s">
        <v>1192</v>
      </c>
      <c r="R191" s="25" t="s">
        <v>1189</v>
      </c>
      <c r="S191" s="27" t="s">
        <v>161</v>
      </c>
      <c r="T191" s="27">
        <v>2020</v>
      </c>
      <c r="U191" s="27">
        <v>2100</v>
      </c>
      <c r="V191" s="27" t="s">
        <v>162</v>
      </c>
      <c r="W191" s="28" t="s">
        <v>534</v>
      </c>
      <c r="X191" s="197">
        <v>0</v>
      </c>
      <c r="Y191" s="197">
        <v>1</v>
      </c>
      <c r="Z191" s="197">
        <v>1</v>
      </c>
      <c r="AA191" s="197">
        <v>1</v>
      </c>
      <c r="AB191" s="197">
        <v>1</v>
      </c>
      <c r="AC191" s="197">
        <v>0</v>
      </c>
      <c r="AD191" s="197">
        <v>1</v>
      </c>
      <c r="AE191" s="197">
        <v>1</v>
      </c>
      <c r="AF191" s="26" t="s">
        <v>538</v>
      </c>
      <c r="AG191" s="26"/>
    </row>
    <row r="192" spans="1:33" x14ac:dyDescent="0.2">
      <c r="A192" s="210">
        <v>190</v>
      </c>
      <c r="B192" s="207">
        <v>52</v>
      </c>
      <c r="C192" s="208">
        <v>1</v>
      </c>
      <c r="D192" s="209" t="s">
        <v>2719</v>
      </c>
      <c r="E192" s="25" t="s">
        <v>56</v>
      </c>
      <c r="F192" s="25" t="s">
        <v>395</v>
      </c>
      <c r="G192" s="25" t="s">
        <v>1193</v>
      </c>
      <c r="H192" s="25" t="s">
        <v>2152</v>
      </c>
      <c r="I192" s="207">
        <v>107</v>
      </c>
      <c r="J192" s="27" t="s">
        <v>2720</v>
      </c>
      <c r="K192" s="27" t="s">
        <v>2721</v>
      </c>
      <c r="L192" s="26" t="s">
        <v>552</v>
      </c>
      <c r="M192" s="26" t="s">
        <v>546</v>
      </c>
      <c r="N192" s="26" t="s">
        <v>196</v>
      </c>
      <c r="O192" s="26" t="s">
        <v>176</v>
      </c>
      <c r="P192" s="27" t="s">
        <v>1456</v>
      </c>
      <c r="Q192" s="25" t="s">
        <v>1192</v>
      </c>
      <c r="R192" s="25" t="s">
        <v>1189</v>
      </c>
      <c r="S192" s="27" t="s">
        <v>161</v>
      </c>
      <c r="T192" s="27">
        <v>1995</v>
      </c>
      <c r="U192" s="27">
        <v>2100</v>
      </c>
      <c r="V192" s="27" t="s">
        <v>162</v>
      </c>
      <c r="W192" s="28" t="s">
        <v>525</v>
      </c>
      <c r="X192" s="197">
        <v>0</v>
      </c>
      <c r="Y192" s="197">
        <v>1</v>
      </c>
      <c r="Z192" s="197">
        <v>1</v>
      </c>
      <c r="AA192" s="197">
        <v>1</v>
      </c>
      <c r="AB192" s="197">
        <v>1</v>
      </c>
      <c r="AC192" s="197">
        <v>0</v>
      </c>
      <c r="AD192" s="197">
        <v>1</v>
      </c>
      <c r="AE192" s="197">
        <v>1</v>
      </c>
      <c r="AF192" s="26" t="s">
        <v>1899</v>
      </c>
      <c r="AG192" s="26"/>
    </row>
    <row r="193" spans="1:33" x14ac:dyDescent="0.2">
      <c r="A193" s="210">
        <v>191</v>
      </c>
      <c r="B193" s="207">
        <v>52</v>
      </c>
      <c r="C193" s="208">
        <v>2</v>
      </c>
      <c r="D193" s="209" t="s">
        <v>2722</v>
      </c>
      <c r="E193" s="25" t="s">
        <v>56</v>
      </c>
      <c r="F193" s="25" t="s">
        <v>395</v>
      </c>
      <c r="G193" s="25" t="s">
        <v>1193</v>
      </c>
      <c r="H193" s="25" t="s">
        <v>2476</v>
      </c>
      <c r="I193" s="207">
        <v>108</v>
      </c>
      <c r="J193" s="27" t="s">
        <v>2723</v>
      </c>
      <c r="K193" s="27" t="s">
        <v>2724</v>
      </c>
      <c r="L193" s="26" t="s">
        <v>545</v>
      </c>
      <c r="M193" s="26" t="s">
        <v>546</v>
      </c>
      <c r="N193" s="26" t="s">
        <v>398</v>
      </c>
      <c r="O193" s="26" t="s">
        <v>157</v>
      </c>
      <c r="P193" s="27" t="s">
        <v>549</v>
      </c>
      <c r="Q193" s="25" t="s">
        <v>1195</v>
      </c>
      <c r="R193" s="25" t="s">
        <v>1186</v>
      </c>
      <c r="S193" s="27" t="s">
        <v>161</v>
      </c>
      <c r="T193" s="27">
        <v>0</v>
      </c>
      <c r="U193" s="27">
        <v>0</v>
      </c>
      <c r="V193" s="27" t="s">
        <v>344</v>
      </c>
      <c r="W193" s="28" t="s">
        <v>550</v>
      </c>
      <c r="X193" s="197">
        <v>0</v>
      </c>
      <c r="Y193" s="197">
        <v>1</v>
      </c>
      <c r="Z193" s="197">
        <v>1</v>
      </c>
      <c r="AA193" s="197">
        <v>1</v>
      </c>
      <c r="AB193" s="197">
        <v>1</v>
      </c>
      <c r="AC193" s="197">
        <v>0</v>
      </c>
      <c r="AD193" s="197">
        <v>1</v>
      </c>
      <c r="AE193" s="197">
        <v>1</v>
      </c>
      <c r="AF193" s="26" t="s">
        <v>1904</v>
      </c>
      <c r="AG193" s="26"/>
    </row>
    <row r="194" spans="1:33" x14ac:dyDescent="0.2">
      <c r="A194" s="210">
        <v>192</v>
      </c>
      <c r="B194" s="207">
        <v>52</v>
      </c>
      <c r="C194" s="208">
        <v>3</v>
      </c>
      <c r="D194" s="209" t="s">
        <v>2725</v>
      </c>
      <c r="E194" s="25" t="s">
        <v>56</v>
      </c>
      <c r="F194" s="25" t="s">
        <v>395</v>
      </c>
      <c r="G194" s="25" t="s">
        <v>1193</v>
      </c>
      <c r="H194" s="25" t="s">
        <v>2476</v>
      </c>
      <c r="I194" s="207">
        <v>108</v>
      </c>
      <c r="J194" s="27" t="s">
        <v>2726</v>
      </c>
      <c r="K194" s="27" t="s">
        <v>2727</v>
      </c>
      <c r="L194" s="26" t="s">
        <v>545</v>
      </c>
      <c r="M194" s="26" t="s">
        <v>546</v>
      </c>
      <c r="N194" s="26" t="s">
        <v>398</v>
      </c>
      <c r="O194" s="26" t="s">
        <v>157</v>
      </c>
      <c r="P194" s="27" t="s">
        <v>389</v>
      </c>
      <c r="Q194" s="25" t="s">
        <v>1195</v>
      </c>
      <c r="R194" s="25" t="s">
        <v>1186</v>
      </c>
      <c r="S194" s="27" t="s">
        <v>161</v>
      </c>
      <c r="T194" s="27">
        <v>2004</v>
      </c>
      <c r="U194" s="27">
        <v>2021</v>
      </c>
      <c r="V194" s="27" t="s">
        <v>162</v>
      </c>
      <c r="W194" s="28" t="s">
        <v>390</v>
      </c>
      <c r="X194" s="197">
        <v>0</v>
      </c>
      <c r="Y194" s="197">
        <v>1</v>
      </c>
      <c r="Z194" s="197">
        <v>1</v>
      </c>
      <c r="AA194" s="197">
        <v>1</v>
      </c>
      <c r="AB194" s="197">
        <v>1</v>
      </c>
      <c r="AC194" s="197">
        <v>0</v>
      </c>
      <c r="AD194" s="197">
        <v>1</v>
      </c>
      <c r="AE194" s="197">
        <v>1</v>
      </c>
      <c r="AF194" s="26" t="s">
        <v>1905</v>
      </c>
      <c r="AG194" s="26"/>
    </row>
    <row r="195" spans="1:33" x14ac:dyDescent="0.2">
      <c r="A195" s="210">
        <v>193</v>
      </c>
      <c r="B195" s="207">
        <v>52</v>
      </c>
      <c r="C195" s="208">
        <v>4</v>
      </c>
      <c r="D195" s="209" t="s">
        <v>2728</v>
      </c>
      <c r="E195" s="25" t="s">
        <v>56</v>
      </c>
      <c r="F195" s="25" t="s">
        <v>395</v>
      </c>
      <c r="G195" s="25" t="s">
        <v>1193</v>
      </c>
      <c r="H195" s="25" t="s">
        <v>2476</v>
      </c>
      <c r="I195" s="207">
        <v>108</v>
      </c>
      <c r="J195" s="27" t="s">
        <v>2729</v>
      </c>
      <c r="K195" s="27" t="s">
        <v>2730</v>
      </c>
      <c r="L195" s="26" t="s">
        <v>545</v>
      </c>
      <c r="M195" s="26" t="s">
        <v>546</v>
      </c>
      <c r="N195" s="26" t="s">
        <v>398</v>
      </c>
      <c r="O195" s="26" t="s">
        <v>157</v>
      </c>
      <c r="P195" s="27" t="s">
        <v>513</v>
      </c>
      <c r="Q195" s="25" t="s">
        <v>1195</v>
      </c>
      <c r="R195" s="25" t="s">
        <v>1186</v>
      </c>
      <c r="S195" s="27" t="s">
        <v>161</v>
      </c>
      <c r="T195" s="27">
        <v>2016</v>
      </c>
      <c r="U195" s="27">
        <v>2020</v>
      </c>
      <c r="V195" s="27" t="s">
        <v>162</v>
      </c>
      <c r="W195" s="28" t="s">
        <v>514</v>
      </c>
      <c r="X195" s="197">
        <v>0</v>
      </c>
      <c r="Y195" s="197">
        <v>1</v>
      </c>
      <c r="Z195" s="197">
        <v>1</v>
      </c>
      <c r="AA195" s="197">
        <v>1</v>
      </c>
      <c r="AB195" s="197">
        <v>1</v>
      </c>
      <c r="AC195" s="197">
        <v>0</v>
      </c>
      <c r="AD195" s="197">
        <v>1</v>
      </c>
      <c r="AE195" s="197">
        <v>1</v>
      </c>
      <c r="AF195" s="26" t="s">
        <v>547</v>
      </c>
      <c r="AG195" s="26"/>
    </row>
    <row r="196" spans="1:33" x14ac:dyDescent="0.2">
      <c r="A196" s="210">
        <v>194</v>
      </c>
      <c r="B196" s="207">
        <v>52</v>
      </c>
      <c r="C196" s="208">
        <v>5</v>
      </c>
      <c r="D196" s="209" t="s">
        <v>2731</v>
      </c>
      <c r="E196" s="25" t="s">
        <v>56</v>
      </c>
      <c r="F196" s="25" t="s">
        <v>395</v>
      </c>
      <c r="G196" s="25" t="s">
        <v>1193</v>
      </c>
      <c r="H196" s="25" t="s">
        <v>2337</v>
      </c>
      <c r="I196" s="207">
        <v>109</v>
      </c>
      <c r="J196" s="27" t="s">
        <v>2732</v>
      </c>
      <c r="K196" s="27" t="s">
        <v>2733</v>
      </c>
      <c r="L196" s="26" t="s">
        <v>513</v>
      </c>
      <c r="M196" s="26" t="s">
        <v>546</v>
      </c>
      <c r="N196" s="26" t="s">
        <v>297</v>
      </c>
      <c r="O196" s="26" t="s">
        <v>157</v>
      </c>
      <c r="P196" s="27" t="s">
        <v>389</v>
      </c>
      <c r="Q196" s="25" t="s">
        <v>1195</v>
      </c>
      <c r="R196" s="25" t="s">
        <v>1186</v>
      </c>
      <c r="S196" s="27" t="s">
        <v>161</v>
      </c>
      <c r="T196" s="27">
        <v>2009</v>
      </c>
      <c r="U196" s="27">
        <v>2021</v>
      </c>
      <c r="V196" s="27" t="s">
        <v>162</v>
      </c>
      <c r="W196" s="28" t="s">
        <v>390</v>
      </c>
      <c r="X196" s="197">
        <v>0</v>
      </c>
      <c r="Y196" s="197">
        <v>1</v>
      </c>
      <c r="Z196" s="197">
        <v>1</v>
      </c>
      <c r="AA196" s="197">
        <v>1</v>
      </c>
      <c r="AB196" s="197">
        <v>1</v>
      </c>
      <c r="AC196" s="197">
        <v>0</v>
      </c>
      <c r="AD196" s="197">
        <v>1</v>
      </c>
      <c r="AE196" s="197">
        <v>1</v>
      </c>
      <c r="AF196" s="26" t="s">
        <v>1906</v>
      </c>
      <c r="AG196" s="26"/>
    </row>
    <row r="197" spans="1:33" x14ac:dyDescent="0.2">
      <c r="A197" s="210">
        <v>195</v>
      </c>
      <c r="B197" s="207">
        <v>53</v>
      </c>
      <c r="C197" s="208">
        <v>1</v>
      </c>
      <c r="D197" s="209" t="s">
        <v>2734</v>
      </c>
      <c r="E197" s="25" t="s">
        <v>57</v>
      </c>
      <c r="F197" s="25" t="s">
        <v>395</v>
      </c>
      <c r="G197" s="25" t="s">
        <v>1193</v>
      </c>
      <c r="H197" s="25" t="s">
        <v>2152</v>
      </c>
      <c r="I197" s="207">
        <v>110</v>
      </c>
      <c r="J197" s="27" t="s">
        <v>2735</v>
      </c>
      <c r="K197" s="27" t="s">
        <v>2736</v>
      </c>
      <c r="L197" s="26" t="s">
        <v>560</v>
      </c>
      <c r="M197" s="26" t="s">
        <v>555</v>
      </c>
      <c r="N197" s="26" t="s">
        <v>196</v>
      </c>
      <c r="O197" s="26" t="s">
        <v>176</v>
      </c>
      <c r="P197" s="27" t="s">
        <v>1456</v>
      </c>
      <c r="Q197" s="25" t="s">
        <v>1192</v>
      </c>
      <c r="R197" s="25" t="s">
        <v>1189</v>
      </c>
      <c r="S197" s="27" t="s">
        <v>161</v>
      </c>
      <c r="T197" s="27">
        <v>1995</v>
      </c>
      <c r="U197" s="27">
        <v>2100</v>
      </c>
      <c r="V197" s="27" t="s">
        <v>162</v>
      </c>
      <c r="W197" s="28" t="s">
        <v>525</v>
      </c>
      <c r="X197" s="197">
        <v>0</v>
      </c>
      <c r="Y197" s="197">
        <v>1</v>
      </c>
      <c r="Z197" s="197">
        <v>1</v>
      </c>
      <c r="AA197" s="197">
        <v>1</v>
      </c>
      <c r="AB197" s="197">
        <v>1</v>
      </c>
      <c r="AC197" s="197">
        <v>0</v>
      </c>
      <c r="AD197" s="197">
        <v>1</v>
      </c>
      <c r="AE197" s="197">
        <v>1</v>
      </c>
      <c r="AF197" s="26" t="s">
        <v>561</v>
      </c>
      <c r="AG197" s="26"/>
    </row>
    <row r="198" spans="1:33" x14ac:dyDescent="0.2">
      <c r="A198" s="210">
        <v>196</v>
      </c>
      <c r="B198" s="207">
        <v>53</v>
      </c>
      <c r="C198" s="208">
        <v>2</v>
      </c>
      <c r="D198" s="209" t="s">
        <v>2737</v>
      </c>
      <c r="E198" s="25" t="s">
        <v>57</v>
      </c>
      <c r="F198" s="25" t="s">
        <v>395</v>
      </c>
      <c r="G198" s="25" t="s">
        <v>1193</v>
      </c>
      <c r="H198" s="25" t="s">
        <v>2738</v>
      </c>
      <c r="I198" s="207">
        <v>111</v>
      </c>
      <c r="J198" s="27" t="s">
        <v>2739</v>
      </c>
      <c r="K198" s="27" t="s">
        <v>2740</v>
      </c>
      <c r="L198" s="26" t="s">
        <v>568</v>
      </c>
      <c r="M198" s="26" t="s">
        <v>569</v>
      </c>
      <c r="N198" s="26" t="s">
        <v>1907</v>
      </c>
      <c r="O198" s="26" t="s">
        <v>176</v>
      </c>
      <c r="P198" s="27" t="s">
        <v>2125</v>
      </c>
      <c r="Q198" s="25" t="s">
        <v>1192</v>
      </c>
      <c r="R198" s="25" t="s">
        <v>1189</v>
      </c>
      <c r="S198" s="27" t="s">
        <v>161</v>
      </c>
      <c r="T198" s="27">
        <v>2015</v>
      </c>
      <c r="U198" s="27">
        <v>2100</v>
      </c>
      <c r="V198" s="27" t="s">
        <v>211</v>
      </c>
      <c r="W198" s="28" t="s">
        <v>571</v>
      </c>
      <c r="X198" s="197">
        <v>0</v>
      </c>
      <c r="Y198" s="197">
        <v>1</v>
      </c>
      <c r="Z198" s="197">
        <v>1</v>
      </c>
      <c r="AA198" s="197">
        <v>1</v>
      </c>
      <c r="AB198" s="197">
        <v>1</v>
      </c>
      <c r="AC198" s="197">
        <v>0</v>
      </c>
      <c r="AD198" s="197">
        <v>1</v>
      </c>
      <c r="AE198" s="197">
        <v>1</v>
      </c>
      <c r="AF198" s="26" t="s">
        <v>573</v>
      </c>
      <c r="AG198" s="26"/>
    </row>
    <row r="199" spans="1:33" x14ac:dyDescent="0.2">
      <c r="A199" s="210">
        <v>197</v>
      </c>
      <c r="B199" s="207">
        <v>53</v>
      </c>
      <c r="C199" s="208">
        <v>3</v>
      </c>
      <c r="D199" s="209" t="s">
        <v>2741</v>
      </c>
      <c r="E199" s="25" t="s">
        <v>57</v>
      </c>
      <c r="F199" s="25" t="s">
        <v>395</v>
      </c>
      <c r="G199" s="25" t="s">
        <v>1193</v>
      </c>
      <c r="H199" s="25" t="s">
        <v>2742</v>
      </c>
      <c r="I199" s="207">
        <v>112</v>
      </c>
      <c r="J199" s="27" t="s">
        <v>2743</v>
      </c>
      <c r="K199" s="27" t="s">
        <v>2744</v>
      </c>
      <c r="L199" s="26" t="s">
        <v>562</v>
      </c>
      <c r="M199" s="26" t="s">
        <v>563</v>
      </c>
      <c r="N199" s="26" t="s">
        <v>1908</v>
      </c>
      <c r="O199" s="26" t="s">
        <v>157</v>
      </c>
      <c r="P199" s="27" t="s">
        <v>1215</v>
      </c>
      <c r="Q199" s="25" t="s">
        <v>1192</v>
      </c>
      <c r="R199" s="25" t="s">
        <v>1189</v>
      </c>
      <c r="S199" s="27" t="s">
        <v>168</v>
      </c>
      <c r="T199" s="27">
        <v>1900</v>
      </c>
      <c r="U199" s="27">
        <v>2023</v>
      </c>
      <c r="V199" s="27" t="s">
        <v>211</v>
      </c>
      <c r="W199" s="28" t="s">
        <v>565</v>
      </c>
      <c r="X199" s="197">
        <v>1</v>
      </c>
      <c r="Y199" s="197">
        <v>1</v>
      </c>
      <c r="Z199" s="197">
        <v>1</v>
      </c>
      <c r="AA199" s="197">
        <v>1</v>
      </c>
      <c r="AB199" s="197">
        <v>1</v>
      </c>
      <c r="AC199" s="197">
        <v>1</v>
      </c>
      <c r="AD199" s="197">
        <v>1</v>
      </c>
      <c r="AE199" s="197">
        <v>1</v>
      </c>
      <c r="AF199" s="26" t="s">
        <v>567</v>
      </c>
      <c r="AG199" s="26"/>
    </row>
    <row r="200" spans="1:33" x14ac:dyDescent="0.2">
      <c r="A200" s="210">
        <v>198</v>
      </c>
      <c r="B200" s="207">
        <v>53</v>
      </c>
      <c r="C200" s="208">
        <v>4</v>
      </c>
      <c r="D200" s="209" t="s">
        <v>2745</v>
      </c>
      <c r="E200" s="25" t="s">
        <v>57</v>
      </c>
      <c r="F200" s="25" t="s">
        <v>395</v>
      </c>
      <c r="G200" s="25" t="s">
        <v>1193</v>
      </c>
      <c r="H200" s="25" t="s">
        <v>2476</v>
      </c>
      <c r="I200" s="207">
        <v>113</v>
      </c>
      <c r="J200" s="27" t="s">
        <v>2746</v>
      </c>
      <c r="K200" s="27" t="s">
        <v>2747</v>
      </c>
      <c r="L200" s="26" t="s">
        <v>554</v>
      </c>
      <c r="M200" s="26" t="s">
        <v>555</v>
      </c>
      <c r="N200" s="26" t="s">
        <v>398</v>
      </c>
      <c r="O200" s="26" t="s">
        <v>157</v>
      </c>
      <c r="P200" s="27" t="s">
        <v>549</v>
      </c>
      <c r="Q200" s="25" t="s">
        <v>1195</v>
      </c>
      <c r="R200" s="25" t="s">
        <v>1186</v>
      </c>
      <c r="S200" s="27" t="s">
        <v>161</v>
      </c>
      <c r="T200" s="27">
        <v>2005</v>
      </c>
      <c r="U200" s="27">
        <v>0</v>
      </c>
      <c r="V200" s="27" t="s">
        <v>442</v>
      </c>
      <c r="W200" s="28" t="s">
        <v>556</v>
      </c>
      <c r="X200" s="197">
        <v>0</v>
      </c>
      <c r="Y200" s="197">
        <v>1</v>
      </c>
      <c r="Z200" s="197">
        <v>1</v>
      </c>
      <c r="AA200" s="197">
        <v>1</v>
      </c>
      <c r="AB200" s="197">
        <v>1</v>
      </c>
      <c r="AC200" s="197">
        <v>0</v>
      </c>
      <c r="AD200" s="197">
        <v>1</v>
      </c>
      <c r="AE200" s="197">
        <v>1</v>
      </c>
      <c r="AF200" s="26" t="s">
        <v>558</v>
      </c>
      <c r="AG200" s="26"/>
    </row>
    <row r="201" spans="1:33" x14ac:dyDescent="0.2">
      <c r="A201" s="210">
        <v>199</v>
      </c>
      <c r="B201" s="207">
        <v>53</v>
      </c>
      <c r="C201" s="208">
        <v>5</v>
      </c>
      <c r="D201" s="209" t="s">
        <v>2748</v>
      </c>
      <c r="E201" s="25" t="s">
        <v>57</v>
      </c>
      <c r="F201" s="25" t="s">
        <v>395</v>
      </c>
      <c r="G201" s="25" t="s">
        <v>1193</v>
      </c>
      <c r="H201" s="25" t="s">
        <v>2476</v>
      </c>
      <c r="I201" s="207">
        <v>113</v>
      </c>
      <c r="J201" s="27" t="s">
        <v>2749</v>
      </c>
      <c r="K201" s="27" t="s">
        <v>2750</v>
      </c>
      <c r="L201" s="26" t="s">
        <v>554</v>
      </c>
      <c r="M201" s="26" t="s">
        <v>555</v>
      </c>
      <c r="N201" s="26" t="s">
        <v>398</v>
      </c>
      <c r="O201" s="26" t="s">
        <v>176</v>
      </c>
      <c r="P201" s="27" t="s">
        <v>513</v>
      </c>
      <c r="Q201" s="25" t="s">
        <v>1195</v>
      </c>
      <c r="R201" s="25" t="s">
        <v>1186</v>
      </c>
      <c r="S201" s="27" t="s">
        <v>161</v>
      </c>
      <c r="T201" s="27">
        <v>2022</v>
      </c>
      <c r="U201" s="27">
        <v>2022</v>
      </c>
      <c r="V201" s="27" t="s">
        <v>442</v>
      </c>
      <c r="W201" s="28" t="s">
        <v>559</v>
      </c>
      <c r="X201" s="197">
        <v>0</v>
      </c>
      <c r="Y201" s="197">
        <v>1</v>
      </c>
      <c r="Z201" s="197">
        <v>1</v>
      </c>
      <c r="AA201" s="197">
        <v>1</v>
      </c>
      <c r="AB201" s="197">
        <v>1</v>
      </c>
      <c r="AC201" s="197">
        <v>0</v>
      </c>
      <c r="AD201" s="197">
        <v>1</v>
      </c>
      <c r="AE201" s="197">
        <v>1</v>
      </c>
      <c r="AF201" s="26" t="s">
        <v>1909</v>
      </c>
      <c r="AG201" s="26"/>
    </row>
    <row r="202" spans="1:33" x14ac:dyDescent="0.2">
      <c r="A202" s="210">
        <v>200</v>
      </c>
      <c r="B202" s="207">
        <v>53</v>
      </c>
      <c r="C202" s="208">
        <v>6</v>
      </c>
      <c r="D202" s="209" t="s">
        <v>2751</v>
      </c>
      <c r="E202" s="25" t="s">
        <v>57</v>
      </c>
      <c r="F202" s="25" t="s">
        <v>395</v>
      </c>
      <c r="G202" s="25" t="s">
        <v>1193</v>
      </c>
      <c r="H202" s="25" t="s">
        <v>2752</v>
      </c>
      <c r="I202" s="207">
        <v>114</v>
      </c>
      <c r="J202" s="27" t="s">
        <v>2753</v>
      </c>
      <c r="K202" s="27" t="s">
        <v>2754</v>
      </c>
      <c r="L202" s="26" t="s">
        <v>574</v>
      </c>
      <c r="M202" s="26" t="s">
        <v>575</v>
      </c>
      <c r="N202" s="26" t="s">
        <v>1910</v>
      </c>
      <c r="O202" s="26" t="s">
        <v>249</v>
      </c>
      <c r="P202" s="27" t="s">
        <v>1234</v>
      </c>
      <c r="Q202" s="25" t="s">
        <v>1192</v>
      </c>
      <c r="R202" s="25" t="s">
        <v>1189</v>
      </c>
      <c r="S202" s="27" t="s">
        <v>168</v>
      </c>
      <c r="T202" s="27">
        <v>2000</v>
      </c>
      <c r="U202" s="27">
        <v>2018</v>
      </c>
      <c r="V202" s="27" t="s">
        <v>211</v>
      </c>
      <c r="W202" s="28" t="s">
        <v>576</v>
      </c>
      <c r="X202" s="197">
        <v>1</v>
      </c>
      <c r="Y202" s="197">
        <v>1</v>
      </c>
      <c r="Z202" s="197">
        <v>1</v>
      </c>
      <c r="AA202" s="197">
        <v>1</v>
      </c>
      <c r="AB202" s="197">
        <v>1</v>
      </c>
      <c r="AC202" s="197">
        <v>1</v>
      </c>
      <c r="AD202" s="197">
        <v>1</v>
      </c>
      <c r="AE202" s="197">
        <v>1</v>
      </c>
      <c r="AF202" s="26" t="s">
        <v>578</v>
      </c>
      <c r="AG202" s="26"/>
    </row>
    <row r="203" spans="1:33" x14ac:dyDescent="0.2">
      <c r="A203" s="210">
        <v>201</v>
      </c>
      <c r="B203" s="207">
        <v>54</v>
      </c>
      <c r="C203" s="208">
        <v>1</v>
      </c>
      <c r="D203" s="209" t="s">
        <v>2755</v>
      </c>
      <c r="E203" s="25" t="s">
        <v>58</v>
      </c>
      <c r="F203" s="25" t="s">
        <v>395</v>
      </c>
      <c r="G203" s="25" t="s">
        <v>1193</v>
      </c>
      <c r="H203" s="25" t="s">
        <v>2152</v>
      </c>
      <c r="I203" s="207">
        <v>115</v>
      </c>
      <c r="J203" s="27" t="s">
        <v>2756</v>
      </c>
      <c r="K203" s="27" t="s">
        <v>2757</v>
      </c>
      <c r="L203" s="26" t="s">
        <v>591</v>
      </c>
      <c r="M203" s="26" t="s">
        <v>590</v>
      </c>
      <c r="N203" s="26" t="s">
        <v>196</v>
      </c>
      <c r="O203" s="26" t="s">
        <v>157</v>
      </c>
      <c r="P203" s="27" t="s">
        <v>1456</v>
      </c>
      <c r="Q203" s="25" t="s">
        <v>1192</v>
      </c>
      <c r="R203" s="25" t="s">
        <v>1189</v>
      </c>
      <c r="S203" s="27" t="s">
        <v>161</v>
      </c>
      <c r="T203" s="27">
        <v>1995</v>
      </c>
      <c r="U203" s="27">
        <v>2100</v>
      </c>
      <c r="V203" s="27" t="s">
        <v>442</v>
      </c>
      <c r="W203" s="28" t="s">
        <v>525</v>
      </c>
      <c r="X203" s="197">
        <v>0</v>
      </c>
      <c r="Y203" s="197">
        <v>1</v>
      </c>
      <c r="Z203" s="197">
        <v>1</v>
      </c>
      <c r="AA203" s="197">
        <v>1</v>
      </c>
      <c r="AB203" s="197">
        <v>1</v>
      </c>
      <c r="AC203" s="197">
        <v>0</v>
      </c>
      <c r="AD203" s="197">
        <v>1</v>
      </c>
      <c r="AE203" s="197">
        <v>1</v>
      </c>
      <c r="AF203" s="26" t="s">
        <v>592</v>
      </c>
      <c r="AG203" s="26"/>
    </row>
    <row r="204" spans="1:33" x14ac:dyDescent="0.2">
      <c r="A204" s="210">
        <v>202</v>
      </c>
      <c r="B204" s="207">
        <v>54</v>
      </c>
      <c r="C204" s="208">
        <v>2</v>
      </c>
      <c r="D204" s="209" t="s">
        <v>2758</v>
      </c>
      <c r="E204" s="25" t="s">
        <v>58</v>
      </c>
      <c r="F204" s="25" t="s">
        <v>395</v>
      </c>
      <c r="G204" s="25" t="s">
        <v>1193</v>
      </c>
      <c r="H204" s="25" t="s">
        <v>2152</v>
      </c>
      <c r="I204" s="207">
        <v>115</v>
      </c>
      <c r="J204" s="27" t="s">
        <v>2759</v>
      </c>
      <c r="K204" s="27" t="s">
        <v>2760</v>
      </c>
      <c r="L204" s="26" t="s">
        <v>591</v>
      </c>
      <c r="M204" s="26" t="s">
        <v>590</v>
      </c>
      <c r="N204" s="26" t="s">
        <v>196</v>
      </c>
      <c r="O204" s="26" t="s">
        <v>176</v>
      </c>
      <c r="P204" s="27" t="s">
        <v>1194</v>
      </c>
      <c r="Q204" s="25" t="s">
        <v>1188</v>
      </c>
      <c r="R204" s="25" t="s">
        <v>1189</v>
      </c>
      <c r="S204" s="27" t="s">
        <v>161</v>
      </c>
      <c r="T204" s="27">
        <v>2030</v>
      </c>
      <c r="U204" s="27">
        <v>2080</v>
      </c>
      <c r="V204" s="27" t="s">
        <v>162</v>
      </c>
      <c r="W204" s="28" t="s">
        <v>594</v>
      </c>
      <c r="X204" s="197">
        <v>0</v>
      </c>
      <c r="Y204" s="197">
        <v>1</v>
      </c>
      <c r="Z204" s="197">
        <v>1</v>
      </c>
      <c r="AA204" s="197">
        <v>1</v>
      </c>
      <c r="AB204" s="197">
        <v>1</v>
      </c>
      <c r="AC204" s="197">
        <v>0</v>
      </c>
      <c r="AD204" s="197">
        <v>1</v>
      </c>
      <c r="AE204" s="197">
        <v>1</v>
      </c>
      <c r="AF204" s="26" t="s">
        <v>1912</v>
      </c>
      <c r="AG204" s="26"/>
    </row>
    <row r="205" spans="1:33" x14ac:dyDescent="0.2">
      <c r="A205" s="210">
        <v>203</v>
      </c>
      <c r="B205" s="207">
        <v>54</v>
      </c>
      <c r="C205" s="208">
        <v>3</v>
      </c>
      <c r="D205" s="209" t="s">
        <v>2761</v>
      </c>
      <c r="E205" s="25" t="s">
        <v>58</v>
      </c>
      <c r="F205" s="25" t="s">
        <v>395</v>
      </c>
      <c r="G205" s="25" t="s">
        <v>1193</v>
      </c>
      <c r="H205" s="25" t="s">
        <v>2738</v>
      </c>
      <c r="I205" s="207">
        <v>116</v>
      </c>
      <c r="J205" s="27" t="s">
        <v>2762</v>
      </c>
      <c r="K205" s="27" t="s">
        <v>2763</v>
      </c>
      <c r="L205" s="26" t="s">
        <v>568</v>
      </c>
      <c r="M205" s="26" t="s">
        <v>596</v>
      </c>
      <c r="N205" s="26" t="s">
        <v>1907</v>
      </c>
      <c r="O205" s="26" t="s">
        <v>176</v>
      </c>
      <c r="P205" s="27" t="s">
        <v>2125</v>
      </c>
      <c r="Q205" s="25" t="s">
        <v>1192</v>
      </c>
      <c r="R205" s="25" t="s">
        <v>1189</v>
      </c>
      <c r="S205" s="27" t="s">
        <v>161</v>
      </c>
      <c r="T205" s="27">
        <v>2015</v>
      </c>
      <c r="U205" s="27">
        <v>2100</v>
      </c>
      <c r="V205" s="27" t="s">
        <v>211</v>
      </c>
      <c r="W205" s="28" t="s">
        <v>571</v>
      </c>
      <c r="X205" s="197">
        <v>0</v>
      </c>
      <c r="Y205" s="197">
        <v>1</v>
      </c>
      <c r="Z205" s="197">
        <v>1</v>
      </c>
      <c r="AA205" s="197">
        <v>1</v>
      </c>
      <c r="AB205" s="197">
        <v>1</v>
      </c>
      <c r="AC205" s="197">
        <v>0</v>
      </c>
      <c r="AD205" s="197">
        <v>1</v>
      </c>
      <c r="AE205" s="197">
        <v>1</v>
      </c>
      <c r="AF205" s="26" t="s">
        <v>597</v>
      </c>
      <c r="AG205" s="26"/>
    </row>
    <row r="206" spans="1:33" x14ac:dyDescent="0.2">
      <c r="A206" s="210">
        <v>204</v>
      </c>
      <c r="B206" s="207">
        <v>54</v>
      </c>
      <c r="C206" s="208">
        <v>4</v>
      </c>
      <c r="D206" s="209" t="s">
        <v>2764</v>
      </c>
      <c r="E206" s="25" t="s">
        <v>58</v>
      </c>
      <c r="F206" s="25" t="s">
        <v>395</v>
      </c>
      <c r="G206" s="25" t="s">
        <v>1193</v>
      </c>
      <c r="H206" s="25" t="s">
        <v>2738</v>
      </c>
      <c r="I206" s="207">
        <v>116</v>
      </c>
      <c r="J206" s="27" t="s">
        <v>2762</v>
      </c>
      <c r="K206" s="27" t="s">
        <v>2765</v>
      </c>
      <c r="L206" s="26" t="s">
        <v>568</v>
      </c>
      <c r="M206" s="26" t="s">
        <v>598</v>
      </c>
      <c r="N206" s="26" t="s">
        <v>1907</v>
      </c>
      <c r="O206" s="26" t="s">
        <v>176</v>
      </c>
      <c r="P206" s="27" t="s">
        <v>2125</v>
      </c>
      <c r="Q206" s="25" t="s">
        <v>1192</v>
      </c>
      <c r="R206" s="25" t="s">
        <v>1189</v>
      </c>
      <c r="S206" s="27" t="s">
        <v>161</v>
      </c>
      <c r="T206" s="27">
        <v>2015</v>
      </c>
      <c r="U206" s="27">
        <v>2100</v>
      </c>
      <c r="V206" s="27" t="s">
        <v>211</v>
      </c>
      <c r="W206" s="28" t="s">
        <v>571</v>
      </c>
      <c r="X206" s="197">
        <v>0</v>
      </c>
      <c r="Y206" s="197">
        <v>1</v>
      </c>
      <c r="Z206" s="197">
        <v>1</v>
      </c>
      <c r="AA206" s="197">
        <v>1</v>
      </c>
      <c r="AB206" s="197">
        <v>1</v>
      </c>
      <c r="AC206" s="197">
        <v>0</v>
      </c>
      <c r="AD206" s="197">
        <v>1</v>
      </c>
      <c r="AE206" s="197">
        <v>1</v>
      </c>
      <c r="AF206" s="26" t="s">
        <v>599</v>
      </c>
      <c r="AG206" s="26"/>
    </row>
    <row r="207" spans="1:33" x14ac:dyDescent="0.2">
      <c r="A207" s="210">
        <v>205</v>
      </c>
      <c r="B207" s="207">
        <v>54</v>
      </c>
      <c r="C207" s="208">
        <v>5</v>
      </c>
      <c r="D207" s="209" t="s">
        <v>2766</v>
      </c>
      <c r="E207" s="25" t="s">
        <v>58</v>
      </c>
      <c r="F207" s="25" t="s">
        <v>395</v>
      </c>
      <c r="G207" s="25" t="s">
        <v>1193</v>
      </c>
      <c r="H207" s="25" t="s">
        <v>2738</v>
      </c>
      <c r="I207" s="207">
        <v>116</v>
      </c>
      <c r="J207" s="27" t="s">
        <v>2762</v>
      </c>
      <c r="K207" s="27" t="s">
        <v>2767</v>
      </c>
      <c r="L207" s="26" t="s">
        <v>568</v>
      </c>
      <c r="M207" s="26" t="s">
        <v>600</v>
      </c>
      <c r="N207" s="26" t="s">
        <v>1907</v>
      </c>
      <c r="O207" s="26" t="s">
        <v>176</v>
      </c>
      <c r="P207" s="27" t="s">
        <v>2125</v>
      </c>
      <c r="Q207" s="25" t="s">
        <v>1192</v>
      </c>
      <c r="R207" s="25" t="s">
        <v>1189</v>
      </c>
      <c r="S207" s="27" t="s">
        <v>161</v>
      </c>
      <c r="T207" s="27">
        <v>2015</v>
      </c>
      <c r="U207" s="27">
        <v>2100</v>
      </c>
      <c r="V207" s="27" t="s">
        <v>211</v>
      </c>
      <c r="W207" s="28" t="s">
        <v>571</v>
      </c>
      <c r="X207" s="197">
        <v>0</v>
      </c>
      <c r="Y207" s="197">
        <v>1</v>
      </c>
      <c r="Z207" s="197">
        <v>1</v>
      </c>
      <c r="AA207" s="197">
        <v>1</v>
      </c>
      <c r="AB207" s="197">
        <v>1</v>
      </c>
      <c r="AC207" s="197">
        <v>0</v>
      </c>
      <c r="AD207" s="197">
        <v>1</v>
      </c>
      <c r="AE207" s="197">
        <v>1</v>
      </c>
      <c r="AF207" s="26" t="s">
        <v>601</v>
      </c>
      <c r="AG207" s="26"/>
    </row>
    <row r="208" spans="1:33" x14ac:dyDescent="0.2">
      <c r="A208" s="210">
        <v>206</v>
      </c>
      <c r="B208" s="207">
        <v>54</v>
      </c>
      <c r="C208" s="208">
        <v>6</v>
      </c>
      <c r="D208" s="209" t="s">
        <v>2768</v>
      </c>
      <c r="E208" s="25" t="s">
        <v>58</v>
      </c>
      <c r="F208" s="25" t="s">
        <v>395</v>
      </c>
      <c r="G208" s="25" t="s">
        <v>1193</v>
      </c>
      <c r="H208" s="25" t="s">
        <v>2738</v>
      </c>
      <c r="I208" s="207">
        <v>116</v>
      </c>
      <c r="J208" s="27" t="s">
        <v>2762</v>
      </c>
      <c r="K208" s="27" t="s">
        <v>2769</v>
      </c>
      <c r="L208" s="26" t="s">
        <v>568</v>
      </c>
      <c r="M208" s="26" t="s">
        <v>602</v>
      </c>
      <c r="N208" s="26" t="s">
        <v>1907</v>
      </c>
      <c r="O208" s="26" t="s">
        <v>176</v>
      </c>
      <c r="P208" s="27" t="s">
        <v>2125</v>
      </c>
      <c r="Q208" s="25" t="s">
        <v>1192</v>
      </c>
      <c r="R208" s="25" t="s">
        <v>1189</v>
      </c>
      <c r="S208" s="27" t="s">
        <v>161</v>
      </c>
      <c r="T208" s="27">
        <v>2015</v>
      </c>
      <c r="U208" s="27">
        <v>2100</v>
      </c>
      <c r="V208" s="27" t="s">
        <v>211</v>
      </c>
      <c r="W208" s="28" t="s">
        <v>571</v>
      </c>
      <c r="X208" s="197">
        <v>0</v>
      </c>
      <c r="Y208" s="197">
        <v>1</v>
      </c>
      <c r="Z208" s="197">
        <v>1</v>
      </c>
      <c r="AA208" s="197">
        <v>1</v>
      </c>
      <c r="AB208" s="197">
        <v>1</v>
      </c>
      <c r="AC208" s="197">
        <v>0</v>
      </c>
      <c r="AD208" s="197">
        <v>1</v>
      </c>
      <c r="AE208" s="197">
        <v>1</v>
      </c>
      <c r="AF208" s="26" t="s">
        <v>603</v>
      </c>
      <c r="AG208" s="26"/>
    </row>
    <row r="209" spans="1:33" x14ac:dyDescent="0.2">
      <c r="A209" s="210">
        <v>207</v>
      </c>
      <c r="B209" s="207">
        <v>54</v>
      </c>
      <c r="C209" s="208">
        <v>7</v>
      </c>
      <c r="D209" s="209" t="s">
        <v>2770</v>
      </c>
      <c r="E209" s="25" t="s">
        <v>58</v>
      </c>
      <c r="F209" s="25" t="s">
        <v>395</v>
      </c>
      <c r="G209" s="25" t="s">
        <v>1193</v>
      </c>
      <c r="H209" s="25" t="s">
        <v>2742</v>
      </c>
      <c r="I209" s="207">
        <v>117</v>
      </c>
      <c r="J209" s="27" t="s">
        <v>2771</v>
      </c>
      <c r="K209" s="27" t="s">
        <v>2772</v>
      </c>
      <c r="L209" s="26" t="s">
        <v>562</v>
      </c>
      <c r="M209" s="26" t="s">
        <v>563</v>
      </c>
      <c r="N209" s="26" t="s">
        <v>1908</v>
      </c>
      <c r="O209" s="26" t="s">
        <v>157</v>
      </c>
      <c r="P209" s="27" t="s">
        <v>1215</v>
      </c>
      <c r="Q209" s="25" t="s">
        <v>1192</v>
      </c>
      <c r="R209" s="25" t="s">
        <v>1189</v>
      </c>
      <c r="S209" s="27" t="s">
        <v>168</v>
      </c>
      <c r="T209" s="27">
        <v>1900</v>
      </c>
      <c r="U209" s="27">
        <v>2023</v>
      </c>
      <c r="V209" s="27" t="s">
        <v>211</v>
      </c>
      <c r="W209" s="28" t="s">
        <v>565</v>
      </c>
      <c r="X209" s="197">
        <v>1</v>
      </c>
      <c r="Y209" s="197">
        <v>1</v>
      </c>
      <c r="Z209" s="197">
        <v>1</v>
      </c>
      <c r="AA209" s="197">
        <v>1</v>
      </c>
      <c r="AB209" s="197">
        <v>1</v>
      </c>
      <c r="AC209" s="197">
        <v>1</v>
      </c>
      <c r="AD209" s="197">
        <v>1</v>
      </c>
      <c r="AE209" s="197">
        <v>1</v>
      </c>
      <c r="AF209" s="26" t="s">
        <v>567</v>
      </c>
      <c r="AG209" s="26"/>
    </row>
    <row r="210" spans="1:33" x14ac:dyDescent="0.2">
      <c r="A210" s="210">
        <v>208</v>
      </c>
      <c r="B210" s="207">
        <v>54</v>
      </c>
      <c r="C210" s="208">
        <v>8</v>
      </c>
      <c r="D210" s="209" t="s">
        <v>2773</v>
      </c>
      <c r="E210" s="25" t="s">
        <v>58</v>
      </c>
      <c r="F210" s="25" t="s">
        <v>395</v>
      </c>
      <c r="G210" s="25" t="s">
        <v>1193</v>
      </c>
      <c r="H210" s="25" t="s">
        <v>2337</v>
      </c>
      <c r="I210" s="207">
        <v>118</v>
      </c>
      <c r="J210" s="27" t="s">
        <v>2774</v>
      </c>
      <c r="K210" s="27" t="s">
        <v>2775</v>
      </c>
      <c r="L210" s="26" t="s">
        <v>579</v>
      </c>
      <c r="M210" s="26" t="s">
        <v>580</v>
      </c>
      <c r="N210" s="26" t="s">
        <v>297</v>
      </c>
      <c r="O210" s="26" t="s">
        <v>157</v>
      </c>
      <c r="P210" s="27" t="s">
        <v>1211</v>
      </c>
      <c r="Q210" s="25" t="s">
        <v>1188</v>
      </c>
      <c r="R210" s="25" t="s">
        <v>1189</v>
      </c>
      <c r="S210" s="27" t="s">
        <v>168</v>
      </c>
      <c r="T210" s="27">
        <v>0</v>
      </c>
      <c r="U210" s="27">
        <v>0</v>
      </c>
      <c r="V210" s="27" t="s">
        <v>205</v>
      </c>
      <c r="W210" s="28" t="s">
        <v>587</v>
      </c>
      <c r="X210" s="197">
        <v>0</v>
      </c>
      <c r="Y210" s="197">
        <v>1</v>
      </c>
      <c r="Z210" s="197">
        <v>1</v>
      </c>
      <c r="AA210" s="197">
        <v>1</v>
      </c>
      <c r="AB210" s="197">
        <v>1</v>
      </c>
      <c r="AC210" s="197">
        <v>0</v>
      </c>
      <c r="AD210" s="197">
        <v>1</v>
      </c>
      <c r="AE210" s="197">
        <v>1</v>
      </c>
      <c r="AF210" s="26" t="s">
        <v>588</v>
      </c>
      <c r="AG210" s="26"/>
    </row>
    <row r="211" spans="1:33" x14ac:dyDescent="0.2">
      <c r="A211" s="210">
        <v>209</v>
      </c>
      <c r="B211" s="207">
        <v>54</v>
      </c>
      <c r="C211" s="208">
        <v>9</v>
      </c>
      <c r="D211" s="209" t="s">
        <v>2776</v>
      </c>
      <c r="E211" s="25" t="s">
        <v>58</v>
      </c>
      <c r="F211" s="25" t="s">
        <v>395</v>
      </c>
      <c r="G211" s="25" t="s">
        <v>1193</v>
      </c>
      <c r="H211" s="25" t="s">
        <v>2337</v>
      </c>
      <c r="I211" s="207">
        <v>118</v>
      </c>
      <c r="J211" s="27" t="s">
        <v>2777</v>
      </c>
      <c r="K211" s="27" t="s">
        <v>2778</v>
      </c>
      <c r="L211" s="26" t="s">
        <v>579</v>
      </c>
      <c r="M211" s="26" t="s">
        <v>580</v>
      </c>
      <c r="N211" s="26" t="s">
        <v>297</v>
      </c>
      <c r="O211" s="26" t="s">
        <v>157</v>
      </c>
      <c r="P211" s="27" t="s">
        <v>549</v>
      </c>
      <c r="Q211" s="25" t="s">
        <v>1195</v>
      </c>
      <c r="R211" s="25" t="s">
        <v>1186</v>
      </c>
      <c r="S211" s="27" t="s">
        <v>161</v>
      </c>
      <c r="T211" s="27">
        <v>1980</v>
      </c>
      <c r="U211" s="27">
        <v>2000</v>
      </c>
      <c r="V211" s="27" t="s">
        <v>582</v>
      </c>
      <c r="W211" s="28" t="s">
        <v>581</v>
      </c>
      <c r="X211" s="197">
        <v>0</v>
      </c>
      <c r="Y211" s="197">
        <v>1</v>
      </c>
      <c r="Z211" s="197">
        <v>1</v>
      </c>
      <c r="AA211" s="197">
        <v>1</v>
      </c>
      <c r="AB211" s="197">
        <v>1</v>
      </c>
      <c r="AC211" s="197">
        <v>0</v>
      </c>
      <c r="AD211" s="197">
        <v>1</v>
      </c>
      <c r="AE211" s="197">
        <v>1</v>
      </c>
      <c r="AF211" s="26" t="s">
        <v>584</v>
      </c>
      <c r="AG211" s="26"/>
    </row>
    <row r="212" spans="1:33" x14ac:dyDescent="0.2">
      <c r="A212" s="210">
        <v>210</v>
      </c>
      <c r="B212" s="207">
        <v>54</v>
      </c>
      <c r="C212" s="208">
        <v>10</v>
      </c>
      <c r="D212" s="209" t="s">
        <v>2779</v>
      </c>
      <c r="E212" s="25" t="s">
        <v>58</v>
      </c>
      <c r="F212" s="25" t="s">
        <v>395</v>
      </c>
      <c r="G212" s="25" t="s">
        <v>1193</v>
      </c>
      <c r="H212" s="25" t="s">
        <v>2337</v>
      </c>
      <c r="I212" s="207">
        <v>118</v>
      </c>
      <c r="J212" s="27" t="s">
        <v>2777</v>
      </c>
      <c r="K212" s="27" t="s">
        <v>2780</v>
      </c>
      <c r="L212" s="26" t="s">
        <v>579</v>
      </c>
      <c r="M212" s="26" t="s">
        <v>580</v>
      </c>
      <c r="N212" s="26" t="s">
        <v>297</v>
      </c>
      <c r="O212" s="26" t="s">
        <v>157</v>
      </c>
      <c r="P212" s="27" t="s">
        <v>549</v>
      </c>
      <c r="Q212" s="25" t="s">
        <v>1195</v>
      </c>
      <c r="R212" s="25" t="s">
        <v>1186</v>
      </c>
      <c r="S212" s="27" t="s">
        <v>161</v>
      </c>
      <c r="T212" s="27">
        <v>0</v>
      </c>
      <c r="U212" s="27">
        <v>0</v>
      </c>
      <c r="V212" s="27" t="s">
        <v>234</v>
      </c>
      <c r="W212" s="28" t="s">
        <v>1913</v>
      </c>
      <c r="X212" s="197">
        <v>0</v>
      </c>
      <c r="Y212" s="197">
        <v>1</v>
      </c>
      <c r="Z212" s="197">
        <v>1</v>
      </c>
      <c r="AA212" s="197">
        <v>1</v>
      </c>
      <c r="AB212" s="197">
        <v>1</v>
      </c>
      <c r="AC212" s="197">
        <v>0</v>
      </c>
      <c r="AD212" s="197">
        <v>1</v>
      </c>
      <c r="AE212" s="197">
        <v>1</v>
      </c>
      <c r="AF212" s="26" t="s">
        <v>585</v>
      </c>
      <c r="AG212" s="26"/>
    </row>
    <row r="213" spans="1:33" x14ac:dyDescent="0.2">
      <c r="A213" s="210">
        <v>211</v>
      </c>
      <c r="B213" s="207">
        <v>54</v>
      </c>
      <c r="C213" s="208">
        <v>11</v>
      </c>
      <c r="D213" s="209" t="s">
        <v>2781</v>
      </c>
      <c r="E213" s="25" t="s">
        <v>58</v>
      </c>
      <c r="F213" s="25" t="s">
        <v>395</v>
      </c>
      <c r="G213" s="25" t="s">
        <v>1193</v>
      </c>
      <c r="H213" s="25" t="s">
        <v>2337</v>
      </c>
      <c r="I213" s="207">
        <v>118</v>
      </c>
      <c r="J213" s="27" t="s">
        <v>2777</v>
      </c>
      <c r="K213" s="27" t="s">
        <v>2782</v>
      </c>
      <c r="L213" s="26" t="s">
        <v>589</v>
      </c>
      <c r="M213" s="26" t="s">
        <v>590</v>
      </c>
      <c r="N213" s="26" t="s">
        <v>297</v>
      </c>
      <c r="O213" s="26" t="s">
        <v>157</v>
      </c>
      <c r="P213" s="27" t="s">
        <v>549</v>
      </c>
      <c r="Q213" s="25" t="s">
        <v>1195</v>
      </c>
      <c r="R213" s="25" t="s">
        <v>1186</v>
      </c>
      <c r="S213" s="27" t="s">
        <v>161</v>
      </c>
      <c r="T213" s="27">
        <v>1980</v>
      </c>
      <c r="U213" s="27">
        <v>2000</v>
      </c>
      <c r="V213" s="27" t="s">
        <v>582</v>
      </c>
      <c r="W213" s="28" t="s">
        <v>581</v>
      </c>
      <c r="X213" s="197">
        <v>0</v>
      </c>
      <c r="Y213" s="197">
        <v>1</v>
      </c>
      <c r="Z213" s="197">
        <v>1</v>
      </c>
      <c r="AA213" s="197">
        <v>1</v>
      </c>
      <c r="AB213" s="197">
        <v>1</v>
      </c>
      <c r="AC213" s="197">
        <v>0</v>
      </c>
      <c r="AD213" s="197">
        <v>1</v>
      </c>
      <c r="AE213" s="197">
        <v>1</v>
      </c>
      <c r="AF213" s="26" t="s">
        <v>584</v>
      </c>
      <c r="AG213" s="26"/>
    </row>
    <row r="214" spans="1:33" x14ac:dyDescent="0.2">
      <c r="A214" s="210">
        <v>212</v>
      </c>
      <c r="B214" s="207">
        <v>54</v>
      </c>
      <c r="C214" s="208">
        <v>12</v>
      </c>
      <c r="D214" s="209" t="s">
        <v>2783</v>
      </c>
      <c r="E214" s="25" t="s">
        <v>58</v>
      </c>
      <c r="F214" s="25" t="s">
        <v>395</v>
      </c>
      <c r="G214" s="25" t="s">
        <v>1193</v>
      </c>
      <c r="H214" s="25" t="s">
        <v>2337</v>
      </c>
      <c r="I214" s="207">
        <v>118</v>
      </c>
      <c r="J214" s="27" t="s">
        <v>2784</v>
      </c>
      <c r="K214" s="27" t="s">
        <v>2785</v>
      </c>
      <c r="L214" s="26" t="s">
        <v>579</v>
      </c>
      <c r="M214" s="26" t="s">
        <v>580</v>
      </c>
      <c r="N214" s="26" t="s">
        <v>297</v>
      </c>
      <c r="O214" s="26" t="s">
        <v>157</v>
      </c>
      <c r="P214" s="27" t="s">
        <v>389</v>
      </c>
      <c r="Q214" s="25" t="s">
        <v>1195</v>
      </c>
      <c r="R214" s="25" t="s">
        <v>1186</v>
      </c>
      <c r="S214" s="27" t="s">
        <v>161</v>
      </c>
      <c r="T214" s="27">
        <v>2009</v>
      </c>
      <c r="U214" s="27">
        <v>2021</v>
      </c>
      <c r="V214" s="27" t="s">
        <v>162</v>
      </c>
      <c r="W214" s="28" t="s">
        <v>390</v>
      </c>
      <c r="X214" s="197">
        <v>0</v>
      </c>
      <c r="Y214" s="197">
        <v>1</v>
      </c>
      <c r="Z214" s="197">
        <v>1</v>
      </c>
      <c r="AA214" s="197">
        <v>1</v>
      </c>
      <c r="AB214" s="197">
        <v>1</v>
      </c>
      <c r="AC214" s="197">
        <v>0</v>
      </c>
      <c r="AD214" s="197">
        <v>1</v>
      </c>
      <c r="AE214" s="197">
        <v>1</v>
      </c>
      <c r="AF214" s="26" t="s">
        <v>1914</v>
      </c>
      <c r="AG214" s="26"/>
    </row>
    <row r="215" spans="1:33" x14ac:dyDescent="0.2">
      <c r="A215" s="210">
        <v>213</v>
      </c>
      <c r="B215" s="207">
        <v>54</v>
      </c>
      <c r="C215" s="208">
        <v>13</v>
      </c>
      <c r="D215" s="209" t="s">
        <v>2786</v>
      </c>
      <c r="E215" s="25" t="s">
        <v>58</v>
      </c>
      <c r="F215" s="25" t="s">
        <v>395</v>
      </c>
      <c r="G215" s="25" t="s">
        <v>1193</v>
      </c>
      <c r="H215" s="25" t="s">
        <v>2337</v>
      </c>
      <c r="I215" s="207">
        <v>118</v>
      </c>
      <c r="J215" s="27" t="s">
        <v>2784</v>
      </c>
      <c r="K215" s="27" t="s">
        <v>2787</v>
      </c>
      <c r="L215" s="26" t="s">
        <v>589</v>
      </c>
      <c r="M215" s="26" t="s">
        <v>590</v>
      </c>
      <c r="N215" s="26" t="s">
        <v>297</v>
      </c>
      <c r="O215" s="26" t="s">
        <v>157</v>
      </c>
      <c r="P215" s="27" t="s">
        <v>389</v>
      </c>
      <c r="Q215" s="25" t="s">
        <v>1195</v>
      </c>
      <c r="R215" s="25" t="s">
        <v>1186</v>
      </c>
      <c r="S215" s="27" t="s">
        <v>161</v>
      </c>
      <c r="T215" s="27">
        <v>2009</v>
      </c>
      <c r="U215" s="27">
        <v>2021</v>
      </c>
      <c r="V215" s="27" t="s">
        <v>162</v>
      </c>
      <c r="W215" s="28" t="s">
        <v>390</v>
      </c>
      <c r="X215" s="197">
        <v>0</v>
      </c>
      <c r="Y215" s="197">
        <v>1</v>
      </c>
      <c r="Z215" s="197">
        <v>1</v>
      </c>
      <c r="AA215" s="197">
        <v>1</v>
      </c>
      <c r="AB215" s="197">
        <v>1</v>
      </c>
      <c r="AC215" s="197">
        <v>0</v>
      </c>
      <c r="AD215" s="197">
        <v>1</v>
      </c>
      <c r="AE215" s="197">
        <v>1</v>
      </c>
      <c r="AF215" s="26" t="s">
        <v>1914</v>
      </c>
      <c r="AG215" s="26"/>
    </row>
    <row r="216" spans="1:33" x14ac:dyDescent="0.2">
      <c r="A216" s="210">
        <v>214</v>
      </c>
      <c r="B216" s="207">
        <v>55</v>
      </c>
      <c r="C216" s="208">
        <v>1</v>
      </c>
      <c r="D216" s="209" t="s">
        <v>2788</v>
      </c>
      <c r="E216" s="25" t="s">
        <v>59</v>
      </c>
      <c r="F216" s="25" t="s">
        <v>395</v>
      </c>
      <c r="G216" s="25" t="s">
        <v>1193</v>
      </c>
      <c r="H216" s="25" t="s">
        <v>2152</v>
      </c>
      <c r="I216" s="207">
        <v>119</v>
      </c>
      <c r="J216" s="27" t="s">
        <v>2789</v>
      </c>
      <c r="K216" s="27" t="s">
        <v>2790</v>
      </c>
      <c r="L216" s="26" t="s">
        <v>549</v>
      </c>
      <c r="M216" s="26" t="s">
        <v>533</v>
      </c>
      <c r="N216" s="26" t="s">
        <v>196</v>
      </c>
      <c r="O216" s="26" t="s">
        <v>157</v>
      </c>
      <c r="P216" s="27" t="s">
        <v>1214</v>
      </c>
      <c r="Q216" s="25" t="s">
        <v>1192</v>
      </c>
      <c r="R216" s="25" t="s">
        <v>1189</v>
      </c>
      <c r="S216" s="27" t="s">
        <v>168</v>
      </c>
      <c r="T216" s="27">
        <v>2002</v>
      </c>
      <c r="U216" s="27">
        <v>0</v>
      </c>
      <c r="V216" s="27" t="s">
        <v>162</v>
      </c>
      <c r="W216" s="28" t="s">
        <v>608</v>
      </c>
      <c r="X216" s="197">
        <v>0</v>
      </c>
      <c r="Y216" s="197">
        <v>0</v>
      </c>
      <c r="Z216" s="197">
        <v>0</v>
      </c>
      <c r="AA216" s="197">
        <v>0</v>
      </c>
      <c r="AB216" s="197">
        <v>0</v>
      </c>
      <c r="AC216" s="197">
        <v>0</v>
      </c>
      <c r="AD216" s="197">
        <v>1</v>
      </c>
      <c r="AE216" s="197">
        <v>0</v>
      </c>
      <c r="AF216" s="26" t="s">
        <v>610</v>
      </c>
      <c r="AG216" s="26"/>
    </row>
    <row r="217" spans="1:33" x14ac:dyDescent="0.2">
      <c r="A217" s="210">
        <v>215</v>
      </c>
      <c r="B217" s="207">
        <v>55</v>
      </c>
      <c r="C217" s="208">
        <v>2</v>
      </c>
      <c r="D217" s="209" t="s">
        <v>2791</v>
      </c>
      <c r="E217" s="25" t="s">
        <v>59</v>
      </c>
      <c r="F217" s="25" t="s">
        <v>395</v>
      </c>
      <c r="G217" s="25" t="s">
        <v>1193</v>
      </c>
      <c r="H217" s="25" t="s">
        <v>2476</v>
      </c>
      <c r="I217" s="207">
        <v>120</v>
      </c>
      <c r="J217" s="27" t="s">
        <v>2792</v>
      </c>
      <c r="K217" s="27" t="s">
        <v>2793</v>
      </c>
      <c r="L217" s="26" t="s">
        <v>549</v>
      </c>
      <c r="M217" s="26" t="s">
        <v>533</v>
      </c>
      <c r="N217" s="26" t="s">
        <v>398</v>
      </c>
      <c r="O217" s="26" t="s">
        <v>157</v>
      </c>
      <c r="P217" s="27" t="s">
        <v>549</v>
      </c>
      <c r="Q217" s="25" t="s">
        <v>1195</v>
      </c>
      <c r="R217" s="25" t="s">
        <v>1186</v>
      </c>
      <c r="S217" s="27" t="s">
        <v>161</v>
      </c>
      <c r="T217" s="27">
        <v>0</v>
      </c>
      <c r="U217" s="27">
        <v>0</v>
      </c>
      <c r="V217" s="27" t="s">
        <v>344</v>
      </c>
      <c r="W217" s="28" t="s">
        <v>604</v>
      </c>
      <c r="X217" s="197">
        <v>0</v>
      </c>
      <c r="Y217" s="197">
        <v>0</v>
      </c>
      <c r="Z217" s="197">
        <v>0</v>
      </c>
      <c r="AA217" s="197">
        <v>0</v>
      </c>
      <c r="AB217" s="197">
        <v>0</v>
      </c>
      <c r="AC217" s="197">
        <v>0</v>
      </c>
      <c r="AD217" s="197">
        <v>1</v>
      </c>
      <c r="AE217" s="197">
        <v>0</v>
      </c>
      <c r="AF217" s="26" t="s">
        <v>605</v>
      </c>
      <c r="AG217" s="26"/>
    </row>
    <row r="218" spans="1:33" x14ac:dyDescent="0.2">
      <c r="A218" s="210">
        <v>216</v>
      </c>
      <c r="B218" s="207">
        <v>55</v>
      </c>
      <c r="C218" s="208">
        <v>3</v>
      </c>
      <c r="D218" s="209" t="s">
        <v>2794</v>
      </c>
      <c r="E218" s="25" t="s">
        <v>59</v>
      </c>
      <c r="F218" s="25" t="s">
        <v>395</v>
      </c>
      <c r="G218" s="25" t="s">
        <v>1193</v>
      </c>
      <c r="H218" s="25" t="s">
        <v>2795</v>
      </c>
      <c r="I218" s="207">
        <v>121</v>
      </c>
      <c r="J218" s="27" t="s">
        <v>2796</v>
      </c>
      <c r="K218" s="27" t="s">
        <v>2797</v>
      </c>
      <c r="L218" s="26" t="s">
        <v>549</v>
      </c>
      <c r="M218" s="26" t="s">
        <v>533</v>
      </c>
      <c r="N218" s="26" t="s">
        <v>606</v>
      </c>
      <c r="O218" s="26" t="s">
        <v>157</v>
      </c>
      <c r="P218" s="27" t="s">
        <v>549</v>
      </c>
      <c r="Q218" s="25" t="s">
        <v>1195</v>
      </c>
      <c r="R218" s="25" t="s">
        <v>1186</v>
      </c>
      <c r="S218" s="27" t="s">
        <v>205</v>
      </c>
      <c r="T218" s="27">
        <v>0</v>
      </c>
      <c r="U218" s="27">
        <v>0</v>
      </c>
      <c r="V218" s="27" t="s">
        <v>205</v>
      </c>
      <c r="W218" s="28" t="s">
        <v>205</v>
      </c>
      <c r="X218" s="197">
        <v>0</v>
      </c>
      <c r="Y218" s="197">
        <v>0</v>
      </c>
      <c r="Z218" s="197">
        <v>0</v>
      </c>
      <c r="AA218" s="197">
        <v>0</v>
      </c>
      <c r="AB218" s="197">
        <v>0</v>
      </c>
      <c r="AC218" s="197">
        <v>0</v>
      </c>
      <c r="AD218" s="197">
        <v>1</v>
      </c>
      <c r="AE218" s="197">
        <v>0</v>
      </c>
      <c r="AF218" s="26" t="s">
        <v>206</v>
      </c>
      <c r="AG218" s="26"/>
    </row>
    <row r="219" spans="1:33" x14ac:dyDescent="0.2">
      <c r="A219" s="210">
        <v>217</v>
      </c>
      <c r="B219" s="207">
        <v>56</v>
      </c>
      <c r="C219" s="208">
        <v>1</v>
      </c>
      <c r="D219" s="209" t="s">
        <v>2798</v>
      </c>
      <c r="E219" s="25" t="s">
        <v>1745</v>
      </c>
      <c r="F219" s="25" t="s">
        <v>395</v>
      </c>
      <c r="G219" s="25" t="s">
        <v>1193</v>
      </c>
      <c r="H219" s="25" t="s">
        <v>2152</v>
      </c>
      <c r="I219" s="207">
        <v>122</v>
      </c>
      <c r="J219" s="27" t="s">
        <v>2799</v>
      </c>
      <c r="K219" s="27" t="s">
        <v>2800</v>
      </c>
      <c r="L219" s="26" t="s">
        <v>614</v>
      </c>
      <c r="M219" s="26" t="s">
        <v>615</v>
      </c>
      <c r="N219" s="26" t="s">
        <v>196</v>
      </c>
      <c r="O219" s="26" t="s">
        <v>176</v>
      </c>
      <c r="P219" s="27" t="s">
        <v>1209</v>
      </c>
      <c r="Q219" s="25" t="s">
        <v>1192</v>
      </c>
      <c r="R219" s="25" t="s">
        <v>1189</v>
      </c>
      <c r="S219" s="27" t="s">
        <v>161</v>
      </c>
      <c r="T219" s="27">
        <v>2015</v>
      </c>
      <c r="U219" s="27">
        <v>2100</v>
      </c>
      <c r="V219" s="27" t="s">
        <v>211</v>
      </c>
      <c r="W219" s="28" t="s">
        <v>571</v>
      </c>
      <c r="X219" s="197">
        <v>0</v>
      </c>
      <c r="Y219" s="197">
        <v>1</v>
      </c>
      <c r="Z219" s="197">
        <v>1</v>
      </c>
      <c r="AA219" s="197">
        <v>1</v>
      </c>
      <c r="AB219" s="197">
        <v>1</v>
      </c>
      <c r="AC219" s="197">
        <v>0</v>
      </c>
      <c r="AD219" s="197">
        <v>1</v>
      </c>
      <c r="AE219" s="197">
        <v>1</v>
      </c>
      <c r="AF219" s="26" t="s">
        <v>1915</v>
      </c>
      <c r="AG219" s="26"/>
    </row>
    <row r="220" spans="1:33" x14ac:dyDescent="0.2">
      <c r="A220" s="210">
        <v>218</v>
      </c>
      <c r="B220" s="207">
        <v>56</v>
      </c>
      <c r="C220" s="208">
        <v>2</v>
      </c>
      <c r="D220" s="209" t="s">
        <v>2801</v>
      </c>
      <c r="E220" s="25" t="s">
        <v>1745</v>
      </c>
      <c r="F220" s="25" t="s">
        <v>395</v>
      </c>
      <c r="G220" s="25" t="s">
        <v>1193</v>
      </c>
      <c r="H220" s="25" t="s">
        <v>2476</v>
      </c>
      <c r="I220" s="207">
        <v>123</v>
      </c>
      <c r="J220" s="27" t="s">
        <v>2802</v>
      </c>
      <c r="K220" s="27" t="s">
        <v>2803</v>
      </c>
      <c r="L220" s="26" t="s">
        <v>389</v>
      </c>
      <c r="M220" s="26" t="s">
        <v>611</v>
      </c>
      <c r="N220" s="26" t="s">
        <v>398</v>
      </c>
      <c r="O220" s="26" t="s">
        <v>157</v>
      </c>
      <c r="P220" s="27" t="s">
        <v>389</v>
      </c>
      <c r="Q220" s="25" t="s">
        <v>1195</v>
      </c>
      <c r="R220" s="25" t="s">
        <v>1186</v>
      </c>
      <c r="S220" s="27" t="s">
        <v>161</v>
      </c>
      <c r="T220" s="27">
        <v>2021</v>
      </c>
      <c r="U220" s="27">
        <v>2021</v>
      </c>
      <c r="V220" s="27" t="s">
        <v>234</v>
      </c>
      <c r="W220" s="28" t="s">
        <v>390</v>
      </c>
      <c r="X220" s="197">
        <v>0</v>
      </c>
      <c r="Y220" s="197">
        <v>0</v>
      </c>
      <c r="Z220" s="197">
        <v>0</v>
      </c>
      <c r="AA220" s="197">
        <v>0</v>
      </c>
      <c r="AB220" s="197">
        <v>0</v>
      </c>
      <c r="AC220" s="197">
        <v>0</v>
      </c>
      <c r="AD220" s="197">
        <v>1</v>
      </c>
      <c r="AE220" s="197">
        <v>0</v>
      </c>
      <c r="AF220" s="26" t="s">
        <v>1916</v>
      </c>
      <c r="AG220" s="26"/>
    </row>
    <row r="221" spans="1:33" x14ac:dyDescent="0.2">
      <c r="A221" s="210">
        <v>219</v>
      </c>
      <c r="B221" s="207">
        <v>56</v>
      </c>
      <c r="C221" s="208">
        <v>3</v>
      </c>
      <c r="D221" s="209" t="s">
        <v>2804</v>
      </c>
      <c r="E221" s="25" t="s">
        <v>1745</v>
      </c>
      <c r="F221" s="25" t="s">
        <v>395</v>
      </c>
      <c r="G221" s="25" t="s">
        <v>1193</v>
      </c>
      <c r="H221" s="25" t="s">
        <v>2476</v>
      </c>
      <c r="I221" s="207">
        <v>123</v>
      </c>
      <c r="J221" s="27" t="s">
        <v>2805</v>
      </c>
      <c r="K221" s="27" t="s">
        <v>2806</v>
      </c>
      <c r="L221" s="26" t="s">
        <v>389</v>
      </c>
      <c r="M221" s="26" t="s">
        <v>611</v>
      </c>
      <c r="N221" s="26" t="s">
        <v>398</v>
      </c>
      <c r="O221" s="26" t="s">
        <v>157</v>
      </c>
      <c r="P221" s="27" t="s">
        <v>1464</v>
      </c>
      <c r="Q221" s="25" t="s">
        <v>1188</v>
      </c>
      <c r="R221" s="25" t="s">
        <v>1189</v>
      </c>
      <c r="S221" s="27" t="s">
        <v>161</v>
      </c>
      <c r="T221" s="27">
        <v>2011</v>
      </c>
      <c r="U221" s="27">
        <v>2011</v>
      </c>
      <c r="V221" s="27" t="s">
        <v>205</v>
      </c>
      <c r="W221" s="28" t="s">
        <v>613</v>
      </c>
      <c r="X221" s="197">
        <v>0</v>
      </c>
      <c r="Y221" s="197">
        <v>0</v>
      </c>
      <c r="Z221" s="197">
        <v>0</v>
      </c>
      <c r="AA221" s="197">
        <v>0</v>
      </c>
      <c r="AB221" s="197">
        <v>0</v>
      </c>
      <c r="AC221" s="197">
        <v>0</v>
      </c>
      <c r="AD221" s="197">
        <v>1</v>
      </c>
      <c r="AE221" s="197">
        <v>0</v>
      </c>
      <c r="AF221" s="26" t="s">
        <v>1917</v>
      </c>
      <c r="AG221" s="26"/>
    </row>
    <row r="222" spans="1:33" x14ac:dyDescent="0.2">
      <c r="A222" s="210">
        <v>220</v>
      </c>
      <c r="B222" s="207">
        <v>57</v>
      </c>
      <c r="C222" s="208">
        <v>1</v>
      </c>
      <c r="D222" s="209" t="s">
        <v>2807</v>
      </c>
      <c r="E222" s="25" t="s">
        <v>60</v>
      </c>
      <c r="F222" s="25" t="s">
        <v>395</v>
      </c>
      <c r="G222" s="25" t="s">
        <v>1193</v>
      </c>
      <c r="H222" s="25" t="s">
        <v>2152</v>
      </c>
      <c r="I222" s="207">
        <v>124</v>
      </c>
      <c r="J222" s="27" t="s">
        <v>2808</v>
      </c>
      <c r="K222" s="27" t="s">
        <v>2809</v>
      </c>
      <c r="L222" s="26" t="s">
        <v>379</v>
      </c>
      <c r="M222" s="26" t="s">
        <v>620</v>
      </c>
      <c r="N222" s="26" t="s">
        <v>196</v>
      </c>
      <c r="O222" s="26" t="s">
        <v>157</v>
      </c>
      <c r="P222" s="27" t="s">
        <v>2102</v>
      </c>
      <c r="Q222" s="25" t="s">
        <v>1192</v>
      </c>
      <c r="R222" s="25" t="s">
        <v>1189</v>
      </c>
      <c r="S222" s="27" t="s">
        <v>161</v>
      </c>
      <c r="T222" s="27">
        <v>0</v>
      </c>
      <c r="U222" s="27">
        <v>0</v>
      </c>
      <c r="V222" s="27" t="s">
        <v>234</v>
      </c>
      <c r="W222" s="28" t="s">
        <v>621</v>
      </c>
      <c r="X222" s="197">
        <v>0</v>
      </c>
      <c r="Y222" s="197">
        <v>0</v>
      </c>
      <c r="Z222" s="197">
        <v>0</v>
      </c>
      <c r="AA222" s="197">
        <v>0</v>
      </c>
      <c r="AB222" s="197">
        <v>0</v>
      </c>
      <c r="AC222" s="197">
        <v>0</v>
      </c>
      <c r="AD222" s="197">
        <v>1</v>
      </c>
      <c r="AE222" s="197">
        <v>0</v>
      </c>
      <c r="AF222" s="26" t="s">
        <v>622</v>
      </c>
      <c r="AG222" s="26"/>
    </row>
    <row r="223" spans="1:33" x14ac:dyDescent="0.2">
      <c r="A223" s="210">
        <v>221</v>
      </c>
      <c r="B223" s="207">
        <v>57</v>
      </c>
      <c r="C223" s="208">
        <v>2</v>
      </c>
      <c r="D223" s="209" t="s">
        <v>2810</v>
      </c>
      <c r="E223" s="25" t="s">
        <v>60</v>
      </c>
      <c r="F223" s="25" t="s">
        <v>395</v>
      </c>
      <c r="G223" s="25" t="s">
        <v>1193</v>
      </c>
      <c r="H223" s="25" t="s">
        <v>2273</v>
      </c>
      <c r="I223" s="207">
        <v>125</v>
      </c>
      <c r="J223" s="27" t="s">
        <v>2811</v>
      </c>
      <c r="K223" s="27" t="s">
        <v>2812</v>
      </c>
      <c r="L223" s="26" t="s">
        <v>379</v>
      </c>
      <c r="M223" s="26" t="s">
        <v>480</v>
      </c>
      <c r="N223" s="26" t="s">
        <v>258</v>
      </c>
      <c r="O223" s="26" t="s">
        <v>157</v>
      </c>
      <c r="P223" s="27" t="s">
        <v>1255</v>
      </c>
      <c r="Q223" s="25" t="s">
        <v>1195</v>
      </c>
      <c r="R223" s="25" t="s">
        <v>1186</v>
      </c>
      <c r="S223" s="27" t="s">
        <v>161</v>
      </c>
      <c r="T223" s="27">
        <v>2021</v>
      </c>
      <c r="U223" s="27">
        <v>2021</v>
      </c>
      <c r="V223" s="27" t="s">
        <v>234</v>
      </c>
      <c r="W223" s="28" t="s">
        <v>619</v>
      </c>
      <c r="X223" s="197">
        <v>0</v>
      </c>
      <c r="Y223" s="197">
        <v>0</v>
      </c>
      <c r="Z223" s="197">
        <v>0</v>
      </c>
      <c r="AA223" s="197">
        <v>0</v>
      </c>
      <c r="AB223" s="197">
        <v>0</v>
      </c>
      <c r="AC223" s="197">
        <v>0</v>
      </c>
      <c r="AD223" s="197">
        <v>1</v>
      </c>
      <c r="AE223" s="197">
        <v>0</v>
      </c>
      <c r="AF223" s="26" t="s">
        <v>1919</v>
      </c>
      <c r="AG223" s="26"/>
    </row>
    <row r="224" spans="1:33" x14ac:dyDescent="0.2">
      <c r="A224" s="210">
        <v>222</v>
      </c>
      <c r="B224" s="207">
        <v>58</v>
      </c>
      <c r="C224" s="208">
        <v>1</v>
      </c>
      <c r="D224" s="209" t="s">
        <v>2813</v>
      </c>
      <c r="E224" s="25" t="s">
        <v>61</v>
      </c>
      <c r="F224" s="25" t="s">
        <v>395</v>
      </c>
      <c r="G224" s="25" t="s">
        <v>1193</v>
      </c>
      <c r="H224" s="25" t="s">
        <v>2152</v>
      </c>
      <c r="I224" s="207">
        <v>126</v>
      </c>
      <c r="J224" s="27" t="s">
        <v>2814</v>
      </c>
      <c r="K224" s="27" t="s">
        <v>2815</v>
      </c>
      <c r="L224" s="26" t="s">
        <v>623</v>
      </c>
      <c r="M224" s="26" t="s">
        <v>590</v>
      </c>
      <c r="N224" s="26" t="s">
        <v>196</v>
      </c>
      <c r="O224" s="26" t="s">
        <v>157</v>
      </c>
      <c r="P224" s="27" t="s">
        <v>513</v>
      </c>
      <c r="Q224" s="25" t="s">
        <v>1195</v>
      </c>
      <c r="R224" s="25" t="s">
        <v>1186</v>
      </c>
      <c r="S224" s="27" t="s">
        <v>161</v>
      </c>
      <c r="T224" s="27">
        <v>0</v>
      </c>
      <c r="U224" s="27">
        <v>0</v>
      </c>
      <c r="V224" s="27" t="s">
        <v>344</v>
      </c>
      <c r="W224" s="28" t="s">
        <v>624</v>
      </c>
      <c r="X224" s="197">
        <v>0</v>
      </c>
      <c r="Y224" s="197">
        <v>1</v>
      </c>
      <c r="Z224" s="197">
        <v>1</v>
      </c>
      <c r="AA224" s="197">
        <v>1</v>
      </c>
      <c r="AB224" s="197">
        <v>1</v>
      </c>
      <c r="AC224" s="197">
        <v>0</v>
      </c>
      <c r="AD224" s="197">
        <v>1</v>
      </c>
      <c r="AE224" s="197">
        <v>1</v>
      </c>
      <c r="AF224" s="26" t="s">
        <v>625</v>
      </c>
      <c r="AG224" s="26"/>
    </row>
    <row r="225" spans="1:33" x14ac:dyDescent="0.2">
      <c r="A225" s="210">
        <v>223</v>
      </c>
      <c r="B225" s="207">
        <v>58</v>
      </c>
      <c r="C225" s="208">
        <v>2</v>
      </c>
      <c r="D225" s="209" t="s">
        <v>2816</v>
      </c>
      <c r="E225" s="25" t="s">
        <v>61</v>
      </c>
      <c r="F225" s="25" t="s">
        <v>395</v>
      </c>
      <c r="G225" s="25" t="s">
        <v>1193</v>
      </c>
      <c r="H225" s="25" t="s">
        <v>2152</v>
      </c>
      <c r="I225" s="207">
        <v>126</v>
      </c>
      <c r="J225" s="27" t="s">
        <v>2817</v>
      </c>
      <c r="K225" s="27" t="s">
        <v>2818</v>
      </c>
      <c r="L225" s="26" t="s">
        <v>623</v>
      </c>
      <c r="M225" s="26" t="s">
        <v>590</v>
      </c>
      <c r="N225" s="26" t="s">
        <v>196</v>
      </c>
      <c r="O225" s="26" t="s">
        <v>157</v>
      </c>
      <c r="P225" s="27" t="s">
        <v>1459</v>
      </c>
      <c r="Q225" s="25" t="s">
        <v>1192</v>
      </c>
      <c r="R225" s="25" t="s">
        <v>1189</v>
      </c>
      <c r="S225" s="27" t="s">
        <v>161</v>
      </c>
      <c r="T225" s="27">
        <v>0</v>
      </c>
      <c r="U225" s="27">
        <v>0</v>
      </c>
      <c r="V225" s="27" t="s">
        <v>344</v>
      </c>
      <c r="W225" s="28" t="s">
        <v>627</v>
      </c>
      <c r="X225" s="197">
        <v>0</v>
      </c>
      <c r="Y225" s="197">
        <v>1</v>
      </c>
      <c r="Z225" s="197">
        <v>1</v>
      </c>
      <c r="AA225" s="197">
        <v>1</v>
      </c>
      <c r="AB225" s="197">
        <v>1</v>
      </c>
      <c r="AC225" s="197">
        <v>0</v>
      </c>
      <c r="AD225" s="197">
        <v>1</v>
      </c>
      <c r="AE225" s="197">
        <v>1</v>
      </c>
      <c r="AF225" s="26" t="s">
        <v>628</v>
      </c>
      <c r="AG225" s="26"/>
    </row>
    <row r="226" spans="1:33" x14ac:dyDescent="0.2">
      <c r="A226" s="210">
        <v>224</v>
      </c>
      <c r="B226" s="207">
        <v>58</v>
      </c>
      <c r="C226" s="208">
        <v>3</v>
      </c>
      <c r="D226" s="209" t="s">
        <v>2819</v>
      </c>
      <c r="E226" s="25" t="s">
        <v>61</v>
      </c>
      <c r="F226" s="25" t="s">
        <v>395</v>
      </c>
      <c r="G226" s="25" t="s">
        <v>1193</v>
      </c>
      <c r="H226" s="25" t="s">
        <v>2152</v>
      </c>
      <c r="I226" s="207">
        <v>126</v>
      </c>
      <c r="J226" s="27" t="s">
        <v>2814</v>
      </c>
      <c r="K226" s="27" t="s">
        <v>2820</v>
      </c>
      <c r="L226" s="26" t="s">
        <v>591</v>
      </c>
      <c r="M226" s="26" t="s">
        <v>590</v>
      </c>
      <c r="N226" s="26" t="s">
        <v>196</v>
      </c>
      <c r="O226" s="26" t="s">
        <v>176</v>
      </c>
      <c r="P226" s="27" t="s">
        <v>513</v>
      </c>
      <c r="Q226" s="25" t="s">
        <v>1195</v>
      </c>
      <c r="R226" s="25" t="s">
        <v>1186</v>
      </c>
      <c r="S226" s="27" t="s">
        <v>161</v>
      </c>
      <c r="T226" s="27">
        <v>0</v>
      </c>
      <c r="U226" s="27">
        <v>0</v>
      </c>
      <c r="V226" s="27" t="s">
        <v>344</v>
      </c>
      <c r="W226" s="28" t="s">
        <v>629</v>
      </c>
      <c r="X226" s="197">
        <v>0</v>
      </c>
      <c r="Y226" s="197">
        <v>1</v>
      </c>
      <c r="Z226" s="197">
        <v>1</v>
      </c>
      <c r="AA226" s="197">
        <v>1</v>
      </c>
      <c r="AB226" s="197">
        <v>1</v>
      </c>
      <c r="AC226" s="197">
        <v>0</v>
      </c>
      <c r="AD226" s="197">
        <v>1</v>
      </c>
      <c r="AE226" s="197">
        <v>1</v>
      </c>
      <c r="AF226" s="26" t="s">
        <v>630</v>
      </c>
      <c r="AG226" s="26"/>
    </row>
    <row r="227" spans="1:33" x14ac:dyDescent="0.2">
      <c r="A227" s="210">
        <v>225</v>
      </c>
      <c r="B227" s="207">
        <v>58</v>
      </c>
      <c r="C227" s="208">
        <v>4</v>
      </c>
      <c r="D227" s="209" t="s">
        <v>2821</v>
      </c>
      <c r="E227" s="25" t="s">
        <v>61</v>
      </c>
      <c r="F227" s="25" t="s">
        <v>395</v>
      </c>
      <c r="G227" s="25" t="s">
        <v>1193</v>
      </c>
      <c r="H227" s="25" t="s">
        <v>2152</v>
      </c>
      <c r="I227" s="207">
        <v>126</v>
      </c>
      <c r="J227" s="27" t="s">
        <v>2817</v>
      </c>
      <c r="K227" s="27" t="s">
        <v>2822</v>
      </c>
      <c r="L227" s="26" t="s">
        <v>591</v>
      </c>
      <c r="M227" s="26" t="s">
        <v>590</v>
      </c>
      <c r="N227" s="26" t="s">
        <v>196</v>
      </c>
      <c r="O227" s="26" t="s">
        <v>176</v>
      </c>
      <c r="P227" s="27" t="s">
        <v>1459</v>
      </c>
      <c r="Q227" s="25" t="s">
        <v>1192</v>
      </c>
      <c r="R227" s="25" t="s">
        <v>1189</v>
      </c>
      <c r="S227" s="27" t="s">
        <v>161</v>
      </c>
      <c r="T227" s="27">
        <v>0</v>
      </c>
      <c r="U227" s="27">
        <v>0</v>
      </c>
      <c r="V227" s="27" t="s">
        <v>344</v>
      </c>
      <c r="W227" s="28" t="s">
        <v>631</v>
      </c>
      <c r="X227" s="197">
        <v>0</v>
      </c>
      <c r="Y227" s="197">
        <v>1</v>
      </c>
      <c r="Z227" s="197">
        <v>1</v>
      </c>
      <c r="AA227" s="197">
        <v>1</v>
      </c>
      <c r="AB227" s="197">
        <v>1</v>
      </c>
      <c r="AC227" s="197">
        <v>0</v>
      </c>
      <c r="AD227" s="197">
        <v>1</v>
      </c>
      <c r="AE227" s="197">
        <v>1</v>
      </c>
      <c r="AF227" s="26" t="s">
        <v>1920</v>
      </c>
      <c r="AG227" s="26"/>
    </row>
    <row r="228" spans="1:33" x14ac:dyDescent="0.2">
      <c r="A228" s="210">
        <v>226</v>
      </c>
      <c r="B228" s="207">
        <v>58</v>
      </c>
      <c r="C228" s="208">
        <v>5</v>
      </c>
      <c r="D228" s="209" t="s">
        <v>2823</v>
      </c>
      <c r="E228" s="25" t="s">
        <v>61</v>
      </c>
      <c r="F228" s="25" t="s">
        <v>395</v>
      </c>
      <c r="G228" s="25" t="s">
        <v>1193</v>
      </c>
      <c r="H228" s="25" t="s">
        <v>2742</v>
      </c>
      <c r="I228" s="207">
        <v>127</v>
      </c>
      <c r="J228" s="27" t="s">
        <v>2824</v>
      </c>
      <c r="K228" s="27" t="s">
        <v>2825</v>
      </c>
      <c r="L228" s="26" t="s">
        <v>562</v>
      </c>
      <c r="M228" s="26" t="s">
        <v>563</v>
      </c>
      <c r="N228" s="26" t="s">
        <v>1908</v>
      </c>
      <c r="O228" s="26" t="s">
        <v>157</v>
      </c>
      <c r="P228" s="27" t="s">
        <v>1215</v>
      </c>
      <c r="Q228" s="25" t="s">
        <v>1192</v>
      </c>
      <c r="R228" s="25" t="s">
        <v>1189</v>
      </c>
      <c r="S228" s="27" t="s">
        <v>168</v>
      </c>
      <c r="T228" s="27">
        <v>1900</v>
      </c>
      <c r="U228" s="27">
        <v>2023</v>
      </c>
      <c r="V228" s="27" t="s">
        <v>211</v>
      </c>
      <c r="W228" s="28" t="s">
        <v>565</v>
      </c>
      <c r="X228" s="197">
        <v>1</v>
      </c>
      <c r="Y228" s="197">
        <v>1</v>
      </c>
      <c r="Z228" s="197">
        <v>1</v>
      </c>
      <c r="AA228" s="197">
        <v>1</v>
      </c>
      <c r="AB228" s="197">
        <v>1</v>
      </c>
      <c r="AC228" s="197">
        <v>0</v>
      </c>
      <c r="AD228" s="197">
        <v>1</v>
      </c>
      <c r="AE228" s="197">
        <v>1</v>
      </c>
      <c r="AF228" s="26" t="s">
        <v>567</v>
      </c>
      <c r="AG228" s="26"/>
    </row>
    <row r="229" spans="1:33" x14ac:dyDescent="0.2">
      <c r="A229" s="210">
        <v>227</v>
      </c>
      <c r="B229" s="207">
        <v>59</v>
      </c>
      <c r="C229" s="208">
        <v>1</v>
      </c>
      <c r="D229" s="209" t="s">
        <v>2826</v>
      </c>
      <c r="E229" s="25" t="s">
        <v>62</v>
      </c>
      <c r="F229" s="25" t="s">
        <v>395</v>
      </c>
      <c r="G229" s="25" t="s">
        <v>1193</v>
      </c>
      <c r="H229" s="25" t="s">
        <v>2152</v>
      </c>
      <c r="I229" s="207">
        <v>128</v>
      </c>
      <c r="J229" s="27" t="s">
        <v>2827</v>
      </c>
      <c r="K229" s="27" t="s">
        <v>2828</v>
      </c>
      <c r="L229" s="26" t="s">
        <v>591</v>
      </c>
      <c r="M229" s="26" t="s">
        <v>633</v>
      </c>
      <c r="N229" s="26" t="s">
        <v>196</v>
      </c>
      <c r="O229" s="26" t="s">
        <v>176</v>
      </c>
      <c r="P229" s="27" t="s">
        <v>204</v>
      </c>
      <c r="Q229" s="25" t="s">
        <v>1185</v>
      </c>
      <c r="R229" s="25" t="s">
        <v>1186</v>
      </c>
      <c r="S229" s="27" t="s">
        <v>205</v>
      </c>
      <c r="T229" s="27">
        <v>0</v>
      </c>
      <c r="U229" s="27">
        <v>0</v>
      </c>
      <c r="V229" s="27" t="s">
        <v>205</v>
      </c>
      <c r="W229" s="28" t="s">
        <v>205</v>
      </c>
      <c r="X229" s="197">
        <v>0</v>
      </c>
      <c r="Y229" s="197">
        <v>1</v>
      </c>
      <c r="Z229" s="197">
        <v>1</v>
      </c>
      <c r="AA229" s="197">
        <v>0</v>
      </c>
      <c r="AB229" s="197">
        <v>0</v>
      </c>
      <c r="AC229" s="197">
        <v>0</v>
      </c>
      <c r="AD229" s="197">
        <v>0</v>
      </c>
      <c r="AE229" s="197">
        <v>0</v>
      </c>
      <c r="AF229" s="26" t="s">
        <v>637</v>
      </c>
      <c r="AG229" s="26"/>
    </row>
    <row r="230" spans="1:33" x14ac:dyDescent="0.2">
      <c r="A230" s="210">
        <v>228</v>
      </c>
      <c r="B230" s="207">
        <v>59</v>
      </c>
      <c r="C230" s="208">
        <v>2</v>
      </c>
      <c r="D230" s="209" t="s">
        <v>2829</v>
      </c>
      <c r="E230" s="25" t="s">
        <v>62</v>
      </c>
      <c r="F230" s="25" t="s">
        <v>395</v>
      </c>
      <c r="G230" s="25" t="s">
        <v>1193</v>
      </c>
      <c r="H230" s="25" t="s">
        <v>2466</v>
      </c>
      <c r="I230" s="207">
        <v>129</v>
      </c>
      <c r="J230" s="27" t="s">
        <v>2830</v>
      </c>
      <c r="K230" s="27" t="s">
        <v>2831</v>
      </c>
      <c r="L230" s="26" t="s">
        <v>632</v>
      </c>
      <c r="M230" s="26" t="s">
        <v>633</v>
      </c>
      <c r="N230" s="26" t="s">
        <v>388</v>
      </c>
      <c r="O230" s="26" t="s">
        <v>157</v>
      </c>
      <c r="P230" s="27" t="s">
        <v>2141</v>
      </c>
      <c r="Q230" s="25" t="s">
        <v>1195</v>
      </c>
      <c r="R230" s="25" t="s">
        <v>1186</v>
      </c>
      <c r="S230" s="27" t="s">
        <v>161</v>
      </c>
      <c r="T230" s="27">
        <v>2021</v>
      </c>
      <c r="U230" s="27">
        <v>2021</v>
      </c>
      <c r="V230" s="27" t="s">
        <v>234</v>
      </c>
      <c r="W230" s="28" t="s">
        <v>635</v>
      </c>
      <c r="X230" s="197">
        <v>0</v>
      </c>
      <c r="Y230" s="197">
        <v>1</v>
      </c>
      <c r="Z230" s="197">
        <v>1</v>
      </c>
      <c r="AA230" s="197">
        <v>0</v>
      </c>
      <c r="AB230" s="197">
        <v>0</v>
      </c>
      <c r="AC230" s="197">
        <v>0</v>
      </c>
      <c r="AD230" s="197">
        <v>0</v>
      </c>
      <c r="AE230" s="197">
        <v>0</v>
      </c>
      <c r="AF230" s="26" t="s">
        <v>636</v>
      </c>
      <c r="AG230" s="26"/>
    </row>
    <row r="231" spans="1:33" x14ac:dyDescent="0.2">
      <c r="A231" s="210">
        <v>229</v>
      </c>
      <c r="B231" s="207">
        <v>60</v>
      </c>
      <c r="C231" s="208">
        <v>1</v>
      </c>
      <c r="D231" s="209" t="s">
        <v>2832</v>
      </c>
      <c r="E231" s="25" t="s">
        <v>63</v>
      </c>
      <c r="F231" s="25" t="s">
        <v>395</v>
      </c>
      <c r="G231" s="25" t="s">
        <v>1193</v>
      </c>
      <c r="H231" s="25" t="s">
        <v>2476</v>
      </c>
      <c r="I231" s="207">
        <v>130</v>
      </c>
      <c r="J231" s="27" t="s">
        <v>2833</v>
      </c>
      <c r="K231" s="27" t="s">
        <v>2834</v>
      </c>
      <c r="L231" s="26" t="s">
        <v>638</v>
      </c>
      <c r="M231" s="26" t="s">
        <v>639</v>
      </c>
      <c r="N231" s="26" t="s">
        <v>398</v>
      </c>
      <c r="O231" s="26" t="s">
        <v>157</v>
      </c>
      <c r="P231" s="27" t="s">
        <v>204</v>
      </c>
      <c r="Q231" s="25" t="s">
        <v>1185</v>
      </c>
      <c r="R231" s="25" t="s">
        <v>1186</v>
      </c>
      <c r="S231" s="27" t="s">
        <v>205</v>
      </c>
      <c r="T231" s="27">
        <v>0</v>
      </c>
      <c r="U231" s="27">
        <v>0</v>
      </c>
      <c r="V231" s="27" t="s">
        <v>205</v>
      </c>
      <c r="W231" s="28" t="s">
        <v>205</v>
      </c>
      <c r="X231" s="197">
        <v>0</v>
      </c>
      <c r="Y231" s="197">
        <v>1</v>
      </c>
      <c r="Z231" s="197">
        <v>0</v>
      </c>
      <c r="AA231" s="197">
        <v>0</v>
      </c>
      <c r="AB231" s="197">
        <v>0</v>
      </c>
      <c r="AC231" s="197">
        <v>0</v>
      </c>
      <c r="AD231" s="197">
        <v>0</v>
      </c>
      <c r="AE231" s="197">
        <v>0</v>
      </c>
      <c r="AF231" s="26" t="s">
        <v>1921</v>
      </c>
      <c r="AG231" s="26"/>
    </row>
    <row r="232" spans="1:33" x14ac:dyDescent="0.2">
      <c r="A232" s="210">
        <v>230</v>
      </c>
      <c r="B232" s="207">
        <v>60</v>
      </c>
      <c r="C232" s="208">
        <v>2</v>
      </c>
      <c r="D232" s="209" t="s">
        <v>2835</v>
      </c>
      <c r="E232" s="25" t="s">
        <v>63</v>
      </c>
      <c r="F232" s="25" t="s">
        <v>395</v>
      </c>
      <c r="G232" s="25" t="s">
        <v>1193</v>
      </c>
      <c r="H232" s="25" t="s">
        <v>2476</v>
      </c>
      <c r="I232" s="207">
        <v>130</v>
      </c>
      <c r="J232" s="27" t="s">
        <v>2836</v>
      </c>
      <c r="K232" s="27" t="s">
        <v>2837</v>
      </c>
      <c r="L232" s="26" t="s">
        <v>638</v>
      </c>
      <c r="M232" s="26" t="s">
        <v>639</v>
      </c>
      <c r="N232" s="26" t="s">
        <v>398</v>
      </c>
      <c r="O232" s="26" t="s">
        <v>157</v>
      </c>
      <c r="P232" s="27" t="s">
        <v>1456</v>
      </c>
      <c r="Q232" s="25" t="s">
        <v>1192</v>
      </c>
      <c r="R232" s="25" t="s">
        <v>1189</v>
      </c>
      <c r="S232" s="27" t="s">
        <v>161</v>
      </c>
      <c r="T232" s="27">
        <v>1980</v>
      </c>
      <c r="U232" s="27">
        <v>2020</v>
      </c>
      <c r="V232" s="27" t="s">
        <v>162</v>
      </c>
      <c r="W232" s="28" t="s">
        <v>640</v>
      </c>
      <c r="X232" s="197">
        <v>0</v>
      </c>
      <c r="Y232" s="197">
        <v>1</v>
      </c>
      <c r="Z232" s="197">
        <v>0</v>
      </c>
      <c r="AA232" s="197">
        <v>0</v>
      </c>
      <c r="AB232" s="197">
        <v>0</v>
      </c>
      <c r="AC232" s="197">
        <v>0</v>
      </c>
      <c r="AD232" s="197">
        <v>0</v>
      </c>
      <c r="AE232" s="197">
        <v>0</v>
      </c>
      <c r="AF232" s="26" t="s">
        <v>1922</v>
      </c>
      <c r="AG232" s="26"/>
    </row>
    <row r="233" spans="1:33" x14ac:dyDescent="0.2">
      <c r="A233" s="210">
        <v>231</v>
      </c>
      <c r="B233" s="207">
        <v>61</v>
      </c>
      <c r="C233" s="208">
        <v>1</v>
      </c>
      <c r="D233" s="209" t="s">
        <v>2838</v>
      </c>
      <c r="E233" s="25" t="s">
        <v>64</v>
      </c>
      <c r="F233" s="25" t="s">
        <v>395</v>
      </c>
      <c r="G233" s="25" t="s">
        <v>1193</v>
      </c>
      <c r="H233" s="25" t="s">
        <v>2152</v>
      </c>
      <c r="I233" s="207">
        <v>131</v>
      </c>
      <c r="J233" s="27" t="s">
        <v>2839</v>
      </c>
      <c r="K233" s="27" t="s">
        <v>2840</v>
      </c>
      <c r="L233" s="26" t="s">
        <v>213</v>
      </c>
      <c r="M233" s="26" t="s">
        <v>1923</v>
      </c>
      <c r="N233" s="26" t="s">
        <v>196</v>
      </c>
      <c r="O233" s="26" t="s">
        <v>157</v>
      </c>
      <c r="P233" s="27" t="s">
        <v>1456</v>
      </c>
      <c r="Q233" s="25" t="s">
        <v>1192</v>
      </c>
      <c r="R233" s="25" t="s">
        <v>1189</v>
      </c>
      <c r="S233" s="27" t="s">
        <v>161</v>
      </c>
      <c r="T233" s="27">
        <v>2020</v>
      </c>
      <c r="U233" s="27">
        <v>2020</v>
      </c>
      <c r="V233" s="27" t="s">
        <v>211</v>
      </c>
      <c r="W233" s="28" t="s">
        <v>216</v>
      </c>
      <c r="X233" s="197">
        <v>0</v>
      </c>
      <c r="Y233" s="197">
        <v>1</v>
      </c>
      <c r="Z233" s="197">
        <v>1</v>
      </c>
      <c r="AA233" s="197">
        <v>1</v>
      </c>
      <c r="AB233" s="197">
        <v>1</v>
      </c>
      <c r="AC233" s="197">
        <v>0</v>
      </c>
      <c r="AD233" s="197">
        <v>1</v>
      </c>
      <c r="AE233" s="197">
        <v>1</v>
      </c>
      <c r="AF233" s="26" t="s">
        <v>491</v>
      </c>
      <c r="AG233" s="26"/>
    </row>
    <row r="234" spans="1:33" x14ac:dyDescent="0.2">
      <c r="A234" s="210">
        <v>232</v>
      </c>
      <c r="B234" s="207">
        <v>61</v>
      </c>
      <c r="C234" s="208">
        <v>2</v>
      </c>
      <c r="D234" s="209" t="s">
        <v>2841</v>
      </c>
      <c r="E234" s="25" t="s">
        <v>64</v>
      </c>
      <c r="F234" s="25" t="s">
        <v>395</v>
      </c>
      <c r="G234" s="25" t="s">
        <v>1193</v>
      </c>
      <c r="H234" s="25" t="s">
        <v>2152</v>
      </c>
      <c r="I234" s="207">
        <v>131</v>
      </c>
      <c r="J234" s="27" t="s">
        <v>2839</v>
      </c>
      <c r="K234" s="27" t="s">
        <v>2842</v>
      </c>
      <c r="L234" s="26" t="s">
        <v>213</v>
      </c>
      <c r="M234" s="26" t="s">
        <v>1924</v>
      </c>
      <c r="N234" s="26" t="s">
        <v>196</v>
      </c>
      <c r="O234" s="26" t="s">
        <v>157</v>
      </c>
      <c r="P234" s="27" t="s">
        <v>1456</v>
      </c>
      <c r="Q234" s="25" t="s">
        <v>1192</v>
      </c>
      <c r="R234" s="25" t="s">
        <v>1189</v>
      </c>
      <c r="S234" s="27" t="s">
        <v>161</v>
      </c>
      <c r="T234" s="27">
        <v>2020</v>
      </c>
      <c r="U234" s="27">
        <v>2020</v>
      </c>
      <c r="V234" s="27" t="s">
        <v>211</v>
      </c>
      <c r="W234" s="28" t="s">
        <v>216</v>
      </c>
      <c r="X234" s="197">
        <v>0</v>
      </c>
      <c r="Y234" s="197">
        <v>1</v>
      </c>
      <c r="Z234" s="197">
        <v>1</v>
      </c>
      <c r="AA234" s="197">
        <v>1</v>
      </c>
      <c r="AB234" s="197">
        <v>1</v>
      </c>
      <c r="AC234" s="197">
        <v>0</v>
      </c>
      <c r="AD234" s="197">
        <v>1</v>
      </c>
      <c r="AE234" s="197">
        <v>1</v>
      </c>
      <c r="AF234" s="26" t="s">
        <v>491</v>
      </c>
      <c r="AG234" s="26"/>
    </row>
    <row r="235" spans="1:33" x14ac:dyDescent="0.2">
      <c r="A235" s="210">
        <v>233</v>
      </c>
      <c r="B235" s="207">
        <v>61</v>
      </c>
      <c r="C235" s="208">
        <v>3</v>
      </c>
      <c r="D235" s="209" t="s">
        <v>2843</v>
      </c>
      <c r="E235" s="25" t="s">
        <v>64</v>
      </c>
      <c r="F235" s="25" t="s">
        <v>395</v>
      </c>
      <c r="G235" s="25" t="s">
        <v>1193</v>
      </c>
      <c r="H235" s="25" t="s">
        <v>2152</v>
      </c>
      <c r="I235" s="207">
        <v>131</v>
      </c>
      <c r="J235" s="27" t="s">
        <v>2839</v>
      </c>
      <c r="K235" s="27" t="s">
        <v>2844</v>
      </c>
      <c r="L235" s="26" t="s">
        <v>213</v>
      </c>
      <c r="M235" s="26" t="s">
        <v>645</v>
      </c>
      <c r="N235" s="26" t="s">
        <v>196</v>
      </c>
      <c r="O235" s="26" t="s">
        <v>157</v>
      </c>
      <c r="P235" s="27" t="s">
        <v>1456</v>
      </c>
      <c r="Q235" s="25" t="s">
        <v>1192</v>
      </c>
      <c r="R235" s="25" t="s">
        <v>1189</v>
      </c>
      <c r="S235" s="27" t="s">
        <v>161</v>
      </c>
      <c r="T235" s="27">
        <v>2020</v>
      </c>
      <c r="U235" s="27">
        <v>2020</v>
      </c>
      <c r="V235" s="27" t="s">
        <v>211</v>
      </c>
      <c r="W235" s="28" t="s">
        <v>216</v>
      </c>
      <c r="X235" s="197">
        <v>0</v>
      </c>
      <c r="Y235" s="197">
        <v>1</v>
      </c>
      <c r="Z235" s="197">
        <v>1</v>
      </c>
      <c r="AA235" s="197">
        <v>1</v>
      </c>
      <c r="AB235" s="197">
        <v>1</v>
      </c>
      <c r="AC235" s="197">
        <v>0</v>
      </c>
      <c r="AD235" s="197">
        <v>1</v>
      </c>
      <c r="AE235" s="197">
        <v>1</v>
      </c>
      <c r="AF235" s="26" t="s">
        <v>491</v>
      </c>
      <c r="AG235" s="26"/>
    </row>
    <row r="236" spans="1:33" x14ac:dyDescent="0.2">
      <c r="A236" s="210">
        <v>234</v>
      </c>
      <c r="B236" s="207">
        <v>61</v>
      </c>
      <c r="C236" s="208">
        <v>4</v>
      </c>
      <c r="D236" s="209" t="s">
        <v>2845</v>
      </c>
      <c r="E236" s="25" t="s">
        <v>64</v>
      </c>
      <c r="F236" s="25" t="s">
        <v>395</v>
      </c>
      <c r="G236" s="25" t="s">
        <v>1193</v>
      </c>
      <c r="H236" s="25" t="s">
        <v>2152</v>
      </c>
      <c r="I236" s="207">
        <v>131</v>
      </c>
      <c r="J236" s="27" t="s">
        <v>2839</v>
      </c>
      <c r="K236" s="27" t="s">
        <v>2846</v>
      </c>
      <c r="L236" s="26" t="s">
        <v>213</v>
      </c>
      <c r="M236" s="26" t="s">
        <v>646</v>
      </c>
      <c r="N236" s="26" t="s">
        <v>196</v>
      </c>
      <c r="O236" s="26" t="s">
        <v>157</v>
      </c>
      <c r="P236" s="27" t="s">
        <v>1456</v>
      </c>
      <c r="Q236" s="25" t="s">
        <v>1192</v>
      </c>
      <c r="R236" s="25" t="s">
        <v>1189</v>
      </c>
      <c r="S236" s="27" t="s">
        <v>161</v>
      </c>
      <c r="T236" s="27">
        <v>2021</v>
      </c>
      <c r="U236" s="27">
        <v>2021</v>
      </c>
      <c r="V236" s="27" t="s">
        <v>211</v>
      </c>
      <c r="W236" s="28" t="s">
        <v>216</v>
      </c>
      <c r="X236" s="197">
        <v>0</v>
      </c>
      <c r="Y236" s="197">
        <v>1</v>
      </c>
      <c r="Z236" s="197">
        <v>1</v>
      </c>
      <c r="AA236" s="197">
        <v>1</v>
      </c>
      <c r="AB236" s="197">
        <v>1</v>
      </c>
      <c r="AC236" s="197">
        <v>0</v>
      </c>
      <c r="AD236" s="197">
        <v>1</v>
      </c>
      <c r="AE236" s="197">
        <v>1</v>
      </c>
      <c r="AF236" s="26" t="s">
        <v>491</v>
      </c>
      <c r="AG236" s="26"/>
    </row>
    <row r="237" spans="1:33" x14ac:dyDescent="0.2">
      <c r="A237" s="210">
        <v>235</v>
      </c>
      <c r="B237" s="207">
        <v>61</v>
      </c>
      <c r="C237" s="208">
        <v>5</v>
      </c>
      <c r="D237" s="209" t="s">
        <v>2847</v>
      </c>
      <c r="E237" s="25" t="s">
        <v>64</v>
      </c>
      <c r="F237" s="25" t="s">
        <v>395</v>
      </c>
      <c r="G237" s="25" t="s">
        <v>1193</v>
      </c>
      <c r="H237" s="25" t="s">
        <v>2152</v>
      </c>
      <c r="I237" s="207">
        <v>131</v>
      </c>
      <c r="J237" s="27" t="s">
        <v>2839</v>
      </c>
      <c r="K237" s="27" t="s">
        <v>2848</v>
      </c>
      <c r="L237" s="26" t="s">
        <v>641</v>
      </c>
      <c r="M237" s="26" t="s">
        <v>590</v>
      </c>
      <c r="N237" s="26" t="s">
        <v>196</v>
      </c>
      <c r="O237" s="26" t="s">
        <v>157</v>
      </c>
      <c r="P237" s="27" t="s">
        <v>1456</v>
      </c>
      <c r="Q237" s="25" t="s">
        <v>1192</v>
      </c>
      <c r="R237" s="25" t="s">
        <v>1189</v>
      </c>
      <c r="S237" s="27" t="s">
        <v>161</v>
      </c>
      <c r="T237" s="27">
        <v>1995</v>
      </c>
      <c r="U237" s="27">
        <v>2014</v>
      </c>
      <c r="V237" s="27" t="s">
        <v>442</v>
      </c>
      <c r="W237" s="28" t="s">
        <v>525</v>
      </c>
      <c r="X237" s="197">
        <v>0</v>
      </c>
      <c r="Y237" s="197">
        <v>1</v>
      </c>
      <c r="Z237" s="197">
        <v>1</v>
      </c>
      <c r="AA237" s="197">
        <v>1</v>
      </c>
      <c r="AB237" s="197">
        <v>1</v>
      </c>
      <c r="AC237" s="197">
        <v>0</v>
      </c>
      <c r="AD237" s="197">
        <v>1</v>
      </c>
      <c r="AE237" s="197">
        <v>1</v>
      </c>
      <c r="AF237" s="26" t="s">
        <v>643</v>
      </c>
      <c r="AG237" s="26"/>
    </row>
    <row r="238" spans="1:33" x14ac:dyDescent="0.2">
      <c r="A238" s="210">
        <v>236</v>
      </c>
      <c r="B238" s="207">
        <v>61</v>
      </c>
      <c r="C238" s="208">
        <v>6</v>
      </c>
      <c r="D238" s="209" t="s">
        <v>2849</v>
      </c>
      <c r="E238" s="25" t="s">
        <v>64</v>
      </c>
      <c r="F238" s="25" t="s">
        <v>395</v>
      </c>
      <c r="G238" s="25" t="s">
        <v>1193</v>
      </c>
      <c r="H238" s="25" t="s">
        <v>2152</v>
      </c>
      <c r="I238" s="207">
        <v>131</v>
      </c>
      <c r="J238" s="27" t="s">
        <v>2839</v>
      </c>
      <c r="K238" s="27" t="s">
        <v>2850</v>
      </c>
      <c r="L238" s="26" t="s">
        <v>641</v>
      </c>
      <c r="M238" s="26" t="s">
        <v>590</v>
      </c>
      <c r="N238" s="26" t="s">
        <v>196</v>
      </c>
      <c r="O238" s="26" t="s">
        <v>176</v>
      </c>
      <c r="P238" s="27" t="s">
        <v>1456</v>
      </c>
      <c r="Q238" s="25" t="s">
        <v>1192</v>
      </c>
      <c r="R238" s="25" t="s">
        <v>1189</v>
      </c>
      <c r="S238" s="27" t="s">
        <v>161</v>
      </c>
      <c r="T238" s="27">
        <v>2020</v>
      </c>
      <c r="U238" s="27">
        <v>2099</v>
      </c>
      <c r="V238" s="27" t="s">
        <v>162</v>
      </c>
      <c r="W238" s="28" t="s">
        <v>525</v>
      </c>
      <c r="X238" s="197">
        <v>0</v>
      </c>
      <c r="Y238" s="197">
        <v>1</v>
      </c>
      <c r="Z238" s="197">
        <v>1</v>
      </c>
      <c r="AA238" s="197">
        <v>1</v>
      </c>
      <c r="AB238" s="197">
        <v>1</v>
      </c>
      <c r="AC238" s="197">
        <v>0</v>
      </c>
      <c r="AD238" s="197">
        <v>1</v>
      </c>
      <c r="AE238" s="197">
        <v>1</v>
      </c>
      <c r="AF238" s="26" t="s">
        <v>643</v>
      </c>
      <c r="AG238" s="26"/>
    </row>
    <row r="239" spans="1:33" x14ac:dyDescent="0.2">
      <c r="A239" s="210">
        <v>237</v>
      </c>
      <c r="B239" s="207">
        <v>61</v>
      </c>
      <c r="C239" s="208">
        <v>7</v>
      </c>
      <c r="D239" s="209" t="s">
        <v>2851</v>
      </c>
      <c r="E239" s="25" t="s">
        <v>64</v>
      </c>
      <c r="F239" s="25" t="s">
        <v>395</v>
      </c>
      <c r="G239" s="25" t="s">
        <v>1193</v>
      </c>
      <c r="H239" s="25" t="s">
        <v>2738</v>
      </c>
      <c r="I239" s="207">
        <v>132</v>
      </c>
      <c r="J239" s="27" t="s">
        <v>2852</v>
      </c>
      <c r="K239" s="27" t="s">
        <v>2853</v>
      </c>
      <c r="L239" s="26" t="s">
        <v>568</v>
      </c>
      <c r="M239" s="26" t="s">
        <v>647</v>
      </c>
      <c r="N239" s="26" t="s">
        <v>1907</v>
      </c>
      <c r="O239" s="26" t="s">
        <v>176</v>
      </c>
      <c r="P239" s="27" t="s">
        <v>2125</v>
      </c>
      <c r="Q239" s="25" t="s">
        <v>1192</v>
      </c>
      <c r="R239" s="25" t="s">
        <v>1189</v>
      </c>
      <c r="S239" s="27" t="s">
        <v>161</v>
      </c>
      <c r="T239" s="27">
        <v>2015</v>
      </c>
      <c r="U239" s="27">
        <v>2100</v>
      </c>
      <c r="V239" s="27" t="s">
        <v>211</v>
      </c>
      <c r="W239" s="28" t="s">
        <v>571</v>
      </c>
      <c r="X239" s="197">
        <v>0</v>
      </c>
      <c r="Y239" s="197">
        <v>1</v>
      </c>
      <c r="Z239" s="197">
        <v>1</v>
      </c>
      <c r="AA239" s="197">
        <v>1</v>
      </c>
      <c r="AB239" s="197">
        <v>1</v>
      </c>
      <c r="AC239" s="197">
        <v>0</v>
      </c>
      <c r="AD239" s="197">
        <v>1</v>
      </c>
      <c r="AE239" s="197">
        <v>1</v>
      </c>
      <c r="AF239" s="26" t="s">
        <v>648</v>
      </c>
      <c r="AG239" s="26"/>
    </row>
    <row r="240" spans="1:33" x14ac:dyDescent="0.2">
      <c r="A240" s="210">
        <v>238</v>
      </c>
      <c r="B240" s="207">
        <v>61</v>
      </c>
      <c r="C240" s="208">
        <v>8</v>
      </c>
      <c r="D240" s="209" t="s">
        <v>2854</v>
      </c>
      <c r="E240" s="25" t="s">
        <v>64</v>
      </c>
      <c r="F240" s="25" t="s">
        <v>395</v>
      </c>
      <c r="G240" s="25" t="s">
        <v>1193</v>
      </c>
      <c r="H240" s="25" t="s">
        <v>2738</v>
      </c>
      <c r="I240" s="207">
        <v>132</v>
      </c>
      <c r="J240" s="27" t="s">
        <v>2852</v>
      </c>
      <c r="K240" s="27" t="s">
        <v>2855</v>
      </c>
      <c r="L240" s="26" t="s">
        <v>568</v>
      </c>
      <c r="M240" s="26" t="s">
        <v>649</v>
      </c>
      <c r="N240" s="26" t="s">
        <v>1907</v>
      </c>
      <c r="O240" s="26" t="s">
        <v>176</v>
      </c>
      <c r="P240" s="27" t="s">
        <v>2125</v>
      </c>
      <c r="Q240" s="25" t="s">
        <v>1192</v>
      </c>
      <c r="R240" s="25" t="s">
        <v>1189</v>
      </c>
      <c r="S240" s="27" t="s">
        <v>161</v>
      </c>
      <c r="T240" s="27">
        <v>2015</v>
      </c>
      <c r="U240" s="27">
        <v>2100</v>
      </c>
      <c r="V240" s="27" t="s">
        <v>211</v>
      </c>
      <c r="W240" s="28" t="s">
        <v>571</v>
      </c>
      <c r="X240" s="197">
        <v>0</v>
      </c>
      <c r="Y240" s="197">
        <v>1</v>
      </c>
      <c r="Z240" s="197">
        <v>1</v>
      </c>
      <c r="AA240" s="197">
        <v>1</v>
      </c>
      <c r="AB240" s="197">
        <v>1</v>
      </c>
      <c r="AC240" s="197">
        <v>0</v>
      </c>
      <c r="AD240" s="197">
        <v>1</v>
      </c>
      <c r="AE240" s="197">
        <v>1</v>
      </c>
      <c r="AF240" s="26" t="s">
        <v>1925</v>
      </c>
      <c r="AG240" s="26"/>
    </row>
    <row r="241" spans="1:33" x14ac:dyDescent="0.2">
      <c r="A241" s="210">
        <v>239</v>
      </c>
      <c r="B241" s="207">
        <v>61</v>
      </c>
      <c r="C241" s="208">
        <v>9</v>
      </c>
      <c r="D241" s="209" t="s">
        <v>2856</v>
      </c>
      <c r="E241" s="25" t="s">
        <v>64</v>
      </c>
      <c r="F241" s="25" t="s">
        <v>395</v>
      </c>
      <c r="G241" s="25" t="s">
        <v>1193</v>
      </c>
      <c r="H241" s="25" t="s">
        <v>2738</v>
      </c>
      <c r="I241" s="207">
        <v>132</v>
      </c>
      <c r="J241" s="27" t="s">
        <v>2852</v>
      </c>
      <c r="K241" s="27" t="s">
        <v>2857</v>
      </c>
      <c r="L241" s="26" t="s">
        <v>568</v>
      </c>
      <c r="M241" s="26" t="s">
        <v>650</v>
      </c>
      <c r="N241" s="26" t="s">
        <v>1907</v>
      </c>
      <c r="O241" s="26" t="s">
        <v>176</v>
      </c>
      <c r="P241" s="27" t="s">
        <v>2125</v>
      </c>
      <c r="Q241" s="25" t="s">
        <v>1192</v>
      </c>
      <c r="R241" s="25" t="s">
        <v>1189</v>
      </c>
      <c r="S241" s="27" t="s">
        <v>161</v>
      </c>
      <c r="T241" s="27">
        <v>2015</v>
      </c>
      <c r="U241" s="27">
        <v>2100</v>
      </c>
      <c r="V241" s="27" t="s">
        <v>211</v>
      </c>
      <c r="W241" s="28" t="s">
        <v>571</v>
      </c>
      <c r="X241" s="197">
        <v>0</v>
      </c>
      <c r="Y241" s="197">
        <v>1</v>
      </c>
      <c r="Z241" s="197">
        <v>1</v>
      </c>
      <c r="AA241" s="197">
        <v>1</v>
      </c>
      <c r="AB241" s="197">
        <v>1</v>
      </c>
      <c r="AC241" s="197">
        <v>0</v>
      </c>
      <c r="AD241" s="197">
        <v>1</v>
      </c>
      <c r="AE241" s="197">
        <v>1</v>
      </c>
      <c r="AF241" s="26" t="s">
        <v>651</v>
      </c>
      <c r="AG241" s="26"/>
    </row>
    <row r="242" spans="1:33" x14ac:dyDescent="0.2">
      <c r="A242" s="210">
        <v>240</v>
      </c>
      <c r="B242" s="207">
        <v>61</v>
      </c>
      <c r="C242" s="208">
        <v>10</v>
      </c>
      <c r="D242" s="209" t="s">
        <v>2858</v>
      </c>
      <c r="E242" s="25" t="s">
        <v>64</v>
      </c>
      <c r="F242" s="25" t="s">
        <v>395</v>
      </c>
      <c r="G242" s="25" t="s">
        <v>1193</v>
      </c>
      <c r="H242" s="25" t="s">
        <v>2337</v>
      </c>
      <c r="I242" s="207">
        <v>133</v>
      </c>
      <c r="J242" s="27" t="s">
        <v>2859</v>
      </c>
      <c r="K242" s="27" t="s">
        <v>2860</v>
      </c>
      <c r="L242" s="26" t="s">
        <v>589</v>
      </c>
      <c r="M242" s="26" t="s">
        <v>590</v>
      </c>
      <c r="N242" s="26" t="s">
        <v>297</v>
      </c>
      <c r="O242" s="26" t="s">
        <v>176</v>
      </c>
      <c r="P242" s="27" t="s">
        <v>589</v>
      </c>
      <c r="Q242" s="25" t="s">
        <v>1195</v>
      </c>
      <c r="R242" s="25" t="s">
        <v>1186</v>
      </c>
      <c r="S242" s="27" t="s">
        <v>205</v>
      </c>
      <c r="T242" s="27">
        <v>0</v>
      </c>
      <c r="U242" s="27">
        <v>0</v>
      </c>
      <c r="V242" s="27" t="s">
        <v>205</v>
      </c>
      <c r="W242" s="28" t="s">
        <v>205</v>
      </c>
      <c r="X242" s="197">
        <v>0</v>
      </c>
      <c r="Y242" s="197">
        <v>1</v>
      </c>
      <c r="Z242" s="197">
        <v>1</v>
      </c>
      <c r="AA242" s="197">
        <v>1</v>
      </c>
      <c r="AB242" s="197">
        <v>1</v>
      </c>
      <c r="AC242" s="197">
        <v>0</v>
      </c>
      <c r="AD242" s="197">
        <v>1</v>
      </c>
      <c r="AE242" s="197">
        <v>1</v>
      </c>
      <c r="AF242" s="26" t="s">
        <v>1927</v>
      </c>
      <c r="AG242" s="26"/>
    </row>
    <row r="243" spans="1:33" x14ac:dyDescent="0.2">
      <c r="A243" s="210">
        <v>241</v>
      </c>
      <c r="B243" s="207">
        <v>62</v>
      </c>
      <c r="C243" s="208">
        <v>1</v>
      </c>
      <c r="D243" s="209" t="s">
        <v>2861</v>
      </c>
      <c r="E243" s="25" t="s">
        <v>65</v>
      </c>
      <c r="F243" s="25" t="s">
        <v>395</v>
      </c>
      <c r="G243" s="25" t="s">
        <v>1193</v>
      </c>
      <c r="H243" s="25" t="s">
        <v>2742</v>
      </c>
      <c r="I243" s="207">
        <v>134</v>
      </c>
      <c r="J243" s="27" t="s">
        <v>2862</v>
      </c>
      <c r="K243" s="27" t="s">
        <v>2863</v>
      </c>
      <c r="L243" s="26" t="s">
        <v>562</v>
      </c>
      <c r="M243" s="26" t="s">
        <v>563</v>
      </c>
      <c r="N243" s="26" t="s">
        <v>1908</v>
      </c>
      <c r="O243" s="26" t="s">
        <v>157</v>
      </c>
      <c r="P243" s="27" t="s">
        <v>1215</v>
      </c>
      <c r="Q243" s="25" t="s">
        <v>1192</v>
      </c>
      <c r="R243" s="25" t="s">
        <v>1189</v>
      </c>
      <c r="S243" s="27" t="s">
        <v>168</v>
      </c>
      <c r="T243" s="27">
        <v>1900</v>
      </c>
      <c r="U243" s="27">
        <v>2023</v>
      </c>
      <c r="V243" s="27" t="s">
        <v>211</v>
      </c>
      <c r="W243" s="28" t="s">
        <v>565</v>
      </c>
      <c r="X243" s="197">
        <v>1</v>
      </c>
      <c r="Y243" s="197">
        <v>1</v>
      </c>
      <c r="Z243" s="197">
        <v>1</v>
      </c>
      <c r="AA243" s="197">
        <v>1</v>
      </c>
      <c r="AB243" s="197">
        <v>1</v>
      </c>
      <c r="AC243" s="197">
        <v>0</v>
      </c>
      <c r="AD243" s="197">
        <v>1</v>
      </c>
      <c r="AE243" s="197">
        <v>1</v>
      </c>
      <c r="AF243" s="26" t="s">
        <v>567</v>
      </c>
      <c r="AG243" s="26"/>
    </row>
    <row r="244" spans="1:33" x14ac:dyDescent="0.2">
      <c r="A244" s="210">
        <v>242</v>
      </c>
      <c r="B244" s="207">
        <v>62</v>
      </c>
      <c r="C244" s="208">
        <v>2</v>
      </c>
      <c r="D244" s="209" t="s">
        <v>2864</v>
      </c>
      <c r="E244" s="25" t="s">
        <v>65</v>
      </c>
      <c r="F244" s="25" t="s">
        <v>395</v>
      </c>
      <c r="G244" s="25" t="s">
        <v>1193</v>
      </c>
      <c r="H244" s="25" t="s">
        <v>2466</v>
      </c>
      <c r="I244" s="207">
        <v>135</v>
      </c>
      <c r="J244" s="27" t="s">
        <v>2865</v>
      </c>
      <c r="K244" s="27" t="s">
        <v>2866</v>
      </c>
      <c r="L244" s="26" t="s">
        <v>379</v>
      </c>
      <c r="M244" s="26" t="s">
        <v>683</v>
      </c>
      <c r="N244" s="26" t="s">
        <v>388</v>
      </c>
      <c r="O244" s="26" t="s">
        <v>157</v>
      </c>
      <c r="P244" s="27" t="s">
        <v>389</v>
      </c>
      <c r="Q244" s="25" t="s">
        <v>1195</v>
      </c>
      <c r="R244" s="25" t="s">
        <v>1186</v>
      </c>
      <c r="S244" s="27" t="s">
        <v>161</v>
      </c>
      <c r="T244" s="27">
        <v>2016</v>
      </c>
      <c r="U244" s="27">
        <v>2021</v>
      </c>
      <c r="V244" s="27" t="s">
        <v>162</v>
      </c>
      <c r="W244" s="28" t="s">
        <v>390</v>
      </c>
      <c r="X244" s="197">
        <v>0</v>
      </c>
      <c r="Y244" s="197">
        <v>1</v>
      </c>
      <c r="Z244" s="197">
        <v>1</v>
      </c>
      <c r="AA244" s="197">
        <v>1</v>
      </c>
      <c r="AB244" s="197">
        <v>1</v>
      </c>
      <c r="AC244" s="197">
        <v>0</v>
      </c>
      <c r="AD244" s="197">
        <v>1</v>
      </c>
      <c r="AE244" s="197">
        <v>1</v>
      </c>
      <c r="AF244" s="26" t="s">
        <v>1928</v>
      </c>
      <c r="AG244" s="26"/>
    </row>
    <row r="245" spans="1:33" x14ac:dyDescent="0.2">
      <c r="A245" s="210">
        <v>243</v>
      </c>
      <c r="B245" s="207">
        <v>62</v>
      </c>
      <c r="C245" s="208">
        <v>3</v>
      </c>
      <c r="D245" s="209" t="s">
        <v>2867</v>
      </c>
      <c r="E245" s="25" t="s">
        <v>65</v>
      </c>
      <c r="F245" s="25" t="s">
        <v>395</v>
      </c>
      <c r="G245" s="25" t="s">
        <v>1193</v>
      </c>
      <c r="H245" s="25" t="s">
        <v>2466</v>
      </c>
      <c r="I245" s="207">
        <v>135</v>
      </c>
      <c r="J245" s="27" t="s">
        <v>2868</v>
      </c>
      <c r="K245" s="27" t="s">
        <v>2869</v>
      </c>
      <c r="L245" s="26" t="s">
        <v>379</v>
      </c>
      <c r="M245" s="26" t="s">
        <v>683</v>
      </c>
      <c r="N245" s="26" t="s">
        <v>388</v>
      </c>
      <c r="O245" s="26" t="s">
        <v>157</v>
      </c>
      <c r="P245" s="27" t="s">
        <v>1247</v>
      </c>
      <c r="Q245" s="25" t="s">
        <v>1195</v>
      </c>
      <c r="R245" s="25" t="s">
        <v>1186</v>
      </c>
      <c r="S245" s="27" t="s">
        <v>161</v>
      </c>
      <c r="T245" s="27">
        <v>2021</v>
      </c>
      <c r="U245" s="27">
        <v>2022</v>
      </c>
      <c r="V245" s="27" t="s">
        <v>211</v>
      </c>
      <c r="W245" s="28" t="s">
        <v>656</v>
      </c>
      <c r="X245" s="197">
        <v>0</v>
      </c>
      <c r="Y245" s="197">
        <v>1</v>
      </c>
      <c r="Z245" s="197">
        <v>1</v>
      </c>
      <c r="AA245" s="197">
        <v>1</v>
      </c>
      <c r="AB245" s="197">
        <v>1</v>
      </c>
      <c r="AC245" s="197">
        <v>0</v>
      </c>
      <c r="AD245" s="197">
        <v>1</v>
      </c>
      <c r="AE245" s="197">
        <v>1</v>
      </c>
      <c r="AF245" s="26" t="s">
        <v>658</v>
      </c>
      <c r="AG245" s="26"/>
    </row>
    <row r="246" spans="1:33" x14ac:dyDescent="0.2">
      <c r="A246" s="210">
        <v>244</v>
      </c>
      <c r="B246" s="207">
        <v>62</v>
      </c>
      <c r="C246" s="208">
        <v>4</v>
      </c>
      <c r="D246" s="209" t="s">
        <v>2870</v>
      </c>
      <c r="E246" s="25" t="s">
        <v>65</v>
      </c>
      <c r="F246" s="25" t="s">
        <v>395</v>
      </c>
      <c r="G246" s="25" t="s">
        <v>1193</v>
      </c>
      <c r="H246" s="25" t="s">
        <v>2466</v>
      </c>
      <c r="I246" s="207">
        <v>135</v>
      </c>
      <c r="J246" s="27" t="s">
        <v>2868</v>
      </c>
      <c r="K246" s="27" t="s">
        <v>2871</v>
      </c>
      <c r="L246" s="26" t="s">
        <v>379</v>
      </c>
      <c r="M246" s="26" t="s">
        <v>683</v>
      </c>
      <c r="N246" s="26" t="s">
        <v>388</v>
      </c>
      <c r="O246" s="26" t="s">
        <v>157</v>
      </c>
      <c r="P246" s="27" t="s">
        <v>1247</v>
      </c>
      <c r="Q246" s="25" t="s">
        <v>1195</v>
      </c>
      <c r="R246" s="25" t="s">
        <v>1186</v>
      </c>
      <c r="S246" s="27" t="s">
        <v>161</v>
      </c>
      <c r="T246" s="27">
        <v>0</v>
      </c>
      <c r="U246" s="27">
        <v>0</v>
      </c>
      <c r="V246" s="27" t="s">
        <v>211</v>
      </c>
      <c r="W246" s="28" t="s">
        <v>659</v>
      </c>
      <c r="X246" s="197">
        <v>0</v>
      </c>
      <c r="Y246" s="197">
        <v>1</v>
      </c>
      <c r="Z246" s="197">
        <v>1</v>
      </c>
      <c r="AA246" s="197">
        <v>1</v>
      </c>
      <c r="AB246" s="197">
        <v>1</v>
      </c>
      <c r="AC246" s="197">
        <v>0</v>
      </c>
      <c r="AD246" s="197">
        <v>1</v>
      </c>
      <c r="AE246" s="197">
        <v>1</v>
      </c>
      <c r="AF246" s="26" t="s">
        <v>660</v>
      </c>
      <c r="AG246" s="26"/>
    </row>
    <row r="247" spans="1:33" x14ac:dyDescent="0.2">
      <c r="A247" s="210">
        <v>245</v>
      </c>
      <c r="B247" s="207">
        <v>62</v>
      </c>
      <c r="C247" s="208">
        <v>5</v>
      </c>
      <c r="D247" s="209" t="s">
        <v>2872</v>
      </c>
      <c r="E247" s="25" t="s">
        <v>65</v>
      </c>
      <c r="F247" s="25" t="s">
        <v>395</v>
      </c>
      <c r="G247" s="25" t="s">
        <v>1193</v>
      </c>
      <c r="H247" s="25" t="s">
        <v>2466</v>
      </c>
      <c r="I247" s="207">
        <v>135</v>
      </c>
      <c r="J247" s="27" t="s">
        <v>2868</v>
      </c>
      <c r="K247" s="27" t="s">
        <v>2873</v>
      </c>
      <c r="L247" s="26" t="s">
        <v>661</v>
      </c>
      <c r="M247" s="26" t="s">
        <v>662</v>
      </c>
      <c r="N247" s="26" t="s">
        <v>388</v>
      </c>
      <c r="O247" s="26" t="s">
        <v>157</v>
      </c>
      <c r="P247" s="27" t="s">
        <v>1247</v>
      </c>
      <c r="Q247" s="25" t="s">
        <v>1195</v>
      </c>
      <c r="R247" s="25" t="s">
        <v>1186</v>
      </c>
      <c r="S247" s="27" t="s">
        <v>161</v>
      </c>
      <c r="T247" s="27">
        <v>2012</v>
      </c>
      <c r="U247" s="27">
        <v>2021</v>
      </c>
      <c r="V247" s="27" t="s">
        <v>211</v>
      </c>
      <c r="W247" s="28" t="s">
        <v>663</v>
      </c>
      <c r="X247" s="197">
        <v>1</v>
      </c>
      <c r="Y247" s="197">
        <v>1</v>
      </c>
      <c r="Z247" s="197">
        <v>1</v>
      </c>
      <c r="AA247" s="197">
        <v>1</v>
      </c>
      <c r="AB247" s="197">
        <v>1</v>
      </c>
      <c r="AC247" s="197">
        <v>0</v>
      </c>
      <c r="AD247" s="197">
        <v>1</v>
      </c>
      <c r="AE247" s="197">
        <v>1</v>
      </c>
      <c r="AF247" s="26" t="s">
        <v>665</v>
      </c>
      <c r="AG247" s="26"/>
    </row>
    <row r="248" spans="1:33" x14ac:dyDescent="0.2">
      <c r="A248" s="210">
        <v>246</v>
      </c>
      <c r="B248" s="207">
        <v>62</v>
      </c>
      <c r="C248" s="208">
        <v>6</v>
      </c>
      <c r="D248" s="209" t="s">
        <v>2874</v>
      </c>
      <c r="E248" s="25" t="s">
        <v>65</v>
      </c>
      <c r="F248" s="25" t="s">
        <v>395</v>
      </c>
      <c r="G248" s="25" t="s">
        <v>1193</v>
      </c>
      <c r="H248" s="25" t="s">
        <v>2466</v>
      </c>
      <c r="I248" s="207">
        <v>135</v>
      </c>
      <c r="J248" s="27" t="s">
        <v>2868</v>
      </c>
      <c r="K248" s="27" t="s">
        <v>2875</v>
      </c>
      <c r="L248" s="26" t="s">
        <v>661</v>
      </c>
      <c r="M248" s="26" t="s">
        <v>666</v>
      </c>
      <c r="N248" s="26" t="s">
        <v>388</v>
      </c>
      <c r="O248" s="26" t="s">
        <v>157</v>
      </c>
      <c r="P248" s="27" t="s">
        <v>1247</v>
      </c>
      <c r="Q248" s="25" t="s">
        <v>1195</v>
      </c>
      <c r="R248" s="25" t="s">
        <v>1186</v>
      </c>
      <c r="S248" s="27" t="s">
        <v>161</v>
      </c>
      <c r="T248" s="27">
        <v>2012</v>
      </c>
      <c r="U248" s="27">
        <v>2021</v>
      </c>
      <c r="V248" s="27" t="s">
        <v>211</v>
      </c>
      <c r="W248" s="28" t="s">
        <v>663</v>
      </c>
      <c r="X248" s="197">
        <v>1</v>
      </c>
      <c r="Y248" s="197">
        <v>1</v>
      </c>
      <c r="Z248" s="197">
        <v>1</v>
      </c>
      <c r="AA248" s="197">
        <v>1</v>
      </c>
      <c r="AB248" s="197">
        <v>1</v>
      </c>
      <c r="AC248" s="197">
        <v>0</v>
      </c>
      <c r="AD248" s="197">
        <v>1</v>
      </c>
      <c r="AE248" s="197">
        <v>1</v>
      </c>
      <c r="AF248" s="26" t="s">
        <v>667</v>
      </c>
      <c r="AG248" s="26"/>
    </row>
    <row r="249" spans="1:33" x14ac:dyDescent="0.2">
      <c r="A249" s="210">
        <v>247</v>
      </c>
      <c r="B249" s="207">
        <v>62</v>
      </c>
      <c r="C249" s="208">
        <v>7</v>
      </c>
      <c r="D249" s="209" t="s">
        <v>2876</v>
      </c>
      <c r="E249" s="25" t="s">
        <v>65</v>
      </c>
      <c r="F249" s="25" t="s">
        <v>395</v>
      </c>
      <c r="G249" s="25" t="s">
        <v>1193</v>
      </c>
      <c r="H249" s="25" t="s">
        <v>2466</v>
      </c>
      <c r="I249" s="207">
        <v>135</v>
      </c>
      <c r="J249" s="27" t="s">
        <v>2877</v>
      </c>
      <c r="K249" s="27" t="s">
        <v>2878</v>
      </c>
      <c r="L249" s="26" t="s">
        <v>379</v>
      </c>
      <c r="M249" s="26" t="s">
        <v>683</v>
      </c>
      <c r="N249" s="26" t="s">
        <v>388</v>
      </c>
      <c r="O249" s="26" t="s">
        <v>157</v>
      </c>
      <c r="P249" s="27" t="s">
        <v>1454</v>
      </c>
      <c r="Q249" s="25" t="s">
        <v>1192</v>
      </c>
      <c r="R249" s="25" t="s">
        <v>1189</v>
      </c>
      <c r="S249" s="27" t="s">
        <v>161</v>
      </c>
      <c r="T249" s="27">
        <v>2023</v>
      </c>
      <c r="U249" s="27">
        <v>2023</v>
      </c>
      <c r="V249" s="27" t="s">
        <v>211</v>
      </c>
      <c r="W249" s="28" t="s">
        <v>654</v>
      </c>
      <c r="X249" s="197">
        <v>0</v>
      </c>
      <c r="Y249" s="197">
        <v>1</v>
      </c>
      <c r="Z249" s="197">
        <v>1</v>
      </c>
      <c r="AA249" s="197">
        <v>1</v>
      </c>
      <c r="AB249" s="197">
        <v>1</v>
      </c>
      <c r="AC249" s="197">
        <v>0</v>
      </c>
      <c r="AD249" s="197">
        <v>1</v>
      </c>
      <c r="AE249" s="197">
        <v>1</v>
      </c>
      <c r="AF249" s="26" t="s">
        <v>1929</v>
      </c>
      <c r="AG249" s="26"/>
    </row>
    <row r="250" spans="1:33" x14ac:dyDescent="0.2">
      <c r="A250" s="210">
        <v>248</v>
      </c>
      <c r="B250" s="207">
        <v>63</v>
      </c>
      <c r="C250" s="208">
        <v>1</v>
      </c>
      <c r="D250" s="209" t="s">
        <v>2879</v>
      </c>
      <c r="E250" s="25" t="s">
        <v>66</v>
      </c>
      <c r="F250" s="25" t="s">
        <v>395</v>
      </c>
      <c r="G250" s="25" t="s">
        <v>1193</v>
      </c>
      <c r="H250" s="25" t="s">
        <v>2738</v>
      </c>
      <c r="I250" s="207">
        <v>136</v>
      </c>
      <c r="J250" s="27" t="s">
        <v>2880</v>
      </c>
      <c r="K250" s="27" t="s">
        <v>2881</v>
      </c>
      <c r="L250" s="26" t="s">
        <v>568</v>
      </c>
      <c r="M250" s="26" t="s">
        <v>668</v>
      </c>
      <c r="N250" s="26" t="s">
        <v>1907</v>
      </c>
      <c r="O250" s="26" t="s">
        <v>176</v>
      </c>
      <c r="P250" s="27" t="s">
        <v>2125</v>
      </c>
      <c r="Q250" s="25" t="s">
        <v>1192</v>
      </c>
      <c r="R250" s="25" t="s">
        <v>1189</v>
      </c>
      <c r="S250" s="27" t="s">
        <v>161</v>
      </c>
      <c r="T250" s="27">
        <v>2015</v>
      </c>
      <c r="U250" s="27">
        <v>2100</v>
      </c>
      <c r="V250" s="27" t="s">
        <v>211</v>
      </c>
      <c r="W250" s="28" t="s">
        <v>571</v>
      </c>
      <c r="X250" s="197">
        <v>0</v>
      </c>
      <c r="Y250" s="197">
        <v>1</v>
      </c>
      <c r="Z250" s="197">
        <v>1</v>
      </c>
      <c r="AA250" s="197">
        <v>1</v>
      </c>
      <c r="AB250" s="197">
        <v>1</v>
      </c>
      <c r="AC250" s="197">
        <v>0</v>
      </c>
      <c r="AD250" s="197">
        <v>1</v>
      </c>
      <c r="AE250" s="197">
        <v>1</v>
      </c>
      <c r="AF250" s="26" t="s">
        <v>669</v>
      </c>
      <c r="AG250" s="26"/>
    </row>
    <row r="251" spans="1:33" x14ac:dyDescent="0.2">
      <c r="A251" s="210">
        <v>249</v>
      </c>
      <c r="B251" s="207">
        <v>63</v>
      </c>
      <c r="C251" s="208">
        <v>2</v>
      </c>
      <c r="D251" s="209" t="s">
        <v>2882</v>
      </c>
      <c r="E251" s="25" t="s">
        <v>66</v>
      </c>
      <c r="F251" s="25" t="s">
        <v>395</v>
      </c>
      <c r="G251" s="25" t="s">
        <v>1193</v>
      </c>
      <c r="H251" s="25" t="s">
        <v>2738</v>
      </c>
      <c r="I251" s="207">
        <v>136</v>
      </c>
      <c r="J251" s="27" t="s">
        <v>2880</v>
      </c>
      <c r="K251" s="27" t="s">
        <v>2883</v>
      </c>
      <c r="L251" s="26" t="s">
        <v>568</v>
      </c>
      <c r="M251" s="26" t="s">
        <v>670</v>
      </c>
      <c r="N251" s="26" t="s">
        <v>1907</v>
      </c>
      <c r="O251" s="26" t="s">
        <v>176</v>
      </c>
      <c r="P251" s="27" t="s">
        <v>2125</v>
      </c>
      <c r="Q251" s="25" t="s">
        <v>1192</v>
      </c>
      <c r="R251" s="25" t="s">
        <v>1189</v>
      </c>
      <c r="S251" s="27" t="s">
        <v>161</v>
      </c>
      <c r="T251" s="27">
        <v>2015</v>
      </c>
      <c r="U251" s="27">
        <v>2100</v>
      </c>
      <c r="V251" s="27" t="s">
        <v>211</v>
      </c>
      <c r="W251" s="28" t="s">
        <v>571</v>
      </c>
      <c r="X251" s="197">
        <v>0</v>
      </c>
      <c r="Y251" s="197">
        <v>1</v>
      </c>
      <c r="Z251" s="197">
        <v>1</v>
      </c>
      <c r="AA251" s="197">
        <v>1</v>
      </c>
      <c r="AB251" s="197">
        <v>1</v>
      </c>
      <c r="AC251" s="197">
        <v>0</v>
      </c>
      <c r="AD251" s="197">
        <v>1</v>
      </c>
      <c r="AE251" s="197">
        <v>1</v>
      </c>
      <c r="AF251" s="26" t="s">
        <v>671</v>
      </c>
      <c r="AG251" s="26"/>
    </row>
    <row r="252" spans="1:33" x14ac:dyDescent="0.2">
      <c r="A252" s="210">
        <v>250</v>
      </c>
      <c r="B252" s="207">
        <v>63</v>
      </c>
      <c r="C252" s="208">
        <v>3</v>
      </c>
      <c r="D252" s="209" t="s">
        <v>2884</v>
      </c>
      <c r="E252" s="25" t="s">
        <v>66</v>
      </c>
      <c r="F252" s="25" t="s">
        <v>395</v>
      </c>
      <c r="G252" s="25" t="s">
        <v>1193</v>
      </c>
      <c r="H252" s="25" t="s">
        <v>2742</v>
      </c>
      <c r="I252" s="207">
        <v>137</v>
      </c>
      <c r="J252" s="27" t="s">
        <v>2885</v>
      </c>
      <c r="K252" s="27" t="s">
        <v>2886</v>
      </c>
      <c r="L252" s="26" t="s">
        <v>562</v>
      </c>
      <c r="M252" s="26" t="s">
        <v>563</v>
      </c>
      <c r="N252" s="26" t="s">
        <v>1908</v>
      </c>
      <c r="O252" s="26" t="s">
        <v>157</v>
      </c>
      <c r="P252" s="27" t="s">
        <v>1215</v>
      </c>
      <c r="Q252" s="25" t="s">
        <v>1192</v>
      </c>
      <c r="R252" s="25" t="s">
        <v>1189</v>
      </c>
      <c r="S252" s="27" t="s">
        <v>168</v>
      </c>
      <c r="T252" s="27">
        <v>1900</v>
      </c>
      <c r="U252" s="27">
        <v>2023</v>
      </c>
      <c r="V252" s="27" t="s">
        <v>211</v>
      </c>
      <c r="W252" s="28" t="s">
        <v>565</v>
      </c>
      <c r="X252" s="197">
        <v>1</v>
      </c>
      <c r="Y252" s="197">
        <v>1</v>
      </c>
      <c r="Z252" s="197">
        <v>1</v>
      </c>
      <c r="AA252" s="197">
        <v>1</v>
      </c>
      <c r="AB252" s="197">
        <v>1</v>
      </c>
      <c r="AC252" s="197">
        <v>0</v>
      </c>
      <c r="AD252" s="197">
        <v>1</v>
      </c>
      <c r="AE252" s="197">
        <v>1</v>
      </c>
      <c r="AF252" s="26" t="s">
        <v>567</v>
      </c>
      <c r="AG252" s="26"/>
    </row>
    <row r="253" spans="1:33" x14ac:dyDescent="0.2">
      <c r="A253" s="210">
        <v>251</v>
      </c>
      <c r="B253" s="207">
        <v>64</v>
      </c>
      <c r="C253" s="208">
        <v>1</v>
      </c>
      <c r="D253" s="209" t="s">
        <v>2887</v>
      </c>
      <c r="E253" s="25" t="s">
        <v>67</v>
      </c>
      <c r="F253" s="25" t="s">
        <v>395</v>
      </c>
      <c r="G253" s="25" t="s">
        <v>1193</v>
      </c>
      <c r="H253" s="25" t="s">
        <v>2742</v>
      </c>
      <c r="I253" s="207">
        <v>138</v>
      </c>
      <c r="J253" s="27" t="s">
        <v>2888</v>
      </c>
      <c r="K253" s="27" t="s">
        <v>2889</v>
      </c>
      <c r="L253" s="26" t="s">
        <v>562</v>
      </c>
      <c r="M253" s="26" t="s">
        <v>563</v>
      </c>
      <c r="N253" s="26" t="s">
        <v>1908</v>
      </c>
      <c r="O253" s="26" t="s">
        <v>157</v>
      </c>
      <c r="P253" s="27" t="s">
        <v>1215</v>
      </c>
      <c r="Q253" s="25" t="s">
        <v>1192</v>
      </c>
      <c r="R253" s="25" t="s">
        <v>1189</v>
      </c>
      <c r="S253" s="27" t="s">
        <v>168</v>
      </c>
      <c r="T253" s="27">
        <v>1900</v>
      </c>
      <c r="U253" s="27">
        <v>2023</v>
      </c>
      <c r="V253" s="27" t="s">
        <v>211</v>
      </c>
      <c r="W253" s="28" t="s">
        <v>565</v>
      </c>
      <c r="X253" s="197">
        <v>1</v>
      </c>
      <c r="Y253" s="197">
        <v>1</v>
      </c>
      <c r="Z253" s="197">
        <v>1</v>
      </c>
      <c r="AA253" s="197">
        <v>1</v>
      </c>
      <c r="AB253" s="197">
        <v>1</v>
      </c>
      <c r="AC253" s="197">
        <v>0</v>
      </c>
      <c r="AD253" s="197">
        <v>1</v>
      </c>
      <c r="AE253" s="197">
        <v>1</v>
      </c>
      <c r="AF253" s="26" t="s">
        <v>567</v>
      </c>
      <c r="AG253" s="26"/>
    </row>
    <row r="254" spans="1:33" x14ac:dyDescent="0.2">
      <c r="A254" s="210">
        <v>252</v>
      </c>
      <c r="B254" s="207">
        <v>65</v>
      </c>
      <c r="C254" s="208">
        <v>1</v>
      </c>
      <c r="D254" s="209" t="s">
        <v>2890</v>
      </c>
      <c r="E254" s="25" t="s">
        <v>68</v>
      </c>
      <c r="F254" s="25" t="s">
        <v>395</v>
      </c>
      <c r="G254" s="25" t="s">
        <v>1193</v>
      </c>
      <c r="H254" s="25" t="s">
        <v>2152</v>
      </c>
      <c r="I254" s="207">
        <v>139</v>
      </c>
      <c r="J254" s="27" t="s">
        <v>2891</v>
      </c>
      <c r="K254" s="27" t="s">
        <v>2892</v>
      </c>
      <c r="L254" s="26" t="s">
        <v>614</v>
      </c>
      <c r="M254" s="26" t="s">
        <v>672</v>
      </c>
      <c r="N254" s="26" t="s">
        <v>196</v>
      </c>
      <c r="O254" s="26" t="s">
        <v>176</v>
      </c>
      <c r="P254" s="27" t="s">
        <v>1209</v>
      </c>
      <c r="Q254" s="25" t="s">
        <v>1192</v>
      </c>
      <c r="R254" s="25" t="s">
        <v>1189</v>
      </c>
      <c r="S254" s="27" t="s">
        <v>161</v>
      </c>
      <c r="T254" s="27">
        <v>2015</v>
      </c>
      <c r="U254" s="27">
        <v>2100</v>
      </c>
      <c r="V254" s="27" t="s">
        <v>211</v>
      </c>
      <c r="W254" s="28" t="s">
        <v>571</v>
      </c>
      <c r="X254" s="197">
        <v>1</v>
      </c>
      <c r="Y254" s="197">
        <v>1</v>
      </c>
      <c r="Z254" s="197">
        <v>1</v>
      </c>
      <c r="AA254" s="197">
        <v>1</v>
      </c>
      <c r="AB254" s="197">
        <v>1</v>
      </c>
      <c r="AC254" s="197">
        <v>0</v>
      </c>
      <c r="AD254" s="197">
        <v>1</v>
      </c>
      <c r="AE254" s="197">
        <v>1</v>
      </c>
      <c r="AF254" s="26" t="s">
        <v>617</v>
      </c>
      <c r="AG254" s="26"/>
    </row>
    <row r="255" spans="1:33" x14ac:dyDescent="0.2">
      <c r="A255" s="210">
        <v>253</v>
      </c>
      <c r="B255" s="207">
        <v>66</v>
      </c>
      <c r="C255" s="208">
        <v>1</v>
      </c>
      <c r="D255" s="209" t="s">
        <v>2893</v>
      </c>
      <c r="E255" s="25" t="s">
        <v>69</v>
      </c>
      <c r="F255" s="25" t="s">
        <v>395</v>
      </c>
      <c r="G255" s="25" t="s">
        <v>1193</v>
      </c>
      <c r="H255" s="25" t="s">
        <v>2152</v>
      </c>
      <c r="I255" s="207">
        <v>140</v>
      </c>
      <c r="J255" s="27" t="s">
        <v>2894</v>
      </c>
      <c r="K255" s="27" t="s">
        <v>2895</v>
      </c>
      <c r="L255" s="26" t="s">
        <v>673</v>
      </c>
      <c r="M255" s="26" t="s">
        <v>674</v>
      </c>
      <c r="N255" s="26" t="s">
        <v>196</v>
      </c>
      <c r="O255" s="26" t="s">
        <v>157</v>
      </c>
      <c r="P255" s="27" t="s">
        <v>1262</v>
      </c>
      <c r="Q255" s="25" t="s">
        <v>1195</v>
      </c>
      <c r="R255" s="25" t="s">
        <v>1189</v>
      </c>
      <c r="S255" s="27" t="s">
        <v>161</v>
      </c>
      <c r="T255" s="27">
        <v>1905</v>
      </c>
      <c r="U255" s="27">
        <v>2023</v>
      </c>
      <c r="V255" s="27" t="s">
        <v>162</v>
      </c>
      <c r="W255" s="28" t="s">
        <v>678</v>
      </c>
      <c r="X255" s="197">
        <v>0</v>
      </c>
      <c r="Y255" s="197">
        <v>1</v>
      </c>
      <c r="Z255" s="197">
        <v>1</v>
      </c>
      <c r="AA255" s="197">
        <v>1</v>
      </c>
      <c r="AB255" s="197">
        <v>1</v>
      </c>
      <c r="AC255" s="197">
        <v>0</v>
      </c>
      <c r="AD255" s="197">
        <v>1</v>
      </c>
      <c r="AE255" s="197">
        <v>1</v>
      </c>
      <c r="AF255" s="26" t="s">
        <v>680</v>
      </c>
      <c r="AG255" s="26"/>
    </row>
    <row r="256" spans="1:33" x14ac:dyDescent="0.2">
      <c r="A256" s="210">
        <v>254</v>
      </c>
      <c r="B256" s="207">
        <v>66</v>
      </c>
      <c r="C256" s="208">
        <v>2</v>
      </c>
      <c r="D256" s="209" t="s">
        <v>2896</v>
      </c>
      <c r="E256" s="25" t="s">
        <v>69</v>
      </c>
      <c r="F256" s="25" t="s">
        <v>395</v>
      </c>
      <c r="G256" s="25" t="s">
        <v>1193</v>
      </c>
      <c r="H256" s="25" t="s">
        <v>2897</v>
      </c>
      <c r="I256" s="207">
        <v>141</v>
      </c>
      <c r="J256" s="27" t="s">
        <v>2898</v>
      </c>
      <c r="K256" s="27" t="s">
        <v>2899</v>
      </c>
      <c r="L256" s="26" t="s">
        <v>673</v>
      </c>
      <c r="M256" s="26" t="s">
        <v>674</v>
      </c>
      <c r="N256" s="26" t="s">
        <v>675</v>
      </c>
      <c r="O256" s="26" t="s">
        <v>157</v>
      </c>
      <c r="P256" s="27" t="s">
        <v>389</v>
      </c>
      <c r="Q256" s="25" t="s">
        <v>1195</v>
      </c>
      <c r="R256" s="25" t="s">
        <v>1186</v>
      </c>
      <c r="S256" s="27" t="s">
        <v>161</v>
      </c>
      <c r="T256" s="27">
        <v>2016</v>
      </c>
      <c r="U256" s="27">
        <v>2022</v>
      </c>
      <c r="V256" s="27" t="s">
        <v>162</v>
      </c>
      <c r="W256" s="28" t="s">
        <v>390</v>
      </c>
      <c r="X256" s="197">
        <v>0</v>
      </c>
      <c r="Y256" s="197">
        <v>1</v>
      </c>
      <c r="Z256" s="197">
        <v>1</v>
      </c>
      <c r="AA256" s="197">
        <v>1</v>
      </c>
      <c r="AB256" s="197">
        <v>1</v>
      </c>
      <c r="AC256" s="197">
        <v>0</v>
      </c>
      <c r="AD256" s="197">
        <v>1</v>
      </c>
      <c r="AE256" s="197">
        <v>1</v>
      </c>
      <c r="AF256" s="26" t="s">
        <v>1931</v>
      </c>
      <c r="AG256" s="26"/>
    </row>
    <row r="257" spans="1:33" x14ac:dyDescent="0.2">
      <c r="A257" s="210">
        <v>255</v>
      </c>
      <c r="B257" s="207">
        <v>66</v>
      </c>
      <c r="C257" s="208">
        <v>3</v>
      </c>
      <c r="D257" s="209" t="s">
        <v>2900</v>
      </c>
      <c r="E257" s="25" t="s">
        <v>69</v>
      </c>
      <c r="F257" s="25" t="s">
        <v>395</v>
      </c>
      <c r="G257" s="25" t="s">
        <v>1193</v>
      </c>
      <c r="H257" s="25" t="s">
        <v>2897</v>
      </c>
      <c r="I257" s="207">
        <v>141</v>
      </c>
      <c r="J257" s="27" t="s">
        <v>2901</v>
      </c>
      <c r="K257" s="27" t="s">
        <v>2902</v>
      </c>
      <c r="L257" s="26" t="s">
        <v>673</v>
      </c>
      <c r="M257" s="26" t="s">
        <v>674</v>
      </c>
      <c r="N257" s="26" t="s">
        <v>675</v>
      </c>
      <c r="O257" s="26" t="s">
        <v>157</v>
      </c>
      <c r="P257" s="27" t="s">
        <v>513</v>
      </c>
      <c r="Q257" s="25" t="s">
        <v>1195</v>
      </c>
      <c r="R257" s="25" t="s">
        <v>1186</v>
      </c>
      <c r="S257" s="27" t="s">
        <v>161</v>
      </c>
      <c r="T257" s="27">
        <v>2016</v>
      </c>
      <c r="U257" s="27">
        <v>2022</v>
      </c>
      <c r="V257" s="27" t="s">
        <v>344</v>
      </c>
      <c r="W257" s="28" t="s">
        <v>677</v>
      </c>
      <c r="X257" s="197">
        <v>0</v>
      </c>
      <c r="Y257" s="197">
        <v>1</v>
      </c>
      <c r="Z257" s="197">
        <v>1</v>
      </c>
      <c r="AA257" s="197">
        <v>1</v>
      </c>
      <c r="AB257" s="197">
        <v>1</v>
      </c>
      <c r="AC257" s="197">
        <v>0</v>
      </c>
      <c r="AD257" s="197">
        <v>1</v>
      </c>
      <c r="AE257" s="197">
        <v>1</v>
      </c>
      <c r="AF257" s="26" t="s">
        <v>1932</v>
      </c>
      <c r="AG257" s="26"/>
    </row>
    <row r="258" spans="1:33" x14ac:dyDescent="0.2">
      <c r="A258" s="210">
        <v>256</v>
      </c>
      <c r="B258" s="207">
        <v>67</v>
      </c>
      <c r="C258" s="208">
        <v>1</v>
      </c>
      <c r="D258" s="209" t="s">
        <v>2903</v>
      </c>
      <c r="E258" s="25" t="s">
        <v>70</v>
      </c>
      <c r="F258" s="25" t="s">
        <v>395</v>
      </c>
      <c r="G258" s="25" t="s">
        <v>1193</v>
      </c>
      <c r="H258" s="25" t="s">
        <v>2181</v>
      </c>
      <c r="I258" s="207">
        <v>142</v>
      </c>
      <c r="J258" s="27" t="s">
        <v>2904</v>
      </c>
      <c r="K258" s="27" t="s">
        <v>2905</v>
      </c>
      <c r="L258" s="26" t="s">
        <v>681</v>
      </c>
      <c r="M258" s="26" t="s">
        <v>480</v>
      </c>
      <c r="N258" s="26" t="s">
        <v>182</v>
      </c>
      <c r="O258" s="26" t="s">
        <v>157</v>
      </c>
      <c r="P258" s="27" t="s">
        <v>1182</v>
      </c>
      <c r="Q258" s="25" t="s">
        <v>170</v>
      </c>
      <c r="R258" s="25" t="s">
        <v>2128</v>
      </c>
      <c r="S258" s="27" t="s">
        <v>205</v>
      </c>
      <c r="T258" s="27">
        <v>0</v>
      </c>
      <c r="U258" s="27">
        <v>0</v>
      </c>
      <c r="V258" s="27" t="s">
        <v>205</v>
      </c>
      <c r="W258" s="28" t="s">
        <v>205</v>
      </c>
      <c r="X258" s="197">
        <v>0</v>
      </c>
      <c r="Y258" s="197">
        <v>0</v>
      </c>
      <c r="Z258" s="197">
        <v>1</v>
      </c>
      <c r="AA258" s="197">
        <v>0</v>
      </c>
      <c r="AB258" s="197">
        <v>0</v>
      </c>
      <c r="AC258" s="197">
        <v>0</v>
      </c>
      <c r="AD258" s="197">
        <v>0</v>
      </c>
      <c r="AE258" s="197">
        <v>0</v>
      </c>
      <c r="AF258" s="26" t="s">
        <v>682</v>
      </c>
      <c r="AG258" s="26"/>
    </row>
    <row r="259" spans="1:33" x14ac:dyDescent="0.2">
      <c r="A259" s="210">
        <v>257</v>
      </c>
      <c r="B259" s="207">
        <v>68</v>
      </c>
      <c r="C259" s="208">
        <v>1</v>
      </c>
      <c r="D259" s="209" t="s">
        <v>2906</v>
      </c>
      <c r="E259" s="25" t="s">
        <v>71</v>
      </c>
      <c r="F259" s="25" t="s">
        <v>395</v>
      </c>
      <c r="G259" s="25" t="s">
        <v>1193</v>
      </c>
      <c r="H259" s="25" t="s">
        <v>2160</v>
      </c>
      <c r="I259" s="207">
        <v>143</v>
      </c>
      <c r="J259" s="27" t="s">
        <v>2907</v>
      </c>
      <c r="K259" s="27" t="s">
        <v>2908</v>
      </c>
      <c r="L259" s="26" t="s">
        <v>683</v>
      </c>
      <c r="M259" s="26" t="s">
        <v>684</v>
      </c>
      <c r="N259" s="26" t="s">
        <v>156</v>
      </c>
      <c r="O259" s="26" t="s">
        <v>157</v>
      </c>
      <c r="P259" s="27" t="s">
        <v>1182</v>
      </c>
      <c r="Q259" s="25" t="s">
        <v>170</v>
      </c>
      <c r="R259" s="25" t="s">
        <v>2128</v>
      </c>
      <c r="S259" s="27" t="s">
        <v>205</v>
      </c>
      <c r="T259" s="27">
        <v>0</v>
      </c>
      <c r="U259" s="27">
        <v>0</v>
      </c>
      <c r="V259" s="27" t="s">
        <v>205</v>
      </c>
      <c r="W259" s="28" t="s">
        <v>205</v>
      </c>
      <c r="X259" s="197">
        <v>1</v>
      </c>
      <c r="Y259" s="197">
        <v>0</v>
      </c>
      <c r="Z259" s="197">
        <v>0</v>
      </c>
      <c r="AA259" s="197">
        <v>0</v>
      </c>
      <c r="AB259" s="197">
        <v>0</v>
      </c>
      <c r="AC259" s="197">
        <v>0</v>
      </c>
      <c r="AD259" s="197">
        <v>1</v>
      </c>
      <c r="AE259" s="197">
        <v>1</v>
      </c>
      <c r="AF259" s="26" t="s">
        <v>1933</v>
      </c>
      <c r="AG259" s="26"/>
    </row>
    <row r="260" spans="1:33" x14ac:dyDescent="0.2">
      <c r="A260" s="210">
        <v>258</v>
      </c>
      <c r="B260" s="207">
        <v>69</v>
      </c>
      <c r="C260" s="208">
        <v>1</v>
      </c>
      <c r="D260" s="209" t="s">
        <v>2909</v>
      </c>
      <c r="E260" s="25" t="s">
        <v>1748</v>
      </c>
      <c r="F260" s="25" t="s">
        <v>395</v>
      </c>
      <c r="G260" s="25" t="s">
        <v>1193</v>
      </c>
      <c r="H260" s="25" t="s">
        <v>2152</v>
      </c>
      <c r="I260" s="207">
        <v>144</v>
      </c>
      <c r="J260" s="27" t="s">
        <v>2910</v>
      </c>
      <c r="K260" s="27" t="s">
        <v>2911</v>
      </c>
      <c r="L260" s="26" t="s">
        <v>379</v>
      </c>
      <c r="M260" s="26" t="s">
        <v>683</v>
      </c>
      <c r="N260" s="26" t="s">
        <v>196</v>
      </c>
      <c r="O260" s="26" t="s">
        <v>157</v>
      </c>
      <c r="P260" s="27" t="s">
        <v>1225</v>
      </c>
      <c r="Q260" s="25" t="s">
        <v>1185</v>
      </c>
      <c r="R260" s="25" t="s">
        <v>1189</v>
      </c>
      <c r="S260" s="27" t="s">
        <v>161</v>
      </c>
      <c r="T260" s="27">
        <v>2022</v>
      </c>
      <c r="U260" s="27">
        <v>2022</v>
      </c>
      <c r="V260" s="27" t="s">
        <v>299</v>
      </c>
      <c r="W260" s="28" t="s">
        <v>690</v>
      </c>
      <c r="X260" s="197">
        <v>0</v>
      </c>
      <c r="Y260" s="197">
        <v>1</v>
      </c>
      <c r="Z260" s="197">
        <v>0</v>
      </c>
      <c r="AA260" s="197">
        <v>1</v>
      </c>
      <c r="AB260" s="197">
        <v>0</v>
      </c>
      <c r="AC260" s="197">
        <v>0</v>
      </c>
      <c r="AD260" s="197">
        <v>1</v>
      </c>
      <c r="AE260" s="197">
        <v>1</v>
      </c>
      <c r="AF260" s="26" t="s">
        <v>1934</v>
      </c>
      <c r="AG260" s="26"/>
    </row>
    <row r="261" spans="1:33" x14ac:dyDescent="0.2">
      <c r="A261" s="210">
        <v>259</v>
      </c>
      <c r="B261" s="207">
        <v>69</v>
      </c>
      <c r="C261" s="208">
        <v>2</v>
      </c>
      <c r="D261" s="209" t="s">
        <v>2912</v>
      </c>
      <c r="E261" s="25" t="s">
        <v>1748</v>
      </c>
      <c r="F261" s="25" t="s">
        <v>395</v>
      </c>
      <c r="G261" s="25" t="s">
        <v>1193</v>
      </c>
      <c r="H261" s="25" t="s">
        <v>2160</v>
      </c>
      <c r="I261" s="207">
        <v>145</v>
      </c>
      <c r="J261" s="27" t="s">
        <v>2913</v>
      </c>
      <c r="K261" s="27" t="s">
        <v>2914</v>
      </c>
      <c r="L261" s="26" t="s">
        <v>685</v>
      </c>
      <c r="M261" s="26" t="s">
        <v>683</v>
      </c>
      <c r="N261" s="26" t="s">
        <v>156</v>
      </c>
      <c r="O261" s="26" t="s">
        <v>157</v>
      </c>
      <c r="P261" s="27" t="s">
        <v>1274</v>
      </c>
      <c r="Q261" s="25" t="s">
        <v>1185</v>
      </c>
      <c r="R261" s="25" t="s">
        <v>1189</v>
      </c>
      <c r="S261" s="27" t="s">
        <v>168</v>
      </c>
      <c r="T261" s="27">
        <v>2019</v>
      </c>
      <c r="U261" s="27">
        <v>2023</v>
      </c>
      <c r="V261" s="27" t="s">
        <v>344</v>
      </c>
      <c r="W261" s="28" t="s">
        <v>687</v>
      </c>
      <c r="X261" s="197">
        <v>1</v>
      </c>
      <c r="Y261" s="197">
        <v>1</v>
      </c>
      <c r="Z261" s="197">
        <v>0</v>
      </c>
      <c r="AA261" s="197">
        <v>1</v>
      </c>
      <c r="AB261" s="197">
        <v>0</v>
      </c>
      <c r="AC261" s="197">
        <v>0</v>
      </c>
      <c r="AD261" s="197">
        <v>1</v>
      </c>
      <c r="AE261" s="197">
        <v>1</v>
      </c>
      <c r="AF261" s="26" t="s">
        <v>1935</v>
      </c>
      <c r="AG261" s="26"/>
    </row>
    <row r="262" spans="1:33" x14ac:dyDescent="0.2">
      <c r="A262" s="210">
        <v>260</v>
      </c>
      <c r="B262" s="207">
        <v>69</v>
      </c>
      <c r="C262" s="208">
        <v>3</v>
      </c>
      <c r="D262" s="209" t="s">
        <v>2915</v>
      </c>
      <c r="E262" s="25" t="s">
        <v>1748</v>
      </c>
      <c r="F262" s="25" t="s">
        <v>395</v>
      </c>
      <c r="G262" s="25" t="s">
        <v>1193</v>
      </c>
      <c r="H262" s="25" t="s">
        <v>2181</v>
      </c>
      <c r="I262" s="207">
        <v>146</v>
      </c>
      <c r="J262" s="27" t="s">
        <v>2916</v>
      </c>
      <c r="K262" s="27" t="s">
        <v>2917</v>
      </c>
      <c r="L262" s="26" t="s">
        <v>685</v>
      </c>
      <c r="M262" s="26" t="s">
        <v>683</v>
      </c>
      <c r="N262" s="26" t="s">
        <v>182</v>
      </c>
      <c r="O262" s="26" t="s">
        <v>157</v>
      </c>
      <c r="P262" s="27" t="s">
        <v>1274</v>
      </c>
      <c r="Q262" s="25" t="s">
        <v>1185</v>
      </c>
      <c r="R262" s="25" t="s">
        <v>1189</v>
      </c>
      <c r="S262" s="27" t="s">
        <v>168</v>
      </c>
      <c r="T262" s="27">
        <v>2019</v>
      </c>
      <c r="U262" s="27">
        <v>2023</v>
      </c>
      <c r="V262" s="27" t="s">
        <v>344</v>
      </c>
      <c r="W262" s="28" t="s">
        <v>687</v>
      </c>
      <c r="X262" s="197">
        <v>0</v>
      </c>
      <c r="Y262" s="197">
        <v>1</v>
      </c>
      <c r="Z262" s="197">
        <v>0</v>
      </c>
      <c r="AA262" s="197">
        <v>1</v>
      </c>
      <c r="AB262" s="197">
        <v>0</v>
      </c>
      <c r="AC262" s="197">
        <v>0</v>
      </c>
      <c r="AD262" s="197">
        <v>1</v>
      </c>
      <c r="AE262" s="197">
        <v>1</v>
      </c>
      <c r="AF262" s="26" t="s">
        <v>1935</v>
      </c>
      <c r="AG262" s="26"/>
    </row>
    <row r="263" spans="1:33" x14ac:dyDescent="0.2">
      <c r="A263" s="210">
        <v>261</v>
      </c>
      <c r="B263" s="207">
        <v>70</v>
      </c>
      <c r="C263" s="208">
        <v>1</v>
      </c>
      <c r="D263" s="209" t="s">
        <v>2918</v>
      </c>
      <c r="E263" s="25" t="s">
        <v>73</v>
      </c>
      <c r="F263" s="25" t="s">
        <v>395</v>
      </c>
      <c r="G263" s="25" t="s">
        <v>1193</v>
      </c>
      <c r="H263" s="25" t="s">
        <v>2738</v>
      </c>
      <c r="I263" s="207">
        <v>147</v>
      </c>
      <c r="J263" s="27" t="s">
        <v>2919</v>
      </c>
      <c r="K263" s="27" t="s">
        <v>2920</v>
      </c>
      <c r="L263" s="26" t="s">
        <v>568</v>
      </c>
      <c r="M263" s="26" t="s">
        <v>694</v>
      </c>
      <c r="N263" s="26" t="s">
        <v>1907</v>
      </c>
      <c r="O263" s="26" t="s">
        <v>176</v>
      </c>
      <c r="P263" s="27" t="s">
        <v>2125</v>
      </c>
      <c r="Q263" s="25" t="s">
        <v>1192</v>
      </c>
      <c r="R263" s="25" t="s">
        <v>1189</v>
      </c>
      <c r="S263" s="27" t="s">
        <v>161</v>
      </c>
      <c r="T263" s="27">
        <v>2015</v>
      </c>
      <c r="U263" s="27">
        <v>2100</v>
      </c>
      <c r="V263" s="27" t="s">
        <v>211</v>
      </c>
      <c r="W263" s="28" t="s">
        <v>571</v>
      </c>
      <c r="X263" s="197">
        <v>0</v>
      </c>
      <c r="Y263" s="197">
        <v>1</v>
      </c>
      <c r="Z263" s="197">
        <v>1</v>
      </c>
      <c r="AA263" s="197">
        <v>1</v>
      </c>
      <c r="AB263" s="197">
        <v>1</v>
      </c>
      <c r="AC263" s="197">
        <v>0</v>
      </c>
      <c r="AD263" s="197">
        <v>1</v>
      </c>
      <c r="AE263" s="197">
        <v>1</v>
      </c>
      <c r="AF263" s="26" t="s">
        <v>695</v>
      </c>
      <c r="AG263" s="26"/>
    </row>
    <row r="264" spans="1:33" x14ac:dyDescent="0.2">
      <c r="A264" s="210">
        <v>262</v>
      </c>
      <c r="B264" s="207">
        <v>70</v>
      </c>
      <c r="C264" s="208">
        <v>2</v>
      </c>
      <c r="D264" s="209" t="s">
        <v>2921</v>
      </c>
      <c r="E264" s="25" t="s">
        <v>73</v>
      </c>
      <c r="F264" s="25" t="s">
        <v>395</v>
      </c>
      <c r="G264" s="25" t="s">
        <v>1193</v>
      </c>
      <c r="H264" s="25" t="s">
        <v>2738</v>
      </c>
      <c r="I264" s="207">
        <v>147</v>
      </c>
      <c r="J264" s="27" t="s">
        <v>2919</v>
      </c>
      <c r="K264" s="27" t="s">
        <v>2922</v>
      </c>
      <c r="L264" s="26" t="s">
        <v>568</v>
      </c>
      <c r="M264" s="26" t="s">
        <v>696</v>
      </c>
      <c r="N264" s="26" t="s">
        <v>1907</v>
      </c>
      <c r="O264" s="26" t="s">
        <v>176</v>
      </c>
      <c r="P264" s="27" t="s">
        <v>2125</v>
      </c>
      <c r="Q264" s="25" t="s">
        <v>1192</v>
      </c>
      <c r="R264" s="25" t="s">
        <v>1189</v>
      </c>
      <c r="S264" s="27" t="s">
        <v>161</v>
      </c>
      <c r="T264" s="27">
        <v>2015</v>
      </c>
      <c r="U264" s="27">
        <v>2100</v>
      </c>
      <c r="V264" s="27" t="s">
        <v>211</v>
      </c>
      <c r="W264" s="28" t="s">
        <v>571</v>
      </c>
      <c r="X264" s="197">
        <v>0</v>
      </c>
      <c r="Y264" s="197">
        <v>1</v>
      </c>
      <c r="Z264" s="197">
        <v>1</v>
      </c>
      <c r="AA264" s="197">
        <v>1</v>
      </c>
      <c r="AB264" s="197">
        <v>1</v>
      </c>
      <c r="AC264" s="197">
        <v>0</v>
      </c>
      <c r="AD264" s="197">
        <v>1</v>
      </c>
      <c r="AE264" s="197">
        <v>1</v>
      </c>
      <c r="AF264" s="26" t="s">
        <v>697</v>
      </c>
      <c r="AG264" s="26"/>
    </row>
    <row r="265" spans="1:33" x14ac:dyDescent="0.2">
      <c r="A265" s="210">
        <v>263</v>
      </c>
      <c r="B265" s="207">
        <v>70</v>
      </c>
      <c r="C265" s="208">
        <v>3</v>
      </c>
      <c r="D265" s="209" t="s">
        <v>2923</v>
      </c>
      <c r="E265" s="25" t="s">
        <v>73</v>
      </c>
      <c r="F265" s="25" t="s">
        <v>395</v>
      </c>
      <c r="G265" s="25" t="s">
        <v>1193</v>
      </c>
      <c r="H265" s="25" t="s">
        <v>2337</v>
      </c>
      <c r="I265" s="207">
        <v>148</v>
      </c>
      <c r="J265" s="27" t="s">
        <v>2924</v>
      </c>
      <c r="K265" s="27" t="s">
        <v>2925</v>
      </c>
      <c r="L265" s="26" t="s">
        <v>379</v>
      </c>
      <c r="M265" s="26" t="s">
        <v>1936</v>
      </c>
      <c r="N265" s="26" t="s">
        <v>297</v>
      </c>
      <c r="O265" s="26" t="s">
        <v>157</v>
      </c>
      <c r="P265" s="27" t="s">
        <v>1260</v>
      </c>
      <c r="Q265" s="25" t="s">
        <v>1188</v>
      </c>
      <c r="R265" s="25" t="s">
        <v>1189</v>
      </c>
      <c r="S265" s="27" t="s">
        <v>161</v>
      </c>
      <c r="T265" s="27">
        <v>2000</v>
      </c>
      <c r="U265" s="27">
        <v>2100</v>
      </c>
      <c r="V265" s="27" t="s">
        <v>162</v>
      </c>
      <c r="W265" s="28" t="s">
        <v>692</v>
      </c>
      <c r="X265" s="197">
        <v>0</v>
      </c>
      <c r="Y265" s="197">
        <v>0</v>
      </c>
      <c r="Z265" s="197">
        <v>0</v>
      </c>
      <c r="AA265" s="197">
        <v>0</v>
      </c>
      <c r="AB265" s="197">
        <v>0</v>
      </c>
      <c r="AC265" s="197">
        <v>0</v>
      </c>
      <c r="AD265" s="197">
        <v>1</v>
      </c>
      <c r="AE265" s="197">
        <v>1</v>
      </c>
      <c r="AF265" s="26" t="s">
        <v>1937</v>
      </c>
      <c r="AG265" s="26"/>
    </row>
    <row r="266" spans="1:33" x14ac:dyDescent="0.2">
      <c r="A266" s="210">
        <v>264</v>
      </c>
      <c r="B266" s="207">
        <v>70</v>
      </c>
      <c r="C266" s="208">
        <v>4</v>
      </c>
      <c r="D266" s="209" t="s">
        <v>2926</v>
      </c>
      <c r="E266" s="25" t="s">
        <v>73</v>
      </c>
      <c r="F266" s="25" t="s">
        <v>395</v>
      </c>
      <c r="G266" s="25" t="s">
        <v>1193</v>
      </c>
      <c r="H266" s="25" t="s">
        <v>2337</v>
      </c>
      <c r="I266" s="207">
        <v>148</v>
      </c>
      <c r="J266" s="27" t="s">
        <v>2927</v>
      </c>
      <c r="K266" s="27" t="s">
        <v>2928</v>
      </c>
      <c r="L266" s="26" t="s">
        <v>379</v>
      </c>
      <c r="M266" s="26" t="s">
        <v>1936</v>
      </c>
      <c r="N266" s="26" t="s">
        <v>297</v>
      </c>
      <c r="O266" s="26" t="s">
        <v>157</v>
      </c>
      <c r="P266" s="27" t="s">
        <v>1182</v>
      </c>
      <c r="Q266" s="25" t="s">
        <v>170</v>
      </c>
      <c r="R266" s="25" t="s">
        <v>2128</v>
      </c>
      <c r="S266" s="27" t="s">
        <v>205</v>
      </c>
      <c r="T266" s="27">
        <v>0</v>
      </c>
      <c r="U266" s="27">
        <v>0</v>
      </c>
      <c r="V266" s="27" t="s">
        <v>205</v>
      </c>
      <c r="W266" s="28" t="s">
        <v>205</v>
      </c>
      <c r="X266" s="197">
        <v>0</v>
      </c>
      <c r="Y266" s="197">
        <v>0</v>
      </c>
      <c r="Z266" s="197">
        <v>0</v>
      </c>
      <c r="AA266" s="197">
        <v>0</v>
      </c>
      <c r="AB266" s="197">
        <v>0</v>
      </c>
      <c r="AC266" s="197">
        <v>0</v>
      </c>
      <c r="AD266" s="197">
        <v>1</v>
      </c>
      <c r="AE266" s="197">
        <v>1</v>
      </c>
      <c r="AF266" s="26" t="s">
        <v>1938</v>
      </c>
      <c r="AG266" s="26"/>
    </row>
    <row r="267" spans="1:33" x14ac:dyDescent="0.2">
      <c r="A267" s="210">
        <v>265</v>
      </c>
      <c r="B267" s="207">
        <v>71</v>
      </c>
      <c r="C267" s="208">
        <v>1</v>
      </c>
      <c r="D267" s="209" t="s">
        <v>2929</v>
      </c>
      <c r="E267" s="25" t="s">
        <v>74</v>
      </c>
      <c r="F267" s="25" t="s">
        <v>395</v>
      </c>
      <c r="G267" s="25" t="s">
        <v>1193</v>
      </c>
      <c r="H267" s="25" t="s">
        <v>2181</v>
      </c>
      <c r="I267" s="207">
        <v>149</v>
      </c>
      <c r="J267" s="27" t="s">
        <v>2930</v>
      </c>
      <c r="K267" s="27" t="s">
        <v>2931</v>
      </c>
      <c r="L267" s="26" t="s">
        <v>194</v>
      </c>
      <c r="M267" s="26" t="s">
        <v>698</v>
      </c>
      <c r="N267" s="26" t="s">
        <v>182</v>
      </c>
      <c r="O267" s="26" t="s">
        <v>157</v>
      </c>
      <c r="P267" s="27" t="s">
        <v>1220</v>
      </c>
      <c r="Q267" s="25" t="s">
        <v>1195</v>
      </c>
      <c r="R267" s="25" t="s">
        <v>1186</v>
      </c>
      <c r="S267" s="27" t="s">
        <v>161</v>
      </c>
      <c r="T267" s="27">
        <v>2016</v>
      </c>
      <c r="U267" s="27">
        <v>2020</v>
      </c>
      <c r="V267" s="27" t="s">
        <v>162</v>
      </c>
      <c r="W267" s="28" t="s">
        <v>700</v>
      </c>
      <c r="X267" s="197">
        <v>0</v>
      </c>
      <c r="Y267" s="197">
        <v>1</v>
      </c>
      <c r="Z267" s="197">
        <v>1</v>
      </c>
      <c r="AA267" s="197">
        <v>0</v>
      </c>
      <c r="AB267" s="197">
        <v>1</v>
      </c>
      <c r="AC267" s="197">
        <v>0</v>
      </c>
      <c r="AD267" s="197">
        <v>1</v>
      </c>
      <c r="AE267" s="197">
        <v>1</v>
      </c>
      <c r="AF267" s="26" t="s">
        <v>1939</v>
      </c>
      <c r="AG267" s="26"/>
    </row>
    <row r="268" spans="1:33" x14ac:dyDescent="0.2">
      <c r="A268" s="210">
        <v>266</v>
      </c>
      <c r="B268" s="207">
        <v>72</v>
      </c>
      <c r="C268" s="208">
        <v>1</v>
      </c>
      <c r="D268" s="209" t="s">
        <v>2932</v>
      </c>
      <c r="E268" s="25" t="s">
        <v>75</v>
      </c>
      <c r="F268" s="25" t="s">
        <v>395</v>
      </c>
      <c r="G268" s="25" t="s">
        <v>1193</v>
      </c>
      <c r="H268" s="25" t="s">
        <v>2933</v>
      </c>
      <c r="I268" s="207">
        <v>150</v>
      </c>
      <c r="J268" s="27" t="s">
        <v>2934</v>
      </c>
      <c r="K268" s="27" t="s">
        <v>2935</v>
      </c>
      <c r="L268" s="26" t="s">
        <v>701</v>
      </c>
      <c r="M268" s="26" t="s">
        <v>702</v>
      </c>
      <c r="N268" s="26" t="s">
        <v>703</v>
      </c>
      <c r="O268" s="26" t="s">
        <v>176</v>
      </c>
      <c r="P268" s="27" t="s">
        <v>1221</v>
      </c>
      <c r="Q268" s="25" t="s">
        <v>1185</v>
      </c>
      <c r="R268" s="25" t="s">
        <v>1189</v>
      </c>
      <c r="S268" s="27" t="s">
        <v>168</v>
      </c>
      <c r="T268" s="27">
        <v>1990</v>
      </c>
      <c r="U268" s="27">
        <v>2100</v>
      </c>
      <c r="V268" s="27" t="s">
        <v>162</v>
      </c>
      <c r="W268" s="28" t="s">
        <v>705</v>
      </c>
      <c r="X268" s="197">
        <v>0</v>
      </c>
      <c r="Y268" s="197">
        <v>1</v>
      </c>
      <c r="Z268" s="197">
        <v>1</v>
      </c>
      <c r="AA268" s="197">
        <v>1</v>
      </c>
      <c r="AB268" s="197">
        <v>0</v>
      </c>
      <c r="AC268" s="197">
        <v>1</v>
      </c>
      <c r="AD268" s="197">
        <v>0</v>
      </c>
      <c r="AE268" s="197">
        <v>0</v>
      </c>
      <c r="AF268" s="26" t="s">
        <v>1940</v>
      </c>
      <c r="AG268" s="26"/>
    </row>
    <row r="269" spans="1:33" x14ac:dyDescent="0.2">
      <c r="A269" s="210">
        <v>267</v>
      </c>
      <c r="B269" s="207">
        <v>72</v>
      </c>
      <c r="C269" s="208">
        <v>2</v>
      </c>
      <c r="D269" s="209" t="s">
        <v>2936</v>
      </c>
      <c r="E269" s="25" t="s">
        <v>75</v>
      </c>
      <c r="F269" s="25" t="s">
        <v>395</v>
      </c>
      <c r="G269" s="25" t="s">
        <v>1193</v>
      </c>
      <c r="H269" s="25" t="s">
        <v>2933</v>
      </c>
      <c r="I269" s="207">
        <v>150</v>
      </c>
      <c r="J269" s="27" t="s">
        <v>2934</v>
      </c>
      <c r="K269" s="27" t="s">
        <v>2937</v>
      </c>
      <c r="L269" s="26" t="s">
        <v>701</v>
      </c>
      <c r="M269" s="26" t="s">
        <v>702</v>
      </c>
      <c r="N269" s="26" t="s">
        <v>703</v>
      </c>
      <c r="O269" s="26" t="s">
        <v>176</v>
      </c>
      <c r="P269" s="27" t="s">
        <v>1221</v>
      </c>
      <c r="Q269" s="25" t="s">
        <v>1185</v>
      </c>
      <c r="R269" s="25" t="s">
        <v>1189</v>
      </c>
      <c r="S269" s="27" t="s">
        <v>168</v>
      </c>
      <c r="T269" s="27">
        <v>1990</v>
      </c>
      <c r="U269" s="27">
        <v>2100</v>
      </c>
      <c r="V269" s="27" t="s">
        <v>162</v>
      </c>
      <c r="W269" s="28" t="s">
        <v>707</v>
      </c>
      <c r="X269" s="197">
        <v>0</v>
      </c>
      <c r="Y269" s="197">
        <v>1</v>
      </c>
      <c r="Z269" s="197">
        <v>1</v>
      </c>
      <c r="AA269" s="197">
        <v>1</v>
      </c>
      <c r="AB269" s="197">
        <v>0</v>
      </c>
      <c r="AC269" s="197">
        <v>1</v>
      </c>
      <c r="AD269" s="197">
        <v>0</v>
      </c>
      <c r="AE269" s="197">
        <v>0</v>
      </c>
      <c r="AF269" s="26" t="s">
        <v>1940</v>
      </c>
      <c r="AG269" s="26"/>
    </row>
    <row r="270" spans="1:33" x14ac:dyDescent="0.2">
      <c r="A270" s="210">
        <v>268</v>
      </c>
      <c r="B270" s="207">
        <v>72</v>
      </c>
      <c r="C270" s="208">
        <v>3</v>
      </c>
      <c r="D270" s="209" t="s">
        <v>2938</v>
      </c>
      <c r="E270" s="25" t="s">
        <v>75</v>
      </c>
      <c r="F270" s="25" t="s">
        <v>395</v>
      </c>
      <c r="G270" s="25" t="s">
        <v>1193</v>
      </c>
      <c r="H270" s="25" t="s">
        <v>2160</v>
      </c>
      <c r="I270" s="207">
        <v>151</v>
      </c>
      <c r="J270" s="27" t="s">
        <v>2939</v>
      </c>
      <c r="K270" s="27" t="s">
        <v>2940</v>
      </c>
      <c r="L270" s="26" t="s">
        <v>701</v>
      </c>
      <c r="M270" s="26" t="s">
        <v>702</v>
      </c>
      <c r="N270" s="26" t="s">
        <v>156</v>
      </c>
      <c r="O270" s="26" t="s">
        <v>157</v>
      </c>
      <c r="P270" s="27" t="s">
        <v>269</v>
      </c>
      <c r="Q270" s="25" t="s">
        <v>1185</v>
      </c>
      <c r="R270" s="25" t="s">
        <v>1189</v>
      </c>
      <c r="S270" s="27" t="s">
        <v>168</v>
      </c>
      <c r="T270" s="27">
        <v>0</v>
      </c>
      <c r="U270" s="27">
        <v>0</v>
      </c>
      <c r="V270" s="27" t="s">
        <v>205</v>
      </c>
      <c r="W270" s="28" t="s">
        <v>708</v>
      </c>
      <c r="X270" s="197">
        <v>0</v>
      </c>
      <c r="Y270" s="197">
        <v>1</v>
      </c>
      <c r="Z270" s="197">
        <v>1</v>
      </c>
      <c r="AA270" s="197">
        <v>1</v>
      </c>
      <c r="AB270" s="197">
        <v>0</v>
      </c>
      <c r="AC270" s="197">
        <v>1</v>
      </c>
      <c r="AD270" s="197">
        <v>0</v>
      </c>
      <c r="AE270" s="197">
        <v>0</v>
      </c>
      <c r="AF270" s="26" t="s">
        <v>271</v>
      </c>
      <c r="AG270" s="26"/>
    </row>
    <row r="271" spans="1:33" x14ac:dyDescent="0.2">
      <c r="A271" s="210">
        <v>269</v>
      </c>
      <c r="B271" s="207">
        <v>72</v>
      </c>
      <c r="C271" s="208">
        <v>4</v>
      </c>
      <c r="D271" s="209" t="s">
        <v>2941</v>
      </c>
      <c r="E271" s="25" t="s">
        <v>75</v>
      </c>
      <c r="F271" s="25" t="s">
        <v>395</v>
      </c>
      <c r="G271" s="25" t="s">
        <v>1193</v>
      </c>
      <c r="H271" s="25" t="s">
        <v>2160</v>
      </c>
      <c r="I271" s="207">
        <v>151</v>
      </c>
      <c r="J271" s="27" t="s">
        <v>2939</v>
      </c>
      <c r="K271" s="27" t="s">
        <v>2942</v>
      </c>
      <c r="L271" s="26" t="s">
        <v>701</v>
      </c>
      <c r="M271" s="26" t="s">
        <v>702</v>
      </c>
      <c r="N271" s="26" t="s">
        <v>156</v>
      </c>
      <c r="O271" s="26" t="s">
        <v>176</v>
      </c>
      <c r="P271" s="27" t="s">
        <v>269</v>
      </c>
      <c r="Q271" s="25" t="s">
        <v>1185</v>
      </c>
      <c r="R271" s="25" t="s">
        <v>1189</v>
      </c>
      <c r="S271" s="27" t="s">
        <v>168</v>
      </c>
      <c r="T271" s="27">
        <v>0</v>
      </c>
      <c r="U271" s="27">
        <v>0</v>
      </c>
      <c r="V271" s="27" t="s">
        <v>205</v>
      </c>
      <c r="W271" s="28" t="s">
        <v>708</v>
      </c>
      <c r="X271" s="197">
        <v>0</v>
      </c>
      <c r="Y271" s="197">
        <v>1</v>
      </c>
      <c r="Z271" s="197">
        <v>1</v>
      </c>
      <c r="AA271" s="197">
        <v>1</v>
      </c>
      <c r="AB271" s="197">
        <v>0</v>
      </c>
      <c r="AC271" s="197">
        <v>1</v>
      </c>
      <c r="AD271" s="197">
        <v>0</v>
      </c>
      <c r="AE271" s="197">
        <v>0</v>
      </c>
      <c r="AF271" s="26" t="s">
        <v>271</v>
      </c>
      <c r="AG271" s="26"/>
    </row>
    <row r="272" spans="1:33" x14ac:dyDescent="0.2">
      <c r="A272" s="210">
        <v>270</v>
      </c>
      <c r="B272" s="207">
        <v>73</v>
      </c>
      <c r="C272" s="208">
        <v>1</v>
      </c>
      <c r="D272" s="209" t="s">
        <v>2943</v>
      </c>
      <c r="E272" s="25" t="s">
        <v>76</v>
      </c>
      <c r="F272" s="25" t="s">
        <v>229</v>
      </c>
      <c r="G272" s="25" t="s">
        <v>2129</v>
      </c>
      <c r="H272" s="25" t="s">
        <v>2152</v>
      </c>
      <c r="I272" s="207">
        <v>152</v>
      </c>
      <c r="J272" s="27" t="s">
        <v>2944</v>
      </c>
      <c r="K272" s="27" t="s">
        <v>2945</v>
      </c>
      <c r="L272" s="26" t="s">
        <v>1941</v>
      </c>
      <c r="M272" s="26" t="s">
        <v>709</v>
      </c>
      <c r="N272" s="26" t="s">
        <v>196</v>
      </c>
      <c r="O272" s="26" t="s">
        <v>157</v>
      </c>
      <c r="P272" s="27" t="s">
        <v>1456</v>
      </c>
      <c r="Q272" s="25" t="s">
        <v>1192</v>
      </c>
      <c r="R272" s="25" t="s">
        <v>1189</v>
      </c>
      <c r="S272" s="27" t="s">
        <v>161</v>
      </c>
      <c r="T272" s="27">
        <v>1961</v>
      </c>
      <c r="U272" s="27">
        <v>2021</v>
      </c>
      <c r="V272" s="27" t="s">
        <v>162</v>
      </c>
      <c r="W272" s="28" t="s">
        <v>723</v>
      </c>
      <c r="X272" s="197">
        <v>1</v>
      </c>
      <c r="Y272" s="197">
        <v>1</v>
      </c>
      <c r="Z272" s="197">
        <v>0</v>
      </c>
      <c r="AA272" s="197">
        <v>1</v>
      </c>
      <c r="AB272" s="197">
        <v>0</v>
      </c>
      <c r="AC272" s="197">
        <v>0</v>
      </c>
      <c r="AD272" s="197">
        <v>0</v>
      </c>
      <c r="AE272" s="197">
        <v>0</v>
      </c>
      <c r="AF272" s="26" t="s">
        <v>1942</v>
      </c>
      <c r="AG272" s="26"/>
    </row>
    <row r="273" spans="1:33" x14ac:dyDescent="0.2">
      <c r="A273" s="210">
        <v>271</v>
      </c>
      <c r="B273" s="207">
        <v>73</v>
      </c>
      <c r="C273" s="208">
        <v>2</v>
      </c>
      <c r="D273" s="209" t="s">
        <v>2946</v>
      </c>
      <c r="E273" s="25" t="s">
        <v>76</v>
      </c>
      <c r="F273" s="25" t="s">
        <v>229</v>
      </c>
      <c r="G273" s="25" t="s">
        <v>2129</v>
      </c>
      <c r="H273" s="25" t="s">
        <v>2160</v>
      </c>
      <c r="I273" s="207">
        <v>153</v>
      </c>
      <c r="J273" s="27" t="s">
        <v>2947</v>
      </c>
      <c r="K273" s="27" t="s">
        <v>2948</v>
      </c>
      <c r="L273" s="26" t="s">
        <v>1941</v>
      </c>
      <c r="M273" s="26" t="s">
        <v>709</v>
      </c>
      <c r="N273" s="26" t="s">
        <v>156</v>
      </c>
      <c r="O273" s="26" t="s">
        <v>157</v>
      </c>
      <c r="P273" s="27" t="s">
        <v>171</v>
      </c>
      <c r="Q273" s="25" t="s">
        <v>1185</v>
      </c>
      <c r="R273" s="25" t="s">
        <v>1189</v>
      </c>
      <c r="S273" s="27" t="s">
        <v>168</v>
      </c>
      <c r="T273" s="27">
        <v>0</v>
      </c>
      <c r="U273" s="27">
        <v>0</v>
      </c>
      <c r="V273" s="27" t="s">
        <v>211</v>
      </c>
      <c r="W273" s="28" t="s">
        <v>172</v>
      </c>
      <c r="X273" s="197">
        <v>1</v>
      </c>
      <c r="Y273" s="197">
        <v>1</v>
      </c>
      <c r="Z273" s="197">
        <v>0</v>
      </c>
      <c r="AA273" s="197">
        <v>1</v>
      </c>
      <c r="AB273" s="197">
        <v>0</v>
      </c>
      <c r="AC273" s="197">
        <v>0</v>
      </c>
      <c r="AD273" s="197">
        <v>0</v>
      </c>
      <c r="AE273" s="197">
        <v>0</v>
      </c>
      <c r="AF273" s="26" t="s">
        <v>1943</v>
      </c>
      <c r="AG273" s="26"/>
    </row>
    <row r="274" spans="1:33" x14ac:dyDescent="0.2">
      <c r="A274" s="210">
        <v>272</v>
      </c>
      <c r="B274" s="207">
        <v>73</v>
      </c>
      <c r="C274" s="208">
        <v>3</v>
      </c>
      <c r="D274" s="209" t="s">
        <v>2949</v>
      </c>
      <c r="E274" s="25" t="s">
        <v>76</v>
      </c>
      <c r="F274" s="25" t="s">
        <v>229</v>
      </c>
      <c r="G274" s="25" t="s">
        <v>2129</v>
      </c>
      <c r="H274" s="25" t="s">
        <v>2160</v>
      </c>
      <c r="I274" s="207">
        <v>153</v>
      </c>
      <c r="J274" s="27" t="s">
        <v>2950</v>
      </c>
      <c r="K274" s="27" t="s">
        <v>2951</v>
      </c>
      <c r="L274" s="26" t="s">
        <v>1941</v>
      </c>
      <c r="M274" s="26" t="s">
        <v>709</v>
      </c>
      <c r="N274" s="26" t="s">
        <v>156</v>
      </c>
      <c r="O274" s="26" t="s">
        <v>157</v>
      </c>
      <c r="P274" s="27" t="s">
        <v>1228</v>
      </c>
      <c r="Q274" s="25" t="s">
        <v>1185</v>
      </c>
      <c r="R274" s="25" t="s">
        <v>1189</v>
      </c>
      <c r="S274" s="27" t="s">
        <v>168</v>
      </c>
      <c r="T274" s="27">
        <v>0</v>
      </c>
      <c r="U274" s="27">
        <v>0</v>
      </c>
      <c r="V274" s="27" t="s">
        <v>211</v>
      </c>
      <c r="W274" s="28" t="s">
        <v>713</v>
      </c>
      <c r="X274" s="197">
        <v>1</v>
      </c>
      <c r="Y274" s="197">
        <v>1</v>
      </c>
      <c r="Z274" s="197">
        <v>0</v>
      </c>
      <c r="AA274" s="197">
        <v>1</v>
      </c>
      <c r="AB274" s="197">
        <v>0</v>
      </c>
      <c r="AC274" s="197">
        <v>0</v>
      </c>
      <c r="AD274" s="197">
        <v>0</v>
      </c>
      <c r="AE274" s="197">
        <v>0</v>
      </c>
      <c r="AF274" s="26" t="s">
        <v>1944</v>
      </c>
      <c r="AG274" s="26"/>
    </row>
    <row r="275" spans="1:33" x14ac:dyDescent="0.2">
      <c r="A275" s="210">
        <v>273</v>
      </c>
      <c r="B275" s="207">
        <v>73</v>
      </c>
      <c r="C275" s="208">
        <v>4</v>
      </c>
      <c r="D275" s="209" t="s">
        <v>2952</v>
      </c>
      <c r="E275" s="25" t="s">
        <v>76</v>
      </c>
      <c r="F275" s="25" t="s">
        <v>229</v>
      </c>
      <c r="G275" s="25" t="s">
        <v>2129</v>
      </c>
      <c r="H275" s="25" t="s">
        <v>2160</v>
      </c>
      <c r="I275" s="207">
        <v>153</v>
      </c>
      <c r="J275" s="27" t="s">
        <v>2953</v>
      </c>
      <c r="K275" s="27" t="s">
        <v>2954</v>
      </c>
      <c r="L275" s="26" t="s">
        <v>1941</v>
      </c>
      <c r="M275" s="26" t="s">
        <v>709</v>
      </c>
      <c r="N275" s="26" t="s">
        <v>156</v>
      </c>
      <c r="O275" s="26" t="s">
        <v>157</v>
      </c>
      <c r="P275" s="27" t="s">
        <v>1231</v>
      </c>
      <c r="Q275" s="25" t="s">
        <v>1185</v>
      </c>
      <c r="R275" s="25" t="s">
        <v>1189</v>
      </c>
      <c r="S275" s="27" t="s">
        <v>168</v>
      </c>
      <c r="T275" s="27">
        <v>0</v>
      </c>
      <c r="U275" s="27">
        <v>0</v>
      </c>
      <c r="V275" s="27" t="s">
        <v>211</v>
      </c>
      <c r="W275" s="28" t="s">
        <v>716</v>
      </c>
      <c r="X275" s="197">
        <v>1</v>
      </c>
      <c r="Y275" s="197">
        <v>1</v>
      </c>
      <c r="Z275" s="197">
        <v>0</v>
      </c>
      <c r="AA275" s="197">
        <v>1</v>
      </c>
      <c r="AB275" s="197">
        <v>0</v>
      </c>
      <c r="AC275" s="197">
        <v>0</v>
      </c>
      <c r="AD275" s="197">
        <v>0</v>
      </c>
      <c r="AE275" s="197">
        <v>0</v>
      </c>
      <c r="AF275" s="26" t="s">
        <v>1945</v>
      </c>
      <c r="AG275" s="26"/>
    </row>
    <row r="276" spans="1:33" x14ac:dyDescent="0.2">
      <c r="A276" s="210">
        <v>274</v>
      </c>
      <c r="B276" s="207">
        <v>73</v>
      </c>
      <c r="C276" s="208">
        <v>5</v>
      </c>
      <c r="D276" s="209" t="s">
        <v>2955</v>
      </c>
      <c r="E276" s="25" t="s">
        <v>76</v>
      </c>
      <c r="F276" s="25" t="s">
        <v>229</v>
      </c>
      <c r="G276" s="25" t="s">
        <v>2129</v>
      </c>
      <c r="H276" s="25" t="s">
        <v>2160</v>
      </c>
      <c r="I276" s="207">
        <v>153</v>
      </c>
      <c r="J276" s="27" t="s">
        <v>2956</v>
      </c>
      <c r="K276" s="27" t="s">
        <v>2957</v>
      </c>
      <c r="L276" s="26" t="s">
        <v>1941</v>
      </c>
      <c r="M276" s="26" t="s">
        <v>709</v>
      </c>
      <c r="N276" s="26" t="s">
        <v>156</v>
      </c>
      <c r="O276" s="26" t="s">
        <v>157</v>
      </c>
      <c r="P276" s="27" t="s">
        <v>712</v>
      </c>
      <c r="Q276" s="25" t="s">
        <v>1185</v>
      </c>
      <c r="R276" s="25" t="s">
        <v>1189</v>
      </c>
      <c r="S276" s="27" t="s">
        <v>161</v>
      </c>
      <c r="T276" s="27">
        <v>0</v>
      </c>
      <c r="U276" s="27">
        <v>0</v>
      </c>
      <c r="V276" s="27" t="s">
        <v>211</v>
      </c>
      <c r="W276" s="28" t="s">
        <v>372</v>
      </c>
      <c r="X276" s="197">
        <v>1</v>
      </c>
      <c r="Y276" s="197">
        <v>1</v>
      </c>
      <c r="Z276" s="197">
        <v>0</v>
      </c>
      <c r="AA276" s="197">
        <v>1</v>
      </c>
      <c r="AB276" s="197">
        <v>0</v>
      </c>
      <c r="AC276" s="197">
        <v>0</v>
      </c>
      <c r="AD276" s="197">
        <v>0</v>
      </c>
      <c r="AE276" s="197">
        <v>0</v>
      </c>
      <c r="AF276" s="26" t="s">
        <v>1946</v>
      </c>
      <c r="AG276" s="26"/>
    </row>
    <row r="277" spans="1:33" x14ac:dyDescent="0.2">
      <c r="A277" s="210">
        <v>275</v>
      </c>
      <c r="B277" s="207">
        <v>73</v>
      </c>
      <c r="C277" s="208">
        <v>6</v>
      </c>
      <c r="D277" s="209" t="s">
        <v>2958</v>
      </c>
      <c r="E277" s="25" t="s">
        <v>76</v>
      </c>
      <c r="F277" s="25" t="s">
        <v>229</v>
      </c>
      <c r="G277" s="25" t="s">
        <v>2129</v>
      </c>
      <c r="H277" s="25" t="s">
        <v>2160</v>
      </c>
      <c r="I277" s="207">
        <v>153</v>
      </c>
      <c r="J277" s="27" t="s">
        <v>2959</v>
      </c>
      <c r="K277" s="27" t="s">
        <v>2960</v>
      </c>
      <c r="L277" s="26" t="s">
        <v>1941</v>
      </c>
      <c r="M277" s="26" t="s">
        <v>709</v>
      </c>
      <c r="N277" s="26" t="s">
        <v>156</v>
      </c>
      <c r="O277" s="26" t="s">
        <v>157</v>
      </c>
      <c r="P277" s="27" t="s">
        <v>269</v>
      </c>
      <c r="Q277" s="25" t="s">
        <v>1185</v>
      </c>
      <c r="R277" s="25" t="s">
        <v>1189</v>
      </c>
      <c r="S277" s="27" t="s">
        <v>168</v>
      </c>
      <c r="T277" s="27">
        <v>0</v>
      </c>
      <c r="U277" s="27">
        <v>0</v>
      </c>
      <c r="V277" s="27" t="s">
        <v>211</v>
      </c>
      <c r="W277" s="28" t="s">
        <v>714</v>
      </c>
      <c r="X277" s="197">
        <v>1</v>
      </c>
      <c r="Y277" s="197">
        <v>1</v>
      </c>
      <c r="Z277" s="197">
        <v>0</v>
      </c>
      <c r="AA277" s="197">
        <v>1</v>
      </c>
      <c r="AB277" s="197">
        <v>0</v>
      </c>
      <c r="AC277" s="197">
        <v>0</v>
      </c>
      <c r="AD277" s="197">
        <v>0</v>
      </c>
      <c r="AE277" s="197">
        <v>0</v>
      </c>
      <c r="AF277" s="26" t="s">
        <v>1947</v>
      </c>
      <c r="AG277" s="26"/>
    </row>
    <row r="278" spans="1:33" x14ac:dyDescent="0.2">
      <c r="A278" s="210">
        <v>276</v>
      </c>
      <c r="B278" s="207">
        <v>73</v>
      </c>
      <c r="C278" s="208">
        <v>7</v>
      </c>
      <c r="D278" s="209" t="s">
        <v>2961</v>
      </c>
      <c r="E278" s="25" t="s">
        <v>76</v>
      </c>
      <c r="F278" s="25" t="s">
        <v>229</v>
      </c>
      <c r="G278" s="25" t="s">
        <v>2129</v>
      </c>
      <c r="H278" s="25" t="s">
        <v>2160</v>
      </c>
      <c r="I278" s="207">
        <v>153</v>
      </c>
      <c r="J278" s="27" t="s">
        <v>2962</v>
      </c>
      <c r="K278" s="27" t="s">
        <v>2963</v>
      </c>
      <c r="L278" s="26" t="s">
        <v>1941</v>
      </c>
      <c r="M278" s="26" t="s">
        <v>709</v>
      </c>
      <c r="N278" s="26" t="s">
        <v>156</v>
      </c>
      <c r="O278" s="26" t="s">
        <v>157</v>
      </c>
      <c r="P278" s="27" t="s">
        <v>1271</v>
      </c>
      <c r="Q278" s="25" t="s">
        <v>1185</v>
      </c>
      <c r="R278" s="25" t="s">
        <v>1186</v>
      </c>
      <c r="S278" s="27" t="s">
        <v>168</v>
      </c>
      <c r="T278" s="27">
        <v>0</v>
      </c>
      <c r="U278" s="27">
        <v>0</v>
      </c>
      <c r="V278" s="27" t="s">
        <v>211</v>
      </c>
      <c r="W278" s="28" t="s">
        <v>719</v>
      </c>
      <c r="X278" s="197">
        <v>1</v>
      </c>
      <c r="Y278" s="197">
        <v>1</v>
      </c>
      <c r="Z278" s="197">
        <v>0</v>
      </c>
      <c r="AA278" s="197">
        <v>1</v>
      </c>
      <c r="AB278" s="197">
        <v>0</v>
      </c>
      <c r="AC278" s="197">
        <v>0</v>
      </c>
      <c r="AD278" s="197">
        <v>0</v>
      </c>
      <c r="AE278" s="197">
        <v>0</v>
      </c>
      <c r="AF278" s="26" t="s">
        <v>1948</v>
      </c>
      <c r="AG278" s="26"/>
    </row>
    <row r="279" spans="1:33" x14ac:dyDescent="0.2">
      <c r="A279" s="210">
        <v>277</v>
      </c>
      <c r="B279" s="207">
        <v>73</v>
      </c>
      <c r="C279" s="208">
        <v>8</v>
      </c>
      <c r="D279" s="209" t="s">
        <v>2964</v>
      </c>
      <c r="E279" s="25" t="s">
        <v>76</v>
      </c>
      <c r="F279" s="25" t="s">
        <v>229</v>
      </c>
      <c r="G279" s="25" t="s">
        <v>2129</v>
      </c>
      <c r="H279" s="25" t="s">
        <v>2160</v>
      </c>
      <c r="I279" s="207">
        <v>153</v>
      </c>
      <c r="J279" s="27" t="s">
        <v>2965</v>
      </c>
      <c r="K279" s="27" t="s">
        <v>2966</v>
      </c>
      <c r="L279" s="26" t="s">
        <v>1941</v>
      </c>
      <c r="M279" s="26" t="s">
        <v>709</v>
      </c>
      <c r="N279" s="26" t="s">
        <v>156</v>
      </c>
      <c r="O279" s="26" t="s">
        <v>157</v>
      </c>
      <c r="P279" s="27" t="s">
        <v>1274</v>
      </c>
      <c r="Q279" s="25" t="s">
        <v>1185</v>
      </c>
      <c r="R279" s="25" t="s">
        <v>1189</v>
      </c>
      <c r="S279" s="27" t="s">
        <v>168</v>
      </c>
      <c r="T279" s="27">
        <v>0</v>
      </c>
      <c r="U279" s="27">
        <v>0</v>
      </c>
      <c r="V279" s="27" t="s">
        <v>211</v>
      </c>
      <c r="W279" s="28" t="s">
        <v>717</v>
      </c>
      <c r="X279" s="197">
        <v>1</v>
      </c>
      <c r="Y279" s="197">
        <v>1</v>
      </c>
      <c r="Z279" s="197">
        <v>0</v>
      </c>
      <c r="AA279" s="197">
        <v>1</v>
      </c>
      <c r="AB279" s="197">
        <v>0</v>
      </c>
      <c r="AC279" s="197">
        <v>0</v>
      </c>
      <c r="AD279" s="197">
        <v>0</v>
      </c>
      <c r="AE279" s="197">
        <v>0</v>
      </c>
      <c r="AF279" s="26" t="s">
        <v>1949</v>
      </c>
      <c r="AG279" s="26"/>
    </row>
    <row r="280" spans="1:33" x14ac:dyDescent="0.2">
      <c r="A280" s="210">
        <v>278</v>
      </c>
      <c r="B280" s="207">
        <v>73</v>
      </c>
      <c r="C280" s="208">
        <v>9</v>
      </c>
      <c r="D280" s="209" t="s">
        <v>2967</v>
      </c>
      <c r="E280" s="25" t="s">
        <v>76</v>
      </c>
      <c r="F280" s="25" t="s">
        <v>229</v>
      </c>
      <c r="G280" s="25" t="s">
        <v>2129</v>
      </c>
      <c r="H280" s="25" t="s">
        <v>2160</v>
      </c>
      <c r="I280" s="207">
        <v>153</v>
      </c>
      <c r="J280" s="27" t="s">
        <v>2968</v>
      </c>
      <c r="K280" s="27" t="s">
        <v>2969</v>
      </c>
      <c r="L280" s="26" t="s">
        <v>1941</v>
      </c>
      <c r="M280" s="26" t="s">
        <v>709</v>
      </c>
      <c r="N280" s="26" t="s">
        <v>156</v>
      </c>
      <c r="O280" s="26" t="s">
        <v>157</v>
      </c>
      <c r="P280" s="27" t="s">
        <v>710</v>
      </c>
      <c r="Q280" s="25" t="s">
        <v>1185</v>
      </c>
      <c r="R280" s="25" t="s">
        <v>1189</v>
      </c>
      <c r="S280" s="27" t="s">
        <v>168</v>
      </c>
      <c r="T280" s="27">
        <v>0</v>
      </c>
      <c r="U280" s="27">
        <v>0</v>
      </c>
      <c r="V280" s="27" t="s">
        <v>211</v>
      </c>
      <c r="W280" s="28" t="s">
        <v>711</v>
      </c>
      <c r="X280" s="197">
        <v>1</v>
      </c>
      <c r="Y280" s="197">
        <v>1</v>
      </c>
      <c r="Z280" s="197">
        <v>0</v>
      </c>
      <c r="AA280" s="197">
        <v>1</v>
      </c>
      <c r="AB280" s="197">
        <v>0</v>
      </c>
      <c r="AC280" s="197">
        <v>0</v>
      </c>
      <c r="AD280" s="197">
        <v>0</v>
      </c>
      <c r="AE280" s="197">
        <v>0</v>
      </c>
      <c r="AF280" s="26" t="s">
        <v>1950</v>
      </c>
      <c r="AG280" s="26"/>
    </row>
    <row r="281" spans="1:33" x14ac:dyDescent="0.2">
      <c r="A281" s="210">
        <v>279</v>
      </c>
      <c r="B281" s="207">
        <v>73</v>
      </c>
      <c r="C281" s="208">
        <v>10</v>
      </c>
      <c r="D281" s="209" t="s">
        <v>2970</v>
      </c>
      <c r="E281" s="25" t="s">
        <v>76</v>
      </c>
      <c r="F281" s="25" t="s">
        <v>229</v>
      </c>
      <c r="G281" s="25" t="s">
        <v>2129</v>
      </c>
      <c r="H281" s="25" t="s">
        <v>2160</v>
      </c>
      <c r="I281" s="207">
        <v>153</v>
      </c>
      <c r="J281" s="27" t="s">
        <v>2971</v>
      </c>
      <c r="K281" s="27" t="s">
        <v>2972</v>
      </c>
      <c r="L281" s="26" t="s">
        <v>1941</v>
      </c>
      <c r="M281" s="26" t="s">
        <v>709</v>
      </c>
      <c r="N281" s="26" t="s">
        <v>156</v>
      </c>
      <c r="O281" s="26" t="s">
        <v>157</v>
      </c>
      <c r="P281" s="27" t="s">
        <v>998</v>
      </c>
      <c r="Q281" s="25" t="s">
        <v>1192</v>
      </c>
      <c r="R281" s="25" t="s">
        <v>1189</v>
      </c>
      <c r="S281" s="27" t="s">
        <v>161</v>
      </c>
      <c r="T281" s="27">
        <v>0</v>
      </c>
      <c r="U281" s="27">
        <v>0</v>
      </c>
      <c r="V281" s="27" t="s">
        <v>211</v>
      </c>
      <c r="W281" s="28" t="s">
        <v>720</v>
      </c>
      <c r="X281" s="197">
        <v>1</v>
      </c>
      <c r="Y281" s="197">
        <v>1</v>
      </c>
      <c r="Z281" s="197">
        <v>0</v>
      </c>
      <c r="AA281" s="197">
        <v>1</v>
      </c>
      <c r="AB281" s="197">
        <v>0</v>
      </c>
      <c r="AC281" s="197">
        <v>0</v>
      </c>
      <c r="AD281" s="197">
        <v>0</v>
      </c>
      <c r="AE281" s="197">
        <v>0</v>
      </c>
      <c r="AF281" s="26" t="s">
        <v>1952</v>
      </c>
      <c r="AG281" s="26"/>
    </row>
    <row r="282" spans="1:33" x14ac:dyDescent="0.2">
      <c r="A282" s="210">
        <v>280</v>
      </c>
      <c r="B282" s="207">
        <v>73</v>
      </c>
      <c r="C282" s="208">
        <v>11</v>
      </c>
      <c r="D282" s="209" t="s">
        <v>2973</v>
      </c>
      <c r="E282" s="25" t="s">
        <v>76</v>
      </c>
      <c r="F282" s="25" t="s">
        <v>229</v>
      </c>
      <c r="G282" s="25" t="s">
        <v>2129</v>
      </c>
      <c r="H282" s="25" t="s">
        <v>2974</v>
      </c>
      <c r="I282" s="207">
        <v>154</v>
      </c>
      <c r="J282" s="27" t="s">
        <v>2975</v>
      </c>
      <c r="K282" s="27" t="s">
        <v>2976</v>
      </c>
      <c r="L282" s="26" t="s">
        <v>1941</v>
      </c>
      <c r="M282" s="26" t="s">
        <v>709</v>
      </c>
      <c r="N282" s="26" t="s">
        <v>721</v>
      </c>
      <c r="O282" s="26" t="s">
        <v>157</v>
      </c>
      <c r="P282" s="27" t="s">
        <v>171</v>
      </c>
      <c r="Q282" s="25" t="s">
        <v>1185</v>
      </c>
      <c r="R282" s="25" t="s">
        <v>1189</v>
      </c>
      <c r="S282" s="27" t="s">
        <v>168</v>
      </c>
      <c r="T282" s="27">
        <v>0</v>
      </c>
      <c r="U282" s="27">
        <v>0</v>
      </c>
      <c r="V282" s="27" t="s">
        <v>211</v>
      </c>
      <c r="W282" s="28" t="s">
        <v>172</v>
      </c>
      <c r="X282" s="197">
        <v>1</v>
      </c>
      <c r="Y282" s="197">
        <v>1</v>
      </c>
      <c r="Z282" s="197">
        <v>0</v>
      </c>
      <c r="AA282" s="197">
        <v>1</v>
      </c>
      <c r="AB282" s="197">
        <v>0</v>
      </c>
      <c r="AC282" s="197">
        <v>0</v>
      </c>
      <c r="AD282" s="197">
        <v>0</v>
      </c>
      <c r="AE282" s="197">
        <v>0</v>
      </c>
      <c r="AF282" s="26" t="s">
        <v>1943</v>
      </c>
      <c r="AG282" s="26"/>
    </row>
    <row r="283" spans="1:33" x14ac:dyDescent="0.2">
      <c r="A283" s="210">
        <v>281</v>
      </c>
      <c r="B283" s="207">
        <v>73</v>
      </c>
      <c r="C283" s="208">
        <v>12</v>
      </c>
      <c r="D283" s="209" t="s">
        <v>2977</v>
      </c>
      <c r="E283" s="25" t="s">
        <v>76</v>
      </c>
      <c r="F283" s="25" t="s">
        <v>229</v>
      </c>
      <c r="G283" s="25" t="s">
        <v>2129</v>
      </c>
      <c r="H283" s="25" t="s">
        <v>2974</v>
      </c>
      <c r="I283" s="207">
        <v>154</v>
      </c>
      <c r="J283" s="27" t="s">
        <v>2978</v>
      </c>
      <c r="K283" s="27" t="s">
        <v>2979</v>
      </c>
      <c r="L283" s="26" t="s">
        <v>1941</v>
      </c>
      <c r="M283" s="26" t="s">
        <v>709</v>
      </c>
      <c r="N283" s="26" t="s">
        <v>721</v>
      </c>
      <c r="O283" s="26" t="s">
        <v>157</v>
      </c>
      <c r="P283" s="27" t="s">
        <v>1228</v>
      </c>
      <c r="Q283" s="25" t="s">
        <v>1185</v>
      </c>
      <c r="R283" s="25" t="s">
        <v>1189</v>
      </c>
      <c r="S283" s="27" t="s">
        <v>168</v>
      </c>
      <c r="T283" s="27">
        <v>0</v>
      </c>
      <c r="U283" s="27">
        <v>0</v>
      </c>
      <c r="V283" s="27" t="s">
        <v>211</v>
      </c>
      <c r="W283" s="28" t="s">
        <v>713</v>
      </c>
      <c r="X283" s="197">
        <v>1</v>
      </c>
      <c r="Y283" s="197">
        <v>1</v>
      </c>
      <c r="Z283" s="197">
        <v>0</v>
      </c>
      <c r="AA283" s="197">
        <v>1</v>
      </c>
      <c r="AB283" s="197">
        <v>0</v>
      </c>
      <c r="AC283" s="197">
        <v>0</v>
      </c>
      <c r="AD283" s="197">
        <v>0</v>
      </c>
      <c r="AE283" s="197">
        <v>0</v>
      </c>
      <c r="AF283" s="26" t="s">
        <v>1944</v>
      </c>
      <c r="AG283" s="26"/>
    </row>
    <row r="284" spans="1:33" x14ac:dyDescent="0.2">
      <c r="A284" s="210">
        <v>282</v>
      </c>
      <c r="B284" s="207">
        <v>73</v>
      </c>
      <c r="C284" s="208">
        <v>13</v>
      </c>
      <c r="D284" s="209" t="s">
        <v>2980</v>
      </c>
      <c r="E284" s="25" t="s">
        <v>76</v>
      </c>
      <c r="F284" s="25" t="s">
        <v>229</v>
      </c>
      <c r="G284" s="25" t="s">
        <v>2129</v>
      </c>
      <c r="H284" s="25" t="s">
        <v>2974</v>
      </c>
      <c r="I284" s="207">
        <v>154</v>
      </c>
      <c r="J284" s="27" t="s">
        <v>2981</v>
      </c>
      <c r="K284" s="27" t="s">
        <v>2982</v>
      </c>
      <c r="L284" s="26" t="s">
        <v>1941</v>
      </c>
      <c r="M284" s="26" t="s">
        <v>709</v>
      </c>
      <c r="N284" s="26" t="s">
        <v>721</v>
      </c>
      <c r="O284" s="26" t="s">
        <v>157</v>
      </c>
      <c r="P284" s="27" t="s">
        <v>1231</v>
      </c>
      <c r="Q284" s="25" t="s">
        <v>1185</v>
      </c>
      <c r="R284" s="25" t="s">
        <v>1189</v>
      </c>
      <c r="S284" s="27" t="s">
        <v>168</v>
      </c>
      <c r="T284" s="27">
        <v>0</v>
      </c>
      <c r="U284" s="27">
        <v>0</v>
      </c>
      <c r="V284" s="27" t="s">
        <v>211</v>
      </c>
      <c r="W284" s="28" t="s">
        <v>716</v>
      </c>
      <c r="X284" s="197">
        <v>1</v>
      </c>
      <c r="Y284" s="197">
        <v>1</v>
      </c>
      <c r="Z284" s="197">
        <v>0</v>
      </c>
      <c r="AA284" s="197">
        <v>1</v>
      </c>
      <c r="AB284" s="197">
        <v>0</v>
      </c>
      <c r="AC284" s="197">
        <v>0</v>
      </c>
      <c r="AD284" s="197">
        <v>0</v>
      </c>
      <c r="AE284" s="197">
        <v>0</v>
      </c>
      <c r="AF284" s="26" t="s">
        <v>1945</v>
      </c>
      <c r="AG284" s="26"/>
    </row>
    <row r="285" spans="1:33" x14ac:dyDescent="0.2">
      <c r="A285" s="210">
        <v>283</v>
      </c>
      <c r="B285" s="207">
        <v>73</v>
      </c>
      <c r="C285" s="208">
        <v>14</v>
      </c>
      <c r="D285" s="209" t="s">
        <v>2983</v>
      </c>
      <c r="E285" s="25" t="s">
        <v>76</v>
      </c>
      <c r="F285" s="25" t="s">
        <v>229</v>
      </c>
      <c r="G285" s="25" t="s">
        <v>2129</v>
      </c>
      <c r="H285" s="25" t="s">
        <v>2974</v>
      </c>
      <c r="I285" s="207">
        <v>154</v>
      </c>
      <c r="J285" s="27" t="s">
        <v>2984</v>
      </c>
      <c r="K285" s="27" t="s">
        <v>2985</v>
      </c>
      <c r="L285" s="26" t="s">
        <v>1941</v>
      </c>
      <c r="M285" s="26" t="s">
        <v>709</v>
      </c>
      <c r="N285" s="26" t="s">
        <v>721</v>
      </c>
      <c r="O285" s="26" t="s">
        <v>157</v>
      </c>
      <c r="P285" s="27" t="s">
        <v>712</v>
      </c>
      <c r="Q285" s="25" t="s">
        <v>1185</v>
      </c>
      <c r="R285" s="25" t="s">
        <v>1189</v>
      </c>
      <c r="S285" s="27" t="s">
        <v>161</v>
      </c>
      <c r="T285" s="27">
        <v>0</v>
      </c>
      <c r="U285" s="27">
        <v>0</v>
      </c>
      <c r="V285" s="27" t="s">
        <v>211</v>
      </c>
      <c r="W285" s="28" t="s">
        <v>372</v>
      </c>
      <c r="X285" s="197">
        <v>1</v>
      </c>
      <c r="Y285" s="197">
        <v>1</v>
      </c>
      <c r="Z285" s="197">
        <v>0</v>
      </c>
      <c r="AA285" s="197">
        <v>1</v>
      </c>
      <c r="AB285" s="197">
        <v>0</v>
      </c>
      <c r="AC285" s="197">
        <v>0</v>
      </c>
      <c r="AD285" s="197">
        <v>0</v>
      </c>
      <c r="AE285" s="197">
        <v>0</v>
      </c>
      <c r="AF285" s="26" t="s">
        <v>1946</v>
      </c>
      <c r="AG285" s="26"/>
    </row>
    <row r="286" spans="1:33" x14ac:dyDescent="0.2">
      <c r="A286" s="210">
        <v>284</v>
      </c>
      <c r="B286" s="207">
        <v>73</v>
      </c>
      <c r="C286" s="208">
        <v>15</v>
      </c>
      <c r="D286" s="209" t="s">
        <v>2986</v>
      </c>
      <c r="E286" s="25" t="s">
        <v>76</v>
      </c>
      <c r="F286" s="25" t="s">
        <v>229</v>
      </c>
      <c r="G286" s="25" t="s">
        <v>2129</v>
      </c>
      <c r="H286" s="25" t="s">
        <v>2974</v>
      </c>
      <c r="I286" s="207">
        <v>154</v>
      </c>
      <c r="J286" s="27" t="s">
        <v>2987</v>
      </c>
      <c r="K286" s="27" t="s">
        <v>2988</v>
      </c>
      <c r="L286" s="26" t="s">
        <v>1941</v>
      </c>
      <c r="M286" s="26" t="s">
        <v>709</v>
      </c>
      <c r="N286" s="26" t="s">
        <v>721</v>
      </c>
      <c r="O286" s="26" t="s">
        <v>157</v>
      </c>
      <c r="P286" s="27" t="s">
        <v>269</v>
      </c>
      <c r="Q286" s="25" t="s">
        <v>1185</v>
      </c>
      <c r="R286" s="25" t="s">
        <v>1189</v>
      </c>
      <c r="S286" s="27" t="s">
        <v>168</v>
      </c>
      <c r="T286" s="27">
        <v>0</v>
      </c>
      <c r="U286" s="27">
        <v>0</v>
      </c>
      <c r="V286" s="27" t="s">
        <v>211</v>
      </c>
      <c r="W286" s="28" t="s">
        <v>714</v>
      </c>
      <c r="X286" s="197">
        <v>1</v>
      </c>
      <c r="Y286" s="197">
        <v>1</v>
      </c>
      <c r="Z286" s="197">
        <v>0</v>
      </c>
      <c r="AA286" s="197">
        <v>1</v>
      </c>
      <c r="AB286" s="197">
        <v>0</v>
      </c>
      <c r="AC286" s="197">
        <v>0</v>
      </c>
      <c r="AD286" s="197">
        <v>0</v>
      </c>
      <c r="AE286" s="197">
        <v>0</v>
      </c>
      <c r="AF286" s="26" t="s">
        <v>1947</v>
      </c>
      <c r="AG286" s="26"/>
    </row>
    <row r="287" spans="1:33" x14ac:dyDescent="0.2">
      <c r="A287" s="210">
        <v>285</v>
      </c>
      <c r="B287" s="207">
        <v>73</v>
      </c>
      <c r="C287" s="208">
        <v>16</v>
      </c>
      <c r="D287" s="209" t="s">
        <v>2989</v>
      </c>
      <c r="E287" s="25" t="s">
        <v>76</v>
      </c>
      <c r="F287" s="25" t="s">
        <v>229</v>
      </c>
      <c r="G287" s="25" t="s">
        <v>2129</v>
      </c>
      <c r="H287" s="25" t="s">
        <v>2974</v>
      </c>
      <c r="I287" s="207">
        <v>154</v>
      </c>
      <c r="J287" s="27" t="s">
        <v>2990</v>
      </c>
      <c r="K287" s="27" t="s">
        <v>2991</v>
      </c>
      <c r="L287" s="26" t="s">
        <v>1941</v>
      </c>
      <c r="M287" s="26" t="s">
        <v>709</v>
      </c>
      <c r="N287" s="26" t="s">
        <v>721</v>
      </c>
      <c r="O287" s="26" t="s">
        <v>157</v>
      </c>
      <c r="P287" s="27" t="s">
        <v>1274</v>
      </c>
      <c r="Q287" s="25" t="s">
        <v>1185</v>
      </c>
      <c r="R287" s="25" t="s">
        <v>1189</v>
      </c>
      <c r="S287" s="27" t="s">
        <v>168</v>
      </c>
      <c r="T287" s="27">
        <v>0</v>
      </c>
      <c r="U287" s="27">
        <v>0</v>
      </c>
      <c r="V287" s="27" t="s">
        <v>211</v>
      </c>
      <c r="W287" s="28" t="s">
        <v>717</v>
      </c>
      <c r="X287" s="197">
        <v>1</v>
      </c>
      <c r="Y287" s="197">
        <v>1</v>
      </c>
      <c r="Z287" s="197">
        <v>0</v>
      </c>
      <c r="AA287" s="197">
        <v>1</v>
      </c>
      <c r="AB287" s="197">
        <v>0</v>
      </c>
      <c r="AC287" s="197">
        <v>0</v>
      </c>
      <c r="AD287" s="197">
        <v>0</v>
      </c>
      <c r="AE287" s="197">
        <v>0</v>
      </c>
      <c r="AF287" s="26" t="s">
        <v>1949</v>
      </c>
      <c r="AG287" s="26"/>
    </row>
    <row r="288" spans="1:33" x14ac:dyDescent="0.2">
      <c r="A288" s="210">
        <v>286</v>
      </c>
      <c r="B288" s="207">
        <v>73</v>
      </c>
      <c r="C288" s="208">
        <v>17</v>
      </c>
      <c r="D288" s="209" t="s">
        <v>2992</v>
      </c>
      <c r="E288" s="25" t="s">
        <v>76</v>
      </c>
      <c r="F288" s="25" t="s">
        <v>229</v>
      </c>
      <c r="G288" s="25" t="s">
        <v>2129</v>
      </c>
      <c r="H288" s="25" t="s">
        <v>2974</v>
      </c>
      <c r="I288" s="207">
        <v>154</v>
      </c>
      <c r="J288" s="27" t="s">
        <v>2993</v>
      </c>
      <c r="K288" s="27" t="s">
        <v>2994</v>
      </c>
      <c r="L288" s="26" t="s">
        <v>1941</v>
      </c>
      <c r="M288" s="26" t="s">
        <v>709</v>
      </c>
      <c r="N288" s="26" t="s">
        <v>721</v>
      </c>
      <c r="O288" s="26" t="s">
        <v>157</v>
      </c>
      <c r="P288" s="27" t="s">
        <v>710</v>
      </c>
      <c r="Q288" s="25" t="s">
        <v>1185</v>
      </c>
      <c r="R288" s="25" t="s">
        <v>1189</v>
      </c>
      <c r="S288" s="27" t="s">
        <v>168</v>
      </c>
      <c r="T288" s="27">
        <v>0</v>
      </c>
      <c r="U288" s="27">
        <v>0</v>
      </c>
      <c r="V288" s="27" t="s">
        <v>211</v>
      </c>
      <c r="W288" s="28" t="s">
        <v>711</v>
      </c>
      <c r="X288" s="197">
        <v>1</v>
      </c>
      <c r="Y288" s="197">
        <v>1</v>
      </c>
      <c r="Z288" s="197">
        <v>0</v>
      </c>
      <c r="AA288" s="197">
        <v>1</v>
      </c>
      <c r="AB288" s="197">
        <v>0</v>
      </c>
      <c r="AC288" s="197">
        <v>0</v>
      </c>
      <c r="AD288" s="197">
        <v>0</v>
      </c>
      <c r="AE288" s="197">
        <v>0</v>
      </c>
      <c r="AF288" s="26" t="s">
        <v>1950</v>
      </c>
      <c r="AG288" s="26"/>
    </row>
    <row r="289" spans="1:33" x14ac:dyDescent="0.2">
      <c r="A289" s="210">
        <v>287</v>
      </c>
      <c r="B289" s="207">
        <v>73</v>
      </c>
      <c r="C289" s="208">
        <v>18</v>
      </c>
      <c r="D289" s="209" t="s">
        <v>2995</v>
      </c>
      <c r="E289" s="25" t="s">
        <v>76</v>
      </c>
      <c r="F289" s="25" t="s">
        <v>229</v>
      </c>
      <c r="G289" s="25" t="s">
        <v>2129</v>
      </c>
      <c r="H289" s="25" t="s">
        <v>2476</v>
      </c>
      <c r="I289" s="207">
        <v>155</v>
      </c>
      <c r="J289" s="27" t="s">
        <v>2996</v>
      </c>
      <c r="K289" s="27" t="s">
        <v>2997</v>
      </c>
      <c r="L289" s="26" t="s">
        <v>1941</v>
      </c>
      <c r="M289" s="26" t="s">
        <v>709</v>
      </c>
      <c r="N289" s="26" t="s">
        <v>398</v>
      </c>
      <c r="O289" s="26" t="s">
        <v>157</v>
      </c>
      <c r="P289" s="27" t="s">
        <v>171</v>
      </c>
      <c r="Q289" s="25" t="s">
        <v>1185</v>
      </c>
      <c r="R289" s="25" t="s">
        <v>1189</v>
      </c>
      <c r="S289" s="27" t="s">
        <v>168</v>
      </c>
      <c r="T289" s="27">
        <v>0</v>
      </c>
      <c r="U289" s="27">
        <v>0</v>
      </c>
      <c r="V289" s="27" t="s">
        <v>211</v>
      </c>
      <c r="W289" s="28" t="s">
        <v>172</v>
      </c>
      <c r="X289" s="197">
        <v>1</v>
      </c>
      <c r="Y289" s="197">
        <v>1</v>
      </c>
      <c r="Z289" s="197">
        <v>0</v>
      </c>
      <c r="AA289" s="197">
        <v>1</v>
      </c>
      <c r="AB289" s="197">
        <v>0</v>
      </c>
      <c r="AC289" s="197">
        <v>0</v>
      </c>
      <c r="AD289" s="197">
        <v>0</v>
      </c>
      <c r="AE289" s="197">
        <v>0</v>
      </c>
      <c r="AF289" s="26" t="s">
        <v>1943</v>
      </c>
      <c r="AG289" s="26"/>
    </row>
    <row r="290" spans="1:33" x14ac:dyDescent="0.2">
      <c r="A290" s="210">
        <v>288</v>
      </c>
      <c r="B290" s="207">
        <v>73</v>
      </c>
      <c r="C290" s="208">
        <v>19</v>
      </c>
      <c r="D290" s="209" t="s">
        <v>2998</v>
      </c>
      <c r="E290" s="25" t="s">
        <v>76</v>
      </c>
      <c r="F290" s="25" t="s">
        <v>229</v>
      </c>
      <c r="G290" s="25" t="s">
        <v>2129</v>
      </c>
      <c r="H290" s="25" t="s">
        <v>2476</v>
      </c>
      <c r="I290" s="207">
        <v>155</v>
      </c>
      <c r="J290" s="27" t="s">
        <v>2999</v>
      </c>
      <c r="K290" s="27" t="s">
        <v>3000</v>
      </c>
      <c r="L290" s="26" t="s">
        <v>1941</v>
      </c>
      <c r="M290" s="26" t="s">
        <v>709</v>
      </c>
      <c r="N290" s="26" t="s">
        <v>398</v>
      </c>
      <c r="O290" s="26" t="s">
        <v>157</v>
      </c>
      <c r="P290" s="27" t="s">
        <v>1228</v>
      </c>
      <c r="Q290" s="25" t="s">
        <v>1185</v>
      </c>
      <c r="R290" s="25" t="s">
        <v>1189</v>
      </c>
      <c r="S290" s="27" t="s">
        <v>168</v>
      </c>
      <c r="T290" s="27">
        <v>0</v>
      </c>
      <c r="U290" s="27">
        <v>0</v>
      </c>
      <c r="V290" s="27" t="s">
        <v>211</v>
      </c>
      <c r="W290" s="28" t="s">
        <v>713</v>
      </c>
      <c r="X290" s="197">
        <v>1</v>
      </c>
      <c r="Y290" s="197">
        <v>1</v>
      </c>
      <c r="Z290" s="197">
        <v>0</v>
      </c>
      <c r="AA290" s="197">
        <v>1</v>
      </c>
      <c r="AB290" s="197">
        <v>0</v>
      </c>
      <c r="AC290" s="197">
        <v>0</v>
      </c>
      <c r="AD290" s="197">
        <v>0</v>
      </c>
      <c r="AE290" s="197">
        <v>0</v>
      </c>
      <c r="AF290" s="26" t="s">
        <v>1944</v>
      </c>
      <c r="AG290" s="26"/>
    </row>
    <row r="291" spans="1:33" x14ac:dyDescent="0.2">
      <c r="A291" s="210">
        <v>289</v>
      </c>
      <c r="B291" s="207">
        <v>73</v>
      </c>
      <c r="C291" s="208">
        <v>20</v>
      </c>
      <c r="D291" s="209" t="s">
        <v>3001</v>
      </c>
      <c r="E291" s="25" t="s">
        <v>76</v>
      </c>
      <c r="F291" s="25" t="s">
        <v>229</v>
      </c>
      <c r="G291" s="25" t="s">
        <v>2129</v>
      </c>
      <c r="H291" s="25" t="s">
        <v>2476</v>
      </c>
      <c r="I291" s="207">
        <v>155</v>
      </c>
      <c r="J291" s="27" t="s">
        <v>3002</v>
      </c>
      <c r="K291" s="27" t="s">
        <v>3003</v>
      </c>
      <c r="L291" s="26" t="s">
        <v>1941</v>
      </c>
      <c r="M291" s="26" t="s">
        <v>709</v>
      </c>
      <c r="N291" s="26" t="s">
        <v>398</v>
      </c>
      <c r="O291" s="26" t="s">
        <v>157</v>
      </c>
      <c r="P291" s="27" t="s">
        <v>1231</v>
      </c>
      <c r="Q291" s="25" t="s">
        <v>1185</v>
      </c>
      <c r="R291" s="25" t="s">
        <v>1189</v>
      </c>
      <c r="S291" s="27" t="s">
        <v>168</v>
      </c>
      <c r="T291" s="27">
        <v>0</v>
      </c>
      <c r="U291" s="27">
        <v>0</v>
      </c>
      <c r="V291" s="27" t="s">
        <v>211</v>
      </c>
      <c r="W291" s="28" t="s">
        <v>716</v>
      </c>
      <c r="X291" s="197">
        <v>1</v>
      </c>
      <c r="Y291" s="197">
        <v>1</v>
      </c>
      <c r="Z291" s="197">
        <v>0</v>
      </c>
      <c r="AA291" s="197">
        <v>1</v>
      </c>
      <c r="AB291" s="197">
        <v>0</v>
      </c>
      <c r="AC291" s="197">
        <v>0</v>
      </c>
      <c r="AD291" s="197">
        <v>0</v>
      </c>
      <c r="AE291" s="197">
        <v>0</v>
      </c>
      <c r="AF291" s="26" t="s">
        <v>1945</v>
      </c>
      <c r="AG291" s="26"/>
    </row>
    <row r="292" spans="1:33" x14ac:dyDescent="0.2">
      <c r="A292" s="210">
        <v>290</v>
      </c>
      <c r="B292" s="207">
        <v>73</v>
      </c>
      <c r="C292" s="208">
        <v>21</v>
      </c>
      <c r="D292" s="209" t="s">
        <v>3004</v>
      </c>
      <c r="E292" s="25" t="s">
        <v>76</v>
      </c>
      <c r="F292" s="25" t="s">
        <v>229</v>
      </c>
      <c r="G292" s="25" t="s">
        <v>2129</v>
      </c>
      <c r="H292" s="25" t="s">
        <v>2476</v>
      </c>
      <c r="I292" s="207">
        <v>155</v>
      </c>
      <c r="J292" s="27" t="s">
        <v>3005</v>
      </c>
      <c r="K292" s="27" t="s">
        <v>3006</v>
      </c>
      <c r="L292" s="26" t="s">
        <v>1941</v>
      </c>
      <c r="M292" s="26" t="s">
        <v>709</v>
      </c>
      <c r="N292" s="26" t="s">
        <v>398</v>
      </c>
      <c r="O292" s="26" t="s">
        <v>157</v>
      </c>
      <c r="P292" s="27" t="s">
        <v>712</v>
      </c>
      <c r="Q292" s="25" t="s">
        <v>1185</v>
      </c>
      <c r="R292" s="25" t="s">
        <v>1189</v>
      </c>
      <c r="S292" s="27" t="s">
        <v>161</v>
      </c>
      <c r="T292" s="27">
        <v>0</v>
      </c>
      <c r="U292" s="27">
        <v>0</v>
      </c>
      <c r="V292" s="27" t="s">
        <v>211</v>
      </c>
      <c r="W292" s="28" t="s">
        <v>372</v>
      </c>
      <c r="X292" s="197">
        <v>1</v>
      </c>
      <c r="Y292" s="197">
        <v>1</v>
      </c>
      <c r="Z292" s="197">
        <v>0</v>
      </c>
      <c r="AA292" s="197">
        <v>1</v>
      </c>
      <c r="AB292" s="197">
        <v>0</v>
      </c>
      <c r="AC292" s="197">
        <v>0</v>
      </c>
      <c r="AD292" s="197">
        <v>0</v>
      </c>
      <c r="AE292" s="197">
        <v>0</v>
      </c>
      <c r="AF292" s="26" t="s">
        <v>1946</v>
      </c>
      <c r="AG292" s="26"/>
    </row>
    <row r="293" spans="1:33" x14ac:dyDescent="0.2">
      <c r="A293" s="210">
        <v>291</v>
      </c>
      <c r="B293" s="207">
        <v>73</v>
      </c>
      <c r="C293" s="208">
        <v>22</v>
      </c>
      <c r="D293" s="209" t="s">
        <v>3007</v>
      </c>
      <c r="E293" s="25" t="s">
        <v>76</v>
      </c>
      <c r="F293" s="25" t="s">
        <v>229</v>
      </c>
      <c r="G293" s="25" t="s">
        <v>2129</v>
      </c>
      <c r="H293" s="25" t="s">
        <v>2476</v>
      </c>
      <c r="I293" s="207">
        <v>155</v>
      </c>
      <c r="J293" s="27" t="s">
        <v>3008</v>
      </c>
      <c r="K293" s="27" t="s">
        <v>3009</v>
      </c>
      <c r="L293" s="26" t="s">
        <v>1941</v>
      </c>
      <c r="M293" s="26" t="s">
        <v>709</v>
      </c>
      <c r="N293" s="26" t="s">
        <v>398</v>
      </c>
      <c r="O293" s="26" t="s">
        <v>157</v>
      </c>
      <c r="P293" s="27" t="s">
        <v>269</v>
      </c>
      <c r="Q293" s="25" t="s">
        <v>1185</v>
      </c>
      <c r="R293" s="25" t="s">
        <v>1189</v>
      </c>
      <c r="S293" s="27" t="s">
        <v>168</v>
      </c>
      <c r="T293" s="27">
        <v>0</v>
      </c>
      <c r="U293" s="27">
        <v>0</v>
      </c>
      <c r="V293" s="27" t="s">
        <v>211</v>
      </c>
      <c r="W293" s="28" t="s">
        <v>714</v>
      </c>
      <c r="X293" s="197">
        <v>1</v>
      </c>
      <c r="Y293" s="197">
        <v>1</v>
      </c>
      <c r="Z293" s="197">
        <v>0</v>
      </c>
      <c r="AA293" s="197">
        <v>1</v>
      </c>
      <c r="AB293" s="197">
        <v>0</v>
      </c>
      <c r="AC293" s="197">
        <v>0</v>
      </c>
      <c r="AD293" s="197">
        <v>0</v>
      </c>
      <c r="AE293" s="197">
        <v>0</v>
      </c>
      <c r="AF293" s="26" t="s">
        <v>1947</v>
      </c>
      <c r="AG293" s="26"/>
    </row>
    <row r="294" spans="1:33" x14ac:dyDescent="0.2">
      <c r="A294" s="210">
        <v>292</v>
      </c>
      <c r="B294" s="207">
        <v>73</v>
      </c>
      <c r="C294" s="208">
        <v>23</v>
      </c>
      <c r="D294" s="209" t="s">
        <v>3010</v>
      </c>
      <c r="E294" s="25" t="s">
        <v>76</v>
      </c>
      <c r="F294" s="25" t="s">
        <v>229</v>
      </c>
      <c r="G294" s="25" t="s">
        <v>2129</v>
      </c>
      <c r="H294" s="25" t="s">
        <v>2476</v>
      </c>
      <c r="I294" s="207">
        <v>155</v>
      </c>
      <c r="J294" s="27" t="s">
        <v>3011</v>
      </c>
      <c r="K294" s="27" t="s">
        <v>3012</v>
      </c>
      <c r="L294" s="26" t="s">
        <v>1941</v>
      </c>
      <c r="M294" s="26" t="s">
        <v>709</v>
      </c>
      <c r="N294" s="26" t="s">
        <v>398</v>
      </c>
      <c r="O294" s="26" t="s">
        <v>157</v>
      </c>
      <c r="P294" s="27" t="s">
        <v>1274</v>
      </c>
      <c r="Q294" s="25" t="s">
        <v>1185</v>
      </c>
      <c r="R294" s="25" t="s">
        <v>1189</v>
      </c>
      <c r="S294" s="27" t="s">
        <v>168</v>
      </c>
      <c r="T294" s="27">
        <v>0</v>
      </c>
      <c r="U294" s="27">
        <v>0</v>
      </c>
      <c r="V294" s="27" t="s">
        <v>211</v>
      </c>
      <c r="W294" s="28" t="s">
        <v>717</v>
      </c>
      <c r="X294" s="197">
        <v>1</v>
      </c>
      <c r="Y294" s="197">
        <v>1</v>
      </c>
      <c r="Z294" s="197">
        <v>0</v>
      </c>
      <c r="AA294" s="197">
        <v>1</v>
      </c>
      <c r="AB294" s="197">
        <v>0</v>
      </c>
      <c r="AC294" s="197">
        <v>0</v>
      </c>
      <c r="AD294" s="197">
        <v>0</v>
      </c>
      <c r="AE294" s="197">
        <v>0</v>
      </c>
      <c r="AF294" s="26" t="s">
        <v>1949</v>
      </c>
      <c r="AG294" s="26"/>
    </row>
    <row r="295" spans="1:33" x14ac:dyDescent="0.2">
      <c r="A295" s="210">
        <v>293</v>
      </c>
      <c r="B295" s="207">
        <v>73</v>
      </c>
      <c r="C295" s="208">
        <v>24</v>
      </c>
      <c r="D295" s="209" t="s">
        <v>3013</v>
      </c>
      <c r="E295" s="25" t="s">
        <v>76</v>
      </c>
      <c r="F295" s="25" t="s">
        <v>229</v>
      </c>
      <c r="G295" s="25" t="s">
        <v>2129</v>
      </c>
      <c r="H295" s="25" t="s">
        <v>2476</v>
      </c>
      <c r="I295" s="207">
        <v>155</v>
      </c>
      <c r="J295" s="27" t="s">
        <v>3014</v>
      </c>
      <c r="K295" s="27" t="s">
        <v>3015</v>
      </c>
      <c r="L295" s="26" t="s">
        <v>1941</v>
      </c>
      <c r="M295" s="26" t="s">
        <v>709</v>
      </c>
      <c r="N295" s="26" t="s">
        <v>398</v>
      </c>
      <c r="O295" s="26" t="s">
        <v>157</v>
      </c>
      <c r="P295" s="27" t="s">
        <v>710</v>
      </c>
      <c r="Q295" s="25" t="s">
        <v>1185</v>
      </c>
      <c r="R295" s="25" t="s">
        <v>1189</v>
      </c>
      <c r="S295" s="27" t="s">
        <v>168</v>
      </c>
      <c r="T295" s="27">
        <v>0</v>
      </c>
      <c r="U295" s="27">
        <v>0</v>
      </c>
      <c r="V295" s="27" t="s">
        <v>211</v>
      </c>
      <c r="W295" s="28" t="s">
        <v>711</v>
      </c>
      <c r="X295" s="197">
        <v>1</v>
      </c>
      <c r="Y295" s="197">
        <v>1</v>
      </c>
      <c r="Z295" s="197">
        <v>0</v>
      </c>
      <c r="AA295" s="197">
        <v>1</v>
      </c>
      <c r="AB295" s="197">
        <v>0</v>
      </c>
      <c r="AC295" s="197">
        <v>0</v>
      </c>
      <c r="AD295" s="197">
        <v>0</v>
      </c>
      <c r="AE295" s="197">
        <v>0</v>
      </c>
      <c r="AF295" s="26" t="s">
        <v>1950</v>
      </c>
      <c r="AG295" s="26"/>
    </row>
    <row r="296" spans="1:33" x14ac:dyDescent="0.2">
      <c r="A296" s="210">
        <v>294</v>
      </c>
      <c r="B296" s="207">
        <v>73</v>
      </c>
      <c r="C296" s="208">
        <v>25</v>
      </c>
      <c r="D296" s="209" t="s">
        <v>3016</v>
      </c>
      <c r="E296" s="25" t="s">
        <v>76</v>
      </c>
      <c r="F296" s="25" t="s">
        <v>229</v>
      </c>
      <c r="G296" s="25" t="s">
        <v>2129</v>
      </c>
      <c r="H296" s="25" t="s">
        <v>2181</v>
      </c>
      <c r="I296" s="207">
        <v>156</v>
      </c>
      <c r="J296" s="27" t="s">
        <v>3017</v>
      </c>
      <c r="K296" s="27" t="s">
        <v>3018</v>
      </c>
      <c r="L296" s="26" t="s">
        <v>1941</v>
      </c>
      <c r="M296" s="26" t="s">
        <v>709</v>
      </c>
      <c r="N296" s="26" t="s">
        <v>182</v>
      </c>
      <c r="O296" s="26" t="s">
        <v>157</v>
      </c>
      <c r="P296" s="27" t="s">
        <v>171</v>
      </c>
      <c r="Q296" s="25" t="s">
        <v>1185</v>
      </c>
      <c r="R296" s="25" t="s">
        <v>1189</v>
      </c>
      <c r="S296" s="27" t="s">
        <v>168</v>
      </c>
      <c r="T296" s="27">
        <v>0</v>
      </c>
      <c r="U296" s="27">
        <v>0</v>
      </c>
      <c r="V296" s="27" t="s">
        <v>211</v>
      </c>
      <c r="W296" s="28" t="s">
        <v>172</v>
      </c>
      <c r="X296" s="197">
        <v>1</v>
      </c>
      <c r="Y296" s="197">
        <v>1</v>
      </c>
      <c r="Z296" s="197">
        <v>0</v>
      </c>
      <c r="AA296" s="197">
        <v>1</v>
      </c>
      <c r="AB296" s="197">
        <v>0</v>
      </c>
      <c r="AC296" s="197">
        <v>0</v>
      </c>
      <c r="AD296" s="197">
        <v>0</v>
      </c>
      <c r="AE296" s="197">
        <v>0</v>
      </c>
      <c r="AF296" s="26" t="s">
        <v>1943</v>
      </c>
      <c r="AG296" s="26"/>
    </row>
    <row r="297" spans="1:33" x14ac:dyDescent="0.2">
      <c r="A297" s="210">
        <v>295</v>
      </c>
      <c r="B297" s="207">
        <v>73</v>
      </c>
      <c r="C297" s="208">
        <v>26</v>
      </c>
      <c r="D297" s="209" t="s">
        <v>3019</v>
      </c>
      <c r="E297" s="25" t="s">
        <v>76</v>
      </c>
      <c r="F297" s="25" t="s">
        <v>229</v>
      </c>
      <c r="G297" s="25" t="s">
        <v>2129</v>
      </c>
      <c r="H297" s="25" t="s">
        <v>2181</v>
      </c>
      <c r="I297" s="207">
        <v>156</v>
      </c>
      <c r="J297" s="27" t="s">
        <v>3020</v>
      </c>
      <c r="K297" s="27" t="s">
        <v>3021</v>
      </c>
      <c r="L297" s="26" t="s">
        <v>1941</v>
      </c>
      <c r="M297" s="26" t="s">
        <v>709</v>
      </c>
      <c r="N297" s="26" t="s">
        <v>182</v>
      </c>
      <c r="O297" s="26" t="s">
        <v>157</v>
      </c>
      <c r="P297" s="27" t="s">
        <v>1228</v>
      </c>
      <c r="Q297" s="25" t="s">
        <v>1185</v>
      </c>
      <c r="R297" s="25" t="s">
        <v>1189</v>
      </c>
      <c r="S297" s="27" t="s">
        <v>168</v>
      </c>
      <c r="T297" s="27">
        <v>0</v>
      </c>
      <c r="U297" s="27">
        <v>0</v>
      </c>
      <c r="V297" s="27" t="s">
        <v>211</v>
      </c>
      <c r="W297" s="28" t="s">
        <v>713</v>
      </c>
      <c r="X297" s="197">
        <v>1</v>
      </c>
      <c r="Y297" s="197">
        <v>1</v>
      </c>
      <c r="Z297" s="197">
        <v>0</v>
      </c>
      <c r="AA297" s="197">
        <v>1</v>
      </c>
      <c r="AB297" s="197">
        <v>0</v>
      </c>
      <c r="AC297" s="197">
        <v>0</v>
      </c>
      <c r="AD297" s="197">
        <v>0</v>
      </c>
      <c r="AE297" s="197">
        <v>0</v>
      </c>
      <c r="AF297" s="26" t="s">
        <v>1944</v>
      </c>
      <c r="AG297" s="26"/>
    </row>
    <row r="298" spans="1:33" x14ac:dyDescent="0.2">
      <c r="A298" s="210">
        <v>296</v>
      </c>
      <c r="B298" s="207">
        <v>73</v>
      </c>
      <c r="C298" s="208">
        <v>27</v>
      </c>
      <c r="D298" s="209" t="s">
        <v>3022</v>
      </c>
      <c r="E298" s="25" t="s">
        <v>76</v>
      </c>
      <c r="F298" s="25" t="s">
        <v>229</v>
      </c>
      <c r="G298" s="25" t="s">
        <v>2129</v>
      </c>
      <c r="H298" s="25" t="s">
        <v>2181</v>
      </c>
      <c r="I298" s="207">
        <v>156</v>
      </c>
      <c r="J298" s="27" t="s">
        <v>3023</v>
      </c>
      <c r="K298" s="27" t="s">
        <v>3024</v>
      </c>
      <c r="L298" s="26" t="s">
        <v>1941</v>
      </c>
      <c r="M298" s="26" t="s">
        <v>709</v>
      </c>
      <c r="N298" s="26" t="s">
        <v>182</v>
      </c>
      <c r="O298" s="26" t="s">
        <v>157</v>
      </c>
      <c r="P298" s="27" t="s">
        <v>1231</v>
      </c>
      <c r="Q298" s="25" t="s">
        <v>1185</v>
      </c>
      <c r="R298" s="25" t="s">
        <v>1189</v>
      </c>
      <c r="S298" s="27" t="s">
        <v>168</v>
      </c>
      <c r="T298" s="27">
        <v>0</v>
      </c>
      <c r="U298" s="27">
        <v>0</v>
      </c>
      <c r="V298" s="27" t="s">
        <v>211</v>
      </c>
      <c r="W298" s="28" t="s">
        <v>716</v>
      </c>
      <c r="X298" s="197">
        <v>1</v>
      </c>
      <c r="Y298" s="197">
        <v>1</v>
      </c>
      <c r="Z298" s="197">
        <v>0</v>
      </c>
      <c r="AA298" s="197">
        <v>1</v>
      </c>
      <c r="AB298" s="197">
        <v>0</v>
      </c>
      <c r="AC298" s="197">
        <v>0</v>
      </c>
      <c r="AD298" s="197">
        <v>0</v>
      </c>
      <c r="AE298" s="197">
        <v>0</v>
      </c>
      <c r="AF298" s="26" t="s">
        <v>1945</v>
      </c>
      <c r="AG298" s="26"/>
    </row>
    <row r="299" spans="1:33" x14ac:dyDescent="0.2">
      <c r="A299" s="210">
        <v>297</v>
      </c>
      <c r="B299" s="207">
        <v>73</v>
      </c>
      <c r="C299" s="208">
        <v>28</v>
      </c>
      <c r="D299" s="209" t="s">
        <v>3025</v>
      </c>
      <c r="E299" s="25" t="s">
        <v>76</v>
      </c>
      <c r="F299" s="25" t="s">
        <v>229</v>
      </c>
      <c r="G299" s="25" t="s">
        <v>2129</v>
      </c>
      <c r="H299" s="25" t="s">
        <v>2181</v>
      </c>
      <c r="I299" s="207">
        <v>156</v>
      </c>
      <c r="J299" s="27" t="s">
        <v>3026</v>
      </c>
      <c r="K299" s="27" t="s">
        <v>3027</v>
      </c>
      <c r="L299" s="26" t="s">
        <v>1941</v>
      </c>
      <c r="M299" s="26" t="s">
        <v>709</v>
      </c>
      <c r="N299" s="26" t="s">
        <v>182</v>
      </c>
      <c r="O299" s="26" t="s">
        <v>157</v>
      </c>
      <c r="P299" s="27" t="s">
        <v>712</v>
      </c>
      <c r="Q299" s="25" t="s">
        <v>1185</v>
      </c>
      <c r="R299" s="25" t="s">
        <v>1189</v>
      </c>
      <c r="S299" s="27" t="s">
        <v>161</v>
      </c>
      <c r="T299" s="27">
        <v>0</v>
      </c>
      <c r="U299" s="27">
        <v>0</v>
      </c>
      <c r="V299" s="27" t="s">
        <v>211</v>
      </c>
      <c r="W299" s="28" t="s">
        <v>372</v>
      </c>
      <c r="X299" s="197">
        <v>1</v>
      </c>
      <c r="Y299" s="197">
        <v>1</v>
      </c>
      <c r="Z299" s="197">
        <v>0</v>
      </c>
      <c r="AA299" s="197">
        <v>1</v>
      </c>
      <c r="AB299" s="197">
        <v>0</v>
      </c>
      <c r="AC299" s="197">
        <v>0</v>
      </c>
      <c r="AD299" s="197">
        <v>0</v>
      </c>
      <c r="AE299" s="197">
        <v>0</v>
      </c>
      <c r="AF299" s="26" t="s">
        <v>1946</v>
      </c>
      <c r="AG299" s="26"/>
    </row>
    <row r="300" spans="1:33" x14ac:dyDescent="0.2">
      <c r="A300" s="210">
        <v>298</v>
      </c>
      <c r="B300" s="207">
        <v>73</v>
      </c>
      <c r="C300" s="208">
        <v>29</v>
      </c>
      <c r="D300" s="209" t="s">
        <v>3028</v>
      </c>
      <c r="E300" s="25" t="s">
        <v>76</v>
      </c>
      <c r="F300" s="25" t="s">
        <v>229</v>
      </c>
      <c r="G300" s="25" t="s">
        <v>2129</v>
      </c>
      <c r="H300" s="25" t="s">
        <v>2181</v>
      </c>
      <c r="I300" s="207">
        <v>156</v>
      </c>
      <c r="J300" s="27" t="s">
        <v>3029</v>
      </c>
      <c r="K300" s="27" t="s">
        <v>3030</v>
      </c>
      <c r="L300" s="26" t="s">
        <v>1941</v>
      </c>
      <c r="M300" s="26" t="s">
        <v>709</v>
      </c>
      <c r="N300" s="26" t="s">
        <v>182</v>
      </c>
      <c r="O300" s="26" t="s">
        <v>157</v>
      </c>
      <c r="P300" s="27" t="s">
        <v>269</v>
      </c>
      <c r="Q300" s="25" t="s">
        <v>1185</v>
      </c>
      <c r="R300" s="25" t="s">
        <v>1189</v>
      </c>
      <c r="S300" s="27" t="s">
        <v>168</v>
      </c>
      <c r="T300" s="27">
        <v>0</v>
      </c>
      <c r="U300" s="27">
        <v>0</v>
      </c>
      <c r="V300" s="27" t="s">
        <v>211</v>
      </c>
      <c r="W300" s="28" t="s">
        <v>714</v>
      </c>
      <c r="X300" s="197">
        <v>1</v>
      </c>
      <c r="Y300" s="197">
        <v>1</v>
      </c>
      <c r="Z300" s="197">
        <v>0</v>
      </c>
      <c r="AA300" s="197">
        <v>1</v>
      </c>
      <c r="AB300" s="197">
        <v>0</v>
      </c>
      <c r="AC300" s="197">
        <v>0</v>
      </c>
      <c r="AD300" s="197">
        <v>0</v>
      </c>
      <c r="AE300" s="197">
        <v>0</v>
      </c>
      <c r="AF300" s="26" t="s">
        <v>1947</v>
      </c>
      <c r="AG300" s="26"/>
    </row>
    <row r="301" spans="1:33" x14ac:dyDescent="0.2">
      <c r="A301" s="210">
        <v>299</v>
      </c>
      <c r="B301" s="207">
        <v>73</v>
      </c>
      <c r="C301" s="208">
        <v>30</v>
      </c>
      <c r="D301" s="209" t="s">
        <v>3031</v>
      </c>
      <c r="E301" s="25" t="s">
        <v>76</v>
      </c>
      <c r="F301" s="25" t="s">
        <v>229</v>
      </c>
      <c r="G301" s="25" t="s">
        <v>2129</v>
      </c>
      <c r="H301" s="25" t="s">
        <v>2181</v>
      </c>
      <c r="I301" s="207">
        <v>156</v>
      </c>
      <c r="J301" s="27" t="s">
        <v>3032</v>
      </c>
      <c r="K301" s="27" t="s">
        <v>3033</v>
      </c>
      <c r="L301" s="26" t="s">
        <v>1941</v>
      </c>
      <c r="M301" s="26" t="s">
        <v>709</v>
      </c>
      <c r="N301" s="26" t="s">
        <v>182</v>
      </c>
      <c r="O301" s="26" t="s">
        <v>157</v>
      </c>
      <c r="P301" s="27" t="s">
        <v>1271</v>
      </c>
      <c r="Q301" s="25" t="s">
        <v>1185</v>
      </c>
      <c r="R301" s="25" t="s">
        <v>1186</v>
      </c>
      <c r="S301" s="27" t="s">
        <v>168</v>
      </c>
      <c r="T301" s="27">
        <v>0</v>
      </c>
      <c r="U301" s="27">
        <v>0</v>
      </c>
      <c r="V301" s="27" t="s">
        <v>211</v>
      </c>
      <c r="W301" s="28" t="s">
        <v>719</v>
      </c>
      <c r="X301" s="197">
        <v>1</v>
      </c>
      <c r="Y301" s="197">
        <v>1</v>
      </c>
      <c r="Z301" s="197">
        <v>0</v>
      </c>
      <c r="AA301" s="197">
        <v>1</v>
      </c>
      <c r="AB301" s="197">
        <v>0</v>
      </c>
      <c r="AC301" s="197">
        <v>0</v>
      </c>
      <c r="AD301" s="197">
        <v>0</v>
      </c>
      <c r="AE301" s="197">
        <v>0</v>
      </c>
      <c r="AF301" s="26" t="s">
        <v>1948</v>
      </c>
      <c r="AG301" s="26"/>
    </row>
    <row r="302" spans="1:33" x14ac:dyDescent="0.2">
      <c r="A302" s="210">
        <v>300</v>
      </c>
      <c r="B302" s="207">
        <v>73</v>
      </c>
      <c r="C302" s="208">
        <v>31</v>
      </c>
      <c r="D302" s="209" t="s">
        <v>3034</v>
      </c>
      <c r="E302" s="25" t="s">
        <v>76</v>
      </c>
      <c r="F302" s="25" t="s">
        <v>229</v>
      </c>
      <c r="G302" s="25" t="s">
        <v>2129</v>
      </c>
      <c r="H302" s="25" t="s">
        <v>2181</v>
      </c>
      <c r="I302" s="207">
        <v>156</v>
      </c>
      <c r="J302" s="27" t="s">
        <v>3035</v>
      </c>
      <c r="K302" s="27" t="s">
        <v>3036</v>
      </c>
      <c r="L302" s="26" t="s">
        <v>1941</v>
      </c>
      <c r="M302" s="26" t="s">
        <v>709</v>
      </c>
      <c r="N302" s="26" t="s">
        <v>182</v>
      </c>
      <c r="O302" s="26" t="s">
        <v>157</v>
      </c>
      <c r="P302" s="27" t="s">
        <v>1274</v>
      </c>
      <c r="Q302" s="25" t="s">
        <v>1185</v>
      </c>
      <c r="R302" s="25" t="s">
        <v>1189</v>
      </c>
      <c r="S302" s="27" t="s">
        <v>168</v>
      </c>
      <c r="T302" s="27">
        <v>0</v>
      </c>
      <c r="U302" s="27">
        <v>0</v>
      </c>
      <c r="V302" s="27" t="s">
        <v>211</v>
      </c>
      <c r="W302" s="28" t="s">
        <v>717</v>
      </c>
      <c r="X302" s="197">
        <v>1</v>
      </c>
      <c r="Y302" s="197">
        <v>1</v>
      </c>
      <c r="Z302" s="197">
        <v>0</v>
      </c>
      <c r="AA302" s="197">
        <v>1</v>
      </c>
      <c r="AB302" s="197">
        <v>0</v>
      </c>
      <c r="AC302" s="197">
        <v>0</v>
      </c>
      <c r="AD302" s="197">
        <v>0</v>
      </c>
      <c r="AE302" s="197">
        <v>0</v>
      </c>
      <c r="AF302" s="26" t="s">
        <v>1949</v>
      </c>
      <c r="AG302" s="26"/>
    </row>
    <row r="303" spans="1:33" x14ac:dyDescent="0.2">
      <c r="A303" s="210">
        <v>301</v>
      </c>
      <c r="B303" s="207">
        <v>73</v>
      </c>
      <c r="C303" s="208">
        <v>32</v>
      </c>
      <c r="D303" s="209" t="s">
        <v>3037</v>
      </c>
      <c r="E303" s="25" t="s">
        <v>76</v>
      </c>
      <c r="F303" s="25" t="s">
        <v>229</v>
      </c>
      <c r="G303" s="25" t="s">
        <v>2129</v>
      </c>
      <c r="H303" s="25" t="s">
        <v>2181</v>
      </c>
      <c r="I303" s="207">
        <v>156</v>
      </c>
      <c r="J303" s="27" t="s">
        <v>3038</v>
      </c>
      <c r="K303" s="27" t="s">
        <v>3039</v>
      </c>
      <c r="L303" s="26" t="s">
        <v>1941</v>
      </c>
      <c r="M303" s="26" t="s">
        <v>709</v>
      </c>
      <c r="N303" s="26" t="s">
        <v>182</v>
      </c>
      <c r="O303" s="26" t="s">
        <v>157</v>
      </c>
      <c r="P303" s="27" t="s">
        <v>710</v>
      </c>
      <c r="Q303" s="25" t="s">
        <v>1185</v>
      </c>
      <c r="R303" s="25" t="s">
        <v>1189</v>
      </c>
      <c r="S303" s="27" t="s">
        <v>168</v>
      </c>
      <c r="T303" s="27">
        <v>0</v>
      </c>
      <c r="U303" s="27">
        <v>0</v>
      </c>
      <c r="V303" s="27" t="s">
        <v>211</v>
      </c>
      <c r="W303" s="28" t="s">
        <v>711</v>
      </c>
      <c r="X303" s="197">
        <v>1</v>
      </c>
      <c r="Y303" s="197">
        <v>1</v>
      </c>
      <c r="Z303" s="197">
        <v>0</v>
      </c>
      <c r="AA303" s="197">
        <v>1</v>
      </c>
      <c r="AB303" s="197">
        <v>0</v>
      </c>
      <c r="AC303" s="197">
        <v>0</v>
      </c>
      <c r="AD303" s="197">
        <v>0</v>
      </c>
      <c r="AE303" s="197">
        <v>0</v>
      </c>
      <c r="AF303" s="26" t="s">
        <v>1950</v>
      </c>
      <c r="AG303" s="26"/>
    </row>
    <row r="304" spans="1:33" x14ac:dyDescent="0.2">
      <c r="A304" s="210">
        <v>302</v>
      </c>
      <c r="B304" s="207">
        <v>73</v>
      </c>
      <c r="C304" s="208">
        <v>33</v>
      </c>
      <c r="D304" s="209" t="s">
        <v>3040</v>
      </c>
      <c r="E304" s="25" t="s">
        <v>76</v>
      </c>
      <c r="F304" s="25" t="s">
        <v>229</v>
      </c>
      <c r="G304" s="25" t="s">
        <v>2129</v>
      </c>
      <c r="H304" s="25" t="s">
        <v>3041</v>
      </c>
      <c r="I304" s="207">
        <v>157</v>
      </c>
      <c r="J304" s="27" t="s">
        <v>3042</v>
      </c>
      <c r="K304" s="27" t="s">
        <v>3043</v>
      </c>
      <c r="L304" s="26" t="s">
        <v>1941</v>
      </c>
      <c r="M304" s="26" t="s">
        <v>709</v>
      </c>
      <c r="N304" s="26" t="s">
        <v>722</v>
      </c>
      <c r="O304" s="26" t="s">
        <v>157</v>
      </c>
      <c r="P304" s="27" t="s">
        <v>171</v>
      </c>
      <c r="Q304" s="25" t="s">
        <v>1185</v>
      </c>
      <c r="R304" s="25" t="s">
        <v>1189</v>
      </c>
      <c r="S304" s="27" t="s">
        <v>168</v>
      </c>
      <c r="T304" s="27">
        <v>0</v>
      </c>
      <c r="U304" s="27">
        <v>0</v>
      </c>
      <c r="V304" s="27" t="s">
        <v>211</v>
      </c>
      <c r="W304" s="28" t="s">
        <v>172</v>
      </c>
      <c r="X304" s="197">
        <v>1</v>
      </c>
      <c r="Y304" s="197">
        <v>1</v>
      </c>
      <c r="Z304" s="197">
        <v>0</v>
      </c>
      <c r="AA304" s="197">
        <v>1</v>
      </c>
      <c r="AB304" s="197">
        <v>0</v>
      </c>
      <c r="AC304" s="197">
        <v>0</v>
      </c>
      <c r="AD304" s="197">
        <v>0</v>
      </c>
      <c r="AE304" s="197">
        <v>0</v>
      </c>
      <c r="AF304" s="26" t="s">
        <v>1943</v>
      </c>
      <c r="AG304" s="26"/>
    </row>
    <row r="305" spans="1:33" x14ac:dyDescent="0.2">
      <c r="A305" s="210">
        <v>303</v>
      </c>
      <c r="B305" s="207">
        <v>73</v>
      </c>
      <c r="C305" s="208">
        <v>34</v>
      </c>
      <c r="D305" s="209" t="s">
        <v>3044</v>
      </c>
      <c r="E305" s="25" t="s">
        <v>76</v>
      </c>
      <c r="F305" s="25" t="s">
        <v>229</v>
      </c>
      <c r="G305" s="25" t="s">
        <v>2129</v>
      </c>
      <c r="H305" s="25" t="s">
        <v>3041</v>
      </c>
      <c r="I305" s="207">
        <v>157</v>
      </c>
      <c r="J305" s="27" t="s">
        <v>3045</v>
      </c>
      <c r="K305" s="27" t="s">
        <v>3046</v>
      </c>
      <c r="L305" s="26" t="s">
        <v>1941</v>
      </c>
      <c r="M305" s="26" t="s">
        <v>709</v>
      </c>
      <c r="N305" s="26" t="s">
        <v>722</v>
      </c>
      <c r="O305" s="26" t="s">
        <v>157</v>
      </c>
      <c r="P305" s="27" t="s">
        <v>1228</v>
      </c>
      <c r="Q305" s="25" t="s">
        <v>1185</v>
      </c>
      <c r="R305" s="25" t="s">
        <v>1189</v>
      </c>
      <c r="S305" s="27" t="s">
        <v>168</v>
      </c>
      <c r="T305" s="27">
        <v>0</v>
      </c>
      <c r="U305" s="27">
        <v>0</v>
      </c>
      <c r="V305" s="27" t="s">
        <v>211</v>
      </c>
      <c r="W305" s="28" t="s">
        <v>713</v>
      </c>
      <c r="X305" s="197">
        <v>1</v>
      </c>
      <c r="Y305" s="197">
        <v>1</v>
      </c>
      <c r="Z305" s="197">
        <v>0</v>
      </c>
      <c r="AA305" s="197">
        <v>1</v>
      </c>
      <c r="AB305" s="197">
        <v>0</v>
      </c>
      <c r="AC305" s="197">
        <v>0</v>
      </c>
      <c r="AD305" s="197">
        <v>0</v>
      </c>
      <c r="AE305" s="197">
        <v>0</v>
      </c>
      <c r="AF305" s="26" t="s">
        <v>1944</v>
      </c>
      <c r="AG305" s="26"/>
    </row>
    <row r="306" spans="1:33" x14ac:dyDescent="0.2">
      <c r="A306" s="210">
        <v>304</v>
      </c>
      <c r="B306" s="207">
        <v>73</v>
      </c>
      <c r="C306" s="208">
        <v>35</v>
      </c>
      <c r="D306" s="209" t="s">
        <v>3047</v>
      </c>
      <c r="E306" s="25" t="s">
        <v>76</v>
      </c>
      <c r="F306" s="25" t="s">
        <v>229</v>
      </c>
      <c r="G306" s="25" t="s">
        <v>2129</v>
      </c>
      <c r="H306" s="25" t="s">
        <v>3041</v>
      </c>
      <c r="I306" s="207">
        <v>157</v>
      </c>
      <c r="J306" s="27" t="s">
        <v>3048</v>
      </c>
      <c r="K306" s="27" t="s">
        <v>3049</v>
      </c>
      <c r="L306" s="26" t="s">
        <v>1941</v>
      </c>
      <c r="M306" s="26" t="s">
        <v>709</v>
      </c>
      <c r="N306" s="26" t="s">
        <v>722</v>
      </c>
      <c r="O306" s="26" t="s">
        <v>157</v>
      </c>
      <c r="P306" s="27" t="s">
        <v>1231</v>
      </c>
      <c r="Q306" s="25" t="s">
        <v>1185</v>
      </c>
      <c r="R306" s="25" t="s">
        <v>1189</v>
      </c>
      <c r="S306" s="27" t="s">
        <v>168</v>
      </c>
      <c r="T306" s="27">
        <v>0</v>
      </c>
      <c r="U306" s="27">
        <v>0</v>
      </c>
      <c r="V306" s="27" t="s">
        <v>211</v>
      </c>
      <c r="W306" s="28" t="s">
        <v>716</v>
      </c>
      <c r="X306" s="197">
        <v>1</v>
      </c>
      <c r="Y306" s="197">
        <v>1</v>
      </c>
      <c r="Z306" s="197">
        <v>0</v>
      </c>
      <c r="AA306" s="197">
        <v>1</v>
      </c>
      <c r="AB306" s="197">
        <v>0</v>
      </c>
      <c r="AC306" s="197">
        <v>0</v>
      </c>
      <c r="AD306" s="197">
        <v>0</v>
      </c>
      <c r="AE306" s="197">
        <v>0</v>
      </c>
      <c r="AF306" s="26" t="s">
        <v>1945</v>
      </c>
      <c r="AG306" s="26"/>
    </row>
    <row r="307" spans="1:33" x14ac:dyDescent="0.2">
      <c r="A307" s="210">
        <v>305</v>
      </c>
      <c r="B307" s="207">
        <v>73</v>
      </c>
      <c r="C307" s="208">
        <v>36</v>
      </c>
      <c r="D307" s="209" t="s">
        <v>3050</v>
      </c>
      <c r="E307" s="25" t="s">
        <v>76</v>
      </c>
      <c r="F307" s="25" t="s">
        <v>229</v>
      </c>
      <c r="G307" s="25" t="s">
        <v>2129</v>
      </c>
      <c r="H307" s="25" t="s">
        <v>3041</v>
      </c>
      <c r="I307" s="207">
        <v>157</v>
      </c>
      <c r="J307" s="27" t="s">
        <v>3051</v>
      </c>
      <c r="K307" s="27" t="s">
        <v>3052</v>
      </c>
      <c r="L307" s="26" t="s">
        <v>1941</v>
      </c>
      <c r="M307" s="26" t="s">
        <v>709</v>
      </c>
      <c r="N307" s="26" t="s">
        <v>722</v>
      </c>
      <c r="O307" s="26" t="s">
        <v>157</v>
      </c>
      <c r="P307" s="27" t="s">
        <v>712</v>
      </c>
      <c r="Q307" s="25" t="s">
        <v>1185</v>
      </c>
      <c r="R307" s="25" t="s">
        <v>1189</v>
      </c>
      <c r="S307" s="27" t="s">
        <v>161</v>
      </c>
      <c r="T307" s="27">
        <v>0</v>
      </c>
      <c r="U307" s="27">
        <v>0</v>
      </c>
      <c r="V307" s="27" t="s">
        <v>211</v>
      </c>
      <c r="W307" s="28" t="s">
        <v>372</v>
      </c>
      <c r="X307" s="197">
        <v>1</v>
      </c>
      <c r="Y307" s="197">
        <v>1</v>
      </c>
      <c r="Z307" s="197">
        <v>0</v>
      </c>
      <c r="AA307" s="197">
        <v>1</v>
      </c>
      <c r="AB307" s="197">
        <v>0</v>
      </c>
      <c r="AC307" s="197">
        <v>0</v>
      </c>
      <c r="AD307" s="197">
        <v>0</v>
      </c>
      <c r="AE307" s="197">
        <v>0</v>
      </c>
      <c r="AF307" s="26" t="s">
        <v>1946</v>
      </c>
      <c r="AG307" s="26"/>
    </row>
    <row r="308" spans="1:33" x14ac:dyDescent="0.2">
      <c r="A308" s="210">
        <v>306</v>
      </c>
      <c r="B308" s="207">
        <v>73</v>
      </c>
      <c r="C308" s="208">
        <v>37</v>
      </c>
      <c r="D308" s="209" t="s">
        <v>3053</v>
      </c>
      <c r="E308" s="25" t="s">
        <v>76</v>
      </c>
      <c r="F308" s="25" t="s">
        <v>229</v>
      </c>
      <c r="G308" s="25" t="s">
        <v>2129</v>
      </c>
      <c r="H308" s="25" t="s">
        <v>3041</v>
      </c>
      <c r="I308" s="207">
        <v>157</v>
      </c>
      <c r="J308" s="27" t="s">
        <v>3054</v>
      </c>
      <c r="K308" s="27" t="s">
        <v>3055</v>
      </c>
      <c r="L308" s="26" t="s">
        <v>1941</v>
      </c>
      <c r="M308" s="26" t="s">
        <v>709</v>
      </c>
      <c r="N308" s="26" t="s">
        <v>722</v>
      </c>
      <c r="O308" s="26" t="s">
        <v>157</v>
      </c>
      <c r="P308" s="27" t="s">
        <v>269</v>
      </c>
      <c r="Q308" s="25" t="s">
        <v>1185</v>
      </c>
      <c r="R308" s="25" t="s">
        <v>1189</v>
      </c>
      <c r="S308" s="27" t="s">
        <v>168</v>
      </c>
      <c r="T308" s="27">
        <v>0</v>
      </c>
      <c r="U308" s="27">
        <v>0</v>
      </c>
      <c r="V308" s="27" t="s">
        <v>211</v>
      </c>
      <c r="W308" s="28" t="s">
        <v>714</v>
      </c>
      <c r="X308" s="197">
        <v>1</v>
      </c>
      <c r="Y308" s="197">
        <v>1</v>
      </c>
      <c r="Z308" s="197">
        <v>0</v>
      </c>
      <c r="AA308" s="197">
        <v>1</v>
      </c>
      <c r="AB308" s="197">
        <v>0</v>
      </c>
      <c r="AC308" s="197">
        <v>0</v>
      </c>
      <c r="AD308" s="197">
        <v>0</v>
      </c>
      <c r="AE308" s="197">
        <v>0</v>
      </c>
      <c r="AF308" s="26" t="s">
        <v>1947</v>
      </c>
      <c r="AG308" s="26"/>
    </row>
    <row r="309" spans="1:33" x14ac:dyDescent="0.2">
      <c r="A309" s="210">
        <v>307</v>
      </c>
      <c r="B309" s="207">
        <v>73</v>
      </c>
      <c r="C309" s="208">
        <v>38</v>
      </c>
      <c r="D309" s="209" t="s">
        <v>3056</v>
      </c>
      <c r="E309" s="25" t="s">
        <v>76</v>
      </c>
      <c r="F309" s="25" t="s">
        <v>229</v>
      </c>
      <c r="G309" s="25" t="s">
        <v>2129</v>
      </c>
      <c r="H309" s="25" t="s">
        <v>3041</v>
      </c>
      <c r="I309" s="207">
        <v>157</v>
      </c>
      <c r="J309" s="27" t="s">
        <v>3057</v>
      </c>
      <c r="K309" s="27" t="s">
        <v>3058</v>
      </c>
      <c r="L309" s="26" t="s">
        <v>1941</v>
      </c>
      <c r="M309" s="26" t="s">
        <v>709</v>
      </c>
      <c r="N309" s="26" t="s">
        <v>722</v>
      </c>
      <c r="O309" s="26" t="s">
        <v>157</v>
      </c>
      <c r="P309" s="27" t="s">
        <v>1274</v>
      </c>
      <c r="Q309" s="25" t="s">
        <v>1185</v>
      </c>
      <c r="R309" s="25" t="s">
        <v>1189</v>
      </c>
      <c r="S309" s="27" t="s">
        <v>168</v>
      </c>
      <c r="T309" s="27">
        <v>0</v>
      </c>
      <c r="U309" s="27">
        <v>0</v>
      </c>
      <c r="V309" s="27" t="s">
        <v>211</v>
      </c>
      <c r="W309" s="28" t="s">
        <v>717</v>
      </c>
      <c r="X309" s="197">
        <v>1</v>
      </c>
      <c r="Y309" s="197">
        <v>1</v>
      </c>
      <c r="Z309" s="197">
        <v>0</v>
      </c>
      <c r="AA309" s="197">
        <v>1</v>
      </c>
      <c r="AB309" s="197">
        <v>0</v>
      </c>
      <c r="AC309" s="197">
        <v>0</v>
      </c>
      <c r="AD309" s="197">
        <v>0</v>
      </c>
      <c r="AE309" s="197">
        <v>0</v>
      </c>
      <c r="AF309" s="26" t="s">
        <v>1949</v>
      </c>
      <c r="AG309" s="26"/>
    </row>
    <row r="310" spans="1:33" x14ac:dyDescent="0.2">
      <c r="A310" s="210">
        <v>308</v>
      </c>
      <c r="B310" s="207">
        <v>73</v>
      </c>
      <c r="C310" s="208">
        <v>39</v>
      </c>
      <c r="D310" s="209" t="s">
        <v>3059</v>
      </c>
      <c r="E310" s="25" t="s">
        <v>76</v>
      </c>
      <c r="F310" s="25" t="s">
        <v>229</v>
      </c>
      <c r="G310" s="25" t="s">
        <v>2129</v>
      </c>
      <c r="H310" s="25" t="s">
        <v>3041</v>
      </c>
      <c r="I310" s="207">
        <v>157</v>
      </c>
      <c r="J310" s="27" t="s">
        <v>3060</v>
      </c>
      <c r="K310" s="27" t="s">
        <v>3061</v>
      </c>
      <c r="L310" s="26" t="s">
        <v>1941</v>
      </c>
      <c r="M310" s="26" t="s">
        <v>709</v>
      </c>
      <c r="N310" s="26" t="s">
        <v>722</v>
      </c>
      <c r="O310" s="26" t="s">
        <v>157</v>
      </c>
      <c r="P310" s="27" t="s">
        <v>710</v>
      </c>
      <c r="Q310" s="25" t="s">
        <v>1185</v>
      </c>
      <c r="R310" s="25" t="s">
        <v>1189</v>
      </c>
      <c r="S310" s="27" t="s">
        <v>168</v>
      </c>
      <c r="T310" s="27">
        <v>0</v>
      </c>
      <c r="U310" s="27">
        <v>0</v>
      </c>
      <c r="V310" s="27" t="s">
        <v>211</v>
      </c>
      <c r="W310" s="28" t="s">
        <v>711</v>
      </c>
      <c r="X310" s="197">
        <v>1</v>
      </c>
      <c r="Y310" s="197">
        <v>1</v>
      </c>
      <c r="Z310" s="197">
        <v>0</v>
      </c>
      <c r="AA310" s="197">
        <v>1</v>
      </c>
      <c r="AB310" s="197">
        <v>0</v>
      </c>
      <c r="AC310" s="197">
        <v>0</v>
      </c>
      <c r="AD310" s="197">
        <v>0</v>
      </c>
      <c r="AE310" s="197">
        <v>0</v>
      </c>
      <c r="AF310" s="26" t="s">
        <v>1950</v>
      </c>
      <c r="AG310" s="26"/>
    </row>
    <row r="311" spans="1:33" x14ac:dyDescent="0.2">
      <c r="A311" s="210">
        <v>309</v>
      </c>
      <c r="B311" s="207">
        <v>74</v>
      </c>
      <c r="C311" s="208">
        <v>1</v>
      </c>
      <c r="D311" s="209" t="s">
        <v>3062</v>
      </c>
      <c r="E311" s="25" t="s">
        <v>112</v>
      </c>
      <c r="F311" s="25" t="s">
        <v>246</v>
      </c>
      <c r="G311" s="25" t="s">
        <v>2129</v>
      </c>
      <c r="H311" s="25" t="s">
        <v>2160</v>
      </c>
      <c r="I311" s="207">
        <v>158</v>
      </c>
      <c r="J311" s="27" t="s">
        <v>3063</v>
      </c>
      <c r="K311" s="27" t="s">
        <v>3064</v>
      </c>
      <c r="L311" s="26" t="s">
        <v>982</v>
      </c>
      <c r="M311" s="26" t="s">
        <v>983</v>
      </c>
      <c r="N311" s="26" t="s">
        <v>156</v>
      </c>
      <c r="O311" s="26" t="s">
        <v>176</v>
      </c>
      <c r="P311" s="27" t="s">
        <v>1231</v>
      </c>
      <c r="Q311" s="25" t="s">
        <v>1185</v>
      </c>
      <c r="R311" s="25" t="s">
        <v>1189</v>
      </c>
      <c r="S311" s="27" t="s">
        <v>168</v>
      </c>
      <c r="T311" s="27">
        <v>0</v>
      </c>
      <c r="U311" s="27">
        <v>0</v>
      </c>
      <c r="V311" s="27" t="s">
        <v>205</v>
      </c>
      <c r="W311" s="28" t="s">
        <v>986</v>
      </c>
      <c r="X311" s="197">
        <v>0</v>
      </c>
      <c r="Y311" s="197">
        <v>0</v>
      </c>
      <c r="Z311" s="197">
        <v>0</v>
      </c>
      <c r="AA311" s="197">
        <v>1</v>
      </c>
      <c r="AB311" s="197">
        <v>0</v>
      </c>
      <c r="AC311" s="197">
        <v>0</v>
      </c>
      <c r="AD311" s="197">
        <v>0</v>
      </c>
      <c r="AE311" s="197">
        <v>0</v>
      </c>
      <c r="AF311" s="26" t="s">
        <v>1953</v>
      </c>
      <c r="AG311" s="26"/>
    </row>
    <row r="312" spans="1:33" x14ac:dyDescent="0.2">
      <c r="A312" s="210">
        <v>310</v>
      </c>
      <c r="B312" s="207">
        <v>74</v>
      </c>
      <c r="C312" s="208">
        <v>2</v>
      </c>
      <c r="D312" s="209" t="s">
        <v>3065</v>
      </c>
      <c r="E312" s="25" t="s">
        <v>112</v>
      </c>
      <c r="F312" s="25" t="s">
        <v>246</v>
      </c>
      <c r="G312" s="25" t="s">
        <v>2129</v>
      </c>
      <c r="H312" s="25" t="s">
        <v>2160</v>
      </c>
      <c r="I312" s="207">
        <v>158</v>
      </c>
      <c r="J312" s="27" t="s">
        <v>3066</v>
      </c>
      <c r="K312" s="27" t="s">
        <v>3067</v>
      </c>
      <c r="L312" s="26" t="s">
        <v>982</v>
      </c>
      <c r="M312" s="26" t="s">
        <v>983</v>
      </c>
      <c r="N312" s="26" t="s">
        <v>156</v>
      </c>
      <c r="O312" s="26" t="s">
        <v>176</v>
      </c>
      <c r="P312" s="27" t="s">
        <v>269</v>
      </c>
      <c r="Q312" s="25" t="s">
        <v>1185</v>
      </c>
      <c r="R312" s="25" t="s">
        <v>1189</v>
      </c>
      <c r="S312" s="27" t="s">
        <v>168</v>
      </c>
      <c r="T312" s="27">
        <v>0</v>
      </c>
      <c r="U312" s="27">
        <v>0</v>
      </c>
      <c r="V312" s="27" t="s">
        <v>179</v>
      </c>
      <c r="W312" s="28" t="s">
        <v>984</v>
      </c>
      <c r="X312" s="197">
        <v>0</v>
      </c>
      <c r="Y312" s="197">
        <v>0</v>
      </c>
      <c r="Z312" s="197">
        <v>0</v>
      </c>
      <c r="AA312" s="197">
        <v>1</v>
      </c>
      <c r="AB312" s="197">
        <v>0</v>
      </c>
      <c r="AC312" s="197">
        <v>0</v>
      </c>
      <c r="AD312" s="197">
        <v>0</v>
      </c>
      <c r="AE312" s="197">
        <v>0</v>
      </c>
      <c r="AF312" s="26" t="s">
        <v>985</v>
      </c>
      <c r="AG312" s="26"/>
    </row>
    <row r="313" spans="1:33" x14ac:dyDescent="0.2">
      <c r="A313" s="210">
        <v>311</v>
      </c>
      <c r="B313" s="207">
        <v>75</v>
      </c>
      <c r="C313" s="208">
        <v>1</v>
      </c>
      <c r="D313" s="209" t="s">
        <v>3068</v>
      </c>
      <c r="E313" s="25" t="s">
        <v>116</v>
      </c>
      <c r="F313" s="25" t="s">
        <v>229</v>
      </c>
      <c r="G313" s="25" t="s">
        <v>2129</v>
      </c>
      <c r="H313" s="25" t="s">
        <v>2160</v>
      </c>
      <c r="I313" s="207">
        <v>159</v>
      </c>
      <c r="J313" s="27" t="s">
        <v>3069</v>
      </c>
      <c r="K313" s="27" t="s">
        <v>3070</v>
      </c>
      <c r="L313" s="26" t="s">
        <v>1021</v>
      </c>
      <c r="M313" s="26" t="s">
        <v>1022</v>
      </c>
      <c r="N313" s="26" t="s">
        <v>156</v>
      </c>
      <c r="O313" s="26" t="s">
        <v>157</v>
      </c>
      <c r="P313" s="27" t="s">
        <v>1203</v>
      </c>
      <c r="Q313" s="25" t="s">
        <v>1185</v>
      </c>
      <c r="R313" s="25" t="s">
        <v>1186</v>
      </c>
      <c r="S313" s="27" t="s">
        <v>161</v>
      </c>
      <c r="T313" s="27">
        <v>2023</v>
      </c>
      <c r="U313" s="27">
        <v>2023</v>
      </c>
      <c r="V313" s="27" t="s">
        <v>352</v>
      </c>
      <c r="W313" s="28" t="s">
        <v>372</v>
      </c>
      <c r="X313" s="197">
        <v>0</v>
      </c>
      <c r="Y313" s="197">
        <v>0</v>
      </c>
      <c r="Z313" s="197">
        <v>0</v>
      </c>
      <c r="AA313" s="197">
        <v>1</v>
      </c>
      <c r="AB313" s="197">
        <v>0</v>
      </c>
      <c r="AC313" s="197">
        <v>0</v>
      </c>
      <c r="AD313" s="197">
        <v>0</v>
      </c>
      <c r="AE313" s="197">
        <v>0</v>
      </c>
      <c r="AF313" s="26" t="s">
        <v>1954</v>
      </c>
      <c r="AG313" s="26"/>
    </row>
    <row r="314" spans="1:33" x14ac:dyDescent="0.2">
      <c r="A314" s="210">
        <v>312</v>
      </c>
      <c r="B314" s="207">
        <v>75</v>
      </c>
      <c r="C314" s="208">
        <v>2</v>
      </c>
      <c r="D314" s="209" t="s">
        <v>3071</v>
      </c>
      <c r="E314" s="25" t="s">
        <v>116</v>
      </c>
      <c r="F314" s="25" t="s">
        <v>229</v>
      </c>
      <c r="G314" s="25" t="s">
        <v>2129</v>
      </c>
      <c r="H314" s="25" t="s">
        <v>2160</v>
      </c>
      <c r="I314" s="207">
        <v>159</v>
      </c>
      <c r="J314" s="27" t="s">
        <v>3072</v>
      </c>
      <c r="K314" s="27" t="s">
        <v>3073</v>
      </c>
      <c r="L314" s="26" t="s">
        <v>1021</v>
      </c>
      <c r="M314" s="26" t="s">
        <v>1022</v>
      </c>
      <c r="N314" s="26" t="s">
        <v>156</v>
      </c>
      <c r="O314" s="26" t="s">
        <v>157</v>
      </c>
      <c r="P314" s="27" t="s">
        <v>1206</v>
      </c>
      <c r="Q314" s="25" t="s">
        <v>1188</v>
      </c>
      <c r="R314" s="25" t="s">
        <v>1189</v>
      </c>
      <c r="S314" s="27" t="s">
        <v>168</v>
      </c>
      <c r="T314" s="27">
        <v>0</v>
      </c>
      <c r="U314" s="27">
        <v>0</v>
      </c>
      <c r="V314" s="27" t="s">
        <v>162</v>
      </c>
      <c r="W314" s="28" t="s">
        <v>1026</v>
      </c>
      <c r="X314" s="197">
        <v>0</v>
      </c>
      <c r="Y314" s="197">
        <v>0</v>
      </c>
      <c r="Z314" s="197">
        <v>0</v>
      </c>
      <c r="AA314" s="197">
        <v>1</v>
      </c>
      <c r="AB314" s="197">
        <v>0</v>
      </c>
      <c r="AC314" s="197">
        <v>0</v>
      </c>
      <c r="AD314" s="197">
        <v>0</v>
      </c>
      <c r="AE314" s="197">
        <v>0</v>
      </c>
      <c r="AF314" s="26" t="s">
        <v>1955</v>
      </c>
      <c r="AG314" s="26"/>
    </row>
    <row r="315" spans="1:33" x14ac:dyDescent="0.2">
      <c r="A315" s="210">
        <v>313</v>
      </c>
      <c r="B315" s="207">
        <v>75</v>
      </c>
      <c r="C315" s="208">
        <v>3</v>
      </c>
      <c r="D315" s="209" t="s">
        <v>3074</v>
      </c>
      <c r="E315" s="25" t="s">
        <v>116</v>
      </c>
      <c r="F315" s="25" t="s">
        <v>229</v>
      </c>
      <c r="G315" s="25" t="s">
        <v>2129</v>
      </c>
      <c r="H315" s="25" t="s">
        <v>2160</v>
      </c>
      <c r="I315" s="207">
        <v>159</v>
      </c>
      <c r="J315" s="27" t="s">
        <v>3075</v>
      </c>
      <c r="K315" s="27" t="s">
        <v>3076</v>
      </c>
      <c r="L315" s="26" t="s">
        <v>1021</v>
      </c>
      <c r="M315" s="26" t="s">
        <v>1022</v>
      </c>
      <c r="N315" s="26" t="s">
        <v>156</v>
      </c>
      <c r="O315" s="26" t="s">
        <v>157</v>
      </c>
      <c r="P315" s="27" t="s">
        <v>1027</v>
      </c>
      <c r="Q315" s="25" t="s">
        <v>1185</v>
      </c>
      <c r="R315" s="25" t="s">
        <v>1189</v>
      </c>
      <c r="S315" s="27" t="s">
        <v>168</v>
      </c>
      <c r="T315" s="27">
        <v>0</v>
      </c>
      <c r="U315" s="27">
        <v>0</v>
      </c>
      <c r="V315" s="27" t="s">
        <v>205</v>
      </c>
      <c r="W315" s="28" t="s">
        <v>1028</v>
      </c>
      <c r="X315" s="197">
        <v>0</v>
      </c>
      <c r="Y315" s="197">
        <v>0</v>
      </c>
      <c r="Z315" s="197">
        <v>0</v>
      </c>
      <c r="AA315" s="197">
        <v>1</v>
      </c>
      <c r="AB315" s="197">
        <v>0</v>
      </c>
      <c r="AC315" s="197">
        <v>0</v>
      </c>
      <c r="AD315" s="197">
        <v>0</v>
      </c>
      <c r="AE315" s="197">
        <v>0</v>
      </c>
      <c r="AF315" s="26" t="s">
        <v>1956</v>
      </c>
      <c r="AG315" s="26"/>
    </row>
    <row r="316" spans="1:33" x14ac:dyDescent="0.2">
      <c r="A316" s="210">
        <v>314</v>
      </c>
      <c r="B316" s="207">
        <v>75</v>
      </c>
      <c r="C316" s="208">
        <v>4</v>
      </c>
      <c r="D316" s="209" t="s">
        <v>3077</v>
      </c>
      <c r="E316" s="25" t="s">
        <v>116</v>
      </c>
      <c r="F316" s="25" t="s">
        <v>229</v>
      </c>
      <c r="G316" s="25" t="s">
        <v>2129</v>
      </c>
      <c r="H316" s="25" t="s">
        <v>2160</v>
      </c>
      <c r="I316" s="207">
        <v>159</v>
      </c>
      <c r="J316" s="27" t="s">
        <v>3078</v>
      </c>
      <c r="K316" s="27" t="s">
        <v>3079</v>
      </c>
      <c r="L316" s="26" t="s">
        <v>1021</v>
      </c>
      <c r="M316" s="26" t="s">
        <v>1022</v>
      </c>
      <c r="N316" s="26" t="s">
        <v>156</v>
      </c>
      <c r="O316" s="26" t="s">
        <v>157</v>
      </c>
      <c r="P316" s="27" t="s">
        <v>1257</v>
      </c>
      <c r="Q316" s="25" t="s">
        <v>1185</v>
      </c>
      <c r="R316" s="25" t="s">
        <v>1189</v>
      </c>
      <c r="S316" s="27" t="s">
        <v>168</v>
      </c>
      <c r="T316" s="27">
        <v>0</v>
      </c>
      <c r="U316" s="27">
        <v>0</v>
      </c>
      <c r="V316" s="27" t="s">
        <v>205</v>
      </c>
      <c r="W316" s="28" t="s">
        <v>1033</v>
      </c>
      <c r="X316" s="197">
        <v>0</v>
      </c>
      <c r="Y316" s="197">
        <v>0</v>
      </c>
      <c r="Z316" s="197">
        <v>0</v>
      </c>
      <c r="AA316" s="197">
        <v>1</v>
      </c>
      <c r="AB316" s="197">
        <v>0</v>
      </c>
      <c r="AC316" s="197">
        <v>0</v>
      </c>
      <c r="AD316" s="197">
        <v>0</v>
      </c>
      <c r="AE316" s="197">
        <v>0</v>
      </c>
      <c r="AF316" s="26" t="s">
        <v>1957</v>
      </c>
      <c r="AG316" s="26"/>
    </row>
    <row r="317" spans="1:33" x14ac:dyDescent="0.2">
      <c r="A317" s="210">
        <v>315</v>
      </c>
      <c r="B317" s="207">
        <v>75</v>
      </c>
      <c r="C317" s="208">
        <v>5</v>
      </c>
      <c r="D317" s="209" t="s">
        <v>3080</v>
      </c>
      <c r="E317" s="25" t="s">
        <v>116</v>
      </c>
      <c r="F317" s="25" t="s">
        <v>229</v>
      </c>
      <c r="G317" s="25" t="s">
        <v>2129</v>
      </c>
      <c r="H317" s="25" t="s">
        <v>2160</v>
      </c>
      <c r="I317" s="207">
        <v>159</v>
      </c>
      <c r="J317" s="27" t="s">
        <v>3081</v>
      </c>
      <c r="K317" s="27" t="s">
        <v>3082</v>
      </c>
      <c r="L317" s="26" t="s">
        <v>1021</v>
      </c>
      <c r="M317" s="26" t="s">
        <v>1022</v>
      </c>
      <c r="N317" s="26" t="s">
        <v>156</v>
      </c>
      <c r="O317" s="26" t="s">
        <v>157</v>
      </c>
      <c r="P317" s="27" t="s">
        <v>269</v>
      </c>
      <c r="Q317" s="25" t="s">
        <v>1185</v>
      </c>
      <c r="R317" s="25" t="s">
        <v>1189</v>
      </c>
      <c r="S317" s="27" t="s">
        <v>168</v>
      </c>
      <c r="T317" s="27">
        <v>0</v>
      </c>
      <c r="U317" s="27">
        <v>0</v>
      </c>
      <c r="V317" s="27" t="s">
        <v>205</v>
      </c>
      <c r="W317" s="28" t="s">
        <v>1029</v>
      </c>
      <c r="X317" s="197">
        <v>0</v>
      </c>
      <c r="Y317" s="197">
        <v>0</v>
      </c>
      <c r="Z317" s="197">
        <v>0</v>
      </c>
      <c r="AA317" s="197">
        <v>1</v>
      </c>
      <c r="AB317" s="197">
        <v>0</v>
      </c>
      <c r="AC317" s="197">
        <v>0</v>
      </c>
      <c r="AD317" s="197">
        <v>0</v>
      </c>
      <c r="AE317" s="197">
        <v>0</v>
      </c>
      <c r="AF317" s="26" t="s">
        <v>1958</v>
      </c>
      <c r="AG317" s="26"/>
    </row>
    <row r="318" spans="1:33" x14ac:dyDescent="0.2">
      <c r="A318" s="210">
        <v>316</v>
      </c>
      <c r="B318" s="207">
        <v>75</v>
      </c>
      <c r="C318" s="208">
        <v>6</v>
      </c>
      <c r="D318" s="209" t="s">
        <v>3083</v>
      </c>
      <c r="E318" s="25" t="s">
        <v>116</v>
      </c>
      <c r="F318" s="25" t="s">
        <v>229</v>
      </c>
      <c r="G318" s="25" t="s">
        <v>2129</v>
      </c>
      <c r="H318" s="25" t="s">
        <v>2160</v>
      </c>
      <c r="I318" s="207">
        <v>159</v>
      </c>
      <c r="J318" s="27" t="s">
        <v>3084</v>
      </c>
      <c r="K318" s="27" t="s">
        <v>3085</v>
      </c>
      <c r="L318" s="26" t="s">
        <v>1021</v>
      </c>
      <c r="M318" s="26" t="s">
        <v>1022</v>
      </c>
      <c r="N318" s="26" t="s">
        <v>156</v>
      </c>
      <c r="O318" s="26" t="s">
        <v>157</v>
      </c>
      <c r="P318" s="27" t="s">
        <v>1274</v>
      </c>
      <c r="Q318" s="25" t="s">
        <v>1185</v>
      </c>
      <c r="R318" s="25" t="s">
        <v>1189</v>
      </c>
      <c r="S318" s="27" t="s">
        <v>168</v>
      </c>
      <c r="T318" s="27">
        <v>0</v>
      </c>
      <c r="U318" s="27">
        <v>0</v>
      </c>
      <c r="V318" s="27" t="s">
        <v>205</v>
      </c>
      <c r="W318" s="28" t="s">
        <v>1030</v>
      </c>
      <c r="X318" s="197">
        <v>0</v>
      </c>
      <c r="Y318" s="197">
        <v>0</v>
      </c>
      <c r="Z318" s="197">
        <v>0</v>
      </c>
      <c r="AA318" s="197">
        <v>1</v>
      </c>
      <c r="AB318" s="197">
        <v>0</v>
      </c>
      <c r="AC318" s="197">
        <v>0</v>
      </c>
      <c r="AD318" s="197">
        <v>0</v>
      </c>
      <c r="AE318" s="197">
        <v>0</v>
      </c>
      <c r="AF318" s="26" t="s">
        <v>1959</v>
      </c>
      <c r="AG318" s="26"/>
    </row>
    <row r="319" spans="1:33" x14ac:dyDescent="0.2">
      <c r="A319" s="210">
        <v>317</v>
      </c>
      <c r="B319" s="207">
        <v>75</v>
      </c>
      <c r="C319" s="208">
        <v>7</v>
      </c>
      <c r="D319" s="209" t="s">
        <v>3086</v>
      </c>
      <c r="E319" s="25" t="s">
        <v>116</v>
      </c>
      <c r="F319" s="25" t="s">
        <v>229</v>
      </c>
      <c r="G319" s="25" t="s">
        <v>2129</v>
      </c>
      <c r="H319" s="25" t="s">
        <v>2160</v>
      </c>
      <c r="I319" s="207">
        <v>159</v>
      </c>
      <c r="J319" s="27" t="s">
        <v>3087</v>
      </c>
      <c r="K319" s="27" t="s">
        <v>3088</v>
      </c>
      <c r="L319" s="26" t="s">
        <v>1021</v>
      </c>
      <c r="M319" s="26" t="s">
        <v>1022</v>
      </c>
      <c r="N319" s="26" t="s">
        <v>156</v>
      </c>
      <c r="O319" s="26" t="s">
        <v>157</v>
      </c>
      <c r="P319" s="27" t="s">
        <v>710</v>
      </c>
      <c r="Q319" s="25" t="s">
        <v>1185</v>
      </c>
      <c r="R319" s="25" t="s">
        <v>1189</v>
      </c>
      <c r="S319" s="27" t="s">
        <v>168</v>
      </c>
      <c r="T319" s="27">
        <v>0</v>
      </c>
      <c r="U319" s="27">
        <v>0</v>
      </c>
      <c r="V319" s="27" t="s">
        <v>205</v>
      </c>
      <c r="W319" s="28" t="s">
        <v>711</v>
      </c>
      <c r="X319" s="197">
        <v>0</v>
      </c>
      <c r="Y319" s="197">
        <v>0</v>
      </c>
      <c r="Z319" s="197">
        <v>0</v>
      </c>
      <c r="AA319" s="197">
        <v>1</v>
      </c>
      <c r="AB319" s="197">
        <v>0</v>
      </c>
      <c r="AC319" s="197">
        <v>0</v>
      </c>
      <c r="AD319" s="197">
        <v>0</v>
      </c>
      <c r="AE319" s="197">
        <v>0</v>
      </c>
      <c r="AF319" s="26" t="s">
        <v>1960</v>
      </c>
      <c r="AG319" s="26"/>
    </row>
    <row r="320" spans="1:33" x14ac:dyDescent="0.2">
      <c r="A320" s="210">
        <v>318</v>
      </c>
      <c r="B320" s="207">
        <v>75</v>
      </c>
      <c r="C320" s="208">
        <v>8</v>
      </c>
      <c r="D320" s="209" t="s">
        <v>3089</v>
      </c>
      <c r="E320" s="25" t="s">
        <v>116</v>
      </c>
      <c r="F320" s="25" t="s">
        <v>229</v>
      </c>
      <c r="G320" s="25" t="s">
        <v>2129</v>
      </c>
      <c r="H320" s="25" t="s">
        <v>2160</v>
      </c>
      <c r="I320" s="207">
        <v>159</v>
      </c>
      <c r="J320" s="27" t="s">
        <v>3090</v>
      </c>
      <c r="K320" s="27" t="s">
        <v>3091</v>
      </c>
      <c r="L320" s="26" t="s">
        <v>1021</v>
      </c>
      <c r="M320" s="26" t="s">
        <v>1022</v>
      </c>
      <c r="N320" s="26" t="s">
        <v>156</v>
      </c>
      <c r="O320" s="26" t="s">
        <v>157</v>
      </c>
      <c r="P320" s="27" t="s">
        <v>1286</v>
      </c>
      <c r="Q320" s="25" t="s">
        <v>1188</v>
      </c>
      <c r="R320" s="25" t="s">
        <v>1189</v>
      </c>
      <c r="S320" s="27" t="s">
        <v>161</v>
      </c>
      <c r="T320" s="27">
        <v>0</v>
      </c>
      <c r="U320" s="27">
        <v>0</v>
      </c>
      <c r="V320" s="27" t="s">
        <v>162</v>
      </c>
      <c r="W320" s="28" t="s">
        <v>1024</v>
      </c>
      <c r="X320" s="197">
        <v>0</v>
      </c>
      <c r="Y320" s="197">
        <v>0</v>
      </c>
      <c r="Z320" s="197">
        <v>0</v>
      </c>
      <c r="AA320" s="197">
        <v>1</v>
      </c>
      <c r="AB320" s="197">
        <v>0</v>
      </c>
      <c r="AC320" s="197">
        <v>0</v>
      </c>
      <c r="AD320" s="197">
        <v>0</v>
      </c>
      <c r="AE320" s="197">
        <v>0</v>
      </c>
      <c r="AF320" s="26" t="s">
        <v>1961</v>
      </c>
      <c r="AG320" s="26"/>
    </row>
    <row r="321" spans="1:33" x14ac:dyDescent="0.2">
      <c r="A321" s="210">
        <v>319</v>
      </c>
      <c r="B321" s="207">
        <v>75</v>
      </c>
      <c r="C321" s="208">
        <v>9</v>
      </c>
      <c r="D321" s="209" t="s">
        <v>3092</v>
      </c>
      <c r="E321" s="25" t="s">
        <v>116</v>
      </c>
      <c r="F321" s="25" t="s">
        <v>229</v>
      </c>
      <c r="G321" s="25" t="s">
        <v>2129</v>
      </c>
      <c r="H321" s="25" t="s">
        <v>2476</v>
      </c>
      <c r="I321" s="207">
        <v>160</v>
      </c>
      <c r="J321" s="27" t="s">
        <v>3093</v>
      </c>
      <c r="K321" s="27" t="s">
        <v>3094</v>
      </c>
      <c r="L321" s="26" t="s">
        <v>1021</v>
      </c>
      <c r="M321" s="26" t="s">
        <v>1022</v>
      </c>
      <c r="N321" s="26" t="s">
        <v>398</v>
      </c>
      <c r="O321" s="26" t="s">
        <v>157</v>
      </c>
      <c r="P321" s="27" t="s">
        <v>1203</v>
      </c>
      <c r="Q321" s="25" t="s">
        <v>1185</v>
      </c>
      <c r="R321" s="25" t="s">
        <v>1186</v>
      </c>
      <c r="S321" s="27" t="s">
        <v>161</v>
      </c>
      <c r="T321" s="27">
        <v>2023</v>
      </c>
      <c r="U321" s="27">
        <v>2023</v>
      </c>
      <c r="V321" s="27" t="s">
        <v>352</v>
      </c>
      <c r="W321" s="28" t="s">
        <v>372</v>
      </c>
      <c r="X321" s="197">
        <v>0</v>
      </c>
      <c r="Y321" s="197">
        <v>0</v>
      </c>
      <c r="Z321" s="197">
        <v>0</v>
      </c>
      <c r="AA321" s="197">
        <v>1</v>
      </c>
      <c r="AB321" s="197">
        <v>0</v>
      </c>
      <c r="AC321" s="197">
        <v>0</v>
      </c>
      <c r="AD321" s="197">
        <v>0</v>
      </c>
      <c r="AE321" s="197">
        <v>0</v>
      </c>
      <c r="AF321" s="26" t="s">
        <v>1954</v>
      </c>
      <c r="AG321" s="26"/>
    </row>
    <row r="322" spans="1:33" x14ac:dyDescent="0.2">
      <c r="A322" s="210">
        <v>320</v>
      </c>
      <c r="B322" s="207">
        <v>75</v>
      </c>
      <c r="C322" s="208">
        <v>10</v>
      </c>
      <c r="D322" s="209" t="s">
        <v>3095</v>
      </c>
      <c r="E322" s="25" t="s">
        <v>116</v>
      </c>
      <c r="F322" s="25" t="s">
        <v>229</v>
      </c>
      <c r="G322" s="25" t="s">
        <v>2129</v>
      </c>
      <c r="H322" s="25" t="s">
        <v>2476</v>
      </c>
      <c r="I322" s="207">
        <v>160</v>
      </c>
      <c r="J322" s="27" t="s">
        <v>3096</v>
      </c>
      <c r="K322" s="27" t="s">
        <v>3097</v>
      </c>
      <c r="L322" s="26" t="s">
        <v>1021</v>
      </c>
      <c r="M322" s="26" t="s">
        <v>1022</v>
      </c>
      <c r="N322" s="26" t="s">
        <v>398</v>
      </c>
      <c r="O322" s="26" t="s">
        <v>157</v>
      </c>
      <c r="P322" s="27" t="s">
        <v>1206</v>
      </c>
      <c r="Q322" s="25" t="s">
        <v>1188</v>
      </c>
      <c r="R322" s="25" t="s">
        <v>1189</v>
      </c>
      <c r="S322" s="27" t="s">
        <v>168</v>
      </c>
      <c r="T322" s="27">
        <v>0</v>
      </c>
      <c r="U322" s="27">
        <v>0</v>
      </c>
      <c r="V322" s="27" t="s">
        <v>162</v>
      </c>
      <c r="W322" s="28" t="s">
        <v>1026</v>
      </c>
      <c r="X322" s="197">
        <v>0</v>
      </c>
      <c r="Y322" s="197">
        <v>0</v>
      </c>
      <c r="Z322" s="197">
        <v>0</v>
      </c>
      <c r="AA322" s="197">
        <v>1</v>
      </c>
      <c r="AB322" s="197">
        <v>0</v>
      </c>
      <c r="AC322" s="197">
        <v>0</v>
      </c>
      <c r="AD322" s="197">
        <v>0</v>
      </c>
      <c r="AE322" s="197">
        <v>0</v>
      </c>
      <c r="AF322" s="26" t="s">
        <v>1955</v>
      </c>
      <c r="AG322" s="26"/>
    </row>
    <row r="323" spans="1:33" x14ac:dyDescent="0.2">
      <c r="A323" s="210">
        <v>321</v>
      </c>
      <c r="B323" s="207">
        <v>75</v>
      </c>
      <c r="C323" s="208">
        <v>11</v>
      </c>
      <c r="D323" s="209" t="s">
        <v>3098</v>
      </c>
      <c r="E323" s="25" t="s">
        <v>116</v>
      </c>
      <c r="F323" s="25" t="s">
        <v>229</v>
      </c>
      <c r="G323" s="25" t="s">
        <v>2129</v>
      </c>
      <c r="H323" s="25" t="s">
        <v>2476</v>
      </c>
      <c r="I323" s="207">
        <v>160</v>
      </c>
      <c r="J323" s="27" t="s">
        <v>3099</v>
      </c>
      <c r="K323" s="27" t="s">
        <v>3100</v>
      </c>
      <c r="L323" s="26" t="s">
        <v>1021</v>
      </c>
      <c r="M323" s="26" t="s">
        <v>1022</v>
      </c>
      <c r="N323" s="26" t="s">
        <v>398</v>
      </c>
      <c r="O323" s="26" t="s">
        <v>157</v>
      </c>
      <c r="P323" s="27" t="s">
        <v>1027</v>
      </c>
      <c r="Q323" s="25" t="s">
        <v>1185</v>
      </c>
      <c r="R323" s="25" t="s">
        <v>1189</v>
      </c>
      <c r="S323" s="27" t="s">
        <v>168</v>
      </c>
      <c r="T323" s="27">
        <v>0</v>
      </c>
      <c r="U323" s="27">
        <v>0</v>
      </c>
      <c r="V323" s="27" t="s">
        <v>205</v>
      </c>
      <c r="W323" s="28" t="s">
        <v>1028</v>
      </c>
      <c r="X323" s="197">
        <v>0</v>
      </c>
      <c r="Y323" s="197">
        <v>0</v>
      </c>
      <c r="Z323" s="197">
        <v>0</v>
      </c>
      <c r="AA323" s="197">
        <v>1</v>
      </c>
      <c r="AB323" s="197">
        <v>0</v>
      </c>
      <c r="AC323" s="197">
        <v>0</v>
      </c>
      <c r="AD323" s="197">
        <v>0</v>
      </c>
      <c r="AE323" s="197">
        <v>0</v>
      </c>
      <c r="AF323" s="26" t="s">
        <v>1956</v>
      </c>
      <c r="AG323" s="26"/>
    </row>
    <row r="324" spans="1:33" x14ac:dyDescent="0.2">
      <c r="A324" s="210">
        <v>322</v>
      </c>
      <c r="B324" s="207">
        <v>75</v>
      </c>
      <c r="C324" s="208">
        <v>12</v>
      </c>
      <c r="D324" s="209" t="s">
        <v>3101</v>
      </c>
      <c r="E324" s="25" t="s">
        <v>116</v>
      </c>
      <c r="F324" s="25" t="s">
        <v>229</v>
      </c>
      <c r="G324" s="25" t="s">
        <v>2129</v>
      </c>
      <c r="H324" s="25" t="s">
        <v>2476</v>
      </c>
      <c r="I324" s="207">
        <v>160</v>
      </c>
      <c r="J324" s="27" t="s">
        <v>3102</v>
      </c>
      <c r="K324" s="27" t="s">
        <v>3103</v>
      </c>
      <c r="L324" s="26" t="s">
        <v>1021</v>
      </c>
      <c r="M324" s="26" t="s">
        <v>1022</v>
      </c>
      <c r="N324" s="26" t="s">
        <v>398</v>
      </c>
      <c r="O324" s="26" t="s">
        <v>157</v>
      </c>
      <c r="P324" s="27" t="s">
        <v>1257</v>
      </c>
      <c r="Q324" s="25" t="s">
        <v>1185</v>
      </c>
      <c r="R324" s="25" t="s">
        <v>1189</v>
      </c>
      <c r="S324" s="27" t="s">
        <v>168</v>
      </c>
      <c r="T324" s="27">
        <v>0</v>
      </c>
      <c r="U324" s="27">
        <v>0</v>
      </c>
      <c r="V324" s="27" t="s">
        <v>205</v>
      </c>
      <c r="W324" s="28" t="s">
        <v>1033</v>
      </c>
      <c r="X324" s="197">
        <v>0</v>
      </c>
      <c r="Y324" s="197">
        <v>0</v>
      </c>
      <c r="Z324" s="197">
        <v>0</v>
      </c>
      <c r="AA324" s="197">
        <v>1</v>
      </c>
      <c r="AB324" s="197">
        <v>0</v>
      </c>
      <c r="AC324" s="197">
        <v>0</v>
      </c>
      <c r="AD324" s="197">
        <v>0</v>
      </c>
      <c r="AE324" s="197">
        <v>0</v>
      </c>
      <c r="AF324" s="26" t="s">
        <v>1962</v>
      </c>
      <c r="AG324" s="26"/>
    </row>
    <row r="325" spans="1:33" x14ac:dyDescent="0.2">
      <c r="A325" s="210">
        <v>323</v>
      </c>
      <c r="B325" s="207">
        <v>75</v>
      </c>
      <c r="C325" s="208">
        <v>13</v>
      </c>
      <c r="D325" s="209" t="s">
        <v>3104</v>
      </c>
      <c r="E325" s="25" t="s">
        <v>116</v>
      </c>
      <c r="F325" s="25" t="s">
        <v>229</v>
      </c>
      <c r="G325" s="25" t="s">
        <v>2129</v>
      </c>
      <c r="H325" s="25" t="s">
        <v>2476</v>
      </c>
      <c r="I325" s="207">
        <v>160</v>
      </c>
      <c r="J325" s="27" t="s">
        <v>3105</v>
      </c>
      <c r="K325" s="27" t="s">
        <v>3106</v>
      </c>
      <c r="L325" s="26" t="s">
        <v>1021</v>
      </c>
      <c r="M325" s="26" t="s">
        <v>1022</v>
      </c>
      <c r="N325" s="26" t="s">
        <v>398</v>
      </c>
      <c r="O325" s="26" t="s">
        <v>157</v>
      </c>
      <c r="P325" s="27" t="s">
        <v>269</v>
      </c>
      <c r="Q325" s="25" t="s">
        <v>1185</v>
      </c>
      <c r="R325" s="25" t="s">
        <v>1189</v>
      </c>
      <c r="S325" s="27" t="s">
        <v>168</v>
      </c>
      <c r="T325" s="27">
        <v>0</v>
      </c>
      <c r="U325" s="27">
        <v>0</v>
      </c>
      <c r="V325" s="27" t="s">
        <v>205</v>
      </c>
      <c r="W325" s="28" t="s">
        <v>1029</v>
      </c>
      <c r="X325" s="197">
        <v>0</v>
      </c>
      <c r="Y325" s="197">
        <v>0</v>
      </c>
      <c r="Z325" s="197">
        <v>0</v>
      </c>
      <c r="AA325" s="197">
        <v>1</v>
      </c>
      <c r="AB325" s="197">
        <v>0</v>
      </c>
      <c r="AC325" s="197">
        <v>0</v>
      </c>
      <c r="AD325" s="197">
        <v>0</v>
      </c>
      <c r="AE325" s="197">
        <v>0</v>
      </c>
      <c r="AF325" s="26" t="s">
        <v>1958</v>
      </c>
      <c r="AG325" s="26"/>
    </row>
    <row r="326" spans="1:33" x14ac:dyDescent="0.2">
      <c r="A326" s="210">
        <v>324</v>
      </c>
      <c r="B326" s="207">
        <v>75</v>
      </c>
      <c r="C326" s="208">
        <v>14</v>
      </c>
      <c r="D326" s="209" t="s">
        <v>3107</v>
      </c>
      <c r="E326" s="25" t="s">
        <v>116</v>
      </c>
      <c r="F326" s="25" t="s">
        <v>229</v>
      </c>
      <c r="G326" s="25" t="s">
        <v>2129</v>
      </c>
      <c r="H326" s="25" t="s">
        <v>2476</v>
      </c>
      <c r="I326" s="207">
        <v>160</v>
      </c>
      <c r="J326" s="27" t="s">
        <v>3108</v>
      </c>
      <c r="K326" s="27" t="s">
        <v>3109</v>
      </c>
      <c r="L326" s="26" t="s">
        <v>1021</v>
      </c>
      <c r="M326" s="26" t="s">
        <v>1022</v>
      </c>
      <c r="N326" s="26" t="s">
        <v>398</v>
      </c>
      <c r="O326" s="26" t="s">
        <v>157</v>
      </c>
      <c r="P326" s="27" t="s">
        <v>1274</v>
      </c>
      <c r="Q326" s="25" t="s">
        <v>1185</v>
      </c>
      <c r="R326" s="25" t="s">
        <v>1189</v>
      </c>
      <c r="S326" s="27" t="s">
        <v>168</v>
      </c>
      <c r="T326" s="27">
        <v>0</v>
      </c>
      <c r="U326" s="27">
        <v>0</v>
      </c>
      <c r="V326" s="27" t="s">
        <v>205</v>
      </c>
      <c r="W326" s="28" t="s">
        <v>1030</v>
      </c>
      <c r="X326" s="197">
        <v>0</v>
      </c>
      <c r="Y326" s="197">
        <v>0</v>
      </c>
      <c r="Z326" s="197">
        <v>0</v>
      </c>
      <c r="AA326" s="197">
        <v>1</v>
      </c>
      <c r="AB326" s="197">
        <v>0</v>
      </c>
      <c r="AC326" s="197">
        <v>0</v>
      </c>
      <c r="AD326" s="197">
        <v>0</v>
      </c>
      <c r="AE326" s="197">
        <v>0</v>
      </c>
      <c r="AF326" s="26" t="s">
        <v>1959</v>
      </c>
      <c r="AG326" s="26"/>
    </row>
    <row r="327" spans="1:33" x14ac:dyDescent="0.2">
      <c r="A327" s="210">
        <v>325</v>
      </c>
      <c r="B327" s="207">
        <v>75</v>
      </c>
      <c r="C327" s="208">
        <v>15</v>
      </c>
      <c r="D327" s="209" t="s">
        <v>3110</v>
      </c>
      <c r="E327" s="25" t="s">
        <v>116</v>
      </c>
      <c r="F327" s="25" t="s">
        <v>229</v>
      </c>
      <c r="G327" s="25" t="s">
        <v>2129</v>
      </c>
      <c r="H327" s="25" t="s">
        <v>2476</v>
      </c>
      <c r="I327" s="207">
        <v>160</v>
      </c>
      <c r="J327" s="27" t="s">
        <v>3111</v>
      </c>
      <c r="K327" s="27" t="s">
        <v>3112</v>
      </c>
      <c r="L327" s="26" t="s">
        <v>1021</v>
      </c>
      <c r="M327" s="26" t="s">
        <v>1022</v>
      </c>
      <c r="N327" s="26" t="s">
        <v>398</v>
      </c>
      <c r="O327" s="26" t="s">
        <v>157</v>
      </c>
      <c r="P327" s="27" t="s">
        <v>710</v>
      </c>
      <c r="Q327" s="25" t="s">
        <v>1185</v>
      </c>
      <c r="R327" s="25" t="s">
        <v>1189</v>
      </c>
      <c r="S327" s="27" t="s">
        <v>168</v>
      </c>
      <c r="T327" s="27">
        <v>0</v>
      </c>
      <c r="U327" s="27">
        <v>0</v>
      </c>
      <c r="V327" s="27" t="s">
        <v>205</v>
      </c>
      <c r="W327" s="28" t="s">
        <v>711</v>
      </c>
      <c r="X327" s="197">
        <v>0</v>
      </c>
      <c r="Y327" s="197">
        <v>0</v>
      </c>
      <c r="Z327" s="197">
        <v>0</v>
      </c>
      <c r="AA327" s="197">
        <v>1</v>
      </c>
      <c r="AB327" s="197">
        <v>0</v>
      </c>
      <c r="AC327" s="197">
        <v>0</v>
      </c>
      <c r="AD327" s="197">
        <v>0</v>
      </c>
      <c r="AE327" s="197">
        <v>0</v>
      </c>
      <c r="AF327" s="26" t="s">
        <v>1963</v>
      </c>
      <c r="AG327" s="26"/>
    </row>
    <row r="328" spans="1:33" x14ac:dyDescent="0.2">
      <c r="A328" s="210">
        <v>326</v>
      </c>
      <c r="B328" s="207">
        <v>75</v>
      </c>
      <c r="C328" s="208">
        <v>16</v>
      </c>
      <c r="D328" s="209" t="s">
        <v>3113</v>
      </c>
      <c r="E328" s="25" t="s">
        <v>116</v>
      </c>
      <c r="F328" s="25" t="s">
        <v>229</v>
      </c>
      <c r="G328" s="25" t="s">
        <v>2129</v>
      </c>
      <c r="H328" s="25" t="s">
        <v>2476</v>
      </c>
      <c r="I328" s="207">
        <v>160</v>
      </c>
      <c r="J328" s="27" t="s">
        <v>3114</v>
      </c>
      <c r="K328" s="27" t="s">
        <v>3115</v>
      </c>
      <c r="L328" s="26" t="s">
        <v>1021</v>
      </c>
      <c r="M328" s="26" t="s">
        <v>1022</v>
      </c>
      <c r="N328" s="26" t="s">
        <v>398</v>
      </c>
      <c r="O328" s="26" t="s">
        <v>157</v>
      </c>
      <c r="P328" s="27" t="s">
        <v>1286</v>
      </c>
      <c r="Q328" s="25" t="s">
        <v>1188</v>
      </c>
      <c r="R328" s="25" t="s">
        <v>1189</v>
      </c>
      <c r="S328" s="27" t="s">
        <v>161</v>
      </c>
      <c r="T328" s="27">
        <v>0</v>
      </c>
      <c r="U328" s="27">
        <v>0</v>
      </c>
      <c r="V328" s="27" t="s">
        <v>162</v>
      </c>
      <c r="W328" s="28" t="s">
        <v>1024</v>
      </c>
      <c r="X328" s="197">
        <v>0</v>
      </c>
      <c r="Y328" s="197">
        <v>0</v>
      </c>
      <c r="Z328" s="197">
        <v>0</v>
      </c>
      <c r="AA328" s="197">
        <v>1</v>
      </c>
      <c r="AB328" s="197">
        <v>0</v>
      </c>
      <c r="AC328" s="197">
        <v>0</v>
      </c>
      <c r="AD328" s="197">
        <v>0</v>
      </c>
      <c r="AE328" s="197">
        <v>0</v>
      </c>
      <c r="AF328" s="26" t="s">
        <v>1964</v>
      </c>
      <c r="AG328" s="26"/>
    </row>
    <row r="329" spans="1:33" x14ac:dyDescent="0.2">
      <c r="A329" s="210">
        <v>327</v>
      </c>
      <c r="B329" s="207">
        <v>75</v>
      </c>
      <c r="C329" s="208">
        <v>17</v>
      </c>
      <c r="D329" s="209" t="s">
        <v>3116</v>
      </c>
      <c r="E329" s="25" t="s">
        <v>116</v>
      </c>
      <c r="F329" s="25" t="s">
        <v>229</v>
      </c>
      <c r="G329" s="25" t="s">
        <v>2129</v>
      </c>
      <c r="H329" s="25" t="s">
        <v>2181</v>
      </c>
      <c r="I329" s="207">
        <v>161</v>
      </c>
      <c r="J329" s="27" t="s">
        <v>3117</v>
      </c>
      <c r="K329" s="27" t="s">
        <v>3118</v>
      </c>
      <c r="L329" s="26" t="s">
        <v>1021</v>
      </c>
      <c r="M329" s="26" t="s">
        <v>1022</v>
      </c>
      <c r="N329" s="26" t="s">
        <v>182</v>
      </c>
      <c r="O329" s="26" t="s">
        <v>157</v>
      </c>
      <c r="P329" s="27" t="s">
        <v>1203</v>
      </c>
      <c r="Q329" s="25" t="s">
        <v>1185</v>
      </c>
      <c r="R329" s="25" t="s">
        <v>1186</v>
      </c>
      <c r="S329" s="27" t="s">
        <v>161</v>
      </c>
      <c r="T329" s="27">
        <v>2023</v>
      </c>
      <c r="U329" s="27">
        <v>2023</v>
      </c>
      <c r="V329" s="27" t="s">
        <v>352</v>
      </c>
      <c r="W329" s="28" t="s">
        <v>372</v>
      </c>
      <c r="X329" s="197">
        <v>0</v>
      </c>
      <c r="Y329" s="197">
        <v>0</v>
      </c>
      <c r="Z329" s="197">
        <v>0</v>
      </c>
      <c r="AA329" s="197">
        <v>1</v>
      </c>
      <c r="AB329" s="197">
        <v>0</v>
      </c>
      <c r="AC329" s="197">
        <v>0</v>
      </c>
      <c r="AD329" s="197">
        <v>0</v>
      </c>
      <c r="AE329" s="197">
        <v>0</v>
      </c>
      <c r="AF329" s="26" t="s">
        <v>1954</v>
      </c>
      <c r="AG329" s="26"/>
    </row>
    <row r="330" spans="1:33" x14ac:dyDescent="0.2">
      <c r="A330" s="210">
        <v>328</v>
      </c>
      <c r="B330" s="207">
        <v>75</v>
      </c>
      <c r="C330" s="208">
        <v>18</v>
      </c>
      <c r="D330" s="209" t="s">
        <v>3119</v>
      </c>
      <c r="E330" s="25" t="s">
        <v>116</v>
      </c>
      <c r="F330" s="25" t="s">
        <v>229</v>
      </c>
      <c r="G330" s="25" t="s">
        <v>2129</v>
      </c>
      <c r="H330" s="25" t="s">
        <v>2181</v>
      </c>
      <c r="I330" s="207">
        <v>161</v>
      </c>
      <c r="J330" s="27" t="s">
        <v>3120</v>
      </c>
      <c r="K330" s="27" t="s">
        <v>3121</v>
      </c>
      <c r="L330" s="26" t="s">
        <v>1021</v>
      </c>
      <c r="M330" s="26" t="s">
        <v>1022</v>
      </c>
      <c r="N330" s="26" t="s">
        <v>182</v>
      </c>
      <c r="O330" s="26" t="s">
        <v>157</v>
      </c>
      <c r="P330" s="27" t="s">
        <v>1206</v>
      </c>
      <c r="Q330" s="25" t="s">
        <v>1188</v>
      </c>
      <c r="R330" s="25" t="s">
        <v>1189</v>
      </c>
      <c r="S330" s="27" t="s">
        <v>168</v>
      </c>
      <c r="T330" s="27">
        <v>0</v>
      </c>
      <c r="U330" s="27">
        <v>0</v>
      </c>
      <c r="V330" s="27" t="s">
        <v>162</v>
      </c>
      <c r="W330" s="28" t="s">
        <v>1026</v>
      </c>
      <c r="X330" s="197">
        <v>0</v>
      </c>
      <c r="Y330" s="197">
        <v>0</v>
      </c>
      <c r="Z330" s="197">
        <v>0</v>
      </c>
      <c r="AA330" s="197">
        <v>1</v>
      </c>
      <c r="AB330" s="197">
        <v>0</v>
      </c>
      <c r="AC330" s="197">
        <v>0</v>
      </c>
      <c r="AD330" s="197">
        <v>0</v>
      </c>
      <c r="AE330" s="197">
        <v>0</v>
      </c>
      <c r="AF330" s="26" t="s">
        <v>1955</v>
      </c>
      <c r="AG330" s="26"/>
    </row>
    <row r="331" spans="1:33" x14ac:dyDescent="0.2">
      <c r="A331" s="210">
        <v>329</v>
      </c>
      <c r="B331" s="207">
        <v>75</v>
      </c>
      <c r="C331" s="208">
        <v>19</v>
      </c>
      <c r="D331" s="209" t="s">
        <v>3122</v>
      </c>
      <c r="E331" s="25" t="s">
        <v>116</v>
      </c>
      <c r="F331" s="25" t="s">
        <v>229</v>
      </c>
      <c r="G331" s="25" t="s">
        <v>2129</v>
      </c>
      <c r="H331" s="25" t="s">
        <v>2181</v>
      </c>
      <c r="I331" s="207">
        <v>161</v>
      </c>
      <c r="J331" s="27" t="s">
        <v>3123</v>
      </c>
      <c r="K331" s="27" t="s">
        <v>3124</v>
      </c>
      <c r="L331" s="26" t="s">
        <v>1021</v>
      </c>
      <c r="M331" s="26" t="s">
        <v>1022</v>
      </c>
      <c r="N331" s="26" t="s">
        <v>182</v>
      </c>
      <c r="O331" s="26" t="s">
        <v>157</v>
      </c>
      <c r="P331" s="27" t="s">
        <v>1027</v>
      </c>
      <c r="Q331" s="25" t="s">
        <v>1185</v>
      </c>
      <c r="R331" s="25" t="s">
        <v>1189</v>
      </c>
      <c r="S331" s="27" t="s">
        <v>168</v>
      </c>
      <c r="T331" s="27">
        <v>0</v>
      </c>
      <c r="U331" s="27">
        <v>0</v>
      </c>
      <c r="V331" s="27" t="s">
        <v>205</v>
      </c>
      <c r="W331" s="28" t="s">
        <v>1028</v>
      </c>
      <c r="X331" s="197">
        <v>0</v>
      </c>
      <c r="Y331" s="197">
        <v>0</v>
      </c>
      <c r="Z331" s="197">
        <v>0</v>
      </c>
      <c r="AA331" s="197">
        <v>1</v>
      </c>
      <c r="AB331" s="197">
        <v>0</v>
      </c>
      <c r="AC331" s="197">
        <v>0</v>
      </c>
      <c r="AD331" s="197">
        <v>0</v>
      </c>
      <c r="AE331" s="197">
        <v>0</v>
      </c>
      <c r="AF331" s="26" t="s">
        <v>1956</v>
      </c>
      <c r="AG331" s="26"/>
    </row>
    <row r="332" spans="1:33" x14ac:dyDescent="0.2">
      <c r="A332" s="210">
        <v>330</v>
      </c>
      <c r="B332" s="207">
        <v>75</v>
      </c>
      <c r="C332" s="208">
        <v>20</v>
      </c>
      <c r="D332" s="209" t="s">
        <v>3125</v>
      </c>
      <c r="E332" s="25" t="s">
        <v>116</v>
      </c>
      <c r="F332" s="25" t="s">
        <v>229</v>
      </c>
      <c r="G332" s="25" t="s">
        <v>2129</v>
      </c>
      <c r="H332" s="25" t="s">
        <v>2181</v>
      </c>
      <c r="I332" s="207">
        <v>161</v>
      </c>
      <c r="J332" s="27" t="s">
        <v>3126</v>
      </c>
      <c r="K332" s="27" t="s">
        <v>3127</v>
      </c>
      <c r="L332" s="26" t="s">
        <v>1021</v>
      </c>
      <c r="M332" s="26" t="s">
        <v>1022</v>
      </c>
      <c r="N332" s="26" t="s">
        <v>182</v>
      </c>
      <c r="O332" s="26" t="s">
        <v>157</v>
      </c>
      <c r="P332" s="27" t="s">
        <v>269</v>
      </c>
      <c r="Q332" s="25" t="s">
        <v>1185</v>
      </c>
      <c r="R332" s="25" t="s">
        <v>1189</v>
      </c>
      <c r="S332" s="27" t="s">
        <v>168</v>
      </c>
      <c r="T332" s="27">
        <v>0</v>
      </c>
      <c r="U332" s="27">
        <v>0</v>
      </c>
      <c r="V332" s="27" t="s">
        <v>205</v>
      </c>
      <c r="W332" s="28" t="s">
        <v>1029</v>
      </c>
      <c r="X332" s="197">
        <v>0</v>
      </c>
      <c r="Y332" s="197">
        <v>0</v>
      </c>
      <c r="Z332" s="197">
        <v>0</v>
      </c>
      <c r="AA332" s="197">
        <v>1</v>
      </c>
      <c r="AB332" s="197">
        <v>0</v>
      </c>
      <c r="AC332" s="197">
        <v>0</v>
      </c>
      <c r="AD332" s="197">
        <v>0</v>
      </c>
      <c r="AE332" s="197">
        <v>0</v>
      </c>
      <c r="AF332" s="26" t="s">
        <v>1958</v>
      </c>
      <c r="AG332" s="26"/>
    </row>
    <row r="333" spans="1:33" x14ac:dyDescent="0.2">
      <c r="A333" s="210">
        <v>331</v>
      </c>
      <c r="B333" s="207">
        <v>75</v>
      </c>
      <c r="C333" s="208">
        <v>21</v>
      </c>
      <c r="D333" s="209" t="s">
        <v>3128</v>
      </c>
      <c r="E333" s="25" t="s">
        <v>116</v>
      </c>
      <c r="F333" s="25" t="s">
        <v>229</v>
      </c>
      <c r="G333" s="25" t="s">
        <v>2129</v>
      </c>
      <c r="H333" s="25" t="s">
        <v>2181</v>
      </c>
      <c r="I333" s="207">
        <v>161</v>
      </c>
      <c r="J333" s="27" t="s">
        <v>3129</v>
      </c>
      <c r="K333" s="27" t="s">
        <v>3130</v>
      </c>
      <c r="L333" s="26" t="s">
        <v>1021</v>
      </c>
      <c r="M333" s="26" t="s">
        <v>1022</v>
      </c>
      <c r="N333" s="26" t="s">
        <v>182</v>
      </c>
      <c r="O333" s="26" t="s">
        <v>157</v>
      </c>
      <c r="P333" s="27" t="s">
        <v>1274</v>
      </c>
      <c r="Q333" s="25" t="s">
        <v>1185</v>
      </c>
      <c r="R333" s="25" t="s">
        <v>1189</v>
      </c>
      <c r="S333" s="27" t="s">
        <v>168</v>
      </c>
      <c r="T333" s="27">
        <v>0</v>
      </c>
      <c r="U333" s="27">
        <v>0</v>
      </c>
      <c r="V333" s="27" t="s">
        <v>205</v>
      </c>
      <c r="W333" s="28" t="s">
        <v>1030</v>
      </c>
      <c r="X333" s="197">
        <v>0</v>
      </c>
      <c r="Y333" s="197">
        <v>0</v>
      </c>
      <c r="Z333" s="197">
        <v>0</v>
      </c>
      <c r="AA333" s="197">
        <v>1</v>
      </c>
      <c r="AB333" s="197">
        <v>0</v>
      </c>
      <c r="AC333" s="197">
        <v>0</v>
      </c>
      <c r="AD333" s="197">
        <v>0</v>
      </c>
      <c r="AE333" s="197">
        <v>0</v>
      </c>
      <c r="AF333" s="26" t="s">
        <v>1959</v>
      </c>
      <c r="AG333" s="26"/>
    </row>
    <row r="334" spans="1:33" x14ac:dyDescent="0.2">
      <c r="A334" s="210">
        <v>332</v>
      </c>
      <c r="B334" s="207">
        <v>75</v>
      </c>
      <c r="C334" s="208">
        <v>22</v>
      </c>
      <c r="D334" s="209" t="s">
        <v>3131</v>
      </c>
      <c r="E334" s="25" t="s">
        <v>116</v>
      </c>
      <c r="F334" s="25" t="s">
        <v>229</v>
      </c>
      <c r="G334" s="25" t="s">
        <v>2129</v>
      </c>
      <c r="H334" s="25" t="s">
        <v>2181</v>
      </c>
      <c r="I334" s="207">
        <v>161</v>
      </c>
      <c r="J334" s="27" t="s">
        <v>3132</v>
      </c>
      <c r="K334" s="27" t="s">
        <v>3133</v>
      </c>
      <c r="L334" s="26" t="s">
        <v>1021</v>
      </c>
      <c r="M334" s="26" t="s">
        <v>1022</v>
      </c>
      <c r="N334" s="26" t="s">
        <v>182</v>
      </c>
      <c r="O334" s="26" t="s">
        <v>157</v>
      </c>
      <c r="P334" s="27" t="s">
        <v>710</v>
      </c>
      <c r="Q334" s="25" t="s">
        <v>1185</v>
      </c>
      <c r="R334" s="25" t="s">
        <v>1189</v>
      </c>
      <c r="S334" s="27" t="s">
        <v>168</v>
      </c>
      <c r="T334" s="27">
        <v>0</v>
      </c>
      <c r="U334" s="27">
        <v>0</v>
      </c>
      <c r="V334" s="27" t="s">
        <v>205</v>
      </c>
      <c r="W334" s="28" t="s">
        <v>711</v>
      </c>
      <c r="X334" s="197">
        <v>0</v>
      </c>
      <c r="Y334" s="197">
        <v>0</v>
      </c>
      <c r="Z334" s="197">
        <v>0</v>
      </c>
      <c r="AA334" s="197">
        <v>1</v>
      </c>
      <c r="AB334" s="197">
        <v>0</v>
      </c>
      <c r="AC334" s="197">
        <v>0</v>
      </c>
      <c r="AD334" s="197">
        <v>0</v>
      </c>
      <c r="AE334" s="197">
        <v>0</v>
      </c>
      <c r="AF334" s="26" t="s">
        <v>1031</v>
      </c>
      <c r="AG334" s="26"/>
    </row>
    <row r="335" spans="1:33" x14ac:dyDescent="0.2">
      <c r="A335" s="210">
        <v>333</v>
      </c>
      <c r="B335" s="207">
        <v>75</v>
      </c>
      <c r="C335" s="208">
        <v>23</v>
      </c>
      <c r="D335" s="209" t="s">
        <v>3134</v>
      </c>
      <c r="E335" s="25" t="s">
        <v>116</v>
      </c>
      <c r="F335" s="25" t="s">
        <v>229</v>
      </c>
      <c r="G335" s="25" t="s">
        <v>2129</v>
      </c>
      <c r="H335" s="25" t="s">
        <v>2181</v>
      </c>
      <c r="I335" s="207">
        <v>161</v>
      </c>
      <c r="J335" s="27" t="s">
        <v>3135</v>
      </c>
      <c r="K335" s="27" t="s">
        <v>3136</v>
      </c>
      <c r="L335" s="26" t="s">
        <v>1021</v>
      </c>
      <c r="M335" s="26" t="s">
        <v>1022</v>
      </c>
      <c r="N335" s="26" t="s">
        <v>182</v>
      </c>
      <c r="O335" s="26" t="s">
        <v>157</v>
      </c>
      <c r="P335" s="27" t="s">
        <v>1286</v>
      </c>
      <c r="Q335" s="25" t="s">
        <v>1188</v>
      </c>
      <c r="R335" s="25" t="s">
        <v>1189</v>
      </c>
      <c r="S335" s="27" t="s">
        <v>161</v>
      </c>
      <c r="T335" s="27">
        <v>0</v>
      </c>
      <c r="U335" s="27">
        <v>0</v>
      </c>
      <c r="V335" s="27" t="s">
        <v>162</v>
      </c>
      <c r="W335" s="28" t="s">
        <v>1024</v>
      </c>
      <c r="X335" s="197">
        <v>0</v>
      </c>
      <c r="Y335" s="197">
        <v>0</v>
      </c>
      <c r="Z335" s="197">
        <v>0</v>
      </c>
      <c r="AA335" s="197">
        <v>1</v>
      </c>
      <c r="AB335" s="197">
        <v>0</v>
      </c>
      <c r="AC335" s="197">
        <v>0</v>
      </c>
      <c r="AD335" s="197">
        <v>0</v>
      </c>
      <c r="AE335" s="197">
        <v>0</v>
      </c>
      <c r="AF335" s="26" t="s">
        <v>1964</v>
      </c>
      <c r="AG335" s="26"/>
    </row>
    <row r="336" spans="1:33" x14ac:dyDescent="0.2">
      <c r="A336" s="210">
        <v>334</v>
      </c>
      <c r="B336" s="207">
        <v>76</v>
      </c>
      <c r="C336" s="208">
        <v>1</v>
      </c>
      <c r="D336" s="209" t="s">
        <v>3137</v>
      </c>
      <c r="E336" s="25" t="s">
        <v>122</v>
      </c>
      <c r="F336" s="25" t="s">
        <v>246</v>
      </c>
      <c r="G336" s="25" t="s">
        <v>2129</v>
      </c>
      <c r="H336" s="25" t="s">
        <v>2307</v>
      </c>
      <c r="I336" s="207">
        <v>162</v>
      </c>
      <c r="J336" s="27" t="s">
        <v>3138</v>
      </c>
      <c r="K336" s="27" t="s">
        <v>3139</v>
      </c>
      <c r="L336" s="26" t="s">
        <v>1067</v>
      </c>
      <c r="M336" s="26" t="s">
        <v>1068</v>
      </c>
      <c r="N336" s="26" t="s">
        <v>312</v>
      </c>
      <c r="O336" s="26" t="s">
        <v>157</v>
      </c>
      <c r="P336" s="27" t="s">
        <v>1232</v>
      </c>
      <c r="Q336" s="25" t="s">
        <v>1188</v>
      </c>
      <c r="R336" s="25" t="s">
        <v>1189</v>
      </c>
      <c r="S336" s="27" t="s">
        <v>161</v>
      </c>
      <c r="T336" s="27">
        <v>2013</v>
      </c>
      <c r="U336" s="27">
        <v>2023</v>
      </c>
      <c r="V336" s="27" t="s">
        <v>442</v>
      </c>
      <c r="W336" s="28" t="s">
        <v>1069</v>
      </c>
      <c r="X336" s="197">
        <v>0</v>
      </c>
      <c r="Y336" s="197">
        <v>0</v>
      </c>
      <c r="Z336" s="197">
        <v>0</v>
      </c>
      <c r="AA336" s="197">
        <v>1</v>
      </c>
      <c r="AB336" s="197">
        <v>0</v>
      </c>
      <c r="AC336" s="197">
        <v>0</v>
      </c>
      <c r="AD336" s="197">
        <v>0</v>
      </c>
      <c r="AE336" s="197">
        <v>0</v>
      </c>
      <c r="AF336" s="26" t="s">
        <v>1965</v>
      </c>
      <c r="AG336" s="26"/>
    </row>
    <row r="337" spans="1:33" ht="12.6" customHeight="1" x14ac:dyDescent="0.2">
      <c r="A337" s="210">
        <v>335</v>
      </c>
      <c r="B337" s="207">
        <v>76</v>
      </c>
      <c r="C337" s="208">
        <v>2</v>
      </c>
      <c r="D337" s="209" t="s">
        <v>3140</v>
      </c>
      <c r="E337" s="25" t="s">
        <v>122</v>
      </c>
      <c r="F337" s="25" t="s">
        <v>246</v>
      </c>
      <c r="G337" s="25" t="s">
        <v>2129</v>
      </c>
      <c r="H337" s="25" t="s">
        <v>2307</v>
      </c>
      <c r="I337" s="207">
        <v>162</v>
      </c>
      <c r="J337" s="27" t="s">
        <v>3141</v>
      </c>
      <c r="K337" s="27" t="s">
        <v>3142</v>
      </c>
      <c r="L337" s="26" t="s">
        <v>1071</v>
      </c>
      <c r="M337" s="26" t="s">
        <v>1068</v>
      </c>
      <c r="N337" s="26" t="s">
        <v>312</v>
      </c>
      <c r="O337" s="26" t="s">
        <v>157</v>
      </c>
      <c r="P337" s="27" t="s">
        <v>1239</v>
      </c>
      <c r="Q337" s="25" t="s">
        <v>1195</v>
      </c>
      <c r="R337" s="25" t="s">
        <v>1186</v>
      </c>
      <c r="S337" s="27" t="s">
        <v>161</v>
      </c>
      <c r="T337" s="27">
        <v>0</v>
      </c>
      <c r="U337" s="27">
        <v>0</v>
      </c>
      <c r="V337" s="27" t="s">
        <v>211</v>
      </c>
      <c r="W337" s="28" t="s">
        <v>1073</v>
      </c>
      <c r="X337" s="197">
        <v>0</v>
      </c>
      <c r="Y337" s="197">
        <v>0</v>
      </c>
      <c r="Z337" s="197">
        <v>0</v>
      </c>
      <c r="AA337" s="197">
        <v>1</v>
      </c>
      <c r="AB337" s="197">
        <v>0</v>
      </c>
      <c r="AC337" s="197">
        <v>0</v>
      </c>
      <c r="AD337" s="197">
        <v>0</v>
      </c>
      <c r="AE337" s="197">
        <v>0</v>
      </c>
      <c r="AF337" s="26" t="s">
        <v>1966</v>
      </c>
      <c r="AG337" s="26"/>
    </row>
    <row r="338" spans="1:33" x14ac:dyDescent="0.2">
      <c r="A338" s="210">
        <v>336</v>
      </c>
      <c r="B338" s="207">
        <v>76</v>
      </c>
      <c r="C338" s="208">
        <v>3</v>
      </c>
      <c r="D338" s="209" t="s">
        <v>3143</v>
      </c>
      <c r="E338" s="25" t="s">
        <v>122</v>
      </c>
      <c r="F338" s="25" t="s">
        <v>246</v>
      </c>
      <c r="G338" s="25" t="s">
        <v>2129</v>
      </c>
      <c r="H338" s="25" t="s">
        <v>2307</v>
      </c>
      <c r="I338" s="207">
        <v>162</v>
      </c>
      <c r="J338" s="27" t="s">
        <v>3144</v>
      </c>
      <c r="K338" s="27" t="s">
        <v>3145</v>
      </c>
      <c r="L338" s="26" t="s">
        <v>1071</v>
      </c>
      <c r="M338" s="26" t="s">
        <v>1068</v>
      </c>
      <c r="N338" s="26" t="s">
        <v>312</v>
      </c>
      <c r="O338" s="26" t="s">
        <v>157</v>
      </c>
      <c r="P338" s="27" t="s">
        <v>269</v>
      </c>
      <c r="Q338" s="25" t="s">
        <v>1185</v>
      </c>
      <c r="R338" s="25" t="s">
        <v>1189</v>
      </c>
      <c r="S338" s="27" t="s">
        <v>161</v>
      </c>
      <c r="T338" s="27">
        <v>0</v>
      </c>
      <c r="U338" s="27">
        <v>0</v>
      </c>
      <c r="V338" s="27" t="s">
        <v>211</v>
      </c>
      <c r="W338" s="28" t="s">
        <v>1074</v>
      </c>
      <c r="X338" s="197">
        <v>0</v>
      </c>
      <c r="Y338" s="197">
        <v>0</v>
      </c>
      <c r="Z338" s="197">
        <v>0</v>
      </c>
      <c r="AA338" s="197">
        <v>1</v>
      </c>
      <c r="AB338" s="197">
        <v>0</v>
      </c>
      <c r="AC338" s="197">
        <v>0</v>
      </c>
      <c r="AD338" s="197">
        <v>0</v>
      </c>
      <c r="AE338" s="197">
        <v>0</v>
      </c>
      <c r="AF338" s="26" t="s">
        <v>1075</v>
      </c>
      <c r="AG338" s="26"/>
    </row>
    <row r="339" spans="1:33" x14ac:dyDescent="0.2">
      <c r="A339" s="210">
        <v>337</v>
      </c>
      <c r="B339" s="207">
        <v>77</v>
      </c>
      <c r="C339" s="208">
        <v>1</v>
      </c>
      <c r="D339" s="209" t="s">
        <v>3146</v>
      </c>
      <c r="E339" s="25" t="s">
        <v>124</v>
      </c>
      <c r="F339" s="25" t="s">
        <v>229</v>
      </c>
      <c r="G339" s="25" t="s">
        <v>2129</v>
      </c>
      <c r="H339" s="25" t="s">
        <v>2160</v>
      </c>
      <c r="I339" s="207">
        <v>163</v>
      </c>
      <c r="J339" s="27" t="s">
        <v>3147</v>
      </c>
      <c r="K339" s="27" t="s">
        <v>3148</v>
      </c>
      <c r="L339" s="26" t="s">
        <v>1082</v>
      </c>
      <c r="M339" s="26" t="s">
        <v>1083</v>
      </c>
      <c r="N339" s="26" t="s">
        <v>156</v>
      </c>
      <c r="O339" s="26" t="s">
        <v>157</v>
      </c>
      <c r="P339" s="27" t="s">
        <v>1228</v>
      </c>
      <c r="Q339" s="25" t="s">
        <v>1185</v>
      </c>
      <c r="R339" s="25" t="s">
        <v>1189</v>
      </c>
      <c r="S339" s="27" t="s">
        <v>168</v>
      </c>
      <c r="T339" s="27">
        <v>0</v>
      </c>
      <c r="U339" s="27">
        <v>0</v>
      </c>
      <c r="V339" s="27" t="s">
        <v>234</v>
      </c>
      <c r="W339" s="28" t="s">
        <v>713</v>
      </c>
      <c r="X339" s="197">
        <v>0</v>
      </c>
      <c r="Y339" s="197">
        <v>0</v>
      </c>
      <c r="Z339" s="197">
        <v>0</v>
      </c>
      <c r="AA339" s="197">
        <v>1</v>
      </c>
      <c r="AB339" s="197">
        <v>0</v>
      </c>
      <c r="AC339" s="197">
        <v>0</v>
      </c>
      <c r="AD339" s="197">
        <v>0</v>
      </c>
      <c r="AE339" s="197">
        <v>0</v>
      </c>
      <c r="AF339" s="26" t="s">
        <v>1967</v>
      </c>
      <c r="AG339" s="26"/>
    </row>
    <row r="340" spans="1:33" x14ac:dyDescent="0.2">
      <c r="A340" s="210">
        <v>338</v>
      </c>
      <c r="B340" s="207">
        <v>78</v>
      </c>
      <c r="C340" s="208">
        <v>1</v>
      </c>
      <c r="D340" s="209" t="s">
        <v>3149</v>
      </c>
      <c r="E340" s="25" t="s">
        <v>123</v>
      </c>
      <c r="F340" s="25" t="s">
        <v>395</v>
      </c>
      <c r="G340" s="25" t="s">
        <v>2129</v>
      </c>
      <c r="H340" s="25" t="s">
        <v>2152</v>
      </c>
      <c r="I340" s="207">
        <v>164</v>
      </c>
      <c r="J340" s="27" t="s">
        <v>3150</v>
      </c>
      <c r="K340" s="27" t="s">
        <v>3151</v>
      </c>
      <c r="L340" s="26" t="s">
        <v>1076</v>
      </c>
      <c r="M340" s="26" t="s">
        <v>1077</v>
      </c>
      <c r="N340" s="26" t="s">
        <v>196</v>
      </c>
      <c r="O340" s="26" t="s">
        <v>157</v>
      </c>
      <c r="P340" s="27" t="s">
        <v>1266</v>
      </c>
      <c r="Q340" s="25" t="s">
        <v>1196</v>
      </c>
      <c r="R340" s="25" t="s">
        <v>1189</v>
      </c>
      <c r="S340" s="27" t="s">
        <v>161</v>
      </c>
      <c r="T340" s="27">
        <v>1995</v>
      </c>
      <c r="U340" s="27">
        <v>2021</v>
      </c>
      <c r="V340" s="27" t="s">
        <v>162</v>
      </c>
      <c r="W340" s="28" t="s">
        <v>1079</v>
      </c>
      <c r="X340" s="197">
        <v>0</v>
      </c>
      <c r="Y340" s="197">
        <v>0</v>
      </c>
      <c r="Z340" s="197">
        <v>1</v>
      </c>
      <c r="AA340" s="197">
        <v>1</v>
      </c>
      <c r="AB340" s="197">
        <v>0</v>
      </c>
      <c r="AC340" s="197">
        <v>0</v>
      </c>
      <c r="AD340" s="197">
        <v>0</v>
      </c>
      <c r="AE340" s="197">
        <v>0</v>
      </c>
      <c r="AF340" s="26" t="s">
        <v>1081</v>
      </c>
      <c r="AG340" s="26"/>
    </row>
    <row r="341" spans="1:33" x14ac:dyDescent="0.2">
      <c r="A341" s="210">
        <v>339</v>
      </c>
      <c r="B341" s="207">
        <v>79</v>
      </c>
      <c r="C341" s="208">
        <v>1</v>
      </c>
      <c r="D341" s="209" t="s">
        <v>3152</v>
      </c>
      <c r="E341" s="25" t="s">
        <v>125</v>
      </c>
      <c r="F341" s="25" t="s">
        <v>395</v>
      </c>
      <c r="G341" s="25" t="s">
        <v>2129</v>
      </c>
      <c r="H341" s="25" t="s">
        <v>2152</v>
      </c>
      <c r="I341" s="207">
        <v>165</v>
      </c>
      <c r="J341" s="27" t="s">
        <v>3153</v>
      </c>
      <c r="K341" s="27" t="s">
        <v>3154</v>
      </c>
      <c r="L341" s="26" t="s">
        <v>215</v>
      </c>
      <c r="M341" s="26" t="s">
        <v>1084</v>
      </c>
      <c r="N341" s="26" t="s">
        <v>196</v>
      </c>
      <c r="O341" s="26" t="s">
        <v>157</v>
      </c>
      <c r="P341" s="27" t="s">
        <v>204</v>
      </c>
      <c r="Q341" s="25" t="s">
        <v>1185</v>
      </c>
      <c r="R341" s="25" t="s">
        <v>1186</v>
      </c>
      <c r="S341" s="27" t="s">
        <v>205</v>
      </c>
      <c r="T341" s="27">
        <v>0</v>
      </c>
      <c r="U341" s="27">
        <v>0</v>
      </c>
      <c r="V341" s="27" t="s">
        <v>205</v>
      </c>
      <c r="W341" s="28" t="s">
        <v>205</v>
      </c>
      <c r="X341" s="197">
        <v>0</v>
      </c>
      <c r="Y341" s="197">
        <v>0</v>
      </c>
      <c r="Z341" s="197">
        <v>0</v>
      </c>
      <c r="AA341" s="197">
        <v>0</v>
      </c>
      <c r="AB341" s="197">
        <v>1</v>
      </c>
      <c r="AC341" s="197">
        <v>1</v>
      </c>
      <c r="AD341" s="197">
        <v>1</v>
      </c>
      <c r="AE341" s="197">
        <v>1</v>
      </c>
      <c r="AF341" s="26" t="s">
        <v>1085</v>
      </c>
      <c r="AG341" s="26"/>
    </row>
    <row r="342" spans="1:33" x14ac:dyDescent="0.2">
      <c r="A342" s="210">
        <v>340</v>
      </c>
      <c r="B342" s="207">
        <v>79</v>
      </c>
      <c r="C342" s="208">
        <v>2</v>
      </c>
      <c r="D342" s="209" t="s">
        <v>3155</v>
      </c>
      <c r="E342" s="25" t="s">
        <v>125</v>
      </c>
      <c r="F342" s="25" t="s">
        <v>395</v>
      </c>
      <c r="G342" s="25" t="s">
        <v>2129</v>
      </c>
      <c r="H342" s="25" t="s">
        <v>2466</v>
      </c>
      <c r="I342" s="207">
        <v>166</v>
      </c>
      <c r="J342" s="27" t="s">
        <v>3156</v>
      </c>
      <c r="K342" s="27" t="s">
        <v>3157</v>
      </c>
      <c r="L342" s="26" t="s">
        <v>194</v>
      </c>
      <c r="M342" s="26" t="s">
        <v>1088</v>
      </c>
      <c r="N342" s="26" t="s">
        <v>388</v>
      </c>
      <c r="O342" s="26" t="s">
        <v>157</v>
      </c>
      <c r="P342" s="27" t="s">
        <v>1220</v>
      </c>
      <c r="Q342" s="25" t="s">
        <v>1195</v>
      </c>
      <c r="R342" s="25" t="s">
        <v>1186</v>
      </c>
      <c r="S342" s="27" t="s">
        <v>161</v>
      </c>
      <c r="T342" s="27">
        <v>2015</v>
      </c>
      <c r="U342" s="27">
        <v>2021</v>
      </c>
      <c r="V342" s="27" t="s">
        <v>162</v>
      </c>
      <c r="W342" s="28" t="s">
        <v>700</v>
      </c>
      <c r="X342" s="197">
        <v>0</v>
      </c>
      <c r="Y342" s="197">
        <v>0</v>
      </c>
      <c r="Z342" s="197">
        <v>0</v>
      </c>
      <c r="AA342" s="197">
        <v>0</v>
      </c>
      <c r="AB342" s="197">
        <v>1</v>
      </c>
      <c r="AC342" s="197">
        <v>1</v>
      </c>
      <c r="AD342" s="197">
        <v>1</v>
      </c>
      <c r="AE342" s="197">
        <v>1</v>
      </c>
      <c r="AF342" s="26" t="s">
        <v>1968</v>
      </c>
      <c r="AG342" s="26"/>
    </row>
    <row r="343" spans="1:33" x14ac:dyDescent="0.2">
      <c r="A343" s="210">
        <v>341</v>
      </c>
      <c r="B343" s="207">
        <v>79</v>
      </c>
      <c r="C343" s="208">
        <v>3</v>
      </c>
      <c r="D343" s="209" t="s">
        <v>3158</v>
      </c>
      <c r="E343" s="25" t="s">
        <v>125</v>
      </c>
      <c r="F343" s="25" t="s">
        <v>395</v>
      </c>
      <c r="G343" s="25" t="s">
        <v>2129</v>
      </c>
      <c r="H343" s="25" t="s">
        <v>2466</v>
      </c>
      <c r="I343" s="207">
        <v>166</v>
      </c>
      <c r="J343" s="27" t="s">
        <v>3159</v>
      </c>
      <c r="K343" s="27" t="s">
        <v>3160</v>
      </c>
      <c r="L343" s="26" t="s">
        <v>215</v>
      </c>
      <c r="M343" s="26" t="s">
        <v>1086</v>
      </c>
      <c r="N343" s="26" t="s">
        <v>388</v>
      </c>
      <c r="O343" s="26" t="s">
        <v>157</v>
      </c>
      <c r="P343" s="27" t="s">
        <v>1256</v>
      </c>
      <c r="Q343" s="25" t="s">
        <v>1195</v>
      </c>
      <c r="R343" s="25" t="s">
        <v>1186</v>
      </c>
      <c r="S343" s="27" t="s">
        <v>205</v>
      </c>
      <c r="T343" s="27">
        <v>0</v>
      </c>
      <c r="U343" s="27">
        <v>0</v>
      </c>
      <c r="V343" s="27" t="s">
        <v>205</v>
      </c>
      <c r="W343" s="28" t="s">
        <v>205</v>
      </c>
      <c r="X343" s="197">
        <v>0</v>
      </c>
      <c r="Y343" s="197">
        <v>0</v>
      </c>
      <c r="Z343" s="197">
        <v>0</v>
      </c>
      <c r="AA343" s="197">
        <v>0</v>
      </c>
      <c r="AB343" s="197">
        <v>1</v>
      </c>
      <c r="AC343" s="197">
        <v>1</v>
      </c>
      <c r="AD343" s="197">
        <v>1</v>
      </c>
      <c r="AE343" s="197">
        <v>1</v>
      </c>
      <c r="AF343" s="26" t="s">
        <v>206</v>
      </c>
      <c r="AG343" s="26"/>
    </row>
    <row r="344" spans="1:33" x14ac:dyDescent="0.2">
      <c r="A344" s="210">
        <v>342</v>
      </c>
      <c r="B344" s="207">
        <v>79</v>
      </c>
      <c r="C344" s="208">
        <v>4</v>
      </c>
      <c r="D344" s="209" t="s">
        <v>3161</v>
      </c>
      <c r="E344" s="25" t="s">
        <v>125</v>
      </c>
      <c r="F344" s="25" t="s">
        <v>395</v>
      </c>
      <c r="G344" s="25" t="s">
        <v>2129</v>
      </c>
      <c r="H344" s="25" t="s">
        <v>2897</v>
      </c>
      <c r="I344" s="207">
        <v>167</v>
      </c>
      <c r="J344" s="27" t="s">
        <v>3162</v>
      </c>
      <c r="K344" s="27" t="s">
        <v>3163</v>
      </c>
      <c r="L344" s="26" t="s">
        <v>215</v>
      </c>
      <c r="M344" s="26" t="s">
        <v>1084</v>
      </c>
      <c r="N344" s="26" t="s">
        <v>675</v>
      </c>
      <c r="O344" s="26" t="s">
        <v>157</v>
      </c>
      <c r="P344" s="27" t="s">
        <v>204</v>
      </c>
      <c r="Q344" s="25" t="s">
        <v>1185</v>
      </c>
      <c r="R344" s="25" t="s">
        <v>1186</v>
      </c>
      <c r="S344" s="27" t="s">
        <v>205</v>
      </c>
      <c r="T344" s="27">
        <v>0</v>
      </c>
      <c r="U344" s="27">
        <v>0</v>
      </c>
      <c r="V344" s="27" t="s">
        <v>205</v>
      </c>
      <c r="W344" s="28" t="s">
        <v>205</v>
      </c>
      <c r="X344" s="197">
        <v>0</v>
      </c>
      <c r="Y344" s="197">
        <v>0</v>
      </c>
      <c r="Z344" s="197">
        <v>0</v>
      </c>
      <c r="AA344" s="197">
        <v>0</v>
      </c>
      <c r="AB344" s="197">
        <v>1</v>
      </c>
      <c r="AC344" s="197">
        <v>1</v>
      </c>
      <c r="AD344" s="197">
        <v>1</v>
      </c>
      <c r="AE344" s="197">
        <v>1</v>
      </c>
      <c r="AF344" s="26" t="s">
        <v>1969</v>
      </c>
      <c r="AG344" s="26"/>
    </row>
    <row r="345" spans="1:33" x14ac:dyDescent="0.2">
      <c r="A345" s="210">
        <v>343</v>
      </c>
      <c r="B345" s="207">
        <v>80</v>
      </c>
      <c r="C345" s="208">
        <v>1</v>
      </c>
      <c r="D345" s="209" t="s">
        <v>3164</v>
      </c>
      <c r="E345" s="25" t="s">
        <v>126</v>
      </c>
      <c r="F345" s="25" t="s">
        <v>395</v>
      </c>
      <c r="G345" s="25" t="s">
        <v>2129</v>
      </c>
      <c r="H345" s="25" t="s">
        <v>2742</v>
      </c>
      <c r="I345" s="207">
        <v>168</v>
      </c>
      <c r="J345" s="27" t="s">
        <v>3165</v>
      </c>
      <c r="K345" s="27" t="s">
        <v>3166</v>
      </c>
      <c r="L345" s="26" t="s">
        <v>562</v>
      </c>
      <c r="M345" s="26" t="s">
        <v>563</v>
      </c>
      <c r="N345" s="26" t="s">
        <v>1908</v>
      </c>
      <c r="O345" s="26" t="s">
        <v>157</v>
      </c>
      <c r="P345" s="27" t="s">
        <v>1215</v>
      </c>
      <c r="Q345" s="25" t="s">
        <v>1192</v>
      </c>
      <c r="R345" s="25" t="s">
        <v>1189</v>
      </c>
      <c r="S345" s="27" t="s">
        <v>168</v>
      </c>
      <c r="T345" s="27">
        <v>1900</v>
      </c>
      <c r="U345" s="27">
        <v>2023</v>
      </c>
      <c r="V345" s="27" t="s">
        <v>211</v>
      </c>
      <c r="W345" s="28" t="s">
        <v>565</v>
      </c>
      <c r="X345" s="197">
        <v>0</v>
      </c>
      <c r="Y345" s="197">
        <v>0</v>
      </c>
      <c r="Z345" s="197">
        <v>0</v>
      </c>
      <c r="AA345" s="197">
        <v>0</v>
      </c>
      <c r="AB345" s="197">
        <v>1</v>
      </c>
      <c r="AC345" s="197">
        <v>1</v>
      </c>
      <c r="AD345" s="197">
        <v>1</v>
      </c>
      <c r="AE345" s="197">
        <v>1</v>
      </c>
      <c r="AF345" s="26" t="s">
        <v>567</v>
      </c>
      <c r="AG345" s="26"/>
    </row>
    <row r="346" spans="1:33" x14ac:dyDescent="0.2">
      <c r="A346" s="210">
        <v>344</v>
      </c>
      <c r="B346" s="207">
        <v>80</v>
      </c>
      <c r="C346" s="208">
        <v>2</v>
      </c>
      <c r="D346" s="209" t="s">
        <v>3167</v>
      </c>
      <c r="E346" s="25" t="s">
        <v>126</v>
      </c>
      <c r="F346" s="25" t="s">
        <v>395</v>
      </c>
      <c r="G346" s="25" t="s">
        <v>2129</v>
      </c>
      <c r="H346" s="25" t="s">
        <v>2466</v>
      </c>
      <c r="I346" s="207">
        <v>169</v>
      </c>
      <c r="J346" s="27" t="s">
        <v>3168</v>
      </c>
      <c r="K346" s="27" t="s">
        <v>3169</v>
      </c>
      <c r="L346" s="26" t="s">
        <v>1087</v>
      </c>
      <c r="M346" s="26" t="s">
        <v>1089</v>
      </c>
      <c r="N346" s="26" t="s">
        <v>388</v>
      </c>
      <c r="O346" s="26" t="s">
        <v>157</v>
      </c>
      <c r="P346" s="27" t="s">
        <v>204</v>
      </c>
      <c r="Q346" s="25" t="s">
        <v>1185</v>
      </c>
      <c r="R346" s="25" t="s">
        <v>1186</v>
      </c>
      <c r="S346" s="27" t="s">
        <v>205</v>
      </c>
      <c r="T346" s="27">
        <v>0</v>
      </c>
      <c r="U346" s="27">
        <v>0</v>
      </c>
      <c r="V346" s="27" t="s">
        <v>205</v>
      </c>
      <c r="W346" s="28" t="s">
        <v>205</v>
      </c>
      <c r="X346" s="197">
        <v>0</v>
      </c>
      <c r="Y346" s="197">
        <v>0</v>
      </c>
      <c r="Z346" s="197">
        <v>0</v>
      </c>
      <c r="AA346" s="197">
        <v>0</v>
      </c>
      <c r="AB346" s="197">
        <v>1</v>
      </c>
      <c r="AC346" s="197">
        <v>1</v>
      </c>
      <c r="AD346" s="197">
        <v>1</v>
      </c>
      <c r="AE346" s="197">
        <v>1</v>
      </c>
      <c r="AF346" s="26" t="s">
        <v>1090</v>
      </c>
      <c r="AG346" s="26"/>
    </row>
    <row r="347" spans="1:33" x14ac:dyDescent="0.2">
      <c r="A347" s="210">
        <v>345</v>
      </c>
      <c r="B347" s="207">
        <v>81</v>
      </c>
      <c r="C347" s="208">
        <v>1</v>
      </c>
      <c r="D347" s="209" t="s">
        <v>3170</v>
      </c>
      <c r="E347" s="25" t="s">
        <v>128</v>
      </c>
      <c r="F347" s="25" t="s">
        <v>395</v>
      </c>
      <c r="G347" s="25" t="s">
        <v>2129</v>
      </c>
      <c r="H347" s="25" t="s">
        <v>2152</v>
      </c>
      <c r="I347" s="207">
        <v>170</v>
      </c>
      <c r="J347" s="27" t="s">
        <v>3171</v>
      </c>
      <c r="K347" s="27" t="s">
        <v>3172</v>
      </c>
      <c r="L347" s="26" t="s">
        <v>1100</v>
      </c>
      <c r="M347" s="26" t="s">
        <v>1101</v>
      </c>
      <c r="N347" s="26" t="s">
        <v>196</v>
      </c>
      <c r="O347" s="26" t="s">
        <v>176</v>
      </c>
      <c r="P347" s="27" t="s">
        <v>1223</v>
      </c>
      <c r="Q347" s="25" t="s">
        <v>1192</v>
      </c>
      <c r="R347" s="25" t="s">
        <v>1189</v>
      </c>
      <c r="S347" s="27" t="s">
        <v>161</v>
      </c>
      <c r="T347" s="27">
        <v>0</v>
      </c>
      <c r="U347" s="27">
        <v>0</v>
      </c>
      <c r="V347" s="27" t="s">
        <v>211</v>
      </c>
      <c r="W347" s="28" t="s">
        <v>1103</v>
      </c>
      <c r="X347" s="197">
        <v>0</v>
      </c>
      <c r="Y347" s="197">
        <v>1</v>
      </c>
      <c r="Z347" s="197">
        <v>1</v>
      </c>
      <c r="AA347" s="197">
        <v>1</v>
      </c>
      <c r="AB347" s="197">
        <v>1</v>
      </c>
      <c r="AC347" s="197">
        <v>1</v>
      </c>
      <c r="AD347" s="197">
        <v>1</v>
      </c>
      <c r="AE347" s="197">
        <v>1</v>
      </c>
      <c r="AF347" s="26" t="s">
        <v>1105</v>
      </c>
      <c r="AG347" s="26"/>
    </row>
    <row r="348" spans="1:33" x14ac:dyDescent="0.2">
      <c r="A348" s="210">
        <v>346</v>
      </c>
      <c r="B348" s="207">
        <v>82</v>
      </c>
      <c r="C348" s="208">
        <v>1</v>
      </c>
      <c r="D348" s="209" t="s">
        <v>3173</v>
      </c>
      <c r="E348" s="25" t="s">
        <v>129</v>
      </c>
      <c r="F348" s="25" t="s">
        <v>395</v>
      </c>
      <c r="G348" s="25" t="s">
        <v>2129</v>
      </c>
      <c r="H348" s="25" t="s">
        <v>2476</v>
      </c>
      <c r="I348" s="207">
        <v>171</v>
      </c>
      <c r="J348" s="27" t="s">
        <v>3174</v>
      </c>
      <c r="K348" s="27" t="s">
        <v>3175</v>
      </c>
      <c r="L348" s="26" t="s">
        <v>1106</v>
      </c>
      <c r="M348" s="26" t="s">
        <v>1970</v>
      </c>
      <c r="N348" s="26" t="s">
        <v>398</v>
      </c>
      <c r="O348" s="26" t="s">
        <v>249</v>
      </c>
      <c r="P348" s="27" t="s">
        <v>1265</v>
      </c>
      <c r="Q348" s="25" t="s">
        <v>1192</v>
      </c>
      <c r="R348" s="25" t="s">
        <v>1189</v>
      </c>
      <c r="S348" s="27" t="s">
        <v>161</v>
      </c>
      <c r="T348" s="27">
        <v>1981</v>
      </c>
      <c r="U348" s="27">
        <v>2023</v>
      </c>
      <c r="V348" s="27" t="s">
        <v>211</v>
      </c>
      <c r="W348" s="28" t="s">
        <v>1107</v>
      </c>
      <c r="X348" s="197">
        <v>0</v>
      </c>
      <c r="Y348" s="197">
        <v>1</v>
      </c>
      <c r="Z348" s="197">
        <v>1</v>
      </c>
      <c r="AA348" s="197">
        <v>0</v>
      </c>
      <c r="AB348" s="197">
        <v>0</v>
      </c>
      <c r="AC348" s="197">
        <v>1</v>
      </c>
      <c r="AD348" s="197">
        <v>1</v>
      </c>
      <c r="AE348" s="197">
        <v>1</v>
      </c>
      <c r="AF348" s="26" t="s">
        <v>1109</v>
      </c>
      <c r="AG348" s="26"/>
    </row>
    <row r="349" spans="1:33" x14ac:dyDescent="0.2">
      <c r="A349" s="210">
        <v>347</v>
      </c>
      <c r="B349" s="207">
        <v>82</v>
      </c>
      <c r="C349" s="208">
        <v>2</v>
      </c>
      <c r="D349" s="209" t="s">
        <v>3176</v>
      </c>
      <c r="E349" s="25" t="s">
        <v>129</v>
      </c>
      <c r="F349" s="25" t="s">
        <v>395</v>
      </c>
      <c r="G349" s="25" t="s">
        <v>2129</v>
      </c>
      <c r="H349" s="25" t="s">
        <v>2476</v>
      </c>
      <c r="I349" s="207">
        <v>171</v>
      </c>
      <c r="J349" s="27" t="s">
        <v>3174</v>
      </c>
      <c r="K349" s="27" t="s">
        <v>3177</v>
      </c>
      <c r="L349" s="26" t="s">
        <v>1106</v>
      </c>
      <c r="M349" s="26" t="s">
        <v>1970</v>
      </c>
      <c r="N349" s="26" t="s">
        <v>398</v>
      </c>
      <c r="O349" s="26" t="s">
        <v>249</v>
      </c>
      <c r="P349" s="27" t="s">
        <v>1265</v>
      </c>
      <c r="Q349" s="25" t="s">
        <v>1192</v>
      </c>
      <c r="R349" s="25" t="s">
        <v>1189</v>
      </c>
      <c r="S349" s="27" t="s">
        <v>161</v>
      </c>
      <c r="T349" s="27">
        <v>1981</v>
      </c>
      <c r="U349" s="27">
        <v>2023</v>
      </c>
      <c r="V349" s="27" t="s">
        <v>211</v>
      </c>
      <c r="W349" s="28" t="s">
        <v>1110</v>
      </c>
      <c r="X349" s="197">
        <v>0</v>
      </c>
      <c r="Y349" s="197">
        <v>1</v>
      </c>
      <c r="Z349" s="197">
        <v>1</v>
      </c>
      <c r="AA349" s="197">
        <v>0</v>
      </c>
      <c r="AB349" s="197">
        <v>0</v>
      </c>
      <c r="AC349" s="197">
        <v>1</v>
      </c>
      <c r="AD349" s="197">
        <v>1</v>
      </c>
      <c r="AE349" s="197">
        <v>1</v>
      </c>
      <c r="AF349" s="26" t="s">
        <v>1111</v>
      </c>
      <c r="AG349" s="26"/>
    </row>
    <row r="350" spans="1:33" x14ac:dyDescent="0.2">
      <c r="A350" s="210">
        <v>348</v>
      </c>
      <c r="B350" s="207">
        <v>83</v>
      </c>
      <c r="C350" s="208">
        <v>1</v>
      </c>
      <c r="D350" s="209" t="s">
        <v>3178</v>
      </c>
      <c r="E350" s="25" t="s">
        <v>130</v>
      </c>
      <c r="F350" s="25" t="s">
        <v>395</v>
      </c>
      <c r="G350" s="25" t="s">
        <v>2129</v>
      </c>
      <c r="H350" s="25" t="s">
        <v>2752</v>
      </c>
      <c r="I350" s="207">
        <v>172</v>
      </c>
      <c r="J350" s="27" t="s">
        <v>3179</v>
      </c>
      <c r="K350" s="27" t="s">
        <v>3180</v>
      </c>
      <c r="L350" s="26" t="s">
        <v>1112</v>
      </c>
      <c r="M350" s="26" t="s">
        <v>766</v>
      </c>
      <c r="N350" s="26" t="s">
        <v>1910</v>
      </c>
      <c r="O350" s="26" t="s">
        <v>249</v>
      </c>
      <c r="P350" s="27" t="s">
        <v>1214</v>
      </c>
      <c r="Q350" s="25" t="s">
        <v>1192</v>
      </c>
      <c r="R350" s="25" t="s">
        <v>1189</v>
      </c>
      <c r="S350" s="27" t="s">
        <v>168</v>
      </c>
      <c r="T350" s="27">
        <v>0</v>
      </c>
      <c r="U350" s="27">
        <v>0</v>
      </c>
      <c r="V350" s="27" t="s">
        <v>344</v>
      </c>
      <c r="W350" s="28" t="s">
        <v>1113</v>
      </c>
      <c r="X350" s="197">
        <v>0</v>
      </c>
      <c r="Y350" s="197">
        <v>1</v>
      </c>
      <c r="Z350" s="197">
        <v>1</v>
      </c>
      <c r="AA350" s="197">
        <v>0</v>
      </c>
      <c r="AB350" s="197">
        <v>0</v>
      </c>
      <c r="AC350" s="197">
        <v>1</v>
      </c>
      <c r="AD350" s="197">
        <v>1</v>
      </c>
      <c r="AE350" s="197">
        <v>1</v>
      </c>
      <c r="AF350" s="26" t="s">
        <v>1971</v>
      </c>
      <c r="AG350" s="26"/>
    </row>
    <row r="351" spans="1:33" x14ac:dyDescent="0.2">
      <c r="A351" s="210">
        <v>349</v>
      </c>
      <c r="B351" s="207">
        <v>84</v>
      </c>
      <c r="C351" s="208">
        <v>1</v>
      </c>
      <c r="D351" s="209" t="s">
        <v>3181</v>
      </c>
      <c r="E351" s="25" t="s">
        <v>77</v>
      </c>
      <c r="F351" s="25" t="s">
        <v>246</v>
      </c>
      <c r="G351" s="25" t="s">
        <v>2130</v>
      </c>
      <c r="H351" s="25" t="s">
        <v>2160</v>
      </c>
      <c r="I351" s="207">
        <v>173</v>
      </c>
      <c r="J351" s="27" t="s">
        <v>3182</v>
      </c>
      <c r="K351" s="27" t="s">
        <v>3183</v>
      </c>
      <c r="L351" s="26" t="s">
        <v>725</v>
      </c>
      <c r="M351" s="26" t="s">
        <v>726</v>
      </c>
      <c r="N351" s="26" t="s">
        <v>156</v>
      </c>
      <c r="O351" s="26" t="s">
        <v>157</v>
      </c>
      <c r="P351" s="27" t="s">
        <v>1182</v>
      </c>
      <c r="Q351" s="25" t="s">
        <v>170</v>
      </c>
      <c r="R351" s="25" t="s">
        <v>2128</v>
      </c>
      <c r="S351" s="27" t="s">
        <v>205</v>
      </c>
      <c r="T351" s="27">
        <v>0</v>
      </c>
      <c r="U351" s="27">
        <v>0</v>
      </c>
      <c r="V351" s="27" t="s">
        <v>205</v>
      </c>
      <c r="W351" s="28" t="s">
        <v>205</v>
      </c>
      <c r="X351" s="197">
        <v>1</v>
      </c>
      <c r="Y351" s="197">
        <v>1</v>
      </c>
      <c r="Z351" s="197">
        <v>1</v>
      </c>
      <c r="AA351" s="197">
        <v>1</v>
      </c>
      <c r="AB351" s="197">
        <v>0</v>
      </c>
      <c r="AC351" s="197">
        <v>0</v>
      </c>
      <c r="AD351" s="197">
        <v>0</v>
      </c>
      <c r="AE351" s="197">
        <v>0</v>
      </c>
      <c r="AF351" s="26" t="s">
        <v>1972</v>
      </c>
      <c r="AG351" s="26"/>
    </row>
    <row r="352" spans="1:33" x14ac:dyDescent="0.2">
      <c r="A352" s="210">
        <v>350</v>
      </c>
      <c r="B352" s="207">
        <v>84</v>
      </c>
      <c r="C352" s="208">
        <v>2</v>
      </c>
      <c r="D352" s="209" t="s">
        <v>3184</v>
      </c>
      <c r="E352" s="25" t="s">
        <v>77</v>
      </c>
      <c r="F352" s="25" t="s">
        <v>246</v>
      </c>
      <c r="G352" s="25" t="s">
        <v>2130</v>
      </c>
      <c r="H352" s="25" t="s">
        <v>2181</v>
      </c>
      <c r="I352" s="207">
        <v>174</v>
      </c>
      <c r="J352" s="27" t="s">
        <v>3185</v>
      </c>
      <c r="K352" s="27" t="s">
        <v>3186</v>
      </c>
      <c r="L352" s="26" t="s">
        <v>725</v>
      </c>
      <c r="M352" s="26" t="s">
        <v>726</v>
      </c>
      <c r="N352" s="26" t="s">
        <v>182</v>
      </c>
      <c r="O352" s="26" t="s">
        <v>157</v>
      </c>
      <c r="P352" s="27" t="s">
        <v>1182</v>
      </c>
      <c r="Q352" s="25" t="s">
        <v>170</v>
      </c>
      <c r="R352" s="25" t="s">
        <v>2128</v>
      </c>
      <c r="S352" s="27" t="s">
        <v>205</v>
      </c>
      <c r="T352" s="27">
        <v>0</v>
      </c>
      <c r="U352" s="27">
        <v>0</v>
      </c>
      <c r="V352" s="27" t="s">
        <v>205</v>
      </c>
      <c r="W352" s="28" t="s">
        <v>205</v>
      </c>
      <c r="X352" s="197">
        <v>1</v>
      </c>
      <c r="Y352" s="197">
        <v>1</v>
      </c>
      <c r="Z352" s="197">
        <v>1</v>
      </c>
      <c r="AA352" s="197">
        <v>1</v>
      </c>
      <c r="AB352" s="197">
        <v>0</v>
      </c>
      <c r="AC352" s="197">
        <v>0</v>
      </c>
      <c r="AD352" s="197">
        <v>0</v>
      </c>
      <c r="AE352" s="197">
        <v>0</v>
      </c>
      <c r="AF352" s="26" t="s">
        <v>1972</v>
      </c>
      <c r="AG352" s="26"/>
    </row>
    <row r="353" spans="1:33" x14ac:dyDescent="0.2">
      <c r="A353" s="210">
        <v>351</v>
      </c>
      <c r="B353" s="207">
        <v>84</v>
      </c>
      <c r="C353" s="208">
        <v>3</v>
      </c>
      <c r="D353" s="209" t="s">
        <v>3187</v>
      </c>
      <c r="E353" s="25" t="s">
        <v>77</v>
      </c>
      <c r="F353" s="25" t="s">
        <v>246</v>
      </c>
      <c r="G353" s="25" t="s">
        <v>2130</v>
      </c>
      <c r="H353" s="25" t="s">
        <v>2466</v>
      </c>
      <c r="I353" s="207">
        <v>175</v>
      </c>
      <c r="J353" s="27" t="s">
        <v>3188</v>
      </c>
      <c r="K353" s="27" t="s">
        <v>3189</v>
      </c>
      <c r="L353" s="26" t="s">
        <v>194</v>
      </c>
      <c r="M353" s="26" t="s">
        <v>727</v>
      </c>
      <c r="N353" s="26" t="s">
        <v>388</v>
      </c>
      <c r="O353" s="26" t="s">
        <v>157</v>
      </c>
      <c r="P353" s="27" t="s">
        <v>1219</v>
      </c>
      <c r="Q353" s="25" t="s">
        <v>1195</v>
      </c>
      <c r="R353" s="25" t="s">
        <v>1186</v>
      </c>
      <c r="S353" s="27" t="s">
        <v>161</v>
      </c>
      <c r="T353" s="27">
        <v>2019</v>
      </c>
      <c r="U353" s="27">
        <v>2021</v>
      </c>
      <c r="V353" s="27" t="s">
        <v>162</v>
      </c>
      <c r="W353" s="28" t="s">
        <v>700</v>
      </c>
      <c r="X353" s="197">
        <v>1</v>
      </c>
      <c r="Y353" s="197">
        <v>1</v>
      </c>
      <c r="Z353" s="197">
        <v>1</v>
      </c>
      <c r="AA353" s="197">
        <v>1</v>
      </c>
      <c r="AB353" s="197">
        <v>0</v>
      </c>
      <c r="AC353" s="197">
        <v>0</v>
      </c>
      <c r="AD353" s="197">
        <v>0</v>
      </c>
      <c r="AE353" s="197">
        <v>0</v>
      </c>
      <c r="AF353" s="26" t="s">
        <v>1973</v>
      </c>
      <c r="AG353" s="26"/>
    </row>
    <row r="354" spans="1:33" x14ac:dyDescent="0.2">
      <c r="A354" s="210">
        <v>352</v>
      </c>
      <c r="B354" s="207">
        <v>85</v>
      </c>
      <c r="C354" s="208">
        <v>1</v>
      </c>
      <c r="D354" s="209" t="s">
        <v>3190</v>
      </c>
      <c r="E354" s="25" t="s">
        <v>78</v>
      </c>
      <c r="F354" s="25" t="s">
        <v>229</v>
      </c>
      <c r="G354" s="25" t="s">
        <v>2130</v>
      </c>
      <c r="H354" s="25" t="s">
        <v>2160</v>
      </c>
      <c r="I354" s="207">
        <v>176</v>
      </c>
      <c r="J354" s="27" t="s">
        <v>3191</v>
      </c>
      <c r="K354" s="27" t="s">
        <v>3192</v>
      </c>
      <c r="L354" s="26" t="s">
        <v>725</v>
      </c>
      <c r="M354" s="26" t="s">
        <v>730</v>
      </c>
      <c r="N354" s="26" t="s">
        <v>156</v>
      </c>
      <c r="O354" s="26" t="s">
        <v>157</v>
      </c>
      <c r="P354" s="27" t="s">
        <v>1182</v>
      </c>
      <c r="Q354" s="25" t="s">
        <v>170</v>
      </c>
      <c r="R354" s="25" t="s">
        <v>2128</v>
      </c>
      <c r="S354" s="27" t="s">
        <v>205</v>
      </c>
      <c r="T354" s="27">
        <v>0</v>
      </c>
      <c r="U354" s="27">
        <v>0</v>
      </c>
      <c r="V354" s="27" t="s">
        <v>205</v>
      </c>
      <c r="W354" s="28" t="s">
        <v>205</v>
      </c>
      <c r="X354" s="197">
        <v>1</v>
      </c>
      <c r="Y354" s="197">
        <v>1</v>
      </c>
      <c r="Z354" s="197">
        <v>1</v>
      </c>
      <c r="AA354" s="197">
        <v>1</v>
      </c>
      <c r="AB354" s="197">
        <v>0</v>
      </c>
      <c r="AC354" s="197">
        <v>0</v>
      </c>
      <c r="AD354" s="197">
        <v>0</v>
      </c>
      <c r="AE354" s="197">
        <v>0</v>
      </c>
      <c r="AF354" s="26" t="s">
        <v>1974</v>
      </c>
      <c r="AG354" s="26"/>
    </row>
    <row r="355" spans="1:33" x14ac:dyDescent="0.2">
      <c r="A355" s="210">
        <v>353</v>
      </c>
      <c r="B355" s="207">
        <v>85</v>
      </c>
      <c r="C355" s="208">
        <v>2</v>
      </c>
      <c r="D355" s="209" t="s">
        <v>3193</v>
      </c>
      <c r="E355" s="25" t="s">
        <v>78</v>
      </c>
      <c r="F355" s="25" t="s">
        <v>229</v>
      </c>
      <c r="G355" s="25" t="s">
        <v>2130</v>
      </c>
      <c r="H355" s="25" t="s">
        <v>2181</v>
      </c>
      <c r="I355" s="207">
        <v>177</v>
      </c>
      <c r="J355" s="27" t="s">
        <v>3194</v>
      </c>
      <c r="K355" s="27" t="s">
        <v>3195</v>
      </c>
      <c r="L355" s="26" t="s">
        <v>725</v>
      </c>
      <c r="M355" s="26" t="s">
        <v>730</v>
      </c>
      <c r="N355" s="26" t="s">
        <v>182</v>
      </c>
      <c r="O355" s="26" t="s">
        <v>157</v>
      </c>
      <c r="P355" s="27" t="s">
        <v>1182</v>
      </c>
      <c r="Q355" s="25" t="s">
        <v>170</v>
      </c>
      <c r="R355" s="25" t="s">
        <v>2128</v>
      </c>
      <c r="S355" s="27" t="s">
        <v>205</v>
      </c>
      <c r="T355" s="27">
        <v>0</v>
      </c>
      <c r="U355" s="27">
        <v>0</v>
      </c>
      <c r="V355" s="27" t="s">
        <v>205</v>
      </c>
      <c r="W355" s="28" t="s">
        <v>205</v>
      </c>
      <c r="X355" s="197">
        <v>1</v>
      </c>
      <c r="Y355" s="197">
        <v>1</v>
      </c>
      <c r="Z355" s="197">
        <v>1</v>
      </c>
      <c r="AA355" s="197">
        <v>1</v>
      </c>
      <c r="AB355" s="197">
        <v>0</v>
      </c>
      <c r="AC355" s="197">
        <v>0</v>
      </c>
      <c r="AD355" s="197">
        <v>0</v>
      </c>
      <c r="AE355" s="197">
        <v>0</v>
      </c>
      <c r="AF355" s="26" t="s">
        <v>1974</v>
      </c>
      <c r="AG355" s="26"/>
    </row>
    <row r="356" spans="1:33" x14ac:dyDescent="0.2">
      <c r="A356" s="210">
        <v>354</v>
      </c>
      <c r="B356" s="207">
        <v>86</v>
      </c>
      <c r="C356" s="208">
        <v>1</v>
      </c>
      <c r="D356" s="209" t="s">
        <v>3196</v>
      </c>
      <c r="E356" s="25" t="s">
        <v>81</v>
      </c>
      <c r="F356" s="25" t="s">
        <v>246</v>
      </c>
      <c r="G356" s="25" t="s">
        <v>2130</v>
      </c>
      <c r="H356" s="25" t="s">
        <v>2466</v>
      </c>
      <c r="I356" s="207">
        <v>178</v>
      </c>
      <c r="J356" s="27" t="s">
        <v>3197</v>
      </c>
      <c r="K356" s="27" t="s">
        <v>3198</v>
      </c>
      <c r="L356" s="26" t="s">
        <v>194</v>
      </c>
      <c r="M356" s="26" t="s">
        <v>748</v>
      </c>
      <c r="N356" s="26" t="s">
        <v>388</v>
      </c>
      <c r="O356" s="26" t="s">
        <v>157</v>
      </c>
      <c r="P356" s="27" t="s">
        <v>749</v>
      </c>
      <c r="Q356" s="25" t="s">
        <v>1195</v>
      </c>
      <c r="R356" s="25" t="s">
        <v>1186</v>
      </c>
      <c r="S356" s="27" t="s">
        <v>161</v>
      </c>
      <c r="T356" s="27">
        <v>2019</v>
      </c>
      <c r="U356" s="27">
        <v>2021</v>
      </c>
      <c r="V356" s="27" t="s">
        <v>162</v>
      </c>
      <c r="W356" s="28" t="s">
        <v>750</v>
      </c>
      <c r="X356" s="197">
        <v>1</v>
      </c>
      <c r="Y356" s="197">
        <v>1</v>
      </c>
      <c r="Z356" s="197">
        <v>0</v>
      </c>
      <c r="AA356" s="197">
        <v>0</v>
      </c>
      <c r="AB356" s="197">
        <v>0</v>
      </c>
      <c r="AC356" s="197">
        <v>1</v>
      </c>
      <c r="AD356" s="197">
        <v>1</v>
      </c>
      <c r="AE356" s="197">
        <v>0</v>
      </c>
      <c r="AF356" s="26" t="s">
        <v>751</v>
      </c>
      <c r="AG356" s="26"/>
    </row>
    <row r="357" spans="1:33" x14ac:dyDescent="0.2">
      <c r="A357" s="210">
        <v>355</v>
      </c>
      <c r="B357" s="207">
        <v>86</v>
      </c>
      <c r="C357" s="208">
        <v>2</v>
      </c>
      <c r="D357" s="209" t="s">
        <v>3199</v>
      </c>
      <c r="E357" s="25" t="s">
        <v>81</v>
      </c>
      <c r="F357" s="25" t="s">
        <v>246</v>
      </c>
      <c r="G357" s="25" t="s">
        <v>2130</v>
      </c>
      <c r="H357" s="25" t="s">
        <v>2160</v>
      </c>
      <c r="I357" s="207">
        <v>179</v>
      </c>
      <c r="J357" s="27" t="s">
        <v>3200</v>
      </c>
      <c r="K357" s="27" t="s">
        <v>3201</v>
      </c>
      <c r="L357" s="26" t="s">
        <v>731</v>
      </c>
      <c r="M357" s="26" t="s">
        <v>736</v>
      </c>
      <c r="N357" s="26" t="s">
        <v>156</v>
      </c>
      <c r="O357" s="26" t="s">
        <v>157</v>
      </c>
      <c r="P357" s="27" t="s">
        <v>1282</v>
      </c>
      <c r="Q357" s="25" t="s">
        <v>1195</v>
      </c>
      <c r="R357" s="25" t="s">
        <v>1186</v>
      </c>
      <c r="S357" s="27" t="s">
        <v>328</v>
      </c>
      <c r="T357" s="27">
        <v>2019</v>
      </c>
      <c r="U357" s="27">
        <v>2022</v>
      </c>
      <c r="V357" s="27" t="s">
        <v>162</v>
      </c>
      <c r="W357" s="28" t="s">
        <v>733</v>
      </c>
      <c r="X357" s="197">
        <v>1</v>
      </c>
      <c r="Y357" s="197">
        <v>1</v>
      </c>
      <c r="Z357" s="197">
        <v>1</v>
      </c>
      <c r="AA357" s="197">
        <v>1</v>
      </c>
      <c r="AB357" s="197">
        <v>0</v>
      </c>
      <c r="AC357" s="197">
        <v>0</v>
      </c>
      <c r="AD357" s="197">
        <v>0</v>
      </c>
      <c r="AE357" s="197">
        <v>0</v>
      </c>
      <c r="AF357" s="26" t="s">
        <v>747</v>
      </c>
      <c r="AG357" s="26"/>
    </row>
    <row r="358" spans="1:33" x14ac:dyDescent="0.2">
      <c r="A358" s="210">
        <v>356</v>
      </c>
      <c r="B358" s="207">
        <v>86</v>
      </c>
      <c r="C358" s="208">
        <v>3</v>
      </c>
      <c r="D358" s="209" t="s">
        <v>3202</v>
      </c>
      <c r="E358" s="25" t="s">
        <v>81</v>
      </c>
      <c r="F358" s="25" t="s">
        <v>246</v>
      </c>
      <c r="G358" s="25" t="s">
        <v>2130</v>
      </c>
      <c r="H358" s="25" t="s">
        <v>2181</v>
      </c>
      <c r="I358" s="207">
        <v>180</v>
      </c>
      <c r="J358" s="27" t="s">
        <v>3203</v>
      </c>
      <c r="K358" s="27" t="s">
        <v>3204</v>
      </c>
      <c r="L358" s="26" t="s">
        <v>731</v>
      </c>
      <c r="M358" s="26" t="s">
        <v>736</v>
      </c>
      <c r="N358" s="26" t="s">
        <v>182</v>
      </c>
      <c r="O358" s="26" t="s">
        <v>157</v>
      </c>
      <c r="P358" s="27" t="s">
        <v>1282</v>
      </c>
      <c r="Q358" s="25" t="s">
        <v>1195</v>
      </c>
      <c r="R358" s="25" t="s">
        <v>1186</v>
      </c>
      <c r="S358" s="27" t="s">
        <v>161</v>
      </c>
      <c r="T358" s="27">
        <v>2019</v>
      </c>
      <c r="U358" s="27">
        <v>2022</v>
      </c>
      <c r="V358" s="27" t="s">
        <v>162</v>
      </c>
      <c r="W358" s="28" t="s">
        <v>733</v>
      </c>
      <c r="X358" s="197">
        <v>1</v>
      </c>
      <c r="Y358" s="197">
        <v>1</v>
      </c>
      <c r="Z358" s="197">
        <v>1</v>
      </c>
      <c r="AA358" s="197">
        <v>1</v>
      </c>
      <c r="AB358" s="197">
        <v>0</v>
      </c>
      <c r="AC358" s="197">
        <v>0</v>
      </c>
      <c r="AD358" s="197">
        <v>0</v>
      </c>
      <c r="AE358" s="197">
        <v>0</v>
      </c>
      <c r="AF358" s="26" t="s">
        <v>1975</v>
      </c>
      <c r="AG358" s="26"/>
    </row>
    <row r="359" spans="1:33" x14ac:dyDescent="0.2">
      <c r="A359" s="210">
        <v>357</v>
      </c>
      <c r="B359" s="207">
        <v>87</v>
      </c>
      <c r="C359" s="208">
        <v>1</v>
      </c>
      <c r="D359" s="209" t="s">
        <v>3205</v>
      </c>
      <c r="E359" s="25" t="s">
        <v>80</v>
      </c>
      <c r="F359" s="25" t="s">
        <v>246</v>
      </c>
      <c r="G359" s="25" t="s">
        <v>1200</v>
      </c>
      <c r="H359" s="25" t="s">
        <v>2152</v>
      </c>
      <c r="I359" s="207">
        <v>181</v>
      </c>
      <c r="J359" s="27" t="s">
        <v>3206</v>
      </c>
      <c r="K359" s="27" t="s">
        <v>3207</v>
      </c>
      <c r="L359" s="26" t="s">
        <v>213</v>
      </c>
      <c r="M359" s="26" t="s">
        <v>744</v>
      </c>
      <c r="N359" s="26" t="s">
        <v>196</v>
      </c>
      <c r="O359" s="26" t="s">
        <v>157</v>
      </c>
      <c r="P359" s="27" t="s">
        <v>1456</v>
      </c>
      <c r="Q359" s="25" t="s">
        <v>1192</v>
      </c>
      <c r="R359" s="25" t="s">
        <v>1189</v>
      </c>
      <c r="S359" s="27" t="s">
        <v>161</v>
      </c>
      <c r="T359" s="27">
        <v>2019</v>
      </c>
      <c r="U359" s="27">
        <v>2019</v>
      </c>
      <c r="V359" s="27" t="s">
        <v>211</v>
      </c>
      <c r="W359" s="28" t="s">
        <v>216</v>
      </c>
      <c r="X359" s="197">
        <v>0</v>
      </c>
      <c r="Y359" s="197">
        <v>1</v>
      </c>
      <c r="Z359" s="197">
        <v>0</v>
      </c>
      <c r="AA359" s="197">
        <v>1</v>
      </c>
      <c r="AB359" s="197">
        <v>0</v>
      </c>
      <c r="AC359" s="197">
        <v>0</v>
      </c>
      <c r="AD359" s="197">
        <v>1</v>
      </c>
      <c r="AE359" s="197">
        <v>1</v>
      </c>
      <c r="AF359" s="26" t="s">
        <v>745</v>
      </c>
      <c r="AG359" s="26"/>
    </row>
    <row r="360" spans="1:33" x14ac:dyDescent="0.2">
      <c r="A360" s="210">
        <v>358</v>
      </c>
      <c r="B360" s="207">
        <v>87</v>
      </c>
      <c r="C360" s="208">
        <v>2</v>
      </c>
      <c r="D360" s="209" t="s">
        <v>3208</v>
      </c>
      <c r="E360" s="25" t="s">
        <v>80</v>
      </c>
      <c r="F360" s="25" t="s">
        <v>246</v>
      </c>
      <c r="G360" s="25" t="s">
        <v>1200</v>
      </c>
      <c r="H360" s="25" t="s">
        <v>2160</v>
      </c>
      <c r="I360" s="207">
        <v>182</v>
      </c>
      <c r="J360" s="27" t="s">
        <v>3209</v>
      </c>
      <c r="K360" s="27" t="s">
        <v>3210</v>
      </c>
      <c r="L360" s="26" t="s">
        <v>731</v>
      </c>
      <c r="M360" s="26" t="s">
        <v>736</v>
      </c>
      <c r="N360" s="26" t="s">
        <v>156</v>
      </c>
      <c r="O360" s="26" t="s">
        <v>157</v>
      </c>
      <c r="P360" s="27" t="s">
        <v>1455</v>
      </c>
      <c r="Q360" s="25" t="s">
        <v>1185</v>
      </c>
      <c r="R360" s="25" t="s">
        <v>1186</v>
      </c>
      <c r="S360" s="27" t="s">
        <v>328</v>
      </c>
      <c r="T360" s="27">
        <v>0</v>
      </c>
      <c r="U360" s="27">
        <v>0</v>
      </c>
      <c r="V360" s="27" t="s">
        <v>205</v>
      </c>
      <c r="W360" s="28" t="s">
        <v>205</v>
      </c>
      <c r="X360" s="197">
        <v>1</v>
      </c>
      <c r="Y360" s="197">
        <v>1</v>
      </c>
      <c r="Z360" s="197">
        <v>1</v>
      </c>
      <c r="AA360" s="197">
        <v>1</v>
      </c>
      <c r="AB360" s="197">
        <v>0</v>
      </c>
      <c r="AC360" s="197">
        <v>0</v>
      </c>
      <c r="AD360" s="197">
        <v>0</v>
      </c>
      <c r="AE360" s="197">
        <v>0</v>
      </c>
      <c r="AF360" s="26" t="s">
        <v>206</v>
      </c>
      <c r="AG360" s="26"/>
    </row>
    <row r="361" spans="1:33" x14ac:dyDescent="0.2">
      <c r="A361" s="210">
        <v>359</v>
      </c>
      <c r="B361" s="207">
        <v>87</v>
      </c>
      <c r="C361" s="208">
        <v>3</v>
      </c>
      <c r="D361" s="209" t="s">
        <v>3211</v>
      </c>
      <c r="E361" s="25" t="s">
        <v>80</v>
      </c>
      <c r="F361" s="25" t="s">
        <v>246</v>
      </c>
      <c r="G361" s="25" t="s">
        <v>1200</v>
      </c>
      <c r="H361" s="25" t="s">
        <v>2181</v>
      </c>
      <c r="I361" s="207">
        <v>183</v>
      </c>
      <c r="J361" s="27" t="s">
        <v>3212</v>
      </c>
      <c r="K361" s="27" t="s">
        <v>3213</v>
      </c>
      <c r="L361" s="26" t="s">
        <v>731</v>
      </c>
      <c r="M361" s="26" t="s">
        <v>736</v>
      </c>
      <c r="N361" s="26" t="s">
        <v>182</v>
      </c>
      <c r="O361" s="26" t="s">
        <v>157</v>
      </c>
      <c r="P361" s="27" t="s">
        <v>389</v>
      </c>
      <c r="Q361" s="25" t="s">
        <v>1195</v>
      </c>
      <c r="R361" s="25" t="s">
        <v>1186</v>
      </c>
      <c r="S361" s="27" t="s">
        <v>161</v>
      </c>
      <c r="T361" s="27">
        <v>2016</v>
      </c>
      <c r="U361" s="27">
        <v>2022</v>
      </c>
      <c r="V361" s="27" t="s">
        <v>162</v>
      </c>
      <c r="W361" s="28" t="s">
        <v>390</v>
      </c>
      <c r="X361" s="197">
        <v>1</v>
      </c>
      <c r="Y361" s="197">
        <v>1</v>
      </c>
      <c r="Z361" s="197">
        <v>1</v>
      </c>
      <c r="AA361" s="197">
        <v>1</v>
      </c>
      <c r="AB361" s="197">
        <v>0</v>
      </c>
      <c r="AC361" s="197">
        <v>0</v>
      </c>
      <c r="AD361" s="197">
        <v>0</v>
      </c>
      <c r="AE361" s="197">
        <v>0</v>
      </c>
      <c r="AF361" s="26" t="s">
        <v>737</v>
      </c>
      <c r="AG361" s="26"/>
    </row>
    <row r="362" spans="1:33" x14ac:dyDescent="0.2">
      <c r="A362" s="210">
        <v>360</v>
      </c>
      <c r="B362" s="207">
        <v>87</v>
      </c>
      <c r="C362" s="208">
        <v>4</v>
      </c>
      <c r="D362" s="209" t="s">
        <v>3214</v>
      </c>
      <c r="E362" s="25" t="s">
        <v>80</v>
      </c>
      <c r="F362" s="25" t="s">
        <v>246</v>
      </c>
      <c r="G362" s="25" t="s">
        <v>1200</v>
      </c>
      <c r="H362" s="25" t="s">
        <v>2181</v>
      </c>
      <c r="I362" s="207">
        <v>183</v>
      </c>
      <c r="J362" s="27" t="s">
        <v>3215</v>
      </c>
      <c r="K362" s="27" t="s">
        <v>3216</v>
      </c>
      <c r="L362" s="26" t="s">
        <v>731</v>
      </c>
      <c r="M362" s="26" t="s">
        <v>732</v>
      </c>
      <c r="N362" s="26" t="s">
        <v>182</v>
      </c>
      <c r="O362" s="26" t="s">
        <v>157</v>
      </c>
      <c r="P362" s="27" t="s">
        <v>1282</v>
      </c>
      <c r="Q362" s="25" t="s">
        <v>1195</v>
      </c>
      <c r="R362" s="25" t="s">
        <v>1186</v>
      </c>
      <c r="S362" s="27" t="s">
        <v>161</v>
      </c>
      <c r="T362" s="27">
        <v>2017</v>
      </c>
      <c r="U362" s="27">
        <v>2021</v>
      </c>
      <c r="V362" s="27" t="s">
        <v>162</v>
      </c>
      <c r="W362" s="28" t="s">
        <v>733</v>
      </c>
      <c r="X362" s="197">
        <v>1</v>
      </c>
      <c r="Y362" s="197">
        <v>1</v>
      </c>
      <c r="Z362" s="197">
        <v>1</v>
      </c>
      <c r="AA362" s="197">
        <v>1</v>
      </c>
      <c r="AB362" s="197">
        <v>0</v>
      </c>
      <c r="AC362" s="197">
        <v>0</v>
      </c>
      <c r="AD362" s="197">
        <v>0</v>
      </c>
      <c r="AE362" s="197">
        <v>0</v>
      </c>
      <c r="AF362" s="26" t="s">
        <v>738</v>
      </c>
      <c r="AG362" s="26"/>
    </row>
    <row r="363" spans="1:33" x14ac:dyDescent="0.2">
      <c r="A363" s="210">
        <v>361</v>
      </c>
      <c r="B363" s="207">
        <v>87</v>
      </c>
      <c r="C363" s="208">
        <v>5</v>
      </c>
      <c r="D363" s="209" t="s">
        <v>3217</v>
      </c>
      <c r="E363" s="25" t="s">
        <v>80</v>
      </c>
      <c r="F363" s="25" t="s">
        <v>246</v>
      </c>
      <c r="G363" s="25" t="s">
        <v>1200</v>
      </c>
      <c r="H363" s="25" t="s">
        <v>2466</v>
      </c>
      <c r="I363" s="207">
        <v>184</v>
      </c>
      <c r="J363" s="27" t="s">
        <v>3218</v>
      </c>
      <c r="K363" s="27" t="s">
        <v>3219</v>
      </c>
      <c r="L363" s="26" t="s">
        <v>731</v>
      </c>
      <c r="M363" s="26" t="s">
        <v>739</v>
      </c>
      <c r="N363" s="26" t="s">
        <v>388</v>
      </c>
      <c r="O363" s="26" t="s">
        <v>157</v>
      </c>
      <c r="P363" s="27" t="s">
        <v>539</v>
      </c>
      <c r="Q363" s="25" t="s">
        <v>1195</v>
      </c>
      <c r="R363" s="25" t="s">
        <v>1186</v>
      </c>
      <c r="S363" s="27" t="s">
        <v>161</v>
      </c>
      <c r="T363" s="27">
        <v>2015</v>
      </c>
      <c r="U363" s="27">
        <v>2015</v>
      </c>
      <c r="V363" s="27" t="s">
        <v>442</v>
      </c>
      <c r="W363" s="28" t="s">
        <v>883</v>
      </c>
      <c r="X363" s="197">
        <v>1</v>
      </c>
      <c r="Y363" s="197">
        <v>1</v>
      </c>
      <c r="Z363" s="197">
        <v>1</v>
      </c>
      <c r="AA363" s="197">
        <v>1</v>
      </c>
      <c r="AB363" s="197">
        <v>0</v>
      </c>
      <c r="AC363" s="197">
        <v>0</v>
      </c>
      <c r="AD363" s="197">
        <v>0</v>
      </c>
      <c r="AE363" s="197">
        <v>0</v>
      </c>
      <c r="AF363" s="26" t="s">
        <v>1976</v>
      </c>
      <c r="AG363" s="26"/>
    </row>
    <row r="364" spans="1:33" x14ac:dyDescent="0.2">
      <c r="A364" s="210">
        <v>362</v>
      </c>
      <c r="B364" s="207">
        <v>87</v>
      </c>
      <c r="C364" s="208">
        <v>6</v>
      </c>
      <c r="D364" s="209" t="s">
        <v>3220</v>
      </c>
      <c r="E364" s="25" t="s">
        <v>80</v>
      </c>
      <c r="F364" s="25" t="s">
        <v>246</v>
      </c>
      <c r="G364" s="25" t="s">
        <v>1200</v>
      </c>
      <c r="H364" s="25" t="s">
        <v>2466</v>
      </c>
      <c r="I364" s="207">
        <v>184</v>
      </c>
      <c r="J364" s="27" t="s">
        <v>3221</v>
      </c>
      <c r="K364" s="27" t="s">
        <v>3222</v>
      </c>
      <c r="L364" s="26" t="s">
        <v>731</v>
      </c>
      <c r="M364" s="26" t="s">
        <v>739</v>
      </c>
      <c r="N364" s="26" t="s">
        <v>388</v>
      </c>
      <c r="O364" s="26" t="s">
        <v>157</v>
      </c>
      <c r="P364" s="27" t="s">
        <v>2126</v>
      </c>
      <c r="Q364" s="25" t="s">
        <v>1195</v>
      </c>
      <c r="R364" s="25" t="s">
        <v>1186</v>
      </c>
      <c r="S364" s="27" t="s">
        <v>161</v>
      </c>
      <c r="T364" s="27">
        <v>2017</v>
      </c>
      <c r="U364" s="27">
        <v>2018</v>
      </c>
      <c r="V364" s="27" t="s">
        <v>299</v>
      </c>
      <c r="W364" s="28" t="s">
        <v>1978</v>
      </c>
      <c r="X364" s="197">
        <v>1</v>
      </c>
      <c r="Y364" s="197">
        <v>1</v>
      </c>
      <c r="Z364" s="197">
        <v>1</v>
      </c>
      <c r="AA364" s="197">
        <v>1</v>
      </c>
      <c r="AB364" s="197">
        <v>0</v>
      </c>
      <c r="AC364" s="197">
        <v>0</v>
      </c>
      <c r="AD364" s="197">
        <v>0</v>
      </c>
      <c r="AE364" s="197">
        <v>0</v>
      </c>
      <c r="AF364" s="26" t="s">
        <v>1980</v>
      </c>
      <c r="AG364" s="26"/>
    </row>
    <row r="365" spans="1:33" x14ac:dyDescent="0.2">
      <c r="A365" s="210">
        <v>363</v>
      </c>
      <c r="B365" s="207">
        <v>87</v>
      </c>
      <c r="C365" s="208">
        <v>7</v>
      </c>
      <c r="D365" s="209" t="s">
        <v>3223</v>
      </c>
      <c r="E365" s="25" t="s">
        <v>80</v>
      </c>
      <c r="F365" s="25" t="s">
        <v>246</v>
      </c>
      <c r="G365" s="25" t="s">
        <v>1200</v>
      </c>
      <c r="H365" s="25" t="s">
        <v>2466</v>
      </c>
      <c r="I365" s="207">
        <v>184</v>
      </c>
      <c r="J365" s="27" t="s">
        <v>3224</v>
      </c>
      <c r="K365" s="27" t="s">
        <v>3225</v>
      </c>
      <c r="L365" s="26" t="s">
        <v>731</v>
      </c>
      <c r="M365" s="26" t="s">
        <v>739</v>
      </c>
      <c r="N365" s="26" t="s">
        <v>388</v>
      </c>
      <c r="O365" s="26" t="s">
        <v>176</v>
      </c>
      <c r="P365" s="27" t="s">
        <v>1194</v>
      </c>
      <c r="Q365" s="25" t="s">
        <v>1188</v>
      </c>
      <c r="R365" s="25" t="s">
        <v>1189</v>
      </c>
      <c r="S365" s="27" t="s">
        <v>161</v>
      </c>
      <c r="T365" s="27">
        <v>2030</v>
      </c>
      <c r="U365" s="27">
        <v>2040</v>
      </c>
      <c r="V365" s="27" t="s">
        <v>162</v>
      </c>
      <c r="W365" s="28" t="s">
        <v>740</v>
      </c>
      <c r="X365" s="197">
        <v>1</v>
      </c>
      <c r="Y365" s="197">
        <v>1</v>
      </c>
      <c r="Z365" s="197">
        <v>1</v>
      </c>
      <c r="AA365" s="197">
        <v>1</v>
      </c>
      <c r="AB365" s="197">
        <v>0</v>
      </c>
      <c r="AC365" s="197">
        <v>0</v>
      </c>
      <c r="AD365" s="197">
        <v>0</v>
      </c>
      <c r="AE365" s="197">
        <v>0</v>
      </c>
      <c r="AF365" s="26" t="s">
        <v>1912</v>
      </c>
      <c r="AG365" s="26"/>
    </row>
    <row r="366" spans="1:33" x14ac:dyDescent="0.2">
      <c r="A366" s="210">
        <v>364</v>
      </c>
      <c r="B366" s="207">
        <v>87</v>
      </c>
      <c r="C366" s="208">
        <v>8</v>
      </c>
      <c r="D366" s="209" t="s">
        <v>3226</v>
      </c>
      <c r="E366" s="25" t="s">
        <v>80</v>
      </c>
      <c r="F366" s="25" t="s">
        <v>246</v>
      </c>
      <c r="G366" s="25" t="s">
        <v>1200</v>
      </c>
      <c r="H366" s="25" t="s">
        <v>2466</v>
      </c>
      <c r="I366" s="207">
        <v>184</v>
      </c>
      <c r="J366" s="27" t="s">
        <v>3218</v>
      </c>
      <c r="K366" s="27" t="s">
        <v>3227</v>
      </c>
      <c r="L366" s="26" t="s">
        <v>731</v>
      </c>
      <c r="M366" s="26" t="s">
        <v>739</v>
      </c>
      <c r="N366" s="26" t="s">
        <v>388</v>
      </c>
      <c r="O366" s="26" t="s">
        <v>176</v>
      </c>
      <c r="P366" s="27" t="s">
        <v>539</v>
      </c>
      <c r="Q366" s="25" t="s">
        <v>1195</v>
      </c>
      <c r="R366" s="25" t="s">
        <v>1186</v>
      </c>
      <c r="S366" s="27" t="s">
        <v>168</v>
      </c>
      <c r="T366" s="27">
        <v>2020</v>
      </c>
      <c r="U366" s="27">
        <v>2050</v>
      </c>
      <c r="V366" s="27" t="s">
        <v>742</v>
      </c>
      <c r="W366" s="28" t="s">
        <v>883</v>
      </c>
      <c r="X366" s="197">
        <v>1</v>
      </c>
      <c r="Y366" s="197">
        <v>1</v>
      </c>
      <c r="Z366" s="197">
        <v>1</v>
      </c>
      <c r="AA366" s="197">
        <v>1</v>
      </c>
      <c r="AB366" s="197">
        <v>0</v>
      </c>
      <c r="AC366" s="197">
        <v>0</v>
      </c>
      <c r="AD366" s="197">
        <v>0</v>
      </c>
      <c r="AE366" s="197">
        <v>0</v>
      </c>
      <c r="AF366" s="26" t="s">
        <v>1976</v>
      </c>
      <c r="AG366" s="26"/>
    </row>
    <row r="367" spans="1:33" x14ac:dyDescent="0.2">
      <c r="A367" s="210">
        <v>365</v>
      </c>
      <c r="B367" s="207">
        <v>88</v>
      </c>
      <c r="C367" s="208">
        <v>1</v>
      </c>
      <c r="D367" s="209" t="s">
        <v>3228</v>
      </c>
      <c r="E367" s="25" t="s">
        <v>79</v>
      </c>
      <c r="F367" s="25" t="s">
        <v>246</v>
      </c>
      <c r="G367" s="25" t="s">
        <v>1200</v>
      </c>
      <c r="H367" s="25" t="s">
        <v>2152</v>
      </c>
      <c r="I367" s="207">
        <v>185</v>
      </c>
      <c r="J367" s="27" t="s">
        <v>3229</v>
      </c>
      <c r="K367" s="27" t="s">
        <v>3230</v>
      </c>
      <c r="L367" s="26" t="s">
        <v>731</v>
      </c>
      <c r="M367" s="26" t="s">
        <v>732</v>
      </c>
      <c r="N367" s="26" t="s">
        <v>196</v>
      </c>
      <c r="O367" s="26" t="s">
        <v>157</v>
      </c>
      <c r="P367" s="27" t="s">
        <v>1282</v>
      </c>
      <c r="Q367" s="25" t="s">
        <v>1195</v>
      </c>
      <c r="R367" s="25" t="s">
        <v>1186</v>
      </c>
      <c r="S367" s="27" t="s">
        <v>161</v>
      </c>
      <c r="T367" s="27">
        <v>2017</v>
      </c>
      <c r="U367" s="27">
        <v>2021</v>
      </c>
      <c r="V367" s="27" t="s">
        <v>162</v>
      </c>
      <c r="W367" s="28" t="s">
        <v>733</v>
      </c>
      <c r="X367" s="197">
        <v>1</v>
      </c>
      <c r="Y367" s="197">
        <v>1</v>
      </c>
      <c r="Z367" s="197">
        <v>1</v>
      </c>
      <c r="AA367" s="197">
        <v>1</v>
      </c>
      <c r="AB367" s="197">
        <v>0</v>
      </c>
      <c r="AC367" s="197">
        <v>0</v>
      </c>
      <c r="AD367" s="197">
        <v>0</v>
      </c>
      <c r="AE367" s="197">
        <v>0</v>
      </c>
      <c r="AF367" s="26" t="s">
        <v>735</v>
      </c>
      <c r="AG367" s="26"/>
    </row>
    <row r="368" spans="1:33" x14ac:dyDescent="0.2">
      <c r="A368" s="210">
        <v>366</v>
      </c>
      <c r="B368" s="207">
        <v>89</v>
      </c>
      <c r="C368" s="208">
        <v>1</v>
      </c>
      <c r="D368" s="209" t="s">
        <v>3231</v>
      </c>
      <c r="E368" s="25" t="s">
        <v>752</v>
      </c>
      <c r="F368" s="25" t="s">
        <v>154</v>
      </c>
      <c r="G368" s="25" t="s">
        <v>1200</v>
      </c>
      <c r="H368" s="25" t="s">
        <v>2152</v>
      </c>
      <c r="I368" s="207">
        <v>186</v>
      </c>
      <c r="J368" s="27" t="s">
        <v>3232</v>
      </c>
      <c r="K368" s="27" t="s">
        <v>3233</v>
      </c>
      <c r="L368" s="26" t="s">
        <v>194</v>
      </c>
      <c r="M368" s="26" t="s">
        <v>753</v>
      </c>
      <c r="N368" s="26" t="s">
        <v>196</v>
      </c>
      <c r="O368" s="26" t="s">
        <v>157</v>
      </c>
      <c r="P368" s="27" t="s">
        <v>749</v>
      </c>
      <c r="Q368" s="25" t="s">
        <v>1195</v>
      </c>
      <c r="R368" s="25" t="s">
        <v>1186</v>
      </c>
      <c r="S368" s="27" t="s">
        <v>161</v>
      </c>
      <c r="T368" s="27">
        <v>2016</v>
      </c>
      <c r="U368" s="27">
        <v>2021</v>
      </c>
      <c r="V368" s="27" t="s">
        <v>162</v>
      </c>
      <c r="W368" s="28" t="s">
        <v>750</v>
      </c>
      <c r="X368" s="197">
        <v>1</v>
      </c>
      <c r="Y368" s="197">
        <v>1</v>
      </c>
      <c r="Z368" s="197">
        <v>0</v>
      </c>
      <c r="AA368" s="197">
        <v>0</v>
      </c>
      <c r="AB368" s="197">
        <v>0</v>
      </c>
      <c r="AC368" s="197">
        <v>1</v>
      </c>
      <c r="AD368" s="197">
        <v>1</v>
      </c>
      <c r="AE368" s="197">
        <v>0</v>
      </c>
      <c r="AF368" s="26" t="s">
        <v>1981</v>
      </c>
      <c r="AG368" s="26"/>
    </row>
    <row r="369" spans="1:33" x14ac:dyDescent="0.2">
      <c r="A369" s="210">
        <v>367</v>
      </c>
      <c r="B369" s="207">
        <v>89</v>
      </c>
      <c r="C369" s="208">
        <v>2</v>
      </c>
      <c r="D369" s="209" t="s">
        <v>3234</v>
      </c>
      <c r="E369" s="25" t="s">
        <v>752</v>
      </c>
      <c r="F369" s="25" t="s">
        <v>154</v>
      </c>
      <c r="G369" s="25" t="s">
        <v>1200</v>
      </c>
      <c r="H369" s="25" t="s">
        <v>2152</v>
      </c>
      <c r="I369" s="207">
        <v>186</v>
      </c>
      <c r="J369" s="27" t="s">
        <v>3235</v>
      </c>
      <c r="K369" s="27" t="s">
        <v>3236</v>
      </c>
      <c r="L369" s="26" t="s">
        <v>194</v>
      </c>
      <c r="M369" s="26" t="s">
        <v>683</v>
      </c>
      <c r="N369" s="26" t="s">
        <v>196</v>
      </c>
      <c r="O369" s="26" t="s">
        <v>157</v>
      </c>
      <c r="P369" s="27" t="s">
        <v>1235</v>
      </c>
      <c r="Q369" s="25" t="s">
        <v>1192</v>
      </c>
      <c r="R369" s="25" t="s">
        <v>1189</v>
      </c>
      <c r="S369" s="27" t="s">
        <v>161</v>
      </c>
      <c r="T369" s="27">
        <v>1697</v>
      </c>
      <c r="U369" s="27">
        <v>2023</v>
      </c>
      <c r="V369" s="27" t="s">
        <v>162</v>
      </c>
      <c r="W369" s="28" t="s">
        <v>755</v>
      </c>
      <c r="X369" s="197">
        <v>1</v>
      </c>
      <c r="Y369" s="197">
        <v>1</v>
      </c>
      <c r="Z369" s="197">
        <v>0</v>
      </c>
      <c r="AA369" s="197">
        <v>0</v>
      </c>
      <c r="AB369" s="197">
        <v>0</v>
      </c>
      <c r="AC369" s="197">
        <v>1</v>
      </c>
      <c r="AD369" s="197">
        <v>1</v>
      </c>
      <c r="AE369" s="197">
        <v>0</v>
      </c>
      <c r="AF369" s="26" t="s">
        <v>757</v>
      </c>
      <c r="AG369" s="26"/>
    </row>
    <row r="370" spans="1:33" x14ac:dyDescent="0.2">
      <c r="A370" s="210">
        <v>368</v>
      </c>
      <c r="B370" s="207">
        <v>90</v>
      </c>
      <c r="C370" s="208">
        <v>1</v>
      </c>
      <c r="D370" s="209" t="s">
        <v>3237</v>
      </c>
      <c r="E370" s="25" t="s">
        <v>758</v>
      </c>
      <c r="F370" s="25" t="s">
        <v>154</v>
      </c>
      <c r="G370" s="25" t="s">
        <v>1200</v>
      </c>
      <c r="H370" s="25" t="s">
        <v>2152</v>
      </c>
      <c r="I370" s="207">
        <v>187</v>
      </c>
      <c r="J370" s="27" t="s">
        <v>3238</v>
      </c>
      <c r="K370" s="27" t="s">
        <v>3239</v>
      </c>
      <c r="L370" s="26" t="s">
        <v>761</v>
      </c>
      <c r="M370" s="26" t="s">
        <v>762</v>
      </c>
      <c r="N370" s="26" t="s">
        <v>196</v>
      </c>
      <c r="O370" s="26" t="s">
        <v>157</v>
      </c>
      <c r="P370" s="27" t="s">
        <v>1261</v>
      </c>
      <c r="Q370" s="25" t="s">
        <v>1196</v>
      </c>
      <c r="R370" s="25" t="s">
        <v>1189</v>
      </c>
      <c r="S370" s="27" t="s">
        <v>161</v>
      </c>
      <c r="T370" s="27">
        <v>2012</v>
      </c>
      <c r="U370" s="27">
        <v>2019</v>
      </c>
      <c r="V370" s="27" t="s">
        <v>162</v>
      </c>
      <c r="W370" s="28" t="s">
        <v>763</v>
      </c>
      <c r="X370" s="197">
        <v>1</v>
      </c>
      <c r="Y370" s="197">
        <v>1</v>
      </c>
      <c r="Z370" s="197">
        <v>0</v>
      </c>
      <c r="AA370" s="197">
        <v>0</v>
      </c>
      <c r="AB370" s="197">
        <v>0</v>
      </c>
      <c r="AC370" s="197">
        <v>1</v>
      </c>
      <c r="AD370" s="197">
        <v>1</v>
      </c>
      <c r="AE370" s="197">
        <v>0</v>
      </c>
      <c r="AF370" s="26" t="s">
        <v>765</v>
      </c>
      <c r="AG370" s="26"/>
    </row>
    <row r="371" spans="1:33" x14ac:dyDescent="0.2">
      <c r="A371" s="210">
        <v>369</v>
      </c>
      <c r="B371" s="207">
        <v>90</v>
      </c>
      <c r="C371" s="208">
        <v>2</v>
      </c>
      <c r="D371" s="209" t="s">
        <v>3240</v>
      </c>
      <c r="E371" s="25" t="s">
        <v>758</v>
      </c>
      <c r="F371" s="25" t="s">
        <v>154</v>
      </c>
      <c r="G371" s="25" t="s">
        <v>1200</v>
      </c>
      <c r="H371" s="25" t="s">
        <v>2466</v>
      </c>
      <c r="I371" s="207">
        <v>188</v>
      </c>
      <c r="J371" s="27" t="s">
        <v>3241</v>
      </c>
      <c r="K371" s="27" t="s">
        <v>3242</v>
      </c>
      <c r="L371" s="26" t="s">
        <v>194</v>
      </c>
      <c r="M371" s="26" t="s">
        <v>759</v>
      </c>
      <c r="N371" s="26" t="s">
        <v>388</v>
      </c>
      <c r="O371" s="26" t="s">
        <v>157</v>
      </c>
      <c r="P371" s="27" t="s">
        <v>749</v>
      </c>
      <c r="Q371" s="25" t="s">
        <v>1195</v>
      </c>
      <c r="R371" s="25" t="s">
        <v>1186</v>
      </c>
      <c r="S371" s="27" t="s">
        <v>161</v>
      </c>
      <c r="T371" s="27">
        <v>2015</v>
      </c>
      <c r="U371" s="27">
        <v>2021</v>
      </c>
      <c r="V371" s="27" t="s">
        <v>162</v>
      </c>
      <c r="W371" s="28" t="s">
        <v>760</v>
      </c>
      <c r="X371" s="197">
        <v>1</v>
      </c>
      <c r="Y371" s="197">
        <v>1</v>
      </c>
      <c r="Z371" s="197">
        <v>0</v>
      </c>
      <c r="AA371" s="197">
        <v>0</v>
      </c>
      <c r="AB371" s="197">
        <v>0</v>
      </c>
      <c r="AC371" s="197">
        <v>1</v>
      </c>
      <c r="AD371" s="197">
        <v>1</v>
      </c>
      <c r="AE371" s="197">
        <v>0</v>
      </c>
      <c r="AF371" s="26" t="s">
        <v>1982</v>
      </c>
      <c r="AG371" s="26"/>
    </row>
    <row r="372" spans="1:33" x14ac:dyDescent="0.2">
      <c r="A372" s="210">
        <v>370</v>
      </c>
      <c r="B372" s="207">
        <v>91</v>
      </c>
      <c r="C372" s="208">
        <v>1</v>
      </c>
      <c r="D372" s="209" t="s">
        <v>3243</v>
      </c>
      <c r="E372" s="25" t="s">
        <v>84</v>
      </c>
      <c r="F372" s="25" t="s">
        <v>154</v>
      </c>
      <c r="G372" s="25" t="s">
        <v>1200</v>
      </c>
      <c r="H372" s="25" t="s">
        <v>2152</v>
      </c>
      <c r="I372" s="207">
        <v>189</v>
      </c>
      <c r="J372" s="27" t="s">
        <v>3244</v>
      </c>
      <c r="K372" s="27" t="s">
        <v>3245</v>
      </c>
      <c r="L372" s="26" t="s">
        <v>213</v>
      </c>
      <c r="M372" s="26" t="s">
        <v>766</v>
      </c>
      <c r="N372" s="26" t="s">
        <v>196</v>
      </c>
      <c r="O372" s="26" t="s">
        <v>157</v>
      </c>
      <c r="P372" s="27" t="s">
        <v>1456</v>
      </c>
      <c r="Q372" s="25" t="s">
        <v>1192</v>
      </c>
      <c r="R372" s="25" t="s">
        <v>1189</v>
      </c>
      <c r="S372" s="27" t="s">
        <v>161</v>
      </c>
      <c r="T372" s="27">
        <v>2014</v>
      </c>
      <c r="U372" s="27">
        <v>2014</v>
      </c>
      <c r="V372" s="27" t="s">
        <v>211</v>
      </c>
      <c r="W372" s="28" t="s">
        <v>216</v>
      </c>
      <c r="X372" s="197">
        <v>0</v>
      </c>
      <c r="Y372" s="197">
        <v>1</v>
      </c>
      <c r="Z372" s="197">
        <v>0</v>
      </c>
      <c r="AA372" s="197">
        <v>1</v>
      </c>
      <c r="AB372" s="197">
        <v>0</v>
      </c>
      <c r="AC372" s="197">
        <v>0</v>
      </c>
      <c r="AD372" s="197">
        <v>1</v>
      </c>
      <c r="AE372" s="197">
        <v>1</v>
      </c>
      <c r="AF372" s="26" t="s">
        <v>491</v>
      </c>
      <c r="AG372" s="26"/>
    </row>
    <row r="373" spans="1:33" x14ac:dyDescent="0.2">
      <c r="A373" s="210">
        <v>371</v>
      </c>
      <c r="B373" s="207">
        <v>92</v>
      </c>
      <c r="C373" s="208">
        <v>1</v>
      </c>
      <c r="D373" s="209" t="s">
        <v>3246</v>
      </c>
      <c r="E373" s="25" t="s">
        <v>85</v>
      </c>
      <c r="F373" s="25" t="s">
        <v>395</v>
      </c>
      <c r="G373" s="25" t="s">
        <v>1200</v>
      </c>
      <c r="H373" s="25" t="s">
        <v>2752</v>
      </c>
      <c r="I373" s="207">
        <v>190</v>
      </c>
      <c r="J373" s="27" t="s">
        <v>3247</v>
      </c>
      <c r="K373" s="27" t="s">
        <v>3248</v>
      </c>
      <c r="L373" s="26" t="s">
        <v>767</v>
      </c>
      <c r="M373" s="26" t="s">
        <v>766</v>
      </c>
      <c r="N373" s="26" t="s">
        <v>1910</v>
      </c>
      <c r="O373" s="26" t="s">
        <v>249</v>
      </c>
      <c r="P373" s="27" t="s">
        <v>1214</v>
      </c>
      <c r="Q373" s="25" t="s">
        <v>1192</v>
      </c>
      <c r="R373" s="25" t="s">
        <v>1189</v>
      </c>
      <c r="S373" s="27" t="s">
        <v>168</v>
      </c>
      <c r="T373" s="27">
        <v>2007</v>
      </c>
      <c r="U373" s="27">
        <v>2023</v>
      </c>
      <c r="V373" s="27" t="s">
        <v>344</v>
      </c>
      <c r="W373" s="28" t="s">
        <v>768</v>
      </c>
      <c r="X373" s="197">
        <v>0</v>
      </c>
      <c r="Y373" s="197">
        <v>1</v>
      </c>
      <c r="Z373" s="197">
        <v>1</v>
      </c>
      <c r="AA373" s="197">
        <v>0</v>
      </c>
      <c r="AB373" s="197">
        <v>0</v>
      </c>
      <c r="AC373" s="197">
        <v>0</v>
      </c>
      <c r="AD373" s="197">
        <v>1</v>
      </c>
      <c r="AE373" s="197">
        <v>1</v>
      </c>
      <c r="AF373" s="26" t="s">
        <v>770</v>
      </c>
      <c r="AG373" s="26"/>
    </row>
    <row r="374" spans="1:33" x14ac:dyDescent="0.2">
      <c r="A374" s="210">
        <v>372</v>
      </c>
      <c r="B374" s="207">
        <v>93</v>
      </c>
      <c r="C374" s="208">
        <v>1</v>
      </c>
      <c r="D374" s="209" t="s">
        <v>3249</v>
      </c>
      <c r="E374" s="25" t="s">
        <v>86</v>
      </c>
      <c r="F374" s="25" t="s">
        <v>395</v>
      </c>
      <c r="G374" s="25" t="s">
        <v>1200</v>
      </c>
      <c r="H374" s="25" t="s">
        <v>2152</v>
      </c>
      <c r="I374" s="207">
        <v>191</v>
      </c>
      <c r="J374" s="27" t="s">
        <v>3250</v>
      </c>
      <c r="K374" s="27" t="s">
        <v>3251</v>
      </c>
      <c r="L374" s="26" t="s">
        <v>771</v>
      </c>
      <c r="M374" s="26" t="s">
        <v>777</v>
      </c>
      <c r="N374" s="26" t="s">
        <v>196</v>
      </c>
      <c r="O374" s="26" t="s">
        <v>249</v>
      </c>
      <c r="P374" s="27" t="s">
        <v>1208</v>
      </c>
      <c r="Q374" s="25" t="s">
        <v>1185</v>
      </c>
      <c r="R374" s="25" t="s">
        <v>1189</v>
      </c>
      <c r="S374" s="27" t="s">
        <v>161</v>
      </c>
      <c r="T374" s="27">
        <v>2011</v>
      </c>
      <c r="U374" s="27">
        <v>2015</v>
      </c>
      <c r="V374" s="27" t="s">
        <v>162</v>
      </c>
      <c r="W374" s="28" t="s">
        <v>1984</v>
      </c>
      <c r="X374" s="197">
        <v>0</v>
      </c>
      <c r="Y374" s="197">
        <v>1</v>
      </c>
      <c r="Z374" s="197">
        <v>0</v>
      </c>
      <c r="AA374" s="197">
        <v>0</v>
      </c>
      <c r="AB374" s="197">
        <v>0</v>
      </c>
      <c r="AC374" s="197">
        <v>0</v>
      </c>
      <c r="AD374" s="197">
        <v>1</v>
      </c>
      <c r="AE374" s="197">
        <v>1</v>
      </c>
      <c r="AF374" s="26" t="s">
        <v>1985</v>
      </c>
      <c r="AG374" s="26"/>
    </row>
    <row r="375" spans="1:33" x14ac:dyDescent="0.2">
      <c r="A375" s="210">
        <v>373</v>
      </c>
      <c r="B375" s="207">
        <v>93</v>
      </c>
      <c r="C375" s="208">
        <v>2</v>
      </c>
      <c r="D375" s="209" t="s">
        <v>3252</v>
      </c>
      <c r="E375" s="25" t="s">
        <v>86</v>
      </c>
      <c r="F375" s="25" t="s">
        <v>395</v>
      </c>
      <c r="G375" s="25" t="s">
        <v>1200</v>
      </c>
      <c r="H375" s="25" t="s">
        <v>2476</v>
      </c>
      <c r="I375" s="207">
        <v>192</v>
      </c>
      <c r="J375" s="27" t="s">
        <v>3253</v>
      </c>
      <c r="K375" s="27" t="s">
        <v>3254</v>
      </c>
      <c r="L375" s="26" t="s">
        <v>771</v>
      </c>
      <c r="M375" s="26" t="s">
        <v>766</v>
      </c>
      <c r="N375" s="26" t="s">
        <v>398</v>
      </c>
      <c r="O375" s="26" t="s">
        <v>249</v>
      </c>
      <c r="P375" s="27" t="s">
        <v>772</v>
      </c>
      <c r="Q375" s="25" t="s">
        <v>1195</v>
      </c>
      <c r="R375" s="25" t="s">
        <v>1186</v>
      </c>
      <c r="S375" s="27" t="s">
        <v>161</v>
      </c>
      <c r="T375" s="27">
        <v>2014</v>
      </c>
      <c r="U375" s="27">
        <v>2018</v>
      </c>
      <c r="V375" s="27" t="s">
        <v>162</v>
      </c>
      <c r="W375" s="28" t="s">
        <v>773</v>
      </c>
      <c r="X375" s="197">
        <v>1</v>
      </c>
      <c r="Y375" s="197">
        <v>1</v>
      </c>
      <c r="Z375" s="197">
        <v>0</v>
      </c>
      <c r="AA375" s="197">
        <v>0</v>
      </c>
      <c r="AB375" s="197">
        <v>0</v>
      </c>
      <c r="AC375" s="197">
        <v>0</v>
      </c>
      <c r="AD375" s="197">
        <v>1</v>
      </c>
      <c r="AE375" s="197">
        <v>1</v>
      </c>
      <c r="AF375" s="26" t="s">
        <v>775</v>
      </c>
      <c r="AG375" s="26"/>
    </row>
    <row r="376" spans="1:33" x14ac:dyDescent="0.2">
      <c r="A376" s="210">
        <v>374</v>
      </c>
      <c r="B376" s="207">
        <v>93</v>
      </c>
      <c r="C376" s="208">
        <v>3</v>
      </c>
      <c r="D376" s="209" t="s">
        <v>3255</v>
      </c>
      <c r="E376" s="25" t="s">
        <v>86</v>
      </c>
      <c r="F376" s="25" t="s">
        <v>395</v>
      </c>
      <c r="G376" s="25" t="s">
        <v>1200</v>
      </c>
      <c r="H376" s="25" t="s">
        <v>2476</v>
      </c>
      <c r="I376" s="207">
        <v>192</v>
      </c>
      <c r="J376" s="27" t="s">
        <v>3256</v>
      </c>
      <c r="K376" s="27" t="s">
        <v>3257</v>
      </c>
      <c r="L376" s="26" t="s">
        <v>771</v>
      </c>
      <c r="M376" s="26" t="s">
        <v>766</v>
      </c>
      <c r="N376" s="26" t="s">
        <v>398</v>
      </c>
      <c r="O376" s="26" t="s">
        <v>249</v>
      </c>
      <c r="P376" s="27" t="s">
        <v>1247</v>
      </c>
      <c r="Q376" s="25" t="s">
        <v>1195</v>
      </c>
      <c r="R376" s="25" t="s">
        <v>1186</v>
      </c>
      <c r="S376" s="27" t="s">
        <v>161</v>
      </c>
      <c r="T376" s="27">
        <v>0</v>
      </c>
      <c r="U376" s="27">
        <v>0</v>
      </c>
      <c r="V376" s="27" t="s">
        <v>205</v>
      </c>
      <c r="W376" s="28" t="s">
        <v>776</v>
      </c>
      <c r="X376" s="197">
        <v>1</v>
      </c>
      <c r="Y376" s="197">
        <v>1</v>
      </c>
      <c r="Z376" s="197">
        <v>0</v>
      </c>
      <c r="AA376" s="197">
        <v>0</v>
      </c>
      <c r="AB376" s="197">
        <v>0</v>
      </c>
      <c r="AC376" s="197">
        <v>0</v>
      </c>
      <c r="AD376" s="197">
        <v>1</v>
      </c>
      <c r="AE376" s="197">
        <v>1</v>
      </c>
      <c r="AF376" s="26" t="s">
        <v>1986</v>
      </c>
      <c r="AG376" s="26"/>
    </row>
    <row r="377" spans="1:33" x14ac:dyDescent="0.2">
      <c r="A377" s="210">
        <v>375</v>
      </c>
      <c r="B377" s="207">
        <v>94</v>
      </c>
      <c r="C377" s="208">
        <v>1</v>
      </c>
      <c r="D377" s="209" t="s">
        <v>3258</v>
      </c>
      <c r="E377" s="25" t="s">
        <v>98</v>
      </c>
      <c r="F377" s="25" t="s">
        <v>395</v>
      </c>
      <c r="G377" s="25" t="s">
        <v>1200</v>
      </c>
      <c r="H377" s="25" t="s">
        <v>2152</v>
      </c>
      <c r="I377" s="207">
        <v>193</v>
      </c>
      <c r="J377" s="27" t="s">
        <v>3259</v>
      </c>
      <c r="K377" s="27" t="s">
        <v>3260</v>
      </c>
      <c r="L377" s="26" t="s">
        <v>213</v>
      </c>
      <c r="M377" s="26" t="s">
        <v>744</v>
      </c>
      <c r="N377" s="26" t="s">
        <v>196</v>
      </c>
      <c r="O377" s="26" t="s">
        <v>157</v>
      </c>
      <c r="P377" s="27" t="s">
        <v>1456</v>
      </c>
      <c r="Q377" s="25" t="s">
        <v>1192</v>
      </c>
      <c r="R377" s="25" t="s">
        <v>1189</v>
      </c>
      <c r="S377" s="27" t="s">
        <v>161</v>
      </c>
      <c r="T377" s="27">
        <v>2019</v>
      </c>
      <c r="U377" s="27">
        <v>2019</v>
      </c>
      <c r="V377" s="27" t="s">
        <v>211</v>
      </c>
      <c r="W377" s="28" t="s">
        <v>216</v>
      </c>
      <c r="X377" s="197">
        <v>0</v>
      </c>
      <c r="Y377" s="197">
        <v>1</v>
      </c>
      <c r="Z377" s="197">
        <v>0</v>
      </c>
      <c r="AA377" s="197">
        <v>1</v>
      </c>
      <c r="AB377" s="197">
        <v>0</v>
      </c>
      <c r="AC377" s="197">
        <v>0</v>
      </c>
      <c r="AD377" s="197">
        <v>1</v>
      </c>
      <c r="AE377" s="197">
        <v>1</v>
      </c>
      <c r="AF377" s="26" t="s">
        <v>491</v>
      </c>
      <c r="AG377" s="26"/>
    </row>
    <row r="378" spans="1:33" x14ac:dyDescent="0.2">
      <c r="A378" s="210">
        <v>376</v>
      </c>
      <c r="B378" s="207">
        <v>94</v>
      </c>
      <c r="C378" s="208">
        <v>2</v>
      </c>
      <c r="D378" s="209" t="s">
        <v>3261</v>
      </c>
      <c r="E378" s="25" t="s">
        <v>98</v>
      </c>
      <c r="F378" s="25" t="s">
        <v>395</v>
      </c>
      <c r="G378" s="25" t="s">
        <v>1200</v>
      </c>
      <c r="H378" s="25" t="s">
        <v>2466</v>
      </c>
      <c r="I378" s="207">
        <v>194</v>
      </c>
      <c r="J378" s="27" t="s">
        <v>3262</v>
      </c>
      <c r="K378" s="27" t="s">
        <v>3263</v>
      </c>
      <c r="L378" s="26" t="s">
        <v>731</v>
      </c>
      <c r="M378" s="26" t="s">
        <v>739</v>
      </c>
      <c r="N378" s="26" t="s">
        <v>388</v>
      </c>
      <c r="O378" s="26" t="s">
        <v>176</v>
      </c>
      <c r="P378" s="27" t="s">
        <v>1194</v>
      </c>
      <c r="Q378" s="25" t="s">
        <v>1188</v>
      </c>
      <c r="R378" s="25" t="s">
        <v>1189</v>
      </c>
      <c r="S378" s="27" t="s">
        <v>161</v>
      </c>
      <c r="T378" s="27">
        <v>2030</v>
      </c>
      <c r="U378" s="27">
        <v>2040</v>
      </c>
      <c r="V378" s="27" t="s">
        <v>162</v>
      </c>
      <c r="W378" s="28" t="s">
        <v>740</v>
      </c>
      <c r="X378" s="197">
        <v>0</v>
      </c>
      <c r="Y378" s="197">
        <v>1</v>
      </c>
      <c r="Z378" s="197">
        <v>1</v>
      </c>
      <c r="AA378" s="197">
        <v>1</v>
      </c>
      <c r="AB378" s="197">
        <v>0</v>
      </c>
      <c r="AC378" s="197">
        <v>0</v>
      </c>
      <c r="AD378" s="197">
        <v>1</v>
      </c>
      <c r="AE378" s="197">
        <v>1</v>
      </c>
      <c r="AF378" s="26" t="s">
        <v>1912</v>
      </c>
      <c r="AG378" s="26"/>
    </row>
    <row r="379" spans="1:33" x14ac:dyDescent="0.2">
      <c r="A379" s="210">
        <v>377</v>
      </c>
      <c r="B379" s="207">
        <v>94</v>
      </c>
      <c r="C379" s="208">
        <v>3</v>
      </c>
      <c r="D379" s="209" t="s">
        <v>3264</v>
      </c>
      <c r="E379" s="25" t="s">
        <v>98</v>
      </c>
      <c r="F379" s="25" t="s">
        <v>395</v>
      </c>
      <c r="G379" s="25" t="s">
        <v>1200</v>
      </c>
      <c r="H379" s="25" t="s">
        <v>2466</v>
      </c>
      <c r="I379" s="207">
        <v>194</v>
      </c>
      <c r="J379" s="27" t="s">
        <v>3265</v>
      </c>
      <c r="K379" s="27" t="s">
        <v>3266</v>
      </c>
      <c r="L379" s="26" t="s">
        <v>731</v>
      </c>
      <c r="M379" s="26" t="s">
        <v>739</v>
      </c>
      <c r="N379" s="26" t="s">
        <v>388</v>
      </c>
      <c r="O379" s="26" t="s">
        <v>176</v>
      </c>
      <c r="P379" s="27" t="s">
        <v>539</v>
      </c>
      <c r="Q379" s="25" t="s">
        <v>1195</v>
      </c>
      <c r="R379" s="25" t="s">
        <v>1186</v>
      </c>
      <c r="S379" s="27" t="s">
        <v>161</v>
      </c>
      <c r="T379" s="27">
        <v>2015</v>
      </c>
      <c r="U379" s="27">
        <v>2050</v>
      </c>
      <c r="V379" s="27" t="s">
        <v>442</v>
      </c>
      <c r="W379" s="28" t="s">
        <v>883</v>
      </c>
      <c r="X379" s="197">
        <v>0</v>
      </c>
      <c r="Y379" s="197">
        <v>1</v>
      </c>
      <c r="Z379" s="197">
        <v>1</v>
      </c>
      <c r="AA379" s="197">
        <v>1</v>
      </c>
      <c r="AB379" s="197">
        <v>0</v>
      </c>
      <c r="AC379" s="197">
        <v>0</v>
      </c>
      <c r="AD379" s="197">
        <v>1</v>
      </c>
      <c r="AE379" s="197">
        <v>1</v>
      </c>
      <c r="AF379" s="26" t="s">
        <v>885</v>
      </c>
      <c r="AG379" s="26"/>
    </row>
    <row r="380" spans="1:33" x14ac:dyDescent="0.2">
      <c r="A380" s="210">
        <v>378</v>
      </c>
      <c r="B380" s="207">
        <v>95</v>
      </c>
      <c r="C380" s="208">
        <v>1</v>
      </c>
      <c r="D380" s="209" t="s">
        <v>3267</v>
      </c>
      <c r="E380" s="25" t="s">
        <v>88</v>
      </c>
      <c r="F380" s="25" t="s">
        <v>395</v>
      </c>
      <c r="G380" s="25" t="s">
        <v>1201</v>
      </c>
      <c r="H380" s="25" t="s">
        <v>3268</v>
      </c>
      <c r="I380" s="207">
        <v>195</v>
      </c>
      <c r="J380" s="27" t="s">
        <v>3269</v>
      </c>
      <c r="K380" s="27" t="s">
        <v>3270</v>
      </c>
      <c r="L380" s="26" t="s">
        <v>780</v>
      </c>
      <c r="M380" s="26" t="s">
        <v>683</v>
      </c>
      <c r="N380" s="26" t="s">
        <v>781</v>
      </c>
      <c r="O380" s="26" t="s">
        <v>157</v>
      </c>
      <c r="P380" s="27" t="s">
        <v>389</v>
      </c>
      <c r="Q380" s="25" t="s">
        <v>1195</v>
      </c>
      <c r="R380" s="25" t="s">
        <v>1186</v>
      </c>
      <c r="S380" s="27" t="s">
        <v>161</v>
      </c>
      <c r="T380" s="27">
        <v>2009</v>
      </c>
      <c r="U380" s="27">
        <v>2022</v>
      </c>
      <c r="V380" s="27" t="s">
        <v>162</v>
      </c>
      <c r="W380" s="28" t="s">
        <v>390</v>
      </c>
      <c r="X380" s="197">
        <v>0</v>
      </c>
      <c r="Y380" s="197">
        <v>1</v>
      </c>
      <c r="Z380" s="197">
        <v>1</v>
      </c>
      <c r="AA380" s="197">
        <v>0</v>
      </c>
      <c r="AB380" s="197">
        <v>0</v>
      </c>
      <c r="AC380" s="197">
        <v>0</v>
      </c>
      <c r="AD380" s="197">
        <v>0</v>
      </c>
      <c r="AE380" s="197">
        <v>0</v>
      </c>
      <c r="AF380" s="26" t="s">
        <v>1987</v>
      </c>
      <c r="AG380" s="26"/>
    </row>
    <row r="381" spans="1:33" x14ac:dyDescent="0.2">
      <c r="A381" s="210">
        <v>379</v>
      </c>
      <c r="B381" s="207">
        <v>95</v>
      </c>
      <c r="C381" s="208">
        <v>2</v>
      </c>
      <c r="D381" s="209" t="s">
        <v>3271</v>
      </c>
      <c r="E381" s="25" t="s">
        <v>88</v>
      </c>
      <c r="F381" s="25" t="s">
        <v>395</v>
      </c>
      <c r="G381" s="25" t="s">
        <v>1201</v>
      </c>
      <c r="H381" s="25" t="s">
        <v>3268</v>
      </c>
      <c r="I381" s="207">
        <v>195</v>
      </c>
      <c r="J381" s="27" t="s">
        <v>3272</v>
      </c>
      <c r="K381" s="27" t="s">
        <v>3273</v>
      </c>
      <c r="L381" s="26" t="s">
        <v>780</v>
      </c>
      <c r="M381" s="26" t="s">
        <v>683</v>
      </c>
      <c r="N381" s="26" t="s">
        <v>781</v>
      </c>
      <c r="O381" s="26" t="s">
        <v>157</v>
      </c>
      <c r="P381" s="27" t="s">
        <v>1233</v>
      </c>
      <c r="Q381" s="25" t="s">
        <v>1188</v>
      </c>
      <c r="R381" s="25" t="s">
        <v>1189</v>
      </c>
      <c r="S381" s="27" t="s">
        <v>161</v>
      </c>
      <c r="T381" s="27">
        <v>1700</v>
      </c>
      <c r="U381" s="27">
        <v>2023</v>
      </c>
      <c r="V381" s="27" t="s">
        <v>162</v>
      </c>
      <c r="W381" s="28" t="s">
        <v>788</v>
      </c>
      <c r="X381" s="197">
        <v>0</v>
      </c>
      <c r="Y381" s="197">
        <v>1</v>
      </c>
      <c r="Z381" s="197">
        <v>1</v>
      </c>
      <c r="AA381" s="197">
        <v>0</v>
      </c>
      <c r="AB381" s="197">
        <v>0</v>
      </c>
      <c r="AC381" s="197">
        <v>0</v>
      </c>
      <c r="AD381" s="197">
        <v>0</v>
      </c>
      <c r="AE381" s="197">
        <v>0</v>
      </c>
      <c r="AF381" s="26" t="s">
        <v>1988</v>
      </c>
      <c r="AG381" s="26"/>
    </row>
    <row r="382" spans="1:33" x14ac:dyDescent="0.2">
      <c r="A382" s="210">
        <v>380</v>
      </c>
      <c r="B382" s="207">
        <v>95</v>
      </c>
      <c r="C382" s="208">
        <v>3</v>
      </c>
      <c r="D382" s="209" t="s">
        <v>3274</v>
      </c>
      <c r="E382" s="25" t="s">
        <v>88</v>
      </c>
      <c r="F382" s="25" t="s">
        <v>395</v>
      </c>
      <c r="G382" s="25" t="s">
        <v>1201</v>
      </c>
      <c r="H382" s="25" t="s">
        <v>3268</v>
      </c>
      <c r="I382" s="207">
        <v>195</v>
      </c>
      <c r="J382" s="27" t="s">
        <v>3275</v>
      </c>
      <c r="K382" s="27" t="s">
        <v>3276</v>
      </c>
      <c r="L382" s="26" t="s">
        <v>780</v>
      </c>
      <c r="M382" s="26" t="s">
        <v>683</v>
      </c>
      <c r="N382" s="26" t="s">
        <v>781</v>
      </c>
      <c r="O382" s="26" t="s">
        <v>157</v>
      </c>
      <c r="P382" s="27" t="s">
        <v>1243</v>
      </c>
      <c r="Q382" s="25" t="s">
        <v>1188</v>
      </c>
      <c r="R382" s="25" t="s">
        <v>1189</v>
      </c>
      <c r="S382" s="27" t="s">
        <v>168</v>
      </c>
      <c r="T382" s="27">
        <v>2023</v>
      </c>
      <c r="U382" s="27">
        <v>2023</v>
      </c>
      <c r="V382" s="27" t="s">
        <v>162</v>
      </c>
      <c r="W382" s="28" t="s">
        <v>794</v>
      </c>
      <c r="X382" s="197">
        <v>0</v>
      </c>
      <c r="Y382" s="197">
        <v>1</v>
      </c>
      <c r="Z382" s="197">
        <v>1</v>
      </c>
      <c r="AA382" s="197">
        <v>0</v>
      </c>
      <c r="AB382" s="197">
        <v>0</v>
      </c>
      <c r="AC382" s="197">
        <v>0</v>
      </c>
      <c r="AD382" s="197">
        <v>0</v>
      </c>
      <c r="AE382" s="197">
        <v>0</v>
      </c>
      <c r="AF382" s="26" t="s">
        <v>1989</v>
      </c>
      <c r="AG382" s="26"/>
    </row>
    <row r="383" spans="1:33" x14ac:dyDescent="0.2">
      <c r="A383" s="210">
        <v>381</v>
      </c>
      <c r="B383" s="207">
        <v>95</v>
      </c>
      <c r="C383" s="208">
        <v>4</v>
      </c>
      <c r="D383" s="209" t="s">
        <v>3277</v>
      </c>
      <c r="E383" s="25" t="s">
        <v>88</v>
      </c>
      <c r="F383" s="25" t="s">
        <v>395</v>
      </c>
      <c r="G383" s="25" t="s">
        <v>1201</v>
      </c>
      <c r="H383" s="25" t="s">
        <v>3268</v>
      </c>
      <c r="I383" s="207">
        <v>195</v>
      </c>
      <c r="J383" s="27" t="s">
        <v>3278</v>
      </c>
      <c r="K383" s="27" t="s">
        <v>3279</v>
      </c>
      <c r="L383" s="26" t="s">
        <v>780</v>
      </c>
      <c r="M383" s="26" t="s">
        <v>683</v>
      </c>
      <c r="N383" s="26" t="s">
        <v>781</v>
      </c>
      <c r="O383" s="26" t="s">
        <v>157</v>
      </c>
      <c r="P383" s="27" t="s">
        <v>1258</v>
      </c>
      <c r="Q383" s="25" t="s">
        <v>1195</v>
      </c>
      <c r="R383" s="25" t="s">
        <v>1186</v>
      </c>
      <c r="S383" s="27" t="s">
        <v>161</v>
      </c>
      <c r="T383" s="27">
        <v>0</v>
      </c>
      <c r="U383" s="27">
        <v>0</v>
      </c>
      <c r="V383" s="27" t="s">
        <v>162</v>
      </c>
      <c r="W383" s="28" t="s">
        <v>782</v>
      </c>
      <c r="X383" s="197">
        <v>0</v>
      </c>
      <c r="Y383" s="197">
        <v>1</v>
      </c>
      <c r="Z383" s="197">
        <v>1</v>
      </c>
      <c r="AA383" s="197">
        <v>0</v>
      </c>
      <c r="AB383" s="197">
        <v>0</v>
      </c>
      <c r="AC383" s="197">
        <v>0</v>
      </c>
      <c r="AD383" s="197">
        <v>0</v>
      </c>
      <c r="AE383" s="197">
        <v>0</v>
      </c>
      <c r="AF383" s="26" t="s">
        <v>783</v>
      </c>
      <c r="AG383" s="26"/>
    </row>
    <row r="384" spans="1:33" x14ac:dyDescent="0.2">
      <c r="A384" s="210">
        <v>382</v>
      </c>
      <c r="B384" s="207">
        <v>95</v>
      </c>
      <c r="C384" s="208">
        <v>5</v>
      </c>
      <c r="D384" s="209" t="s">
        <v>3280</v>
      </c>
      <c r="E384" s="25" t="s">
        <v>88</v>
      </c>
      <c r="F384" s="25" t="s">
        <v>395</v>
      </c>
      <c r="G384" s="25" t="s">
        <v>1201</v>
      </c>
      <c r="H384" s="25" t="s">
        <v>3268</v>
      </c>
      <c r="I384" s="207">
        <v>195</v>
      </c>
      <c r="J384" s="27" t="s">
        <v>3281</v>
      </c>
      <c r="K384" s="27" t="s">
        <v>3282</v>
      </c>
      <c r="L384" s="26" t="s">
        <v>780</v>
      </c>
      <c r="M384" s="26" t="s">
        <v>683</v>
      </c>
      <c r="N384" s="26" t="s">
        <v>781</v>
      </c>
      <c r="O384" s="26" t="s">
        <v>157</v>
      </c>
      <c r="P384" s="27" t="s">
        <v>1263</v>
      </c>
      <c r="Q384" s="25" t="s">
        <v>1188</v>
      </c>
      <c r="R384" s="25" t="s">
        <v>1189</v>
      </c>
      <c r="S384" s="27" t="s">
        <v>161</v>
      </c>
      <c r="T384" s="27">
        <v>0</v>
      </c>
      <c r="U384" s="27">
        <v>0</v>
      </c>
      <c r="V384" s="27" t="s">
        <v>162</v>
      </c>
      <c r="W384" s="28" t="s">
        <v>791</v>
      </c>
      <c r="X384" s="197">
        <v>0</v>
      </c>
      <c r="Y384" s="197">
        <v>1</v>
      </c>
      <c r="Z384" s="197">
        <v>1</v>
      </c>
      <c r="AA384" s="197">
        <v>0</v>
      </c>
      <c r="AB384" s="197">
        <v>0</v>
      </c>
      <c r="AC384" s="197">
        <v>0</v>
      </c>
      <c r="AD384" s="197">
        <v>0</v>
      </c>
      <c r="AE384" s="197">
        <v>0</v>
      </c>
      <c r="AF384" s="26" t="s">
        <v>792</v>
      </c>
      <c r="AG384" s="26"/>
    </row>
    <row r="385" spans="1:33" x14ac:dyDescent="0.2">
      <c r="A385" s="210">
        <v>383</v>
      </c>
      <c r="B385" s="207">
        <v>95</v>
      </c>
      <c r="C385" s="208">
        <v>6</v>
      </c>
      <c r="D385" s="209" t="s">
        <v>3283</v>
      </c>
      <c r="E385" s="25" t="s">
        <v>88</v>
      </c>
      <c r="F385" s="25" t="s">
        <v>395</v>
      </c>
      <c r="G385" s="25" t="s">
        <v>1201</v>
      </c>
      <c r="H385" s="25" t="s">
        <v>3268</v>
      </c>
      <c r="I385" s="207">
        <v>195</v>
      </c>
      <c r="J385" s="27" t="s">
        <v>3284</v>
      </c>
      <c r="K385" s="27" t="s">
        <v>3285</v>
      </c>
      <c r="L385" s="26" t="s">
        <v>780</v>
      </c>
      <c r="M385" s="26" t="s">
        <v>683</v>
      </c>
      <c r="N385" s="26" t="s">
        <v>781</v>
      </c>
      <c r="O385" s="26" t="s">
        <v>157</v>
      </c>
      <c r="P385" s="27" t="s">
        <v>1270</v>
      </c>
      <c r="Q385" s="25" t="s">
        <v>1192</v>
      </c>
      <c r="R385" s="25" t="s">
        <v>1189</v>
      </c>
      <c r="S385" s="27" t="s">
        <v>161</v>
      </c>
      <c r="T385" s="27">
        <v>2023</v>
      </c>
      <c r="U385" s="27">
        <v>2023</v>
      </c>
      <c r="V385" s="27" t="s">
        <v>162</v>
      </c>
      <c r="W385" s="28" t="s">
        <v>785</v>
      </c>
      <c r="X385" s="197">
        <v>0</v>
      </c>
      <c r="Y385" s="197">
        <v>1</v>
      </c>
      <c r="Z385" s="197">
        <v>1</v>
      </c>
      <c r="AA385" s="197">
        <v>0</v>
      </c>
      <c r="AB385" s="197">
        <v>0</v>
      </c>
      <c r="AC385" s="197">
        <v>0</v>
      </c>
      <c r="AD385" s="197">
        <v>0</v>
      </c>
      <c r="AE385" s="197">
        <v>0</v>
      </c>
      <c r="AF385" s="26" t="s">
        <v>786</v>
      </c>
      <c r="AG385" s="26"/>
    </row>
    <row r="386" spans="1:33" x14ac:dyDescent="0.2">
      <c r="A386" s="210">
        <v>384</v>
      </c>
      <c r="B386" s="207">
        <v>96</v>
      </c>
      <c r="C386" s="208">
        <v>1</v>
      </c>
      <c r="D386" s="209" t="s">
        <v>3286</v>
      </c>
      <c r="E386" s="25" t="s">
        <v>1762</v>
      </c>
      <c r="F386" s="25" t="s">
        <v>395</v>
      </c>
      <c r="G386" s="25" t="s">
        <v>1201</v>
      </c>
      <c r="H386" s="25" t="s">
        <v>3268</v>
      </c>
      <c r="I386" s="207">
        <v>196</v>
      </c>
      <c r="J386" s="27" t="s">
        <v>3287</v>
      </c>
      <c r="K386" s="27" t="s">
        <v>3288</v>
      </c>
      <c r="L386" s="26" t="s">
        <v>780</v>
      </c>
      <c r="M386" s="26" t="s">
        <v>326</v>
      </c>
      <c r="N386" s="26" t="s">
        <v>781</v>
      </c>
      <c r="O386" s="26" t="s">
        <v>157</v>
      </c>
      <c r="P386" s="27" t="s">
        <v>1182</v>
      </c>
      <c r="Q386" s="25" t="s">
        <v>170</v>
      </c>
      <c r="R386" s="25" t="s">
        <v>2128</v>
      </c>
      <c r="S386" s="27" t="s">
        <v>205</v>
      </c>
      <c r="T386" s="27">
        <v>0</v>
      </c>
      <c r="U386" s="27">
        <v>0</v>
      </c>
      <c r="V386" s="27" t="s">
        <v>205</v>
      </c>
      <c r="W386" s="28" t="s">
        <v>205</v>
      </c>
      <c r="X386" s="197">
        <v>0</v>
      </c>
      <c r="Y386" s="197">
        <v>1</v>
      </c>
      <c r="Z386" s="197">
        <v>1</v>
      </c>
      <c r="AA386" s="197">
        <v>0</v>
      </c>
      <c r="AB386" s="197">
        <v>0</v>
      </c>
      <c r="AC386" s="197">
        <v>0</v>
      </c>
      <c r="AD386" s="197">
        <v>0</v>
      </c>
      <c r="AE386" s="197">
        <v>0</v>
      </c>
      <c r="AF386" s="26" t="s">
        <v>206</v>
      </c>
      <c r="AG386" s="26"/>
    </row>
    <row r="387" spans="1:33" x14ac:dyDescent="0.2">
      <c r="A387" s="210">
        <v>385</v>
      </c>
      <c r="B387" s="207">
        <v>97</v>
      </c>
      <c r="C387" s="208">
        <v>1</v>
      </c>
      <c r="D387" s="209" t="s">
        <v>3289</v>
      </c>
      <c r="E387" s="25" t="s">
        <v>89</v>
      </c>
      <c r="F387" s="25" t="s">
        <v>395</v>
      </c>
      <c r="G387" s="25" t="s">
        <v>1201</v>
      </c>
      <c r="H387" s="25" t="s">
        <v>3268</v>
      </c>
      <c r="I387" s="207">
        <v>197</v>
      </c>
      <c r="J387" s="27" t="s">
        <v>3290</v>
      </c>
      <c r="K387" s="27" t="s">
        <v>3291</v>
      </c>
      <c r="L387" s="26" t="s">
        <v>396</v>
      </c>
      <c r="M387" s="26" t="s">
        <v>683</v>
      </c>
      <c r="N387" s="26" t="s">
        <v>781</v>
      </c>
      <c r="O387" s="26" t="s">
        <v>157</v>
      </c>
      <c r="P387" s="27" t="s">
        <v>1259</v>
      </c>
      <c r="Q387" s="25" t="s">
        <v>1192</v>
      </c>
      <c r="R387" s="25" t="s">
        <v>1189</v>
      </c>
      <c r="S387" s="27" t="s">
        <v>161</v>
      </c>
      <c r="T387" s="27">
        <v>0</v>
      </c>
      <c r="U387" s="27">
        <v>0</v>
      </c>
      <c r="V387" s="27" t="s">
        <v>162</v>
      </c>
      <c r="W387" s="28" t="s">
        <v>800</v>
      </c>
      <c r="X387" s="197">
        <v>0</v>
      </c>
      <c r="Y387" s="197">
        <v>1</v>
      </c>
      <c r="Z387" s="197">
        <v>1</v>
      </c>
      <c r="AA387" s="197">
        <v>0</v>
      </c>
      <c r="AB387" s="197">
        <v>0</v>
      </c>
      <c r="AC387" s="197">
        <v>0</v>
      </c>
      <c r="AD387" s="197">
        <v>0</v>
      </c>
      <c r="AE387" s="197">
        <v>0</v>
      </c>
      <c r="AF387" s="26" t="s">
        <v>1991</v>
      </c>
      <c r="AG387" s="26"/>
    </row>
    <row r="388" spans="1:33" x14ac:dyDescent="0.2">
      <c r="A388" s="210">
        <v>386</v>
      </c>
      <c r="B388" s="207">
        <v>97</v>
      </c>
      <c r="C388" s="208">
        <v>2</v>
      </c>
      <c r="D388" s="209" t="s">
        <v>3292</v>
      </c>
      <c r="E388" s="25" t="s">
        <v>89</v>
      </c>
      <c r="F388" s="25" t="s">
        <v>395</v>
      </c>
      <c r="G388" s="25" t="s">
        <v>1201</v>
      </c>
      <c r="H388" s="25" t="s">
        <v>3268</v>
      </c>
      <c r="I388" s="207">
        <v>197</v>
      </c>
      <c r="J388" s="27" t="s">
        <v>3293</v>
      </c>
      <c r="K388" s="27" t="s">
        <v>3294</v>
      </c>
      <c r="L388" s="26" t="s">
        <v>396</v>
      </c>
      <c r="M388" s="26" t="s">
        <v>683</v>
      </c>
      <c r="N388" s="26" t="s">
        <v>781</v>
      </c>
      <c r="O388" s="26" t="s">
        <v>157</v>
      </c>
      <c r="P388" s="27" t="s">
        <v>2141</v>
      </c>
      <c r="Q388" s="25" t="s">
        <v>1195</v>
      </c>
      <c r="R388" s="25" t="s">
        <v>1186</v>
      </c>
      <c r="S388" s="27" t="s">
        <v>161</v>
      </c>
      <c r="T388" s="27">
        <v>2005</v>
      </c>
      <c r="U388" s="27">
        <v>2020</v>
      </c>
      <c r="V388" s="27" t="s">
        <v>796</v>
      </c>
      <c r="W388" s="28" t="s">
        <v>635</v>
      </c>
      <c r="X388" s="197">
        <v>0</v>
      </c>
      <c r="Y388" s="197">
        <v>1</v>
      </c>
      <c r="Z388" s="197">
        <v>1</v>
      </c>
      <c r="AA388" s="197">
        <v>0</v>
      </c>
      <c r="AB388" s="197">
        <v>0</v>
      </c>
      <c r="AC388" s="197">
        <v>0</v>
      </c>
      <c r="AD388" s="197">
        <v>0</v>
      </c>
      <c r="AE388" s="197">
        <v>0</v>
      </c>
      <c r="AF388" s="26" t="s">
        <v>798</v>
      </c>
      <c r="AG388" s="26"/>
    </row>
    <row r="389" spans="1:33" x14ac:dyDescent="0.2">
      <c r="A389" s="210">
        <v>387</v>
      </c>
      <c r="B389" s="207">
        <v>98</v>
      </c>
      <c r="C389" s="208">
        <v>1</v>
      </c>
      <c r="D389" s="209" t="s">
        <v>3295</v>
      </c>
      <c r="E389" s="25" t="s">
        <v>90</v>
      </c>
      <c r="F389" s="25" t="s">
        <v>395</v>
      </c>
      <c r="G389" s="25" t="s">
        <v>1201</v>
      </c>
      <c r="H389" s="25" t="s">
        <v>2152</v>
      </c>
      <c r="I389" s="207">
        <v>198</v>
      </c>
      <c r="J389" s="27" t="s">
        <v>3296</v>
      </c>
      <c r="K389" s="27" t="s">
        <v>3297</v>
      </c>
      <c r="L389" s="26" t="s">
        <v>194</v>
      </c>
      <c r="M389" s="26" t="s">
        <v>822</v>
      </c>
      <c r="N389" s="26" t="s">
        <v>196</v>
      </c>
      <c r="O389" s="26" t="s">
        <v>157</v>
      </c>
      <c r="P389" s="27" t="s">
        <v>197</v>
      </c>
      <c r="Q389" s="25" t="s">
        <v>1195</v>
      </c>
      <c r="R389" s="25" t="s">
        <v>1186</v>
      </c>
      <c r="S389" s="27" t="s">
        <v>161</v>
      </c>
      <c r="T389" s="27">
        <v>2016</v>
      </c>
      <c r="U389" s="27">
        <v>2018</v>
      </c>
      <c r="V389" s="27" t="s">
        <v>162</v>
      </c>
      <c r="W389" s="28" t="s">
        <v>819</v>
      </c>
      <c r="X389" s="197">
        <v>0</v>
      </c>
      <c r="Y389" s="197">
        <v>1</v>
      </c>
      <c r="Z389" s="197">
        <v>1</v>
      </c>
      <c r="AA389" s="197">
        <v>0</v>
      </c>
      <c r="AB389" s="197">
        <v>0</v>
      </c>
      <c r="AC389" s="197">
        <v>0</v>
      </c>
      <c r="AD389" s="197">
        <v>1</v>
      </c>
      <c r="AE389" s="197">
        <v>0</v>
      </c>
      <c r="AF389" s="26" t="s">
        <v>1992</v>
      </c>
      <c r="AG389" s="26"/>
    </row>
    <row r="390" spans="1:33" x14ac:dyDescent="0.2">
      <c r="A390" s="210">
        <v>388</v>
      </c>
      <c r="B390" s="207">
        <v>98</v>
      </c>
      <c r="C390" s="208">
        <v>2</v>
      </c>
      <c r="D390" s="209" t="s">
        <v>3298</v>
      </c>
      <c r="E390" s="25" t="s">
        <v>90</v>
      </c>
      <c r="F390" s="25" t="s">
        <v>395</v>
      </c>
      <c r="G390" s="25" t="s">
        <v>1201</v>
      </c>
      <c r="H390" s="25" t="s">
        <v>2152</v>
      </c>
      <c r="I390" s="207">
        <v>198</v>
      </c>
      <c r="J390" s="27" t="s">
        <v>3299</v>
      </c>
      <c r="K390" s="27" t="s">
        <v>3300</v>
      </c>
      <c r="L390" s="26" t="s">
        <v>213</v>
      </c>
      <c r="M390" s="26" t="s">
        <v>766</v>
      </c>
      <c r="N390" s="26" t="s">
        <v>196</v>
      </c>
      <c r="O390" s="26" t="s">
        <v>157</v>
      </c>
      <c r="P390" s="27" t="s">
        <v>1456</v>
      </c>
      <c r="Q390" s="25" t="s">
        <v>1192</v>
      </c>
      <c r="R390" s="25" t="s">
        <v>1189</v>
      </c>
      <c r="S390" s="27" t="s">
        <v>161</v>
      </c>
      <c r="T390" s="27">
        <v>2021</v>
      </c>
      <c r="U390" s="27">
        <v>2021</v>
      </c>
      <c r="V390" s="27" t="s">
        <v>211</v>
      </c>
      <c r="W390" s="28" t="s">
        <v>216</v>
      </c>
      <c r="X390" s="197">
        <v>0</v>
      </c>
      <c r="Y390" s="197">
        <v>1</v>
      </c>
      <c r="Z390" s="197">
        <v>1</v>
      </c>
      <c r="AA390" s="197">
        <v>1</v>
      </c>
      <c r="AB390" s="197">
        <v>0</v>
      </c>
      <c r="AC390" s="197">
        <v>0</v>
      </c>
      <c r="AD390" s="197">
        <v>1</v>
      </c>
      <c r="AE390" s="197">
        <v>1</v>
      </c>
      <c r="AF390" s="26" t="s">
        <v>491</v>
      </c>
      <c r="AG390" s="26"/>
    </row>
    <row r="391" spans="1:33" x14ac:dyDescent="0.2">
      <c r="A391" s="210">
        <v>389</v>
      </c>
      <c r="B391" s="207">
        <v>98</v>
      </c>
      <c r="C391" s="208">
        <v>3</v>
      </c>
      <c r="D391" s="209" t="s">
        <v>3301</v>
      </c>
      <c r="E391" s="25" t="s">
        <v>90</v>
      </c>
      <c r="F391" s="25" t="s">
        <v>395</v>
      </c>
      <c r="G391" s="25" t="s">
        <v>1201</v>
      </c>
      <c r="H391" s="25" t="s">
        <v>2738</v>
      </c>
      <c r="I391" s="207">
        <v>199</v>
      </c>
      <c r="J391" s="27" t="s">
        <v>3302</v>
      </c>
      <c r="K391" s="27" t="s">
        <v>3303</v>
      </c>
      <c r="L391" s="26" t="s">
        <v>811</v>
      </c>
      <c r="M391" s="26" t="s">
        <v>824</v>
      </c>
      <c r="N391" s="26" t="s">
        <v>1907</v>
      </c>
      <c r="O391" s="26" t="s">
        <v>249</v>
      </c>
      <c r="P391" s="27" t="s">
        <v>1238</v>
      </c>
      <c r="Q391" s="25" t="s">
        <v>1188</v>
      </c>
      <c r="R391" s="25" t="s">
        <v>1189</v>
      </c>
      <c r="S391" s="27" t="s">
        <v>161</v>
      </c>
      <c r="T391" s="27">
        <v>2010</v>
      </c>
      <c r="U391" s="27">
        <v>2022</v>
      </c>
      <c r="V391" s="27" t="s">
        <v>211</v>
      </c>
      <c r="W391" s="28" t="s">
        <v>825</v>
      </c>
      <c r="X391" s="197">
        <v>1</v>
      </c>
      <c r="Y391" s="197">
        <v>1</v>
      </c>
      <c r="Z391" s="197">
        <v>1</v>
      </c>
      <c r="AA391" s="197">
        <v>0</v>
      </c>
      <c r="AB391" s="197">
        <v>0</v>
      </c>
      <c r="AC391" s="197">
        <v>0</v>
      </c>
      <c r="AD391" s="197">
        <v>1</v>
      </c>
      <c r="AE391" s="197">
        <v>1</v>
      </c>
      <c r="AF391" s="26" t="s">
        <v>827</v>
      </c>
      <c r="AG391" s="26"/>
    </row>
    <row r="392" spans="1:33" x14ac:dyDescent="0.2">
      <c r="A392" s="210">
        <v>390</v>
      </c>
      <c r="B392" s="207">
        <v>98</v>
      </c>
      <c r="C392" s="208">
        <v>4</v>
      </c>
      <c r="D392" s="209" t="s">
        <v>3304</v>
      </c>
      <c r="E392" s="25" t="s">
        <v>90</v>
      </c>
      <c r="F392" s="25" t="s">
        <v>395</v>
      </c>
      <c r="G392" s="25" t="s">
        <v>1201</v>
      </c>
      <c r="H392" s="25" t="s">
        <v>3268</v>
      </c>
      <c r="I392" s="207">
        <v>200</v>
      </c>
      <c r="J392" s="27" t="s">
        <v>3305</v>
      </c>
      <c r="K392" s="27" t="s">
        <v>3306</v>
      </c>
      <c r="L392" s="26" t="s">
        <v>801</v>
      </c>
      <c r="M392" s="26" t="s">
        <v>802</v>
      </c>
      <c r="N392" s="26" t="s">
        <v>781</v>
      </c>
      <c r="O392" s="26" t="s">
        <v>157</v>
      </c>
      <c r="P392" s="27" t="s">
        <v>1276</v>
      </c>
      <c r="Q392" s="25" t="s">
        <v>1195</v>
      </c>
      <c r="R392" s="25" t="s">
        <v>1186</v>
      </c>
      <c r="S392" s="27" t="s">
        <v>161</v>
      </c>
      <c r="T392" s="27">
        <v>2020</v>
      </c>
      <c r="U392" s="27">
        <v>2020</v>
      </c>
      <c r="V392" s="27" t="s">
        <v>299</v>
      </c>
      <c r="W392" s="28" t="s">
        <v>1132</v>
      </c>
      <c r="X392" s="197">
        <v>0</v>
      </c>
      <c r="Y392" s="197">
        <v>1</v>
      </c>
      <c r="Z392" s="197">
        <v>1</v>
      </c>
      <c r="AA392" s="197">
        <v>0</v>
      </c>
      <c r="AB392" s="197">
        <v>0</v>
      </c>
      <c r="AC392" s="197">
        <v>0</v>
      </c>
      <c r="AD392" s="197">
        <v>0</v>
      </c>
      <c r="AE392" s="197">
        <v>0</v>
      </c>
      <c r="AF392" s="26" t="s">
        <v>808</v>
      </c>
      <c r="AG392" s="26"/>
    </row>
    <row r="393" spans="1:33" x14ac:dyDescent="0.2">
      <c r="A393" s="210">
        <v>391</v>
      </c>
      <c r="B393" s="207">
        <v>98</v>
      </c>
      <c r="C393" s="208">
        <v>5</v>
      </c>
      <c r="D393" s="209" t="s">
        <v>3307</v>
      </c>
      <c r="E393" s="25" t="s">
        <v>90</v>
      </c>
      <c r="F393" s="25" t="s">
        <v>395</v>
      </c>
      <c r="G393" s="25" t="s">
        <v>1201</v>
      </c>
      <c r="H393" s="25" t="s">
        <v>3268</v>
      </c>
      <c r="I393" s="207">
        <v>200</v>
      </c>
      <c r="J393" s="27" t="s">
        <v>3308</v>
      </c>
      <c r="K393" s="27" t="s">
        <v>3309</v>
      </c>
      <c r="L393" s="26" t="s">
        <v>801</v>
      </c>
      <c r="M393" s="26" t="s">
        <v>802</v>
      </c>
      <c r="N393" s="26" t="s">
        <v>781</v>
      </c>
      <c r="O393" s="26" t="s">
        <v>157</v>
      </c>
      <c r="P393" s="27" t="s">
        <v>1269</v>
      </c>
      <c r="Q393" s="25" t="s">
        <v>1195</v>
      </c>
      <c r="R393" s="25" t="s">
        <v>1186</v>
      </c>
      <c r="S393" s="27" t="s">
        <v>161</v>
      </c>
      <c r="T393" s="27">
        <v>2011</v>
      </c>
      <c r="U393" s="27">
        <v>2021</v>
      </c>
      <c r="V393" s="27" t="s">
        <v>162</v>
      </c>
      <c r="W393" s="28" t="s">
        <v>804</v>
      </c>
      <c r="X393" s="197">
        <v>0</v>
      </c>
      <c r="Y393" s="197">
        <v>1</v>
      </c>
      <c r="Z393" s="197">
        <v>1</v>
      </c>
      <c r="AA393" s="197">
        <v>0</v>
      </c>
      <c r="AB393" s="197">
        <v>0</v>
      </c>
      <c r="AC393" s="197">
        <v>0</v>
      </c>
      <c r="AD393" s="197">
        <v>0</v>
      </c>
      <c r="AE393" s="197">
        <v>0</v>
      </c>
      <c r="AF393" s="26" t="s">
        <v>806</v>
      </c>
      <c r="AG393" s="26"/>
    </row>
    <row r="394" spans="1:33" x14ac:dyDescent="0.2">
      <c r="A394" s="210">
        <v>392</v>
      </c>
      <c r="B394" s="207">
        <v>98</v>
      </c>
      <c r="C394" s="208">
        <v>6</v>
      </c>
      <c r="D394" s="209" t="s">
        <v>3310</v>
      </c>
      <c r="E394" s="25" t="s">
        <v>90</v>
      </c>
      <c r="F394" s="25" t="s">
        <v>395</v>
      </c>
      <c r="G394" s="25" t="s">
        <v>1201</v>
      </c>
      <c r="H394" s="25" t="s">
        <v>3268</v>
      </c>
      <c r="I394" s="207">
        <v>200</v>
      </c>
      <c r="J394" s="27" t="s">
        <v>3311</v>
      </c>
      <c r="K394" s="27" t="s">
        <v>3312</v>
      </c>
      <c r="L394" s="26" t="s">
        <v>801</v>
      </c>
      <c r="M394" s="26" t="s">
        <v>802</v>
      </c>
      <c r="N394" s="26" t="s">
        <v>781</v>
      </c>
      <c r="O394" s="26" t="s">
        <v>157</v>
      </c>
      <c r="P394" s="27" t="s">
        <v>1238</v>
      </c>
      <c r="Q394" s="25" t="s">
        <v>1188</v>
      </c>
      <c r="R394" s="25" t="s">
        <v>1189</v>
      </c>
      <c r="S394" s="27" t="s">
        <v>161</v>
      </c>
      <c r="T394" s="27">
        <v>2001</v>
      </c>
      <c r="U394" s="27">
        <v>2022</v>
      </c>
      <c r="V394" s="27" t="s">
        <v>162</v>
      </c>
      <c r="W394" s="28" t="s">
        <v>812</v>
      </c>
      <c r="X394" s="197">
        <v>0</v>
      </c>
      <c r="Y394" s="197">
        <v>1</v>
      </c>
      <c r="Z394" s="197">
        <v>1</v>
      </c>
      <c r="AA394" s="197">
        <v>0</v>
      </c>
      <c r="AB394" s="197">
        <v>0</v>
      </c>
      <c r="AC394" s="197">
        <v>0</v>
      </c>
      <c r="AD394" s="197">
        <v>0</v>
      </c>
      <c r="AE394" s="197">
        <v>0</v>
      </c>
      <c r="AF394" s="26" t="s">
        <v>814</v>
      </c>
      <c r="AG394" s="26"/>
    </row>
    <row r="395" spans="1:33" x14ac:dyDescent="0.2">
      <c r="A395" s="210">
        <v>393</v>
      </c>
      <c r="B395" s="207">
        <v>98</v>
      </c>
      <c r="C395" s="208">
        <v>7</v>
      </c>
      <c r="D395" s="209" t="s">
        <v>3313</v>
      </c>
      <c r="E395" s="25" t="s">
        <v>90</v>
      </c>
      <c r="F395" s="25" t="s">
        <v>395</v>
      </c>
      <c r="G395" s="25" t="s">
        <v>1201</v>
      </c>
      <c r="H395" s="25" t="s">
        <v>3268</v>
      </c>
      <c r="I395" s="207">
        <v>200</v>
      </c>
      <c r="J395" s="27" t="s">
        <v>3314</v>
      </c>
      <c r="K395" s="27" t="s">
        <v>3315</v>
      </c>
      <c r="L395" s="26" t="s">
        <v>801</v>
      </c>
      <c r="M395" s="26" t="s">
        <v>802</v>
      </c>
      <c r="N395" s="26" t="s">
        <v>781</v>
      </c>
      <c r="O395" s="26" t="s">
        <v>157</v>
      </c>
      <c r="P395" s="27" t="s">
        <v>1275</v>
      </c>
      <c r="Q395" s="25" t="s">
        <v>1195</v>
      </c>
      <c r="R395" s="25" t="s">
        <v>1186</v>
      </c>
      <c r="S395" s="27" t="s">
        <v>161</v>
      </c>
      <c r="T395" s="27">
        <v>2018</v>
      </c>
      <c r="U395" s="27">
        <v>2022</v>
      </c>
      <c r="V395" s="27" t="s">
        <v>162</v>
      </c>
      <c r="W395" s="28" t="s">
        <v>810</v>
      </c>
      <c r="X395" s="197">
        <v>0</v>
      </c>
      <c r="Y395" s="197">
        <v>1</v>
      </c>
      <c r="Z395" s="197">
        <v>1</v>
      </c>
      <c r="AA395" s="197">
        <v>0</v>
      </c>
      <c r="AB395" s="197">
        <v>0</v>
      </c>
      <c r="AC395" s="197">
        <v>0</v>
      </c>
      <c r="AD395" s="197">
        <v>0</v>
      </c>
      <c r="AE395" s="197">
        <v>0</v>
      </c>
      <c r="AF395" s="26" t="s">
        <v>1993</v>
      </c>
      <c r="AG395" s="26"/>
    </row>
    <row r="396" spans="1:33" x14ac:dyDescent="0.2">
      <c r="A396" s="210">
        <v>394</v>
      </c>
      <c r="B396" s="207">
        <v>98</v>
      </c>
      <c r="C396" s="208">
        <v>8</v>
      </c>
      <c r="D396" s="209" t="s">
        <v>3316</v>
      </c>
      <c r="E396" s="25" t="s">
        <v>90</v>
      </c>
      <c r="F396" s="25" t="s">
        <v>395</v>
      </c>
      <c r="G396" s="25" t="s">
        <v>1201</v>
      </c>
      <c r="H396" s="25" t="s">
        <v>3268</v>
      </c>
      <c r="I396" s="207">
        <v>200</v>
      </c>
      <c r="J396" s="27" t="s">
        <v>3317</v>
      </c>
      <c r="K396" s="27" t="s">
        <v>3318</v>
      </c>
      <c r="L396" s="26" t="s">
        <v>801</v>
      </c>
      <c r="M396" s="26" t="s">
        <v>802</v>
      </c>
      <c r="N396" s="26" t="s">
        <v>781</v>
      </c>
      <c r="O396" s="26" t="s">
        <v>157</v>
      </c>
      <c r="P396" s="27" t="s">
        <v>1456</v>
      </c>
      <c r="Q396" s="25" t="s">
        <v>1192</v>
      </c>
      <c r="R396" s="25" t="s">
        <v>1189</v>
      </c>
      <c r="S396" s="27" t="s">
        <v>161</v>
      </c>
      <c r="T396" s="27">
        <v>1990</v>
      </c>
      <c r="U396" s="27">
        <v>2020</v>
      </c>
      <c r="V396" s="27" t="s">
        <v>234</v>
      </c>
      <c r="W396" s="28" t="s">
        <v>815</v>
      </c>
      <c r="X396" s="197">
        <v>0</v>
      </c>
      <c r="Y396" s="197">
        <v>1</v>
      </c>
      <c r="Z396" s="197">
        <v>1</v>
      </c>
      <c r="AA396" s="197">
        <v>0</v>
      </c>
      <c r="AB396" s="197">
        <v>0</v>
      </c>
      <c r="AC396" s="197">
        <v>0</v>
      </c>
      <c r="AD396" s="197">
        <v>0</v>
      </c>
      <c r="AE396" s="197">
        <v>0</v>
      </c>
      <c r="AF396" s="26" t="s">
        <v>817</v>
      </c>
      <c r="AG396" s="26"/>
    </row>
    <row r="397" spans="1:33" x14ac:dyDescent="0.2">
      <c r="A397" s="210">
        <v>395</v>
      </c>
      <c r="B397" s="207">
        <v>98</v>
      </c>
      <c r="C397" s="208">
        <v>9</v>
      </c>
      <c r="D397" s="209" t="s">
        <v>3319</v>
      </c>
      <c r="E397" s="25" t="s">
        <v>90</v>
      </c>
      <c r="F397" s="25" t="s">
        <v>395</v>
      </c>
      <c r="G397" s="25" t="s">
        <v>1201</v>
      </c>
      <c r="H397" s="25" t="s">
        <v>2466</v>
      </c>
      <c r="I397" s="207">
        <v>201</v>
      </c>
      <c r="J397" s="27" t="s">
        <v>3320</v>
      </c>
      <c r="K397" s="27" t="s">
        <v>3321</v>
      </c>
      <c r="L397" s="26" t="s">
        <v>194</v>
      </c>
      <c r="M397" s="26" t="s">
        <v>818</v>
      </c>
      <c r="N397" s="26" t="s">
        <v>388</v>
      </c>
      <c r="O397" s="26" t="s">
        <v>157</v>
      </c>
      <c r="P397" s="27" t="s">
        <v>197</v>
      </c>
      <c r="Q397" s="25" t="s">
        <v>1195</v>
      </c>
      <c r="R397" s="25" t="s">
        <v>1186</v>
      </c>
      <c r="S397" s="27" t="s">
        <v>161</v>
      </c>
      <c r="T397" s="27">
        <v>2015</v>
      </c>
      <c r="U397" s="27">
        <v>2018</v>
      </c>
      <c r="V397" s="27" t="s">
        <v>162</v>
      </c>
      <c r="W397" s="28" t="s">
        <v>819</v>
      </c>
      <c r="X397" s="197">
        <v>0</v>
      </c>
      <c r="Y397" s="197">
        <v>1</v>
      </c>
      <c r="Z397" s="197">
        <v>1</v>
      </c>
      <c r="AA397" s="197">
        <v>0</v>
      </c>
      <c r="AB397" s="197">
        <v>0</v>
      </c>
      <c r="AC397" s="197">
        <v>0</v>
      </c>
      <c r="AD397" s="197">
        <v>1</v>
      </c>
      <c r="AE397" s="197">
        <v>0</v>
      </c>
      <c r="AF397" s="26" t="s">
        <v>821</v>
      </c>
      <c r="AG397" s="26"/>
    </row>
    <row r="398" spans="1:33" x14ac:dyDescent="0.2">
      <c r="A398" s="210">
        <v>396</v>
      </c>
      <c r="B398" s="207">
        <v>99</v>
      </c>
      <c r="C398" s="208">
        <v>1</v>
      </c>
      <c r="D398" s="209" t="s">
        <v>3322</v>
      </c>
      <c r="E398" s="25" t="s">
        <v>91</v>
      </c>
      <c r="F398" s="25" t="s">
        <v>229</v>
      </c>
      <c r="G398" s="25" t="s">
        <v>1201</v>
      </c>
      <c r="H398" s="25" t="s">
        <v>2160</v>
      </c>
      <c r="I398" s="207">
        <v>202</v>
      </c>
      <c r="J398" s="27" t="s">
        <v>3323</v>
      </c>
      <c r="K398" s="27" t="s">
        <v>3324</v>
      </c>
      <c r="L398" s="26" t="s">
        <v>683</v>
      </c>
      <c r="M398" s="26" t="s">
        <v>828</v>
      </c>
      <c r="N398" s="26" t="s">
        <v>156</v>
      </c>
      <c r="O398" s="26" t="s">
        <v>157</v>
      </c>
      <c r="P398" s="27" t="s">
        <v>1182</v>
      </c>
      <c r="Q398" s="25" t="s">
        <v>170</v>
      </c>
      <c r="R398" s="25" t="s">
        <v>2128</v>
      </c>
      <c r="S398" s="27" t="s">
        <v>205</v>
      </c>
      <c r="T398" s="27">
        <v>0</v>
      </c>
      <c r="U398" s="27">
        <v>0</v>
      </c>
      <c r="V398" s="27" t="s">
        <v>205</v>
      </c>
      <c r="W398" s="28" t="s">
        <v>205</v>
      </c>
      <c r="X398" s="197">
        <v>0</v>
      </c>
      <c r="Y398" s="197">
        <v>0</v>
      </c>
      <c r="Z398" s="197">
        <v>0</v>
      </c>
      <c r="AA398" s="197">
        <v>1</v>
      </c>
      <c r="AB398" s="197">
        <v>0</v>
      </c>
      <c r="AC398" s="197">
        <v>0</v>
      </c>
      <c r="AD398" s="197">
        <v>0</v>
      </c>
      <c r="AE398" s="197">
        <v>0</v>
      </c>
      <c r="AF398" s="26" t="s">
        <v>206</v>
      </c>
      <c r="AG398" s="26"/>
    </row>
    <row r="399" spans="1:33" x14ac:dyDescent="0.2">
      <c r="A399" s="210">
        <v>397</v>
      </c>
      <c r="B399" s="207">
        <v>100</v>
      </c>
      <c r="C399" s="208">
        <v>1</v>
      </c>
      <c r="D399" s="209" t="s">
        <v>3325</v>
      </c>
      <c r="E399" s="25" t="s">
        <v>92</v>
      </c>
      <c r="F399" s="25" t="s">
        <v>395</v>
      </c>
      <c r="G399" s="25" t="s">
        <v>1201</v>
      </c>
      <c r="H399" s="25" t="s">
        <v>2337</v>
      </c>
      <c r="I399" s="207">
        <v>203</v>
      </c>
      <c r="J399" s="27" t="s">
        <v>3326</v>
      </c>
      <c r="K399" s="27" t="s">
        <v>3327</v>
      </c>
      <c r="L399" s="26" t="s">
        <v>833</v>
      </c>
      <c r="M399" s="26">
        <v>0</v>
      </c>
      <c r="N399" s="26" t="s">
        <v>297</v>
      </c>
      <c r="O399" s="26" t="s">
        <v>157</v>
      </c>
      <c r="P399" s="27" t="s">
        <v>2122</v>
      </c>
      <c r="Q399" s="25" t="s">
        <v>1188</v>
      </c>
      <c r="R399" s="25" t="s">
        <v>1189</v>
      </c>
      <c r="S399" s="27" t="s">
        <v>161</v>
      </c>
      <c r="T399" s="27">
        <v>2015</v>
      </c>
      <c r="U399" s="27">
        <v>2022</v>
      </c>
      <c r="V399" s="27" t="s">
        <v>162</v>
      </c>
      <c r="W399" s="28" t="s">
        <v>835</v>
      </c>
      <c r="X399" s="197">
        <v>0</v>
      </c>
      <c r="Y399" s="197">
        <v>1</v>
      </c>
      <c r="Z399" s="197">
        <v>1</v>
      </c>
      <c r="AA399" s="197">
        <v>0</v>
      </c>
      <c r="AB399" s="197">
        <v>0</v>
      </c>
      <c r="AC399" s="197">
        <v>0</v>
      </c>
      <c r="AD399" s="197">
        <v>0</v>
      </c>
      <c r="AE399" s="197">
        <v>0</v>
      </c>
      <c r="AF399" s="26" t="s">
        <v>1994</v>
      </c>
      <c r="AG399" s="26"/>
    </row>
    <row r="400" spans="1:33" x14ac:dyDescent="0.2">
      <c r="A400" s="210">
        <v>398</v>
      </c>
      <c r="B400" s="207">
        <v>100</v>
      </c>
      <c r="C400" s="208">
        <v>2</v>
      </c>
      <c r="D400" s="209" t="s">
        <v>3328</v>
      </c>
      <c r="E400" s="25" t="s">
        <v>92</v>
      </c>
      <c r="F400" s="25" t="s">
        <v>395</v>
      </c>
      <c r="G400" s="25" t="s">
        <v>1201</v>
      </c>
      <c r="H400" s="25" t="s">
        <v>2337</v>
      </c>
      <c r="I400" s="207">
        <v>203</v>
      </c>
      <c r="J400" s="27" t="s">
        <v>3329</v>
      </c>
      <c r="K400" s="27" t="s">
        <v>3330</v>
      </c>
      <c r="L400" s="26" t="s">
        <v>379</v>
      </c>
      <c r="M400" s="26" t="s">
        <v>829</v>
      </c>
      <c r="N400" s="26" t="s">
        <v>297</v>
      </c>
      <c r="O400" s="26" t="s">
        <v>157</v>
      </c>
      <c r="P400" s="27" t="s">
        <v>830</v>
      </c>
      <c r="Q400" s="25" t="s">
        <v>1188</v>
      </c>
      <c r="R400" s="25" t="s">
        <v>1189</v>
      </c>
      <c r="S400" s="27" t="s">
        <v>161</v>
      </c>
      <c r="T400" s="27">
        <v>2018</v>
      </c>
      <c r="U400" s="27">
        <v>2020</v>
      </c>
      <c r="V400" s="27" t="s">
        <v>162</v>
      </c>
      <c r="W400" s="28" t="s">
        <v>831</v>
      </c>
      <c r="X400" s="197">
        <v>0</v>
      </c>
      <c r="Y400" s="197">
        <v>1</v>
      </c>
      <c r="Z400" s="197">
        <v>1</v>
      </c>
      <c r="AA400" s="197">
        <v>0</v>
      </c>
      <c r="AB400" s="197">
        <v>0</v>
      </c>
      <c r="AC400" s="197">
        <v>0</v>
      </c>
      <c r="AD400" s="197">
        <v>0</v>
      </c>
      <c r="AE400" s="197">
        <v>0</v>
      </c>
      <c r="AF400" s="26" t="s">
        <v>1996</v>
      </c>
      <c r="AG400" s="26"/>
    </row>
    <row r="401" spans="1:33" x14ac:dyDescent="0.2">
      <c r="A401" s="210">
        <v>399</v>
      </c>
      <c r="B401" s="207">
        <v>100</v>
      </c>
      <c r="C401" s="208">
        <v>3</v>
      </c>
      <c r="D401" s="209" t="s">
        <v>3331</v>
      </c>
      <c r="E401" s="25" t="s">
        <v>92</v>
      </c>
      <c r="F401" s="25" t="s">
        <v>395</v>
      </c>
      <c r="G401" s="25" t="s">
        <v>1201</v>
      </c>
      <c r="H401" s="25" t="s">
        <v>2152</v>
      </c>
      <c r="I401" s="207">
        <v>204</v>
      </c>
      <c r="J401" s="27" t="s">
        <v>3332</v>
      </c>
      <c r="K401" s="27" t="s">
        <v>3333</v>
      </c>
      <c r="L401" s="26" t="s">
        <v>213</v>
      </c>
      <c r="M401" s="26" t="s">
        <v>1997</v>
      </c>
      <c r="N401" s="26" t="s">
        <v>196</v>
      </c>
      <c r="O401" s="26" t="s">
        <v>157</v>
      </c>
      <c r="P401" s="27" t="s">
        <v>1456</v>
      </c>
      <c r="Q401" s="25" t="s">
        <v>1192</v>
      </c>
      <c r="R401" s="25" t="s">
        <v>1189</v>
      </c>
      <c r="S401" s="27" t="s">
        <v>161</v>
      </c>
      <c r="T401" s="27">
        <v>2018</v>
      </c>
      <c r="U401" s="27">
        <v>2018</v>
      </c>
      <c r="V401" s="27" t="s">
        <v>211</v>
      </c>
      <c r="W401" s="28" t="s">
        <v>216</v>
      </c>
      <c r="X401" s="197">
        <v>0</v>
      </c>
      <c r="Y401" s="197">
        <v>1</v>
      </c>
      <c r="Z401" s="197">
        <v>1</v>
      </c>
      <c r="AA401" s="197">
        <v>1</v>
      </c>
      <c r="AB401" s="197">
        <v>0</v>
      </c>
      <c r="AC401" s="197">
        <v>0</v>
      </c>
      <c r="AD401" s="197">
        <v>1</v>
      </c>
      <c r="AE401" s="197">
        <v>1</v>
      </c>
      <c r="AF401" s="26" t="s">
        <v>491</v>
      </c>
      <c r="AG401" s="26"/>
    </row>
    <row r="402" spans="1:33" x14ac:dyDescent="0.2">
      <c r="A402" s="210">
        <v>400</v>
      </c>
      <c r="B402" s="207">
        <v>100</v>
      </c>
      <c r="C402" s="208">
        <v>4</v>
      </c>
      <c r="D402" s="209" t="s">
        <v>3334</v>
      </c>
      <c r="E402" s="25" t="s">
        <v>92</v>
      </c>
      <c r="F402" s="25" t="s">
        <v>395</v>
      </c>
      <c r="G402" s="25" t="s">
        <v>1201</v>
      </c>
      <c r="H402" s="25" t="s">
        <v>2152</v>
      </c>
      <c r="I402" s="207">
        <v>204</v>
      </c>
      <c r="J402" s="27" t="s">
        <v>3332</v>
      </c>
      <c r="K402" s="27" t="s">
        <v>3335</v>
      </c>
      <c r="L402" s="26" t="s">
        <v>213</v>
      </c>
      <c r="M402" s="26" t="s">
        <v>837</v>
      </c>
      <c r="N402" s="26" t="s">
        <v>196</v>
      </c>
      <c r="O402" s="26" t="s">
        <v>157</v>
      </c>
      <c r="P402" s="27" t="s">
        <v>1456</v>
      </c>
      <c r="Q402" s="25" t="s">
        <v>1192</v>
      </c>
      <c r="R402" s="25" t="s">
        <v>1189</v>
      </c>
      <c r="S402" s="27" t="s">
        <v>161</v>
      </c>
      <c r="T402" s="27">
        <v>2021</v>
      </c>
      <c r="U402" s="27">
        <v>2021</v>
      </c>
      <c r="V402" s="27" t="s">
        <v>211</v>
      </c>
      <c r="W402" s="28" t="s">
        <v>216</v>
      </c>
      <c r="X402" s="197">
        <v>0</v>
      </c>
      <c r="Y402" s="197">
        <v>1</v>
      </c>
      <c r="Z402" s="197">
        <v>1</v>
      </c>
      <c r="AA402" s="197">
        <v>1</v>
      </c>
      <c r="AB402" s="197">
        <v>0</v>
      </c>
      <c r="AC402" s="197">
        <v>0</v>
      </c>
      <c r="AD402" s="197">
        <v>1</v>
      </c>
      <c r="AE402" s="197">
        <v>1</v>
      </c>
      <c r="AF402" s="26" t="s">
        <v>491</v>
      </c>
      <c r="AG402" s="26"/>
    </row>
    <row r="403" spans="1:33" x14ac:dyDescent="0.2">
      <c r="A403" s="210">
        <v>401</v>
      </c>
      <c r="B403" s="207">
        <v>101</v>
      </c>
      <c r="C403" s="208">
        <v>1</v>
      </c>
      <c r="D403" s="209" t="s">
        <v>3336</v>
      </c>
      <c r="E403" s="25" t="s">
        <v>93</v>
      </c>
      <c r="F403" s="25" t="s">
        <v>395</v>
      </c>
      <c r="G403" s="25" t="s">
        <v>1201</v>
      </c>
      <c r="H403" s="25" t="s">
        <v>2152</v>
      </c>
      <c r="I403" s="207">
        <v>205</v>
      </c>
      <c r="J403" s="27" t="s">
        <v>3337</v>
      </c>
      <c r="K403" s="27" t="s">
        <v>3338</v>
      </c>
      <c r="L403" s="26" t="s">
        <v>213</v>
      </c>
      <c r="M403" s="26" t="s">
        <v>838</v>
      </c>
      <c r="N403" s="26" t="s">
        <v>196</v>
      </c>
      <c r="O403" s="26" t="s">
        <v>157</v>
      </c>
      <c r="P403" s="27" t="s">
        <v>1456</v>
      </c>
      <c r="Q403" s="25" t="s">
        <v>1192</v>
      </c>
      <c r="R403" s="25" t="s">
        <v>1189</v>
      </c>
      <c r="S403" s="27" t="s">
        <v>161</v>
      </c>
      <c r="T403" s="27">
        <v>2018</v>
      </c>
      <c r="U403" s="27">
        <v>2018</v>
      </c>
      <c r="V403" s="27" t="s">
        <v>211</v>
      </c>
      <c r="W403" s="28" t="s">
        <v>216</v>
      </c>
      <c r="X403" s="197">
        <v>1</v>
      </c>
      <c r="Y403" s="197">
        <v>1</v>
      </c>
      <c r="Z403" s="197">
        <v>1</v>
      </c>
      <c r="AA403" s="197">
        <v>1</v>
      </c>
      <c r="AB403" s="197">
        <v>1</v>
      </c>
      <c r="AC403" s="197">
        <v>0</v>
      </c>
      <c r="AD403" s="197">
        <v>1</v>
      </c>
      <c r="AE403" s="197">
        <v>1</v>
      </c>
      <c r="AF403" s="26" t="s">
        <v>491</v>
      </c>
      <c r="AG403" s="26"/>
    </row>
    <row r="404" spans="1:33" x14ac:dyDescent="0.2">
      <c r="A404" s="210">
        <v>402</v>
      </c>
      <c r="B404" s="207">
        <v>101</v>
      </c>
      <c r="C404" s="208">
        <v>2</v>
      </c>
      <c r="D404" s="209" t="s">
        <v>3339</v>
      </c>
      <c r="E404" s="25" t="s">
        <v>93</v>
      </c>
      <c r="F404" s="25" t="s">
        <v>395</v>
      </c>
      <c r="G404" s="25" t="s">
        <v>1201</v>
      </c>
      <c r="H404" s="25" t="s">
        <v>2152</v>
      </c>
      <c r="I404" s="207">
        <v>205</v>
      </c>
      <c r="J404" s="27" t="s">
        <v>3337</v>
      </c>
      <c r="K404" s="27" t="s">
        <v>3340</v>
      </c>
      <c r="L404" s="26" t="s">
        <v>213</v>
      </c>
      <c r="M404" s="26" t="s">
        <v>839</v>
      </c>
      <c r="N404" s="26" t="s">
        <v>196</v>
      </c>
      <c r="O404" s="26" t="s">
        <v>157</v>
      </c>
      <c r="P404" s="27" t="s">
        <v>1456</v>
      </c>
      <c r="Q404" s="25" t="s">
        <v>1192</v>
      </c>
      <c r="R404" s="25" t="s">
        <v>1189</v>
      </c>
      <c r="S404" s="27" t="s">
        <v>161</v>
      </c>
      <c r="T404" s="27">
        <v>2019</v>
      </c>
      <c r="U404" s="27">
        <v>2019</v>
      </c>
      <c r="V404" s="27" t="s">
        <v>211</v>
      </c>
      <c r="W404" s="28" t="s">
        <v>216</v>
      </c>
      <c r="X404" s="197">
        <v>1</v>
      </c>
      <c r="Y404" s="197">
        <v>1</v>
      </c>
      <c r="Z404" s="197">
        <v>1</v>
      </c>
      <c r="AA404" s="197">
        <v>1</v>
      </c>
      <c r="AB404" s="197">
        <v>1</v>
      </c>
      <c r="AC404" s="197">
        <v>0</v>
      </c>
      <c r="AD404" s="197">
        <v>1</v>
      </c>
      <c r="AE404" s="197">
        <v>1</v>
      </c>
      <c r="AF404" s="26" t="s">
        <v>491</v>
      </c>
      <c r="AG404" s="26"/>
    </row>
    <row r="405" spans="1:33" x14ac:dyDescent="0.2">
      <c r="A405" s="210">
        <v>403</v>
      </c>
      <c r="B405" s="207">
        <v>101</v>
      </c>
      <c r="C405" s="208">
        <v>3</v>
      </c>
      <c r="D405" s="209" t="s">
        <v>3341</v>
      </c>
      <c r="E405" s="25" t="s">
        <v>93</v>
      </c>
      <c r="F405" s="25" t="s">
        <v>395</v>
      </c>
      <c r="G405" s="25" t="s">
        <v>1201</v>
      </c>
      <c r="H405" s="25" t="s">
        <v>2152</v>
      </c>
      <c r="I405" s="207">
        <v>205</v>
      </c>
      <c r="J405" s="27" t="s">
        <v>3342</v>
      </c>
      <c r="K405" s="27" t="s">
        <v>3343</v>
      </c>
      <c r="L405" s="26" t="s">
        <v>1998</v>
      </c>
      <c r="M405" s="26" t="s">
        <v>840</v>
      </c>
      <c r="N405" s="26" t="s">
        <v>196</v>
      </c>
      <c r="O405" s="26" t="s">
        <v>157</v>
      </c>
      <c r="P405" s="27" t="s">
        <v>1461</v>
      </c>
      <c r="Q405" s="25" t="s">
        <v>1192</v>
      </c>
      <c r="R405" s="25" t="s">
        <v>1189</v>
      </c>
      <c r="S405" s="27" t="s">
        <v>161</v>
      </c>
      <c r="T405" s="27">
        <v>1993</v>
      </c>
      <c r="U405" s="27">
        <v>2020</v>
      </c>
      <c r="V405" s="27" t="s">
        <v>162</v>
      </c>
      <c r="W405" s="28" t="s">
        <v>841</v>
      </c>
      <c r="X405" s="197">
        <v>1</v>
      </c>
      <c r="Y405" s="197">
        <v>1</v>
      </c>
      <c r="Z405" s="197">
        <v>1</v>
      </c>
      <c r="AA405" s="197">
        <v>1</v>
      </c>
      <c r="AB405" s="197">
        <v>1</v>
      </c>
      <c r="AC405" s="197">
        <v>0</v>
      </c>
      <c r="AD405" s="197">
        <v>1</v>
      </c>
      <c r="AE405" s="197">
        <v>1</v>
      </c>
      <c r="AF405" s="26" t="s">
        <v>1999</v>
      </c>
      <c r="AG405" s="26"/>
    </row>
    <row r="406" spans="1:33" x14ac:dyDescent="0.2">
      <c r="A406" s="210">
        <v>404</v>
      </c>
      <c r="B406" s="207">
        <v>102</v>
      </c>
      <c r="C406" s="208">
        <v>1</v>
      </c>
      <c r="D406" s="209" t="s">
        <v>3344</v>
      </c>
      <c r="E406" s="25" t="s">
        <v>94</v>
      </c>
      <c r="F406" s="25" t="s">
        <v>395</v>
      </c>
      <c r="G406" s="25" t="s">
        <v>1201</v>
      </c>
      <c r="H406" s="25" t="s">
        <v>2152</v>
      </c>
      <c r="I406" s="207">
        <v>206</v>
      </c>
      <c r="J406" s="27" t="s">
        <v>3345</v>
      </c>
      <c r="K406" s="27" t="s">
        <v>3346</v>
      </c>
      <c r="L406" s="26" t="s">
        <v>213</v>
      </c>
      <c r="M406" s="26" t="s">
        <v>843</v>
      </c>
      <c r="N406" s="26" t="s">
        <v>196</v>
      </c>
      <c r="O406" s="26" t="s">
        <v>157</v>
      </c>
      <c r="P406" s="27" t="s">
        <v>1456</v>
      </c>
      <c r="Q406" s="25" t="s">
        <v>1192</v>
      </c>
      <c r="R406" s="25" t="s">
        <v>1189</v>
      </c>
      <c r="S406" s="27" t="s">
        <v>161</v>
      </c>
      <c r="T406" s="27">
        <v>2020</v>
      </c>
      <c r="U406" s="27">
        <v>2020</v>
      </c>
      <c r="V406" s="27" t="s">
        <v>211</v>
      </c>
      <c r="W406" s="28" t="s">
        <v>216</v>
      </c>
      <c r="X406" s="197">
        <v>1</v>
      </c>
      <c r="Y406" s="197">
        <v>1</v>
      </c>
      <c r="Z406" s="197">
        <v>1</v>
      </c>
      <c r="AA406" s="197">
        <v>1</v>
      </c>
      <c r="AB406" s="197">
        <v>1</v>
      </c>
      <c r="AC406" s="197">
        <v>0</v>
      </c>
      <c r="AD406" s="197">
        <v>1</v>
      </c>
      <c r="AE406" s="197">
        <v>1</v>
      </c>
      <c r="AF406" s="26" t="s">
        <v>491</v>
      </c>
      <c r="AG406" s="26"/>
    </row>
    <row r="407" spans="1:33" x14ac:dyDescent="0.2">
      <c r="A407" s="210">
        <v>405</v>
      </c>
      <c r="B407" s="207">
        <v>102</v>
      </c>
      <c r="C407" s="208">
        <v>2</v>
      </c>
      <c r="D407" s="209" t="s">
        <v>3347</v>
      </c>
      <c r="E407" s="25" t="s">
        <v>94</v>
      </c>
      <c r="F407" s="25" t="s">
        <v>395</v>
      </c>
      <c r="G407" s="25" t="s">
        <v>1201</v>
      </c>
      <c r="H407" s="25" t="s">
        <v>2152</v>
      </c>
      <c r="I407" s="207">
        <v>206</v>
      </c>
      <c r="J407" s="27" t="s">
        <v>3345</v>
      </c>
      <c r="K407" s="27" t="s">
        <v>3348</v>
      </c>
      <c r="L407" s="26" t="s">
        <v>213</v>
      </c>
      <c r="M407" s="26" t="s">
        <v>843</v>
      </c>
      <c r="N407" s="26" t="s">
        <v>196</v>
      </c>
      <c r="O407" s="26" t="s">
        <v>157</v>
      </c>
      <c r="P407" s="27" t="s">
        <v>1456</v>
      </c>
      <c r="Q407" s="25" t="s">
        <v>1192</v>
      </c>
      <c r="R407" s="25" t="s">
        <v>1189</v>
      </c>
      <c r="S407" s="27" t="s">
        <v>161</v>
      </c>
      <c r="T407" s="27">
        <v>2020</v>
      </c>
      <c r="U407" s="27">
        <v>2020</v>
      </c>
      <c r="V407" s="27" t="s">
        <v>211</v>
      </c>
      <c r="W407" s="28" t="s">
        <v>216</v>
      </c>
      <c r="X407" s="197">
        <v>1</v>
      </c>
      <c r="Y407" s="197">
        <v>1</v>
      </c>
      <c r="Z407" s="197">
        <v>1</v>
      </c>
      <c r="AA407" s="197">
        <v>1</v>
      </c>
      <c r="AB407" s="197">
        <v>1</v>
      </c>
      <c r="AC407" s="197">
        <v>0</v>
      </c>
      <c r="AD407" s="197">
        <v>1</v>
      </c>
      <c r="AE407" s="197">
        <v>1</v>
      </c>
      <c r="AF407" s="26" t="s">
        <v>491</v>
      </c>
      <c r="AG407" s="26"/>
    </row>
    <row r="408" spans="1:33" x14ac:dyDescent="0.2">
      <c r="A408" s="210">
        <v>406</v>
      </c>
      <c r="B408" s="207">
        <v>103</v>
      </c>
      <c r="C408" s="208">
        <v>1</v>
      </c>
      <c r="D408" s="209" t="s">
        <v>3349</v>
      </c>
      <c r="E408" s="25" t="s">
        <v>95</v>
      </c>
      <c r="F408" s="25" t="s">
        <v>395</v>
      </c>
      <c r="G408" s="25" t="s">
        <v>2131</v>
      </c>
      <c r="H408" s="25" t="s">
        <v>2273</v>
      </c>
      <c r="I408" s="207">
        <v>207</v>
      </c>
      <c r="J408" s="27" t="s">
        <v>3350</v>
      </c>
      <c r="K408" s="27" t="s">
        <v>3351</v>
      </c>
      <c r="L408" s="26" t="s">
        <v>844</v>
      </c>
      <c r="M408" s="26" t="s">
        <v>95</v>
      </c>
      <c r="N408" s="26" t="s">
        <v>258</v>
      </c>
      <c r="O408" s="26" t="s">
        <v>157</v>
      </c>
      <c r="P408" s="27" t="s">
        <v>1450</v>
      </c>
      <c r="Q408" s="25" t="s">
        <v>1192</v>
      </c>
      <c r="R408" s="25" t="s">
        <v>1189</v>
      </c>
      <c r="S408" s="27" t="s">
        <v>161</v>
      </c>
      <c r="T408" s="27">
        <v>1990</v>
      </c>
      <c r="U408" s="27">
        <v>2021</v>
      </c>
      <c r="V408" s="27" t="s">
        <v>211</v>
      </c>
      <c r="W408" s="28" t="s">
        <v>846</v>
      </c>
      <c r="X408" s="197">
        <v>1</v>
      </c>
      <c r="Y408" s="197">
        <v>1</v>
      </c>
      <c r="Z408" s="197">
        <v>0</v>
      </c>
      <c r="AA408" s="197">
        <v>0</v>
      </c>
      <c r="AB408" s="197">
        <v>1</v>
      </c>
      <c r="AC408" s="197">
        <v>1</v>
      </c>
      <c r="AD408" s="197">
        <v>1</v>
      </c>
      <c r="AE408" s="197">
        <v>0</v>
      </c>
      <c r="AF408" s="26" t="s">
        <v>2000</v>
      </c>
      <c r="AG408" s="26"/>
    </row>
    <row r="409" spans="1:33" x14ac:dyDescent="0.2">
      <c r="A409" s="210">
        <v>407</v>
      </c>
      <c r="B409" s="207">
        <v>103</v>
      </c>
      <c r="C409" s="208">
        <v>2</v>
      </c>
      <c r="D409" s="209" t="s">
        <v>3352</v>
      </c>
      <c r="E409" s="25" t="s">
        <v>95</v>
      </c>
      <c r="F409" s="25" t="s">
        <v>395</v>
      </c>
      <c r="G409" s="25" t="s">
        <v>2131</v>
      </c>
      <c r="H409" s="25" t="s">
        <v>2273</v>
      </c>
      <c r="I409" s="207">
        <v>207</v>
      </c>
      <c r="J409" s="27" t="s">
        <v>3353</v>
      </c>
      <c r="K409" s="27" t="s">
        <v>3354</v>
      </c>
      <c r="L409" s="26" t="s">
        <v>844</v>
      </c>
      <c r="M409" s="26" t="s">
        <v>95</v>
      </c>
      <c r="N409" s="26" t="s">
        <v>258</v>
      </c>
      <c r="O409" s="26" t="s">
        <v>157</v>
      </c>
      <c r="P409" s="27" t="s">
        <v>1456</v>
      </c>
      <c r="Q409" s="25" t="s">
        <v>1192</v>
      </c>
      <c r="R409" s="25" t="s">
        <v>1189</v>
      </c>
      <c r="S409" s="27" t="s">
        <v>161</v>
      </c>
      <c r="T409" s="27">
        <v>1990</v>
      </c>
      <c r="U409" s="27">
        <v>2015</v>
      </c>
      <c r="V409" s="27" t="s">
        <v>796</v>
      </c>
      <c r="W409" s="28" t="s">
        <v>848</v>
      </c>
      <c r="X409" s="197">
        <v>1</v>
      </c>
      <c r="Y409" s="197">
        <v>1</v>
      </c>
      <c r="Z409" s="197">
        <v>0</v>
      </c>
      <c r="AA409" s="197">
        <v>0</v>
      </c>
      <c r="AB409" s="197">
        <v>1</v>
      </c>
      <c r="AC409" s="197">
        <v>1</v>
      </c>
      <c r="AD409" s="197">
        <v>1</v>
      </c>
      <c r="AE409" s="197">
        <v>0</v>
      </c>
      <c r="AF409" s="26" t="s">
        <v>2001</v>
      </c>
      <c r="AG409" s="26"/>
    </row>
    <row r="410" spans="1:33" x14ac:dyDescent="0.2">
      <c r="A410" s="210">
        <v>408</v>
      </c>
      <c r="B410" s="207">
        <v>104</v>
      </c>
      <c r="C410" s="208">
        <v>1</v>
      </c>
      <c r="D410" s="209" t="s">
        <v>3355</v>
      </c>
      <c r="E410" s="25" t="s">
        <v>1764</v>
      </c>
      <c r="F410" s="25" t="s">
        <v>395</v>
      </c>
      <c r="G410" s="25" t="s">
        <v>2131</v>
      </c>
      <c r="H410" s="25" t="s">
        <v>2337</v>
      </c>
      <c r="I410" s="207">
        <v>208</v>
      </c>
      <c r="J410" s="27" t="s">
        <v>3356</v>
      </c>
      <c r="K410" s="27" t="s">
        <v>3357</v>
      </c>
      <c r="L410" s="26" t="s">
        <v>850</v>
      </c>
      <c r="M410" s="26" t="s">
        <v>2002</v>
      </c>
      <c r="N410" s="26" t="s">
        <v>297</v>
      </c>
      <c r="O410" s="26" t="s">
        <v>157</v>
      </c>
      <c r="P410" s="27" t="s">
        <v>1289</v>
      </c>
      <c r="Q410" s="25" t="s">
        <v>1192</v>
      </c>
      <c r="R410" s="25" t="s">
        <v>1189</v>
      </c>
      <c r="S410" s="27" t="s">
        <v>161</v>
      </c>
      <c r="T410" s="27">
        <v>1950</v>
      </c>
      <c r="U410" s="27">
        <v>2019</v>
      </c>
      <c r="V410" s="27" t="s">
        <v>234</v>
      </c>
      <c r="W410" s="28" t="s">
        <v>862</v>
      </c>
      <c r="X410" s="197">
        <v>1</v>
      </c>
      <c r="Y410" s="197">
        <v>1</v>
      </c>
      <c r="Z410" s="197">
        <v>0</v>
      </c>
      <c r="AA410" s="197">
        <v>0</v>
      </c>
      <c r="AB410" s="197">
        <v>1</v>
      </c>
      <c r="AC410" s="197">
        <v>1</v>
      </c>
      <c r="AD410" s="197">
        <v>1</v>
      </c>
      <c r="AE410" s="197">
        <v>0</v>
      </c>
      <c r="AF410" s="26" t="s">
        <v>2004</v>
      </c>
      <c r="AG410" s="26"/>
    </row>
    <row r="411" spans="1:33" x14ac:dyDescent="0.2">
      <c r="A411" s="210">
        <v>409</v>
      </c>
      <c r="B411" s="207">
        <v>104</v>
      </c>
      <c r="C411" s="208">
        <v>2</v>
      </c>
      <c r="D411" s="209" t="s">
        <v>3358</v>
      </c>
      <c r="E411" s="25" t="s">
        <v>1764</v>
      </c>
      <c r="F411" s="25" t="s">
        <v>395</v>
      </c>
      <c r="G411" s="25" t="s">
        <v>2131</v>
      </c>
      <c r="H411" s="25" t="s">
        <v>2273</v>
      </c>
      <c r="I411" s="207">
        <v>209</v>
      </c>
      <c r="J411" s="27" t="s">
        <v>3359</v>
      </c>
      <c r="K411" s="27" t="s">
        <v>3360</v>
      </c>
      <c r="L411" s="26" t="s">
        <v>850</v>
      </c>
      <c r="M411" s="26" t="s">
        <v>851</v>
      </c>
      <c r="N411" s="26" t="s">
        <v>258</v>
      </c>
      <c r="O411" s="26" t="s">
        <v>157</v>
      </c>
      <c r="P411" s="27" t="s">
        <v>1250</v>
      </c>
      <c r="Q411" s="25" t="s">
        <v>1195</v>
      </c>
      <c r="R411" s="25" t="s">
        <v>1186</v>
      </c>
      <c r="S411" s="27" t="s">
        <v>161</v>
      </c>
      <c r="T411" s="27">
        <v>2017</v>
      </c>
      <c r="U411" s="27">
        <v>2020</v>
      </c>
      <c r="V411" s="27" t="s">
        <v>162</v>
      </c>
      <c r="W411" s="28" t="s">
        <v>853</v>
      </c>
      <c r="X411" s="197">
        <v>1</v>
      </c>
      <c r="Y411" s="197">
        <v>1</v>
      </c>
      <c r="Z411" s="197">
        <v>0</v>
      </c>
      <c r="AA411" s="197">
        <v>0</v>
      </c>
      <c r="AB411" s="197">
        <v>1</v>
      </c>
      <c r="AC411" s="197">
        <v>1</v>
      </c>
      <c r="AD411" s="197">
        <v>1</v>
      </c>
      <c r="AE411" s="197">
        <v>0</v>
      </c>
      <c r="AF411" s="26" t="s">
        <v>855</v>
      </c>
      <c r="AG411" s="26"/>
    </row>
    <row r="412" spans="1:33" x14ac:dyDescent="0.2">
      <c r="A412" s="210">
        <v>410</v>
      </c>
      <c r="B412" s="207">
        <v>104</v>
      </c>
      <c r="C412" s="208">
        <v>3</v>
      </c>
      <c r="D412" s="209" t="s">
        <v>3361</v>
      </c>
      <c r="E412" s="25" t="s">
        <v>1764</v>
      </c>
      <c r="F412" s="25" t="s">
        <v>395</v>
      </c>
      <c r="G412" s="25" t="s">
        <v>2131</v>
      </c>
      <c r="H412" s="25" t="s">
        <v>2273</v>
      </c>
      <c r="I412" s="207">
        <v>209</v>
      </c>
      <c r="J412" s="27" t="s">
        <v>3362</v>
      </c>
      <c r="K412" s="27" t="s">
        <v>3363</v>
      </c>
      <c r="L412" s="26" t="s">
        <v>850</v>
      </c>
      <c r="M412" s="26" t="s">
        <v>858</v>
      </c>
      <c r="N412" s="26" t="s">
        <v>258</v>
      </c>
      <c r="O412" s="26" t="s">
        <v>176</v>
      </c>
      <c r="P412" s="27" t="s">
        <v>1267</v>
      </c>
      <c r="Q412" s="25" t="s">
        <v>1195</v>
      </c>
      <c r="R412" s="25" t="s">
        <v>1186</v>
      </c>
      <c r="S412" s="27" t="s">
        <v>161</v>
      </c>
      <c r="T412" s="27">
        <v>2021</v>
      </c>
      <c r="U412" s="27">
        <v>2050</v>
      </c>
      <c r="V412" s="27" t="s">
        <v>211</v>
      </c>
      <c r="W412" s="28" t="s">
        <v>860</v>
      </c>
      <c r="X412" s="197">
        <v>1</v>
      </c>
      <c r="Y412" s="197">
        <v>1</v>
      </c>
      <c r="Z412" s="197">
        <v>0</v>
      </c>
      <c r="AA412" s="197">
        <v>0</v>
      </c>
      <c r="AB412" s="197">
        <v>1</v>
      </c>
      <c r="AC412" s="197">
        <v>1</v>
      </c>
      <c r="AD412" s="197">
        <v>1</v>
      </c>
      <c r="AE412" s="197">
        <v>0</v>
      </c>
      <c r="AF412" s="26" t="s">
        <v>2005</v>
      </c>
      <c r="AG412" s="26"/>
    </row>
    <row r="413" spans="1:33" x14ac:dyDescent="0.2">
      <c r="A413" s="210">
        <v>411</v>
      </c>
      <c r="B413" s="207">
        <v>104</v>
      </c>
      <c r="C413" s="208">
        <v>4</v>
      </c>
      <c r="D413" s="209" t="s">
        <v>3364</v>
      </c>
      <c r="E413" s="25" t="s">
        <v>1764</v>
      </c>
      <c r="F413" s="25" t="s">
        <v>395</v>
      </c>
      <c r="G413" s="25" t="s">
        <v>2131</v>
      </c>
      <c r="H413" s="25" t="s">
        <v>2273</v>
      </c>
      <c r="I413" s="207">
        <v>209</v>
      </c>
      <c r="J413" s="27" t="s">
        <v>3365</v>
      </c>
      <c r="K413" s="27" t="s">
        <v>3366</v>
      </c>
      <c r="L413" s="26" t="s">
        <v>850</v>
      </c>
      <c r="M413" s="26" t="s">
        <v>858</v>
      </c>
      <c r="N413" s="26" t="s">
        <v>258</v>
      </c>
      <c r="O413" s="26" t="s">
        <v>176</v>
      </c>
      <c r="P413" s="27" t="s">
        <v>1289</v>
      </c>
      <c r="Q413" s="25" t="s">
        <v>1192</v>
      </c>
      <c r="R413" s="25" t="s">
        <v>1189</v>
      </c>
      <c r="S413" s="27" t="s">
        <v>161</v>
      </c>
      <c r="T413" s="27">
        <v>1980</v>
      </c>
      <c r="U413" s="27">
        <v>2050</v>
      </c>
      <c r="V413" s="27" t="s">
        <v>796</v>
      </c>
      <c r="W413" s="28" t="s">
        <v>862</v>
      </c>
      <c r="X413" s="197">
        <v>1</v>
      </c>
      <c r="Y413" s="197">
        <v>1</v>
      </c>
      <c r="Z413" s="197">
        <v>0</v>
      </c>
      <c r="AA413" s="197">
        <v>0</v>
      </c>
      <c r="AB413" s="197">
        <v>1</v>
      </c>
      <c r="AC413" s="197">
        <v>1</v>
      </c>
      <c r="AD413" s="197">
        <v>1</v>
      </c>
      <c r="AE413" s="197">
        <v>0</v>
      </c>
      <c r="AF413" s="26" t="s">
        <v>864</v>
      </c>
      <c r="AG413" s="26"/>
    </row>
    <row r="414" spans="1:33" x14ac:dyDescent="0.2">
      <c r="A414" s="210">
        <v>412</v>
      </c>
      <c r="B414" s="207">
        <v>104</v>
      </c>
      <c r="C414" s="208">
        <v>5</v>
      </c>
      <c r="D414" s="209" t="s">
        <v>3367</v>
      </c>
      <c r="E414" s="25" t="s">
        <v>1764</v>
      </c>
      <c r="F414" s="25" t="s">
        <v>395</v>
      </c>
      <c r="G414" s="25" t="s">
        <v>2131</v>
      </c>
      <c r="H414" s="25" t="s">
        <v>2273</v>
      </c>
      <c r="I414" s="207">
        <v>209</v>
      </c>
      <c r="J414" s="27" t="s">
        <v>3368</v>
      </c>
      <c r="K414" s="27" t="s">
        <v>3369</v>
      </c>
      <c r="L414" s="26" t="s">
        <v>850</v>
      </c>
      <c r="M414" s="26" t="s">
        <v>858</v>
      </c>
      <c r="N414" s="26" t="s">
        <v>258</v>
      </c>
      <c r="O414" s="26" t="s">
        <v>176</v>
      </c>
      <c r="P414" s="27" t="s">
        <v>1451</v>
      </c>
      <c r="Q414" s="25" t="s">
        <v>1196</v>
      </c>
      <c r="R414" s="25" t="s">
        <v>1189</v>
      </c>
      <c r="S414" s="27" t="s">
        <v>161</v>
      </c>
      <c r="T414" s="27">
        <v>1975</v>
      </c>
      <c r="U414" s="27">
        <v>2010</v>
      </c>
      <c r="V414" s="27" t="s">
        <v>796</v>
      </c>
      <c r="W414" s="28" t="s">
        <v>866</v>
      </c>
      <c r="X414" s="197">
        <v>1</v>
      </c>
      <c r="Y414" s="197">
        <v>1</v>
      </c>
      <c r="Z414" s="197">
        <v>0</v>
      </c>
      <c r="AA414" s="197">
        <v>0</v>
      </c>
      <c r="AB414" s="197">
        <v>1</v>
      </c>
      <c r="AC414" s="197">
        <v>1</v>
      </c>
      <c r="AD414" s="197">
        <v>1</v>
      </c>
      <c r="AE414" s="197">
        <v>0</v>
      </c>
      <c r="AF414" s="26" t="s">
        <v>868</v>
      </c>
      <c r="AG414" s="26"/>
    </row>
    <row r="415" spans="1:33" x14ac:dyDescent="0.2">
      <c r="A415" s="210">
        <v>413</v>
      </c>
      <c r="B415" s="207">
        <v>105</v>
      </c>
      <c r="C415" s="208">
        <v>1</v>
      </c>
      <c r="D415" s="209" t="s">
        <v>3370</v>
      </c>
      <c r="E415" s="25" t="s">
        <v>97</v>
      </c>
      <c r="F415" s="25" t="s">
        <v>395</v>
      </c>
      <c r="G415" s="25" t="s">
        <v>2131</v>
      </c>
      <c r="H415" s="25" t="s">
        <v>2152</v>
      </c>
      <c r="I415" s="207">
        <v>210</v>
      </c>
      <c r="J415" s="27" t="s">
        <v>3371</v>
      </c>
      <c r="K415" s="27" t="s">
        <v>3372</v>
      </c>
      <c r="L415" s="26" t="s">
        <v>869</v>
      </c>
      <c r="M415" s="26" t="s">
        <v>2006</v>
      </c>
      <c r="N415" s="26" t="s">
        <v>196</v>
      </c>
      <c r="O415" s="26" t="s">
        <v>157</v>
      </c>
      <c r="P415" s="27" t="s">
        <v>1463</v>
      </c>
      <c r="Q415" s="25" t="s">
        <v>1188</v>
      </c>
      <c r="R415" s="25" t="s">
        <v>1189</v>
      </c>
      <c r="S415" s="27" t="s">
        <v>161</v>
      </c>
      <c r="T415" s="27">
        <v>1700</v>
      </c>
      <c r="U415" s="27">
        <v>2000</v>
      </c>
      <c r="V415" s="27" t="s">
        <v>742</v>
      </c>
      <c r="W415" s="28" t="s">
        <v>879</v>
      </c>
      <c r="X415" s="197">
        <v>1</v>
      </c>
      <c r="Y415" s="197">
        <v>1</v>
      </c>
      <c r="Z415" s="197">
        <v>0</v>
      </c>
      <c r="AA415" s="197">
        <v>0</v>
      </c>
      <c r="AB415" s="197">
        <v>1</v>
      </c>
      <c r="AC415" s="197">
        <v>1</v>
      </c>
      <c r="AD415" s="197">
        <v>1</v>
      </c>
      <c r="AE415" s="197">
        <v>0</v>
      </c>
      <c r="AF415" s="26" t="s">
        <v>2007</v>
      </c>
      <c r="AG415" s="26"/>
    </row>
    <row r="416" spans="1:33" x14ac:dyDescent="0.2">
      <c r="A416" s="210">
        <v>414</v>
      </c>
      <c r="B416" s="207">
        <v>105</v>
      </c>
      <c r="C416" s="208">
        <v>2</v>
      </c>
      <c r="D416" s="209" t="s">
        <v>3373</v>
      </c>
      <c r="E416" s="25" t="s">
        <v>97</v>
      </c>
      <c r="F416" s="25" t="s">
        <v>395</v>
      </c>
      <c r="G416" s="25" t="s">
        <v>2131</v>
      </c>
      <c r="H416" s="25" t="s">
        <v>2466</v>
      </c>
      <c r="I416" s="207">
        <v>211</v>
      </c>
      <c r="J416" s="27" t="s">
        <v>3374</v>
      </c>
      <c r="K416" s="27" t="s">
        <v>3375</v>
      </c>
      <c r="L416" s="26" t="s">
        <v>869</v>
      </c>
      <c r="M416" s="26" t="s">
        <v>878</v>
      </c>
      <c r="N416" s="26" t="s">
        <v>388</v>
      </c>
      <c r="O416" s="26" t="s">
        <v>157</v>
      </c>
      <c r="P416" s="27" t="s">
        <v>389</v>
      </c>
      <c r="Q416" s="25" t="s">
        <v>1195</v>
      </c>
      <c r="R416" s="25" t="s">
        <v>1186</v>
      </c>
      <c r="S416" s="27" t="s">
        <v>161</v>
      </c>
      <c r="T416" s="27">
        <v>2015</v>
      </c>
      <c r="U416" s="27">
        <v>2021</v>
      </c>
      <c r="V416" s="27" t="s">
        <v>211</v>
      </c>
      <c r="W416" s="28" t="s">
        <v>760</v>
      </c>
      <c r="X416" s="197">
        <v>1</v>
      </c>
      <c r="Y416" s="197">
        <v>1</v>
      </c>
      <c r="Z416" s="197">
        <v>0</v>
      </c>
      <c r="AA416" s="197">
        <v>0</v>
      </c>
      <c r="AB416" s="197">
        <v>1</v>
      </c>
      <c r="AC416" s="197">
        <v>1</v>
      </c>
      <c r="AD416" s="197">
        <v>1</v>
      </c>
      <c r="AE416" s="197">
        <v>0</v>
      </c>
      <c r="AF416" s="26" t="s">
        <v>2008</v>
      </c>
      <c r="AG416" s="26"/>
    </row>
    <row r="417" spans="1:33" x14ac:dyDescent="0.2">
      <c r="A417" s="210">
        <v>415</v>
      </c>
      <c r="B417" s="207">
        <v>105</v>
      </c>
      <c r="C417" s="208">
        <v>3</v>
      </c>
      <c r="D417" s="209" t="s">
        <v>3376</v>
      </c>
      <c r="E417" s="25" t="s">
        <v>97</v>
      </c>
      <c r="F417" s="25" t="s">
        <v>395</v>
      </c>
      <c r="G417" s="25" t="s">
        <v>2131</v>
      </c>
      <c r="H417" s="25" t="s">
        <v>2466</v>
      </c>
      <c r="I417" s="207">
        <v>211</v>
      </c>
      <c r="J417" s="27" t="s">
        <v>3377</v>
      </c>
      <c r="K417" s="27" t="s">
        <v>3378</v>
      </c>
      <c r="L417" s="26" t="s">
        <v>869</v>
      </c>
      <c r="M417" s="26" t="s">
        <v>2009</v>
      </c>
      <c r="N417" s="26" t="s">
        <v>388</v>
      </c>
      <c r="O417" s="26" t="s">
        <v>157</v>
      </c>
      <c r="P417" s="27" t="s">
        <v>1226</v>
      </c>
      <c r="Q417" s="25" t="s">
        <v>1192</v>
      </c>
      <c r="R417" s="25" t="s">
        <v>1189</v>
      </c>
      <c r="S417" s="27" t="s">
        <v>161</v>
      </c>
      <c r="T417" s="27">
        <v>2012</v>
      </c>
      <c r="U417" s="27">
        <v>2012</v>
      </c>
      <c r="V417" s="27" t="s">
        <v>299</v>
      </c>
      <c r="W417" s="28" t="s">
        <v>874</v>
      </c>
      <c r="X417" s="197">
        <v>1</v>
      </c>
      <c r="Y417" s="197">
        <v>1</v>
      </c>
      <c r="Z417" s="197">
        <v>0</v>
      </c>
      <c r="AA417" s="197">
        <v>0</v>
      </c>
      <c r="AB417" s="197">
        <v>1</v>
      </c>
      <c r="AC417" s="197">
        <v>1</v>
      </c>
      <c r="AD417" s="197">
        <v>1</v>
      </c>
      <c r="AE417" s="197">
        <v>0</v>
      </c>
      <c r="AF417" s="26" t="s">
        <v>2010</v>
      </c>
      <c r="AG417" s="26"/>
    </row>
    <row r="418" spans="1:33" x14ac:dyDescent="0.2">
      <c r="A418" s="210">
        <v>416</v>
      </c>
      <c r="B418" s="207">
        <v>105</v>
      </c>
      <c r="C418" s="208">
        <v>4</v>
      </c>
      <c r="D418" s="209" t="s">
        <v>3379</v>
      </c>
      <c r="E418" s="25" t="s">
        <v>97</v>
      </c>
      <c r="F418" s="25" t="s">
        <v>395</v>
      </c>
      <c r="G418" s="25" t="s">
        <v>2131</v>
      </c>
      <c r="H418" s="25" t="s">
        <v>2466</v>
      </c>
      <c r="I418" s="207">
        <v>211</v>
      </c>
      <c r="J418" s="27" t="s">
        <v>3377</v>
      </c>
      <c r="K418" s="27" t="s">
        <v>3380</v>
      </c>
      <c r="L418" s="26" t="s">
        <v>869</v>
      </c>
      <c r="M418" s="26" t="s">
        <v>875</v>
      </c>
      <c r="N418" s="26" t="s">
        <v>388</v>
      </c>
      <c r="O418" s="26" t="s">
        <v>157</v>
      </c>
      <c r="P418" s="27" t="s">
        <v>1226</v>
      </c>
      <c r="Q418" s="25" t="s">
        <v>1192</v>
      </c>
      <c r="R418" s="25" t="s">
        <v>1189</v>
      </c>
      <c r="S418" s="27" t="s">
        <v>161</v>
      </c>
      <c r="T418" s="27">
        <v>2007</v>
      </c>
      <c r="U418" s="27">
        <v>2017</v>
      </c>
      <c r="V418" s="27" t="s">
        <v>299</v>
      </c>
      <c r="W418" s="28" t="s">
        <v>876</v>
      </c>
      <c r="X418" s="197">
        <v>1</v>
      </c>
      <c r="Y418" s="197">
        <v>1</v>
      </c>
      <c r="Z418" s="197">
        <v>0</v>
      </c>
      <c r="AA418" s="197">
        <v>0</v>
      </c>
      <c r="AB418" s="197">
        <v>1</v>
      </c>
      <c r="AC418" s="197">
        <v>1</v>
      </c>
      <c r="AD418" s="197">
        <v>1</v>
      </c>
      <c r="AE418" s="197">
        <v>0</v>
      </c>
      <c r="AF418" s="26" t="s">
        <v>2010</v>
      </c>
      <c r="AG418" s="26"/>
    </row>
    <row r="419" spans="1:33" x14ac:dyDescent="0.2">
      <c r="A419" s="210">
        <v>417</v>
      </c>
      <c r="B419" s="207">
        <v>105</v>
      </c>
      <c r="C419" s="208">
        <v>5</v>
      </c>
      <c r="D419" s="209" t="s">
        <v>3381</v>
      </c>
      <c r="E419" s="25" t="s">
        <v>97</v>
      </c>
      <c r="F419" s="25" t="s">
        <v>395</v>
      </c>
      <c r="G419" s="25" t="s">
        <v>2131</v>
      </c>
      <c r="H419" s="25" t="s">
        <v>2466</v>
      </c>
      <c r="I419" s="207">
        <v>211</v>
      </c>
      <c r="J419" s="27" t="s">
        <v>3377</v>
      </c>
      <c r="K419" s="27" t="s">
        <v>3382</v>
      </c>
      <c r="L419" s="26" t="s">
        <v>869</v>
      </c>
      <c r="M419" s="26" t="s">
        <v>881</v>
      </c>
      <c r="N419" s="26" t="s">
        <v>388</v>
      </c>
      <c r="O419" s="26" t="s">
        <v>157</v>
      </c>
      <c r="P419" s="27" t="s">
        <v>1226</v>
      </c>
      <c r="Q419" s="25" t="s">
        <v>1192</v>
      </c>
      <c r="R419" s="25" t="s">
        <v>1189</v>
      </c>
      <c r="S419" s="27" t="s">
        <v>161</v>
      </c>
      <c r="T419" s="27">
        <v>2010</v>
      </c>
      <c r="U419" s="27">
        <v>2010</v>
      </c>
      <c r="V419" s="27" t="s">
        <v>299</v>
      </c>
      <c r="W419" s="28" t="s">
        <v>882</v>
      </c>
      <c r="X419" s="197">
        <v>1</v>
      </c>
      <c r="Y419" s="197">
        <v>1</v>
      </c>
      <c r="Z419" s="197">
        <v>0</v>
      </c>
      <c r="AA419" s="197">
        <v>0</v>
      </c>
      <c r="AB419" s="197">
        <v>1</v>
      </c>
      <c r="AC419" s="197">
        <v>1</v>
      </c>
      <c r="AD419" s="197">
        <v>1</v>
      </c>
      <c r="AE419" s="197">
        <v>0</v>
      </c>
      <c r="AF419" s="26" t="s">
        <v>2011</v>
      </c>
      <c r="AG419" s="26"/>
    </row>
    <row r="420" spans="1:33" x14ac:dyDescent="0.2">
      <c r="A420" s="210">
        <v>418</v>
      </c>
      <c r="B420" s="207">
        <v>105</v>
      </c>
      <c r="C420" s="208">
        <v>6</v>
      </c>
      <c r="D420" s="209" t="s">
        <v>3383</v>
      </c>
      <c r="E420" s="25" t="s">
        <v>97</v>
      </c>
      <c r="F420" s="25" t="s">
        <v>395</v>
      </c>
      <c r="G420" s="25" t="s">
        <v>2131</v>
      </c>
      <c r="H420" s="25" t="s">
        <v>2273</v>
      </c>
      <c r="I420" s="207">
        <v>212</v>
      </c>
      <c r="J420" s="27" t="s">
        <v>3384</v>
      </c>
      <c r="K420" s="27" t="s">
        <v>3385</v>
      </c>
      <c r="L420" s="26" t="s">
        <v>869</v>
      </c>
      <c r="M420" s="26" t="s">
        <v>870</v>
      </c>
      <c r="N420" s="26" t="s">
        <v>258</v>
      </c>
      <c r="O420" s="26" t="s">
        <v>157</v>
      </c>
      <c r="P420" s="27" t="s">
        <v>1456</v>
      </c>
      <c r="Q420" s="25" t="s">
        <v>1192</v>
      </c>
      <c r="R420" s="25" t="s">
        <v>1189</v>
      </c>
      <c r="S420" s="27" t="s">
        <v>161</v>
      </c>
      <c r="T420" s="27">
        <v>1961</v>
      </c>
      <c r="U420" s="27">
        <v>2020</v>
      </c>
      <c r="V420" s="27" t="s">
        <v>162</v>
      </c>
      <c r="W420" s="28" t="s">
        <v>871</v>
      </c>
      <c r="X420" s="197">
        <v>1</v>
      </c>
      <c r="Y420" s="197">
        <v>1</v>
      </c>
      <c r="Z420" s="197">
        <v>0</v>
      </c>
      <c r="AA420" s="197">
        <v>0</v>
      </c>
      <c r="AB420" s="197">
        <v>1</v>
      </c>
      <c r="AC420" s="197">
        <v>1</v>
      </c>
      <c r="AD420" s="197">
        <v>1</v>
      </c>
      <c r="AE420" s="197">
        <v>0</v>
      </c>
      <c r="AF420" s="26" t="s">
        <v>2012</v>
      </c>
      <c r="AG420" s="26"/>
    </row>
    <row r="421" spans="1:33" x14ac:dyDescent="0.2">
      <c r="A421" s="210">
        <v>419</v>
      </c>
      <c r="B421" s="207">
        <v>106</v>
      </c>
      <c r="C421" s="208">
        <v>1</v>
      </c>
      <c r="D421" s="209" t="s">
        <v>3386</v>
      </c>
      <c r="E421" s="25" t="s">
        <v>101</v>
      </c>
      <c r="F421" s="25" t="s">
        <v>395</v>
      </c>
      <c r="G421" s="25" t="s">
        <v>2132</v>
      </c>
      <c r="H421" s="25" t="s">
        <v>2152</v>
      </c>
      <c r="I421" s="207">
        <v>213</v>
      </c>
      <c r="J421" s="27" t="s">
        <v>3387</v>
      </c>
      <c r="K421" s="27" t="s">
        <v>3388</v>
      </c>
      <c r="L421" s="26" t="s">
        <v>194</v>
      </c>
      <c r="M421" s="26" t="s">
        <v>912</v>
      </c>
      <c r="N421" s="26" t="s">
        <v>196</v>
      </c>
      <c r="O421" s="26" t="s">
        <v>157</v>
      </c>
      <c r="P421" s="27" t="s">
        <v>749</v>
      </c>
      <c r="Q421" s="25" t="s">
        <v>1195</v>
      </c>
      <c r="R421" s="25" t="s">
        <v>1186</v>
      </c>
      <c r="S421" s="27" t="s">
        <v>161</v>
      </c>
      <c r="T421" s="27">
        <v>2015</v>
      </c>
      <c r="U421" s="27">
        <v>2021</v>
      </c>
      <c r="V421" s="27" t="s">
        <v>162</v>
      </c>
      <c r="W421" s="28" t="s">
        <v>700</v>
      </c>
      <c r="X421" s="197">
        <v>1</v>
      </c>
      <c r="Y421" s="197">
        <v>1</v>
      </c>
      <c r="Z421" s="197">
        <v>0</v>
      </c>
      <c r="AA421" s="197">
        <v>0</v>
      </c>
      <c r="AB421" s="197">
        <v>1</v>
      </c>
      <c r="AC421" s="197">
        <v>1</v>
      </c>
      <c r="AD421" s="197">
        <v>1</v>
      </c>
      <c r="AE421" s="197">
        <v>0</v>
      </c>
      <c r="AF421" s="26" t="s">
        <v>913</v>
      </c>
      <c r="AG421" s="26"/>
    </row>
    <row r="422" spans="1:33" x14ac:dyDescent="0.2">
      <c r="A422" s="210">
        <v>420</v>
      </c>
      <c r="B422" s="207">
        <v>106</v>
      </c>
      <c r="C422" s="208">
        <v>2</v>
      </c>
      <c r="D422" s="209" t="s">
        <v>3389</v>
      </c>
      <c r="E422" s="25" t="s">
        <v>101</v>
      </c>
      <c r="F422" s="25" t="s">
        <v>395</v>
      </c>
      <c r="G422" s="25" t="s">
        <v>2132</v>
      </c>
      <c r="H422" s="25" t="s">
        <v>2152</v>
      </c>
      <c r="I422" s="207">
        <v>213</v>
      </c>
      <c r="J422" s="27" t="s">
        <v>3390</v>
      </c>
      <c r="K422" s="27" t="s">
        <v>3391</v>
      </c>
      <c r="L422" s="26" t="s">
        <v>213</v>
      </c>
      <c r="M422" s="26" t="s">
        <v>914</v>
      </c>
      <c r="N422" s="26" t="s">
        <v>196</v>
      </c>
      <c r="O422" s="26" t="s">
        <v>157</v>
      </c>
      <c r="P422" s="27" t="s">
        <v>1456</v>
      </c>
      <c r="Q422" s="25" t="s">
        <v>1192</v>
      </c>
      <c r="R422" s="25" t="s">
        <v>1189</v>
      </c>
      <c r="S422" s="27" t="s">
        <v>161</v>
      </c>
      <c r="T422" s="27">
        <v>2017</v>
      </c>
      <c r="U422" s="27">
        <v>2017</v>
      </c>
      <c r="V422" s="27" t="s">
        <v>211</v>
      </c>
      <c r="W422" s="28" t="s">
        <v>216</v>
      </c>
      <c r="X422" s="197">
        <v>1</v>
      </c>
      <c r="Y422" s="197">
        <v>1</v>
      </c>
      <c r="Z422" s="197">
        <v>1</v>
      </c>
      <c r="AA422" s="197">
        <v>1</v>
      </c>
      <c r="AB422" s="197">
        <v>0</v>
      </c>
      <c r="AC422" s="197">
        <v>0</v>
      </c>
      <c r="AD422" s="197">
        <v>1</v>
      </c>
      <c r="AE422" s="197">
        <v>1</v>
      </c>
      <c r="AF422" s="26" t="s">
        <v>491</v>
      </c>
      <c r="AG422" s="26"/>
    </row>
    <row r="423" spans="1:33" x14ac:dyDescent="0.2">
      <c r="A423" s="210">
        <v>421</v>
      </c>
      <c r="B423" s="207">
        <v>107</v>
      </c>
      <c r="C423" s="208">
        <v>1</v>
      </c>
      <c r="D423" s="209" t="s">
        <v>3392</v>
      </c>
      <c r="E423" s="25" t="s">
        <v>102</v>
      </c>
      <c r="F423" s="25" t="s">
        <v>395</v>
      </c>
      <c r="G423" s="25" t="s">
        <v>2132</v>
      </c>
      <c r="H423" s="25" t="s">
        <v>2152</v>
      </c>
      <c r="I423" s="207">
        <v>214</v>
      </c>
      <c r="J423" s="27" t="s">
        <v>3393</v>
      </c>
      <c r="K423" s="27" t="s">
        <v>3394</v>
      </c>
      <c r="L423" s="26" t="s">
        <v>772</v>
      </c>
      <c r="M423" s="26" t="s">
        <v>766</v>
      </c>
      <c r="N423" s="26" t="s">
        <v>196</v>
      </c>
      <c r="O423" s="26" t="s">
        <v>157</v>
      </c>
      <c r="P423" s="27" t="s">
        <v>1460</v>
      </c>
      <c r="Q423" s="25" t="s">
        <v>1185</v>
      </c>
      <c r="R423" s="25" t="s">
        <v>1189</v>
      </c>
      <c r="S423" s="27" t="s">
        <v>161</v>
      </c>
      <c r="T423" s="27">
        <v>0</v>
      </c>
      <c r="U423" s="27">
        <v>0</v>
      </c>
      <c r="V423" s="27" t="s">
        <v>211</v>
      </c>
      <c r="W423" s="28" t="s">
        <v>919</v>
      </c>
      <c r="X423" s="197">
        <v>1</v>
      </c>
      <c r="Y423" s="197">
        <v>1</v>
      </c>
      <c r="Z423" s="197">
        <v>1</v>
      </c>
      <c r="AA423" s="197">
        <v>1</v>
      </c>
      <c r="AB423" s="197">
        <v>0</v>
      </c>
      <c r="AC423" s="197">
        <v>0</v>
      </c>
      <c r="AD423" s="197">
        <v>1</v>
      </c>
      <c r="AE423" s="197">
        <v>1</v>
      </c>
      <c r="AF423" s="26" t="s">
        <v>920</v>
      </c>
      <c r="AG423" s="26"/>
    </row>
    <row r="424" spans="1:33" x14ac:dyDescent="0.2">
      <c r="A424" s="210">
        <v>422</v>
      </c>
      <c r="B424" s="207">
        <v>107</v>
      </c>
      <c r="C424" s="208">
        <v>2</v>
      </c>
      <c r="D424" s="209" t="s">
        <v>3395</v>
      </c>
      <c r="E424" s="25" t="s">
        <v>102</v>
      </c>
      <c r="F424" s="25" t="s">
        <v>395</v>
      </c>
      <c r="G424" s="25" t="s">
        <v>2132</v>
      </c>
      <c r="H424" s="25" t="s">
        <v>2476</v>
      </c>
      <c r="I424" s="207">
        <v>215</v>
      </c>
      <c r="J424" s="27" t="s">
        <v>3396</v>
      </c>
      <c r="K424" s="27" t="s">
        <v>3397</v>
      </c>
      <c r="L424" s="26" t="s">
        <v>772</v>
      </c>
      <c r="M424" s="26" t="s">
        <v>766</v>
      </c>
      <c r="N424" s="26" t="s">
        <v>398</v>
      </c>
      <c r="O424" s="26" t="s">
        <v>157</v>
      </c>
      <c r="P424" s="27" t="s">
        <v>1191</v>
      </c>
      <c r="Q424" s="25" t="s">
        <v>1195</v>
      </c>
      <c r="R424" s="25" t="s">
        <v>1186</v>
      </c>
      <c r="S424" s="27" t="s">
        <v>161</v>
      </c>
      <c r="T424" s="27">
        <v>0</v>
      </c>
      <c r="U424" s="27">
        <v>0</v>
      </c>
      <c r="V424" s="27" t="s">
        <v>211</v>
      </c>
      <c r="W424" s="28" t="s">
        <v>916</v>
      </c>
      <c r="X424" s="197">
        <v>1</v>
      </c>
      <c r="Y424" s="197">
        <v>1</v>
      </c>
      <c r="Z424" s="197">
        <v>1</v>
      </c>
      <c r="AA424" s="197">
        <v>1</v>
      </c>
      <c r="AB424" s="197">
        <v>0</v>
      </c>
      <c r="AC424" s="197">
        <v>0</v>
      </c>
      <c r="AD424" s="197">
        <v>1</v>
      </c>
      <c r="AE424" s="197">
        <v>1</v>
      </c>
      <c r="AF424" s="26" t="s">
        <v>917</v>
      </c>
      <c r="AG424" s="26"/>
    </row>
    <row r="425" spans="1:33" x14ac:dyDescent="0.2">
      <c r="A425" s="210">
        <v>423</v>
      </c>
      <c r="B425" s="207">
        <v>108</v>
      </c>
      <c r="C425" s="208">
        <v>1</v>
      </c>
      <c r="D425" s="209" t="s">
        <v>3398</v>
      </c>
      <c r="E425" s="25" t="s">
        <v>103</v>
      </c>
      <c r="F425" s="25" t="s">
        <v>395</v>
      </c>
      <c r="G425" s="25" t="s">
        <v>2133</v>
      </c>
      <c r="H425" s="25" t="s">
        <v>2152</v>
      </c>
      <c r="I425" s="207">
        <v>216</v>
      </c>
      <c r="J425" s="27" t="s">
        <v>3399</v>
      </c>
      <c r="K425" s="27" t="s">
        <v>3400</v>
      </c>
      <c r="L425" s="26" t="s">
        <v>194</v>
      </c>
      <c r="M425" s="26" t="s">
        <v>921</v>
      </c>
      <c r="N425" s="26" t="s">
        <v>196</v>
      </c>
      <c r="O425" s="26" t="s">
        <v>157</v>
      </c>
      <c r="P425" s="27" t="s">
        <v>1220</v>
      </c>
      <c r="Q425" s="25" t="s">
        <v>1195</v>
      </c>
      <c r="R425" s="25" t="s">
        <v>1186</v>
      </c>
      <c r="S425" s="27" t="s">
        <v>161</v>
      </c>
      <c r="T425" s="27">
        <v>2016</v>
      </c>
      <c r="U425" s="27">
        <v>2021</v>
      </c>
      <c r="V425" s="27" t="s">
        <v>162</v>
      </c>
      <c r="W425" s="28" t="s">
        <v>700</v>
      </c>
      <c r="X425" s="197">
        <v>0</v>
      </c>
      <c r="Y425" s="197">
        <v>1</v>
      </c>
      <c r="Z425" s="197">
        <v>1</v>
      </c>
      <c r="AA425" s="197">
        <v>0</v>
      </c>
      <c r="AB425" s="197">
        <v>1</v>
      </c>
      <c r="AC425" s="197">
        <v>0</v>
      </c>
      <c r="AD425" s="197">
        <v>1</v>
      </c>
      <c r="AE425" s="197">
        <v>1</v>
      </c>
      <c r="AF425" s="26" t="s">
        <v>2013</v>
      </c>
      <c r="AG425" s="26"/>
    </row>
    <row r="426" spans="1:33" x14ac:dyDescent="0.2">
      <c r="A426" s="210">
        <v>424</v>
      </c>
      <c r="B426" s="207">
        <v>108</v>
      </c>
      <c r="C426" s="208">
        <v>2</v>
      </c>
      <c r="D426" s="209" t="s">
        <v>3401</v>
      </c>
      <c r="E426" s="25" t="s">
        <v>103</v>
      </c>
      <c r="F426" s="25" t="s">
        <v>395</v>
      </c>
      <c r="G426" s="25" t="s">
        <v>2133</v>
      </c>
      <c r="H426" s="25" t="s">
        <v>2152</v>
      </c>
      <c r="I426" s="207">
        <v>216</v>
      </c>
      <c r="J426" s="27" t="s">
        <v>3402</v>
      </c>
      <c r="K426" s="27" t="s">
        <v>3403</v>
      </c>
      <c r="L426" s="26" t="s">
        <v>922</v>
      </c>
      <c r="M426" s="26" t="s">
        <v>923</v>
      </c>
      <c r="N426" s="26" t="s">
        <v>196</v>
      </c>
      <c r="O426" s="26" t="s">
        <v>157</v>
      </c>
      <c r="P426" s="27" t="s">
        <v>1268</v>
      </c>
      <c r="Q426" s="25" t="s">
        <v>1185</v>
      </c>
      <c r="R426" s="25" t="s">
        <v>1189</v>
      </c>
      <c r="S426" s="27" t="s">
        <v>161</v>
      </c>
      <c r="T426" s="27">
        <v>1960</v>
      </c>
      <c r="U426" s="27">
        <v>2020</v>
      </c>
      <c r="V426" s="27" t="s">
        <v>162</v>
      </c>
      <c r="W426" s="28" t="s">
        <v>925</v>
      </c>
      <c r="X426" s="197">
        <v>0</v>
      </c>
      <c r="Y426" s="197">
        <v>1</v>
      </c>
      <c r="Z426" s="197">
        <v>1</v>
      </c>
      <c r="AA426" s="197">
        <v>0</v>
      </c>
      <c r="AB426" s="197">
        <v>1</v>
      </c>
      <c r="AC426" s="197">
        <v>0</v>
      </c>
      <c r="AD426" s="197">
        <v>1</v>
      </c>
      <c r="AE426" s="197">
        <v>1</v>
      </c>
      <c r="AF426" s="26" t="s">
        <v>2014</v>
      </c>
      <c r="AG426" s="26"/>
    </row>
    <row r="427" spans="1:33" x14ac:dyDescent="0.2">
      <c r="A427" s="210">
        <v>425</v>
      </c>
      <c r="B427" s="207">
        <v>109</v>
      </c>
      <c r="C427" s="208">
        <v>1</v>
      </c>
      <c r="D427" s="209" t="s">
        <v>3404</v>
      </c>
      <c r="E427" s="25" t="s">
        <v>121</v>
      </c>
      <c r="F427" s="25" t="s">
        <v>483</v>
      </c>
      <c r="G427" s="25" t="s">
        <v>2133</v>
      </c>
      <c r="H427" s="25" t="s">
        <v>2181</v>
      </c>
      <c r="I427" s="207">
        <v>217</v>
      </c>
      <c r="J427" s="27" t="s">
        <v>3405</v>
      </c>
      <c r="K427" s="27" t="s">
        <v>3406</v>
      </c>
      <c r="L427" s="26" t="s">
        <v>1065</v>
      </c>
      <c r="M427" s="26" t="s">
        <v>777</v>
      </c>
      <c r="N427" s="26" t="s">
        <v>182</v>
      </c>
      <c r="O427" s="26" t="s">
        <v>157</v>
      </c>
      <c r="P427" s="27" t="s">
        <v>204</v>
      </c>
      <c r="Q427" s="25" t="s">
        <v>1185</v>
      </c>
      <c r="R427" s="25" t="s">
        <v>1186</v>
      </c>
      <c r="S427" s="27" t="s">
        <v>205</v>
      </c>
      <c r="T427" s="27">
        <v>0</v>
      </c>
      <c r="U427" s="27">
        <v>0</v>
      </c>
      <c r="V427" s="27" t="s">
        <v>205</v>
      </c>
      <c r="W427" s="28" t="s">
        <v>205</v>
      </c>
      <c r="X427" s="197">
        <v>0</v>
      </c>
      <c r="Y427" s="197">
        <v>0</v>
      </c>
      <c r="Z427" s="197">
        <v>1</v>
      </c>
      <c r="AA427" s="197">
        <v>0</v>
      </c>
      <c r="AB427" s="197">
        <v>0</v>
      </c>
      <c r="AC427" s="197">
        <v>0</v>
      </c>
      <c r="AD427" s="197">
        <v>0</v>
      </c>
      <c r="AE427" s="197">
        <v>0</v>
      </c>
      <c r="AF427" s="26" t="s">
        <v>1066</v>
      </c>
      <c r="AG427" s="26"/>
    </row>
    <row r="428" spans="1:33" x14ac:dyDescent="0.2">
      <c r="A428" s="210">
        <v>426</v>
      </c>
      <c r="B428" s="207">
        <v>110</v>
      </c>
      <c r="C428" s="208">
        <v>1</v>
      </c>
      <c r="D428" s="209" t="s">
        <v>3407</v>
      </c>
      <c r="E428" s="25" t="s">
        <v>1767</v>
      </c>
      <c r="F428" s="25" t="s">
        <v>246</v>
      </c>
      <c r="G428" s="25" t="s">
        <v>2133</v>
      </c>
      <c r="H428" s="25" t="s">
        <v>2152</v>
      </c>
      <c r="I428" s="207">
        <v>218</v>
      </c>
      <c r="J428" s="27" t="s">
        <v>3408</v>
      </c>
      <c r="K428" s="27" t="s">
        <v>3409</v>
      </c>
      <c r="L428" s="26" t="s">
        <v>1091</v>
      </c>
      <c r="M428" s="26" t="s">
        <v>952</v>
      </c>
      <c r="N428" s="26" t="s">
        <v>196</v>
      </c>
      <c r="O428" s="26" t="s">
        <v>176</v>
      </c>
      <c r="P428" s="27" t="s">
        <v>1465</v>
      </c>
      <c r="Q428" s="25" t="s">
        <v>1192</v>
      </c>
      <c r="R428" s="25" t="s">
        <v>1189</v>
      </c>
      <c r="S428" s="27" t="s">
        <v>161</v>
      </c>
      <c r="T428" s="27">
        <v>2023</v>
      </c>
      <c r="U428" s="27">
        <v>2050</v>
      </c>
      <c r="V428" s="27" t="s">
        <v>211</v>
      </c>
      <c r="W428" s="28" t="s">
        <v>1093</v>
      </c>
      <c r="X428" s="197">
        <v>1</v>
      </c>
      <c r="Y428" s="197">
        <v>1</v>
      </c>
      <c r="Z428" s="197">
        <v>1</v>
      </c>
      <c r="AA428" s="197">
        <v>1</v>
      </c>
      <c r="AB428" s="197">
        <v>1</v>
      </c>
      <c r="AC428" s="197">
        <v>0</v>
      </c>
      <c r="AD428" s="197">
        <v>1</v>
      </c>
      <c r="AE428" s="197">
        <v>1</v>
      </c>
      <c r="AF428" s="26" t="s">
        <v>2015</v>
      </c>
      <c r="AG428" s="26"/>
    </row>
    <row r="429" spans="1:33" x14ac:dyDescent="0.2">
      <c r="A429" s="210">
        <v>427</v>
      </c>
      <c r="B429" s="207">
        <v>111</v>
      </c>
      <c r="C429" s="208">
        <v>1</v>
      </c>
      <c r="D429" s="209" t="s">
        <v>3410</v>
      </c>
      <c r="E429" s="25" t="s">
        <v>127</v>
      </c>
      <c r="F429" s="25" t="s">
        <v>246</v>
      </c>
      <c r="G429" s="25" t="s">
        <v>2133</v>
      </c>
      <c r="H429" s="25" t="s">
        <v>2640</v>
      </c>
      <c r="I429" s="207">
        <v>219</v>
      </c>
      <c r="J429" s="27" t="s">
        <v>3411</v>
      </c>
      <c r="K429" s="27" t="s">
        <v>3412</v>
      </c>
      <c r="L429" s="26" t="s">
        <v>1091</v>
      </c>
      <c r="M429" s="26" t="s">
        <v>1095</v>
      </c>
      <c r="N429" s="26" t="s">
        <v>498</v>
      </c>
      <c r="O429" s="26" t="s">
        <v>176</v>
      </c>
      <c r="P429" s="27" t="s">
        <v>1465</v>
      </c>
      <c r="Q429" s="25" t="s">
        <v>1192</v>
      </c>
      <c r="R429" s="25" t="s">
        <v>1189</v>
      </c>
      <c r="S429" s="27" t="s">
        <v>161</v>
      </c>
      <c r="T429" s="27">
        <v>2023</v>
      </c>
      <c r="U429" s="27">
        <v>2050</v>
      </c>
      <c r="V429" s="27" t="s">
        <v>211</v>
      </c>
      <c r="W429" s="28" t="s">
        <v>1093</v>
      </c>
      <c r="X429" s="197">
        <v>1</v>
      </c>
      <c r="Y429" s="197">
        <v>1</v>
      </c>
      <c r="Z429" s="197">
        <v>1</v>
      </c>
      <c r="AA429" s="197">
        <v>1</v>
      </c>
      <c r="AB429" s="197">
        <v>1</v>
      </c>
      <c r="AC429" s="197">
        <v>0</v>
      </c>
      <c r="AD429" s="197">
        <v>1</v>
      </c>
      <c r="AE429" s="197">
        <v>1</v>
      </c>
      <c r="AF429" s="26" t="s">
        <v>1096</v>
      </c>
      <c r="AG429" s="26"/>
    </row>
    <row r="430" spans="1:33" x14ac:dyDescent="0.2">
      <c r="A430" s="210">
        <v>428</v>
      </c>
      <c r="B430" s="207">
        <v>112</v>
      </c>
      <c r="C430" s="208">
        <v>1</v>
      </c>
      <c r="D430" s="209" t="s">
        <v>3413</v>
      </c>
      <c r="E430" s="25" t="s">
        <v>1769</v>
      </c>
      <c r="F430" s="25" t="s">
        <v>483</v>
      </c>
      <c r="G430" s="25" t="s">
        <v>2134</v>
      </c>
      <c r="H430" s="25" t="s">
        <v>3414</v>
      </c>
      <c r="I430" s="207">
        <v>220</v>
      </c>
      <c r="J430" s="27" t="s">
        <v>3415</v>
      </c>
      <c r="K430" s="27" t="s">
        <v>3416</v>
      </c>
      <c r="L430" s="26" t="s">
        <v>2016</v>
      </c>
      <c r="M430" s="26" t="s">
        <v>683</v>
      </c>
      <c r="N430" s="26" t="s">
        <v>2017</v>
      </c>
      <c r="O430" s="26" t="s">
        <v>683</v>
      </c>
      <c r="P430" s="27" t="s">
        <v>2127</v>
      </c>
      <c r="Q430" s="25" t="s">
        <v>1192</v>
      </c>
      <c r="R430" s="25" t="s">
        <v>1189</v>
      </c>
      <c r="S430" s="27" t="s">
        <v>161</v>
      </c>
      <c r="T430" s="27">
        <v>0</v>
      </c>
      <c r="U430" s="27">
        <v>0</v>
      </c>
      <c r="V430" s="27" t="s">
        <v>211</v>
      </c>
      <c r="W430" s="28" t="s">
        <v>2019</v>
      </c>
      <c r="X430" s="197">
        <v>1</v>
      </c>
      <c r="Y430" s="197">
        <v>0</v>
      </c>
      <c r="Z430" s="197">
        <v>0</v>
      </c>
      <c r="AA430" s="197">
        <v>0</v>
      </c>
      <c r="AB430" s="197">
        <v>0</v>
      </c>
      <c r="AC430" s="197">
        <v>0</v>
      </c>
      <c r="AD430" s="197">
        <v>0</v>
      </c>
      <c r="AE430" s="197">
        <v>0</v>
      </c>
      <c r="AF430" s="26" t="s">
        <v>2020</v>
      </c>
      <c r="AG430" s="26"/>
    </row>
    <row r="431" spans="1:33" x14ac:dyDescent="0.2">
      <c r="A431" s="210">
        <v>429</v>
      </c>
      <c r="B431" s="207">
        <v>112</v>
      </c>
      <c r="C431" s="208">
        <v>2</v>
      </c>
      <c r="D431" s="209" t="s">
        <v>3417</v>
      </c>
      <c r="E431" s="25" t="s">
        <v>1769</v>
      </c>
      <c r="F431" s="25" t="s">
        <v>483</v>
      </c>
      <c r="G431" s="25" t="s">
        <v>2134</v>
      </c>
      <c r="H431" s="25" t="s">
        <v>3414</v>
      </c>
      <c r="I431" s="207">
        <v>220</v>
      </c>
      <c r="J431" s="27" t="s">
        <v>3418</v>
      </c>
      <c r="K431" s="27" t="s">
        <v>3419</v>
      </c>
      <c r="L431" s="26" t="s">
        <v>2016</v>
      </c>
      <c r="M431" s="26" t="s">
        <v>683</v>
      </c>
      <c r="N431" s="26" t="s">
        <v>2017</v>
      </c>
      <c r="O431" s="26" t="s">
        <v>683</v>
      </c>
      <c r="P431" s="27" t="s">
        <v>329</v>
      </c>
      <c r="Q431" s="25" t="s">
        <v>1195</v>
      </c>
      <c r="R431" s="25" t="s">
        <v>1186</v>
      </c>
      <c r="S431" s="27" t="s">
        <v>161</v>
      </c>
      <c r="T431" s="27">
        <v>0</v>
      </c>
      <c r="U431" s="27">
        <v>0</v>
      </c>
      <c r="V431" s="27" t="s">
        <v>211</v>
      </c>
      <c r="W431" s="28" t="s">
        <v>2021</v>
      </c>
      <c r="X431" s="197">
        <v>1</v>
      </c>
      <c r="Y431" s="197">
        <v>0</v>
      </c>
      <c r="Z431" s="197">
        <v>0</v>
      </c>
      <c r="AA431" s="197">
        <v>0</v>
      </c>
      <c r="AB431" s="197">
        <v>0</v>
      </c>
      <c r="AC431" s="197">
        <v>0</v>
      </c>
      <c r="AD431" s="197">
        <v>0</v>
      </c>
      <c r="AE431" s="197">
        <v>0</v>
      </c>
      <c r="AF431" s="26" t="s">
        <v>2022</v>
      </c>
      <c r="AG431" s="26"/>
    </row>
    <row r="432" spans="1:33" x14ac:dyDescent="0.2">
      <c r="A432" s="210">
        <v>430</v>
      </c>
      <c r="B432" s="207">
        <v>112</v>
      </c>
      <c r="C432" s="208">
        <v>3</v>
      </c>
      <c r="D432" s="209" t="s">
        <v>3420</v>
      </c>
      <c r="E432" s="25" t="s">
        <v>1769</v>
      </c>
      <c r="F432" s="25" t="s">
        <v>483</v>
      </c>
      <c r="G432" s="25" t="s">
        <v>2134</v>
      </c>
      <c r="H432" s="25" t="s">
        <v>3414</v>
      </c>
      <c r="I432" s="207">
        <v>220</v>
      </c>
      <c r="J432" s="27" t="s">
        <v>3418</v>
      </c>
      <c r="K432" s="27" t="s">
        <v>3421</v>
      </c>
      <c r="L432" s="26" t="s">
        <v>2016</v>
      </c>
      <c r="M432" s="26" t="s">
        <v>683</v>
      </c>
      <c r="N432" s="26" t="s">
        <v>2017</v>
      </c>
      <c r="O432" s="26" t="s">
        <v>683</v>
      </c>
      <c r="P432" s="27" t="s">
        <v>329</v>
      </c>
      <c r="Q432" s="25" t="s">
        <v>1195</v>
      </c>
      <c r="R432" s="25" t="s">
        <v>1186</v>
      </c>
      <c r="S432" s="27" t="s">
        <v>161</v>
      </c>
      <c r="T432" s="27">
        <v>0</v>
      </c>
      <c r="U432" s="27">
        <v>0</v>
      </c>
      <c r="V432" s="27" t="s">
        <v>211</v>
      </c>
      <c r="W432" s="28" t="s">
        <v>2023</v>
      </c>
      <c r="X432" s="197">
        <v>1</v>
      </c>
      <c r="Y432" s="197">
        <v>0</v>
      </c>
      <c r="Z432" s="197">
        <v>0</v>
      </c>
      <c r="AA432" s="197">
        <v>0</v>
      </c>
      <c r="AB432" s="197">
        <v>0</v>
      </c>
      <c r="AC432" s="197">
        <v>0</v>
      </c>
      <c r="AD432" s="197">
        <v>0</v>
      </c>
      <c r="AE432" s="197">
        <v>0</v>
      </c>
      <c r="AF432" s="26" t="s">
        <v>2024</v>
      </c>
      <c r="AG432" s="26"/>
    </row>
    <row r="433" spans="1:33" x14ac:dyDescent="0.2">
      <c r="A433" s="210">
        <v>431</v>
      </c>
      <c r="B433" s="207">
        <v>112</v>
      </c>
      <c r="C433" s="208">
        <v>4</v>
      </c>
      <c r="D433" s="209" t="s">
        <v>3422</v>
      </c>
      <c r="E433" s="25" t="s">
        <v>1769</v>
      </c>
      <c r="F433" s="25" t="s">
        <v>483</v>
      </c>
      <c r="G433" s="25" t="s">
        <v>2134</v>
      </c>
      <c r="H433" s="25" t="s">
        <v>3414</v>
      </c>
      <c r="I433" s="207">
        <v>220</v>
      </c>
      <c r="J433" s="27" t="s">
        <v>3418</v>
      </c>
      <c r="K433" s="27" t="s">
        <v>3423</v>
      </c>
      <c r="L433" s="26" t="s">
        <v>2016</v>
      </c>
      <c r="M433" s="26" t="s">
        <v>683</v>
      </c>
      <c r="N433" s="26" t="s">
        <v>2017</v>
      </c>
      <c r="O433" s="26" t="s">
        <v>683</v>
      </c>
      <c r="P433" s="27" t="s">
        <v>329</v>
      </c>
      <c r="Q433" s="25" t="s">
        <v>1195</v>
      </c>
      <c r="R433" s="25" t="s">
        <v>1186</v>
      </c>
      <c r="S433" s="27" t="s">
        <v>161</v>
      </c>
      <c r="T433" s="27">
        <v>0</v>
      </c>
      <c r="U433" s="27">
        <v>0</v>
      </c>
      <c r="V433" s="27" t="s">
        <v>211</v>
      </c>
      <c r="W433" s="28" t="s">
        <v>2025</v>
      </c>
      <c r="X433" s="197">
        <v>1</v>
      </c>
      <c r="Y433" s="197">
        <v>0</v>
      </c>
      <c r="Z433" s="197">
        <v>0</v>
      </c>
      <c r="AA433" s="197">
        <v>0</v>
      </c>
      <c r="AB433" s="197">
        <v>0</v>
      </c>
      <c r="AC433" s="197">
        <v>0</v>
      </c>
      <c r="AD433" s="197">
        <v>0</v>
      </c>
      <c r="AE433" s="197">
        <v>0</v>
      </c>
      <c r="AF433" s="26" t="s">
        <v>2026</v>
      </c>
      <c r="AG433" s="26"/>
    </row>
    <row r="434" spans="1:33" x14ac:dyDescent="0.2">
      <c r="A434" s="210">
        <v>432</v>
      </c>
      <c r="B434" s="207">
        <v>112</v>
      </c>
      <c r="C434" s="208">
        <v>5</v>
      </c>
      <c r="D434" s="209" t="s">
        <v>3424</v>
      </c>
      <c r="E434" s="25" t="s">
        <v>1769</v>
      </c>
      <c r="F434" s="25" t="s">
        <v>483</v>
      </c>
      <c r="G434" s="25" t="s">
        <v>2134</v>
      </c>
      <c r="H434" s="25" t="s">
        <v>3414</v>
      </c>
      <c r="I434" s="207">
        <v>220</v>
      </c>
      <c r="J434" s="27" t="s">
        <v>3425</v>
      </c>
      <c r="K434" s="27" t="s">
        <v>3426</v>
      </c>
      <c r="L434" s="26" t="s">
        <v>2016</v>
      </c>
      <c r="M434" s="26" t="s">
        <v>683</v>
      </c>
      <c r="N434" s="26" t="s">
        <v>2017</v>
      </c>
      <c r="O434" s="26" t="s">
        <v>683</v>
      </c>
      <c r="P434" s="27" t="s">
        <v>1203</v>
      </c>
      <c r="Q434" s="25" t="s">
        <v>1185</v>
      </c>
      <c r="R434" s="25" t="s">
        <v>1186</v>
      </c>
      <c r="S434" s="27" t="s">
        <v>161</v>
      </c>
      <c r="T434" s="27">
        <v>0</v>
      </c>
      <c r="U434" s="27">
        <v>0</v>
      </c>
      <c r="V434" s="27" t="s">
        <v>211</v>
      </c>
      <c r="W434" s="28" t="s">
        <v>2027</v>
      </c>
      <c r="X434" s="197">
        <v>1</v>
      </c>
      <c r="Y434" s="197">
        <v>0</v>
      </c>
      <c r="Z434" s="197">
        <v>0</v>
      </c>
      <c r="AA434" s="197">
        <v>0</v>
      </c>
      <c r="AB434" s="197">
        <v>0</v>
      </c>
      <c r="AC434" s="197">
        <v>0</v>
      </c>
      <c r="AD434" s="197">
        <v>0</v>
      </c>
      <c r="AE434" s="197">
        <v>0</v>
      </c>
      <c r="AF434" s="26" t="s">
        <v>2028</v>
      </c>
      <c r="AG434" s="26"/>
    </row>
    <row r="435" spans="1:33" x14ac:dyDescent="0.2">
      <c r="A435" s="210">
        <v>433</v>
      </c>
      <c r="B435" s="207">
        <v>112</v>
      </c>
      <c r="C435" s="208">
        <v>6</v>
      </c>
      <c r="D435" s="209" t="s">
        <v>3427</v>
      </c>
      <c r="E435" s="25" t="s">
        <v>1769</v>
      </c>
      <c r="F435" s="25" t="s">
        <v>483</v>
      </c>
      <c r="G435" s="25" t="s">
        <v>2134</v>
      </c>
      <c r="H435" s="25" t="s">
        <v>3414</v>
      </c>
      <c r="I435" s="207">
        <v>220</v>
      </c>
      <c r="J435" s="27" t="s">
        <v>3428</v>
      </c>
      <c r="K435" s="27" t="s">
        <v>3429</v>
      </c>
      <c r="L435" s="26" t="s">
        <v>2016</v>
      </c>
      <c r="M435" s="26" t="s">
        <v>683</v>
      </c>
      <c r="N435" s="26" t="s">
        <v>2017</v>
      </c>
      <c r="O435" s="26" t="s">
        <v>683</v>
      </c>
      <c r="P435" s="27" t="s">
        <v>225</v>
      </c>
      <c r="Q435" s="25" t="s">
        <v>1188</v>
      </c>
      <c r="R435" s="25" t="s">
        <v>1189</v>
      </c>
      <c r="S435" s="27" t="s">
        <v>161</v>
      </c>
      <c r="T435" s="27">
        <v>0</v>
      </c>
      <c r="U435" s="27">
        <v>0</v>
      </c>
      <c r="V435" s="27" t="s">
        <v>211</v>
      </c>
      <c r="W435" s="28" t="s">
        <v>2029</v>
      </c>
      <c r="X435" s="197">
        <v>1</v>
      </c>
      <c r="Y435" s="197">
        <v>0</v>
      </c>
      <c r="Z435" s="197">
        <v>0</v>
      </c>
      <c r="AA435" s="197">
        <v>0</v>
      </c>
      <c r="AB435" s="197">
        <v>0</v>
      </c>
      <c r="AC435" s="197">
        <v>0</v>
      </c>
      <c r="AD435" s="197">
        <v>0</v>
      </c>
      <c r="AE435" s="197">
        <v>0</v>
      </c>
      <c r="AF435" s="26" t="s">
        <v>2030</v>
      </c>
      <c r="AG435" s="26"/>
    </row>
    <row r="436" spans="1:33" x14ac:dyDescent="0.2">
      <c r="A436" s="210">
        <v>434</v>
      </c>
      <c r="B436" s="207">
        <v>112</v>
      </c>
      <c r="C436" s="208">
        <v>7</v>
      </c>
      <c r="D436" s="209" t="s">
        <v>3430</v>
      </c>
      <c r="E436" s="25" t="s">
        <v>1769</v>
      </c>
      <c r="F436" s="25" t="s">
        <v>483</v>
      </c>
      <c r="G436" s="25" t="s">
        <v>2134</v>
      </c>
      <c r="H436" s="25" t="s">
        <v>3414</v>
      </c>
      <c r="I436" s="207">
        <v>220</v>
      </c>
      <c r="J436" s="27" t="s">
        <v>3431</v>
      </c>
      <c r="K436" s="27" t="s">
        <v>3432</v>
      </c>
      <c r="L436" s="26" t="s">
        <v>2016</v>
      </c>
      <c r="M436" s="26" t="s">
        <v>683</v>
      </c>
      <c r="N436" s="26" t="s">
        <v>2017</v>
      </c>
      <c r="O436" s="26" t="s">
        <v>683</v>
      </c>
      <c r="P436" s="27" t="s">
        <v>1237</v>
      </c>
      <c r="Q436" s="25" t="s">
        <v>1188</v>
      </c>
      <c r="R436" s="25" t="s">
        <v>1189</v>
      </c>
      <c r="S436" s="27" t="s">
        <v>161</v>
      </c>
      <c r="T436" s="27">
        <v>0</v>
      </c>
      <c r="U436" s="27">
        <v>0</v>
      </c>
      <c r="V436" s="27" t="s">
        <v>211</v>
      </c>
      <c r="W436" s="28" t="s">
        <v>2031</v>
      </c>
      <c r="X436" s="197">
        <v>1</v>
      </c>
      <c r="Y436" s="197">
        <v>0</v>
      </c>
      <c r="Z436" s="197">
        <v>0</v>
      </c>
      <c r="AA436" s="197">
        <v>0</v>
      </c>
      <c r="AB436" s="197">
        <v>0</v>
      </c>
      <c r="AC436" s="197">
        <v>0</v>
      </c>
      <c r="AD436" s="197">
        <v>0</v>
      </c>
      <c r="AE436" s="197">
        <v>0</v>
      </c>
      <c r="AF436" s="26" t="s">
        <v>2032</v>
      </c>
      <c r="AG436" s="26"/>
    </row>
    <row r="437" spans="1:33" x14ac:dyDescent="0.2">
      <c r="A437" s="210">
        <v>435</v>
      </c>
      <c r="B437" s="207">
        <v>112</v>
      </c>
      <c r="C437" s="208">
        <v>8</v>
      </c>
      <c r="D437" s="209" t="s">
        <v>3433</v>
      </c>
      <c r="E437" s="25" t="s">
        <v>1769</v>
      </c>
      <c r="F437" s="25" t="s">
        <v>483</v>
      </c>
      <c r="G437" s="25" t="s">
        <v>2134</v>
      </c>
      <c r="H437" s="25" t="s">
        <v>3414</v>
      </c>
      <c r="I437" s="207">
        <v>220</v>
      </c>
      <c r="J437" s="27" t="s">
        <v>3434</v>
      </c>
      <c r="K437" s="27" t="s">
        <v>3435</v>
      </c>
      <c r="L437" s="26" t="s">
        <v>2016</v>
      </c>
      <c r="M437" s="26" t="s">
        <v>683</v>
      </c>
      <c r="N437" s="26" t="s">
        <v>2017</v>
      </c>
      <c r="O437" s="26" t="s">
        <v>683</v>
      </c>
      <c r="P437" s="27" t="s">
        <v>293</v>
      </c>
      <c r="Q437" s="25" t="s">
        <v>1192</v>
      </c>
      <c r="R437" s="25" t="s">
        <v>1189</v>
      </c>
      <c r="S437" s="27" t="s">
        <v>161</v>
      </c>
      <c r="T437" s="27">
        <v>0</v>
      </c>
      <c r="U437" s="27">
        <v>0</v>
      </c>
      <c r="V437" s="27" t="s">
        <v>211</v>
      </c>
      <c r="W437" s="28" t="s">
        <v>2033</v>
      </c>
      <c r="X437" s="197">
        <v>1</v>
      </c>
      <c r="Y437" s="197">
        <v>0</v>
      </c>
      <c r="Z437" s="197">
        <v>0</v>
      </c>
      <c r="AA437" s="197">
        <v>0</v>
      </c>
      <c r="AB437" s="197">
        <v>0</v>
      </c>
      <c r="AC437" s="197">
        <v>0</v>
      </c>
      <c r="AD437" s="197">
        <v>0</v>
      </c>
      <c r="AE437" s="197">
        <v>0</v>
      </c>
      <c r="AF437" s="26" t="s">
        <v>2034</v>
      </c>
      <c r="AG437" s="26"/>
    </row>
    <row r="438" spans="1:33" x14ac:dyDescent="0.2">
      <c r="A438" s="210">
        <v>436</v>
      </c>
      <c r="B438" s="207">
        <v>112</v>
      </c>
      <c r="C438" s="208">
        <v>9</v>
      </c>
      <c r="D438" s="209" t="s">
        <v>3436</v>
      </c>
      <c r="E438" s="25" t="s">
        <v>1769</v>
      </c>
      <c r="F438" s="25" t="s">
        <v>483</v>
      </c>
      <c r="G438" s="25" t="s">
        <v>2134</v>
      </c>
      <c r="H438" s="25" t="s">
        <v>3414</v>
      </c>
      <c r="I438" s="207">
        <v>220</v>
      </c>
      <c r="J438" s="27" t="s">
        <v>3437</v>
      </c>
      <c r="K438" s="27" t="s">
        <v>3438</v>
      </c>
      <c r="L438" s="26" t="s">
        <v>2016</v>
      </c>
      <c r="M438" s="26" t="s">
        <v>683</v>
      </c>
      <c r="N438" s="26" t="s">
        <v>2017</v>
      </c>
      <c r="O438" s="26" t="s">
        <v>683</v>
      </c>
      <c r="P438" s="27" t="s">
        <v>1587</v>
      </c>
      <c r="Q438" s="25" t="s">
        <v>1192</v>
      </c>
      <c r="R438" s="25" t="s">
        <v>1189</v>
      </c>
      <c r="S438" s="27" t="s">
        <v>161</v>
      </c>
      <c r="T438" s="27">
        <v>0</v>
      </c>
      <c r="U438" s="27">
        <v>0</v>
      </c>
      <c r="V438" s="27" t="s">
        <v>211</v>
      </c>
      <c r="W438" s="28" t="s">
        <v>2036</v>
      </c>
      <c r="X438" s="197">
        <v>1</v>
      </c>
      <c r="Y438" s="197">
        <v>0</v>
      </c>
      <c r="Z438" s="197">
        <v>0</v>
      </c>
      <c r="AA438" s="197">
        <v>0</v>
      </c>
      <c r="AB438" s="197">
        <v>0</v>
      </c>
      <c r="AC438" s="197">
        <v>0</v>
      </c>
      <c r="AD438" s="197">
        <v>0</v>
      </c>
      <c r="AE438" s="197">
        <v>0</v>
      </c>
      <c r="AF438" s="26" t="s">
        <v>2037</v>
      </c>
      <c r="AG438" s="26"/>
    </row>
    <row r="439" spans="1:33" x14ac:dyDescent="0.2">
      <c r="A439" s="210">
        <v>437</v>
      </c>
      <c r="B439" s="207">
        <v>112</v>
      </c>
      <c r="C439" s="208">
        <v>10</v>
      </c>
      <c r="D439" s="209" t="s">
        <v>3439</v>
      </c>
      <c r="E439" s="25" t="s">
        <v>1769</v>
      </c>
      <c r="F439" s="25" t="s">
        <v>483</v>
      </c>
      <c r="G439" s="25" t="s">
        <v>2134</v>
      </c>
      <c r="H439" s="25" t="s">
        <v>3414</v>
      </c>
      <c r="I439" s="207">
        <v>220</v>
      </c>
      <c r="J439" s="27" t="s">
        <v>3440</v>
      </c>
      <c r="K439" s="27" t="s">
        <v>3441</v>
      </c>
      <c r="L439" s="26" t="s">
        <v>2016</v>
      </c>
      <c r="M439" s="26" t="s">
        <v>683</v>
      </c>
      <c r="N439" s="26" t="s">
        <v>2017</v>
      </c>
      <c r="O439" s="26" t="s">
        <v>683</v>
      </c>
      <c r="P439" s="27" t="s">
        <v>1278</v>
      </c>
      <c r="Q439" s="25" t="s">
        <v>1195</v>
      </c>
      <c r="R439" s="25" t="s">
        <v>1186</v>
      </c>
      <c r="S439" s="27" t="s">
        <v>161</v>
      </c>
      <c r="T439" s="27">
        <v>0</v>
      </c>
      <c r="U439" s="27">
        <v>0</v>
      </c>
      <c r="V439" s="27" t="s">
        <v>211</v>
      </c>
      <c r="W439" s="28" t="s">
        <v>2038</v>
      </c>
      <c r="X439" s="197">
        <v>1</v>
      </c>
      <c r="Y439" s="197">
        <v>0</v>
      </c>
      <c r="Z439" s="197">
        <v>0</v>
      </c>
      <c r="AA439" s="197">
        <v>0</v>
      </c>
      <c r="AB439" s="197">
        <v>0</v>
      </c>
      <c r="AC439" s="197">
        <v>0</v>
      </c>
      <c r="AD439" s="197">
        <v>0</v>
      </c>
      <c r="AE439" s="197">
        <v>0</v>
      </c>
      <c r="AF439" s="26" t="s">
        <v>2039</v>
      </c>
      <c r="AG439" s="26"/>
    </row>
    <row r="440" spans="1:33" x14ac:dyDescent="0.2">
      <c r="A440" s="210">
        <v>438</v>
      </c>
      <c r="B440" s="207">
        <v>112</v>
      </c>
      <c r="C440" s="208">
        <v>11</v>
      </c>
      <c r="D440" s="209" t="s">
        <v>3442</v>
      </c>
      <c r="E440" s="25" t="s">
        <v>1769</v>
      </c>
      <c r="F440" s="25" t="s">
        <v>483</v>
      </c>
      <c r="G440" s="25" t="s">
        <v>2134</v>
      </c>
      <c r="H440" s="25" t="s">
        <v>3414</v>
      </c>
      <c r="I440" s="207">
        <v>220</v>
      </c>
      <c r="J440" s="27" t="s">
        <v>3443</v>
      </c>
      <c r="K440" s="27" t="s">
        <v>3444</v>
      </c>
      <c r="L440" s="26" t="s">
        <v>2016</v>
      </c>
      <c r="M440" s="26" t="s">
        <v>683</v>
      </c>
      <c r="N440" s="26" t="s">
        <v>2017</v>
      </c>
      <c r="O440" s="26" t="s">
        <v>683</v>
      </c>
      <c r="P440" s="27" t="s">
        <v>1668</v>
      </c>
      <c r="Q440" s="25" t="s">
        <v>1192</v>
      </c>
      <c r="R440" s="25" t="s">
        <v>1189</v>
      </c>
      <c r="S440" s="27" t="s">
        <v>161</v>
      </c>
      <c r="T440" s="27">
        <v>0</v>
      </c>
      <c r="U440" s="27">
        <v>0</v>
      </c>
      <c r="V440" s="27" t="s">
        <v>211</v>
      </c>
      <c r="W440" s="28" t="s">
        <v>2041</v>
      </c>
      <c r="X440" s="197">
        <v>1</v>
      </c>
      <c r="Y440" s="197">
        <v>0</v>
      </c>
      <c r="Z440" s="197">
        <v>0</v>
      </c>
      <c r="AA440" s="197">
        <v>0</v>
      </c>
      <c r="AB440" s="197">
        <v>0</v>
      </c>
      <c r="AC440" s="197">
        <v>0</v>
      </c>
      <c r="AD440" s="197">
        <v>0</v>
      </c>
      <c r="AE440" s="197">
        <v>0</v>
      </c>
      <c r="AF440" s="26" t="s">
        <v>2042</v>
      </c>
      <c r="AG440" s="26"/>
    </row>
    <row r="441" spans="1:33" x14ac:dyDescent="0.2">
      <c r="A441" s="210">
        <v>439</v>
      </c>
      <c r="B441" s="207">
        <v>113</v>
      </c>
      <c r="C441" s="208">
        <v>1</v>
      </c>
      <c r="D441" s="209" t="s">
        <v>3445</v>
      </c>
      <c r="E441" s="25" t="s">
        <v>1770</v>
      </c>
      <c r="F441" s="25" t="s">
        <v>154</v>
      </c>
      <c r="G441" s="25" t="s">
        <v>2134</v>
      </c>
      <c r="H441" s="25" t="s">
        <v>2337</v>
      </c>
      <c r="I441" s="207">
        <v>221</v>
      </c>
      <c r="J441" s="27" t="s">
        <v>3446</v>
      </c>
      <c r="K441" s="27" t="s">
        <v>3447</v>
      </c>
      <c r="L441" s="26" t="s">
        <v>946</v>
      </c>
      <c r="M441" s="26" t="s">
        <v>275</v>
      </c>
      <c r="N441" s="26" t="s">
        <v>297</v>
      </c>
      <c r="O441" s="26" t="s">
        <v>157</v>
      </c>
      <c r="P441" s="27" t="s">
        <v>1456</v>
      </c>
      <c r="Q441" s="25" t="s">
        <v>1192</v>
      </c>
      <c r="R441" s="25" t="s">
        <v>1189</v>
      </c>
      <c r="S441" s="27" t="s">
        <v>161</v>
      </c>
      <c r="T441" s="27">
        <v>2007</v>
      </c>
      <c r="U441" s="27">
        <v>2023</v>
      </c>
      <c r="V441" s="27" t="s">
        <v>162</v>
      </c>
      <c r="W441" s="28" t="s">
        <v>947</v>
      </c>
      <c r="X441" s="197">
        <v>1</v>
      </c>
      <c r="Y441" s="197">
        <v>0</v>
      </c>
      <c r="Z441" s="197">
        <v>0</v>
      </c>
      <c r="AA441" s="197">
        <v>0</v>
      </c>
      <c r="AB441" s="197">
        <v>0</v>
      </c>
      <c r="AC441" s="197">
        <v>0</v>
      </c>
      <c r="AD441" s="197">
        <v>0</v>
      </c>
      <c r="AE441" s="197">
        <v>0</v>
      </c>
      <c r="AF441" s="26" t="s">
        <v>2043</v>
      </c>
      <c r="AG441" s="26"/>
    </row>
    <row r="442" spans="1:33" x14ac:dyDescent="0.2">
      <c r="A442" s="210">
        <v>440</v>
      </c>
      <c r="B442" s="207">
        <v>113</v>
      </c>
      <c r="C442" s="208">
        <v>2</v>
      </c>
      <c r="D442" s="209" t="s">
        <v>3448</v>
      </c>
      <c r="E442" s="25" t="s">
        <v>1770</v>
      </c>
      <c r="F442" s="25" t="s">
        <v>154</v>
      </c>
      <c r="G442" s="25" t="s">
        <v>2134</v>
      </c>
      <c r="H442" s="25" t="s">
        <v>2337</v>
      </c>
      <c r="I442" s="207">
        <v>221</v>
      </c>
      <c r="J442" s="27" t="s">
        <v>3449</v>
      </c>
      <c r="K442" s="27" t="s">
        <v>3450</v>
      </c>
      <c r="L442" s="26" t="s">
        <v>946</v>
      </c>
      <c r="M442" s="26" t="s">
        <v>275</v>
      </c>
      <c r="N442" s="26" t="s">
        <v>297</v>
      </c>
      <c r="O442" s="26" t="s">
        <v>176</v>
      </c>
      <c r="P442" s="27" t="s">
        <v>1182</v>
      </c>
      <c r="Q442" s="25" t="s">
        <v>170</v>
      </c>
      <c r="R442" s="25" t="s">
        <v>2128</v>
      </c>
      <c r="S442" s="27" t="s">
        <v>205</v>
      </c>
      <c r="T442" s="27">
        <v>0</v>
      </c>
      <c r="U442" s="27">
        <v>0</v>
      </c>
      <c r="V442" s="27" t="s">
        <v>205</v>
      </c>
      <c r="W442" s="28" t="s">
        <v>205</v>
      </c>
      <c r="X442" s="197">
        <v>1</v>
      </c>
      <c r="Y442" s="197">
        <v>0</v>
      </c>
      <c r="Z442" s="197">
        <v>0</v>
      </c>
      <c r="AA442" s="197">
        <v>0</v>
      </c>
      <c r="AB442" s="197">
        <v>0</v>
      </c>
      <c r="AC442" s="197">
        <v>0</v>
      </c>
      <c r="AD442" s="197">
        <v>0</v>
      </c>
      <c r="AE442" s="197">
        <v>0</v>
      </c>
      <c r="AF442" s="26" t="s">
        <v>2044</v>
      </c>
      <c r="AG442" s="26"/>
    </row>
    <row r="443" spans="1:33" x14ac:dyDescent="0.2">
      <c r="A443" s="210">
        <v>441</v>
      </c>
      <c r="B443" s="207">
        <v>114</v>
      </c>
      <c r="C443" s="208">
        <v>1</v>
      </c>
      <c r="D443" s="209" t="s">
        <v>3451</v>
      </c>
      <c r="E443" s="25" t="s">
        <v>111</v>
      </c>
      <c r="F443" s="25" t="s">
        <v>246</v>
      </c>
      <c r="G443" s="25" t="s">
        <v>2134</v>
      </c>
      <c r="H443" s="25" t="s">
        <v>3452</v>
      </c>
      <c r="I443" s="207">
        <v>222</v>
      </c>
      <c r="J443" s="27" t="s">
        <v>3453</v>
      </c>
      <c r="K443" s="27" t="s">
        <v>3454</v>
      </c>
      <c r="L443" s="26" t="s">
        <v>977</v>
      </c>
      <c r="M443" s="26" t="s">
        <v>962</v>
      </c>
      <c r="N443" s="26" t="s">
        <v>978</v>
      </c>
      <c r="O443" s="26" t="s">
        <v>683</v>
      </c>
      <c r="P443" s="27" t="s">
        <v>977</v>
      </c>
      <c r="Q443" s="25" t="s">
        <v>1199</v>
      </c>
      <c r="R443" s="25" t="s">
        <v>1186</v>
      </c>
      <c r="S443" s="27" t="s">
        <v>161</v>
      </c>
      <c r="T443" s="27">
        <v>0</v>
      </c>
      <c r="U443" s="27">
        <v>0</v>
      </c>
      <c r="V443" s="27" t="s">
        <v>339</v>
      </c>
      <c r="W443" s="28" t="s">
        <v>980</v>
      </c>
      <c r="X443" s="197">
        <v>0</v>
      </c>
      <c r="Y443" s="197">
        <v>0</v>
      </c>
      <c r="Z443" s="197">
        <v>0</v>
      </c>
      <c r="AA443" s="197">
        <v>1</v>
      </c>
      <c r="AB443" s="197">
        <v>0</v>
      </c>
      <c r="AC443" s="197">
        <v>0</v>
      </c>
      <c r="AD443" s="197">
        <v>1</v>
      </c>
      <c r="AE443" s="197">
        <v>1</v>
      </c>
      <c r="AF443" s="26" t="s">
        <v>981</v>
      </c>
      <c r="AG443" s="26"/>
    </row>
    <row r="444" spans="1:33" x14ac:dyDescent="0.2">
      <c r="A444" s="210">
        <v>442</v>
      </c>
      <c r="B444" s="207">
        <v>114</v>
      </c>
      <c r="C444" s="208">
        <v>2</v>
      </c>
      <c r="D444" s="209" t="s">
        <v>3455</v>
      </c>
      <c r="E444" s="25" t="s">
        <v>111</v>
      </c>
      <c r="F444" s="25" t="s">
        <v>246</v>
      </c>
      <c r="G444" s="25" t="s">
        <v>2134</v>
      </c>
      <c r="H444" s="25" t="s">
        <v>2181</v>
      </c>
      <c r="I444" s="207">
        <v>223</v>
      </c>
      <c r="J444" s="27" t="s">
        <v>3456</v>
      </c>
      <c r="K444" s="27" t="s">
        <v>3457</v>
      </c>
      <c r="L444" s="26" t="s">
        <v>961</v>
      </c>
      <c r="M444" s="26" t="s">
        <v>962</v>
      </c>
      <c r="N444" s="26" t="s">
        <v>182</v>
      </c>
      <c r="O444" s="26" t="s">
        <v>683</v>
      </c>
      <c r="P444" s="27" t="s">
        <v>963</v>
      </c>
      <c r="Q444" s="25" t="s">
        <v>1185</v>
      </c>
      <c r="R444" s="25" t="s">
        <v>1189</v>
      </c>
      <c r="S444" s="27" t="s">
        <v>168</v>
      </c>
      <c r="T444" s="27">
        <v>0</v>
      </c>
      <c r="U444" s="27">
        <v>0</v>
      </c>
      <c r="V444" s="27" t="s">
        <v>339</v>
      </c>
      <c r="W444" s="28" t="s">
        <v>964</v>
      </c>
      <c r="X444" s="197">
        <v>0</v>
      </c>
      <c r="Y444" s="197">
        <v>0</v>
      </c>
      <c r="Z444" s="197">
        <v>0</v>
      </c>
      <c r="AA444" s="197">
        <v>1</v>
      </c>
      <c r="AB444" s="197">
        <v>0</v>
      </c>
      <c r="AC444" s="197">
        <v>0</v>
      </c>
      <c r="AD444" s="197">
        <v>0</v>
      </c>
      <c r="AE444" s="197">
        <v>0</v>
      </c>
      <c r="AF444" s="26" t="s">
        <v>965</v>
      </c>
      <c r="AG444" s="26"/>
    </row>
    <row r="445" spans="1:33" x14ac:dyDescent="0.2">
      <c r="A445" s="210">
        <v>443</v>
      </c>
      <c r="B445" s="207">
        <v>114</v>
      </c>
      <c r="C445" s="208">
        <v>3</v>
      </c>
      <c r="D445" s="209" t="s">
        <v>3458</v>
      </c>
      <c r="E445" s="25" t="s">
        <v>111</v>
      </c>
      <c r="F445" s="25" t="s">
        <v>246</v>
      </c>
      <c r="G445" s="25" t="s">
        <v>2134</v>
      </c>
      <c r="H445" s="25" t="s">
        <v>2181</v>
      </c>
      <c r="I445" s="207">
        <v>223</v>
      </c>
      <c r="J445" s="27" t="s">
        <v>3459</v>
      </c>
      <c r="K445" s="27" t="s">
        <v>3460</v>
      </c>
      <c r="L445" s="26" t="s">
        <v>961</v>
      </c>
      <c r="M445" s="26" t="s">
        <v>962</v>
      </c>
      <c r="N445" s="26" t="s">
        <v>182</v>
      </c>
      <c r="O445" s="26" t="s">
        <v>683</v>
      </c>
      <c r="P445" s="27" t="s">
        <v>971</v>
      </c>
      <c r="Q445" s="25" t="s">
        <v>1192</v>
      </c>
      <c r="R445" s="25" t="s">
        <v>1189</v>
      </c>
      <c r="S445" s="27" t="s">
        <v>161</v>
      </c>
      <c r="T445" s="27">
        <v>0</v>
      </c>
      <c r="U445" s="27">
        <v>0</v>
      </c>
      <c r="V445" s="27" t="s">
        <v>339</v>
      </c>
      <c r="W445" s="28" t="s">
        <v>972</v>
      </c>
      <c r="X445" s="197">
        <v>0</v>
      </c>
      <c r="Y445" s="197">
        <v>0</v>
      </c>
      <c r="Z445" s="197">
        <v>0</v>
      </c>
      <c r="AA445" s="197">
        <v>1</v>
      </c>
      <c r="AB445" s="197">
        <v>0</v>
      </c>
      <c r="AC445" s="197">
        <v>0</v>
      </c>
      <c r="AD445" s="197">
        <v>0</v>
      </c>
      <c r="AE445" s="197">
        <v>0</v>
      </c>
      <c r="AF445" s="26" t="s">
        <v>973</v>
      </c>
      <c r="AG445" s="26"/>
    </row>
    <row r="446" spans="1:33" x14ac:dyDescent="0.2">
      <c r="A446" s="210">
        <v>444</v>
      </c>
      <c r="B446" s="207">
        <v>114</v>
      </c>
      <c r="C446" s="208">
        <v>4</v>
      </c>
      <c r="D446" s="209" t="s">
        <v>3461</v>
      </c>
      <c r="E446" s="25" t="s">
        <v>111</v>
      </c>
      <c r="F446" s="25" t="s">
        <v>246</v>
      </c>
      <c r="G446" s="25" t="s">
        <v>2134</v>
      </c>
      <c r="H446" s="25" t="s">
        <v>2181</v>
      </c>
      <c r="I446" s="207">
        <v>223</v>
      </c>
      <c r="J446" s="27" t="s">
        <v>3462</v>
      </c>
      <c r="K446" s="27" t="s">
        <v>3463</v>
      </c>
      <c r="L446" s="26" t="s">
        <v>961</v>
      </c>
      <c r="M446" s="26" t="s">
        <v>962</v>
      </c>
      <c r="N446" s="26" t="s">
        <v>182</v>
      </c>
      <c r="O446" s="26" t="s">
        <v>683</v>
      </c>
      <c r="P446" s="27" t="s">
        <v>968</v>
      </c>
      <c r="Q446" s="25" t="s">
        <v>1192</v>
      </c>
      <c r="R446" s="25" t="s">
        <v>1189</v>
      </c>
      <c r="S446" s="27" t="s">
        <v>161</v>
      </c>
      <c r="T446" s="27">
        <v>0</v>
      </c>
      <c r="U446" s="27">
        <v>0</v>
      </c>
      <c r="V446" s="27" t="s">
        <v>339</v>
      </c>
      <c r="W446" s="28" t="s">
        <v>969</v>
      </c>
      <c r="X446" s="197">
        <v>0</v>
      </c>
      <c r="Y446" s="197">
        <v>0</v>
      </c>
      <c r="Z446" s="197">
        <v>0</v>
      </c>
      <c r="AA446" s="197">
        <v>1</v>
      </c>
      <c r="AB446" s="197">
        <v>0</v>
      </c>
      <c r="AC446" s="197">
        <v>0</v>
      </c>
      <c r="AD446" s="197">
        <v>0</v>
      </c>
      <c r="AE446" s="197">
        <v>0</v>
      </c>
      <c r="AF446" s="26" t="s">
        <v>970</v>
      </c>
      <c r="AG446" s="26"/>
    </row>
    <row r="447" spans="1:33" x14ac:dyDescent="0.2">
      <c r="A447" s="210">
        <v>445</v>
      </c>
      <c r="B447" s="207">
        <v>114</v>
      </c>
      <c r="C447" s="208">
        <v>5</v>
      </c>
      <c r="D447" s="209" t="s">
        <v>3464</v>
      </c>
      <c r="E447" s="25" t="s">
        <v>111</v>
      </c>
      <c r="F447" s="25" t="s">
        <v>246</v>
      </c>
      <c r="G447" s="25" t="s">
        <v>2134</v>
      </c>
      <c r="H447" s="25" t="s">
        <v>2181</v>
      </c>
      <c r="I447" s="207">
        <v>223</v>
      </c>
      <c r="J447" s="27" t="s">
        <v>3465</v>
      </c>
      <c r="K447" s="27" t="s">
        <v>3466</v>
      </c>
      <c r="L447" s="26" t="s">
        <v>961</v>
      </c>
      <c r="M447" s="26" t="s">
        <v>962</v>
      </c>
      <c r="N447" s="26" t="s">
        <v>182</v>
      </c>
      <c r="O447" s="26" t="s">
        <v>683</v>
      </c>
      <c r="P447" s="27" t="s">
        <v>1273</v>
      </c>
      <c r="Q447" s="25" t="s">
        <v>1185</v>
      </c>
      <c r="R447" s="25" t="s">
        <v>1189</v>
      </c>
      <c r="S447" s="27" t="s">
        <v>161</v>
      </c>
      <c r="T447" s="27">
        <v>0</v>
      </c>
      <c r="U447" s="27">
        <v>0</v>
      </c>
      <c r="V447" s="27" t="s">
        <v>339</v>
      </c>
      <c r="W447" s="28" t="s">
        <v>967</v>
      </c>
      <c r="X447" s="197">
        <v>0</v>
      </c>
      <c r="Y447" s="197">
        <v>0</v>
      </c>
      <c r="Z447" s="197">
        <v>0</v>
      </c>
      <c r="AA447" s="197">
        <v>1</v>
      </c>
      <c r="AB447" s="197">
        <v>0</v>
      </c>
      <c r="AC447" s="197">
        <v>0</v>
      </c>
      <c r="AD447" s="197">
        <v>0</v>
      </c>
      <c r="AE447" s="197">
        <v>0</v>
      </c>
      <c r="AF447" s="26" t="s">
        <v>965</v>
      </c>
      <c r="AG447" s="26"/>
    </row>
    <row r="448" spans="1:33" x14ac:dyDescent="0.2">
      <c r="A448" s="210">
        <v>446</v>
      </c>
      <c r="B448" s="207">
        <v>114</v>
      </c>
      <c r="C448" s="208">
        <v>6</v>
      </c>
      <c r="D448" s="209" t="s">
        <v>3467</v>
      </c>
      <c r="E448" s="25" t="s">
        <v>111</v>
      </c>
      <c r="F448" s="25" t="s">
        <v>246</v>
      </c>
      <c r="G448" s="25" t="s">
        <v>2134</v>
      </c>
      <c r="H448" s="25" t="s">
        <v>2181</v>
      </c>
      <c r="I448" s="207">
        <v>223</v>
      </c>
      <c r="J448" s="27" t="s">
        <v>3468</v>
      </c>
      <c r="K448" s="27" t="s">
        <v>3469</v>
      </c>
      <c r="L448" s="26" t="s">
        <v>961</v>
      </c>
      <c r="M448" s="26" t="s">
        <v>962</v>
      </c>
      <c r="N448" s="26" t="s">
        <v>182</v>
      </c>
      <c r="O448" s="26" t="s">
        <v>683</v>
      </c>
      <c r="P448" s="27" t="s">
        <v>974</v>
      </c>
      <c r="Q448" s="25" t="s">
        <v>1192</v>
      </c>
      <c r="R448" s="25" t="s">
        <v>1189</v>
      </c>
      <c r="S448" s="27" t="s">
        <v>168</v>
      </c>
      <c r="T448" s="27">
        <v>0</v>
      </c>
      <c r="U448" s="27">
        <v>0</v>
      </c>
      <c r="V448" s="27" t="s">
        <v>339</v>
      </c>
      <c r="W448" s="28" t="s">
        <v>975</v>
      </c>
      <c r="X448" s="197">
        <v>0</v>
      </c>
      <c r="Y448" s="197">
        <v>0</v>
      </c>
      <c r="Z448" s="197">
        <v>0</v>
      </c>
      <c r="AA448" s="197">
        <v>1</v>
      </c>
      <c r="AB448" s="197">
        <v>0</v>
      </c>
      <c r="AC448" s="197">
        <v>0</v>
      </c>
      <c r="AD448" s="197">
        <v>0</v>
      </c>
      <c r="AE448" s="197">
        <v>0</v>
      </c>
      <c r="AF448" s="26" t="s">
        <v>976</v>
      </c>
      <c r="AG448" s="26"/>
    </row>
    <row r="449" spans="1:33" x14ac:dyDescent="0.2">
      <c r="A449" s="210">
        <v>447</v>
      </c>
      <c r="B449" s="207">
        <v>115</v>
      </c>
      <c r="C449" s="208">
        <v>1</v>
      </c>
      <c r="D449" s="209" t="s">
        <v>3470</v>
      </c>
      <c r="E449" s="25" t="s">
        <v>1772</v>
      </c>
      <c r="F449" s="25" t="s">
        <v>483</v>
      </c>
      <c r="G449" s="25" t="s">
        <v>2134</v>
      </c>
      <c r="H449" s="25" t="s">
        <v>2152</v>
      </c>
      <c r="I449" s="207">
        <v>224</v>
      </c>
      <c r="J449" s="27" t="s">
        <v>3471</v>
      </c>
      <c r="K449" s="27" t="s">
        <v>3472</v>
      </c>
      <c r="L449" s="26" t="s">
        <v>683</v>
      </c>
      <c r="M449" s="26" t="s">
        <v>683</v>
      </c>
      <c r="N449" s="26" t="s">
        <v>196</v>
      </c>
      <c r="O449" s="26" t="s">
        <v>157</v>
      </c>
      <c r="P449" s="27" t="s">
        <v>1227</v>
      </c>
      <c r="Q449" s="25" t="s">
        <v>1195</v>
      </c>
      <c r="R449" s="25" t="s">
        <v>1186</v>
      </c>
      <c r="S449" s="27" t="s">
        <v>161</v>
      </c>
      <c r="T449" s="27">
        <v>0</v>
      </c>
      <c r="U449" s="27">
        <v>0</v>
      </c>
      <c r="V449" s="27" t="s">
        <v>162</v>
      </c>
      <c r="W449" s="28" t="s">
        <v>994</v>
      </c>
      <c r="X449" s="197">
        <v>1</v>
      </c>
      <c r="Y449" s="197">
        <v>0</v>
      </c>
      <c r="Z449" s="197">
        <v>0</v>
      </c>
      <c r="AA449" s="197">
        <v>1</v>
      </c>
      <c r="AB449" s="197">
        <v>0</v>
      </c>
      <c r="AC449" s="197">
        <v>0</v>
      </c>
      <c r="AD449" s="197">
        <v>0</v>
      </c>
      <c r="AE449" s="197">
        <v>0</v>
      </c>
      <c r="AF449" s="26" t="s">
        <v>2048</v>
      </c>
      <c r="AG449" s="26"/>
    </row>
    <row r="450" spans="1:33" x14ac:dyDescent="0.2">
      <c r="A450" s="210">
        <v>448</v>
      </c>
      <c r="B450" s="207">
        <v>115</v>
      </c>
      <c r="C450" s="208">
        <v>2</v>
      </c>
      <c r="D450" s="209" t="s">
        <v>3473</v>
      </c>
      <c r="E450" s="25" t="s">
        <v>1772</v>
      </c>
      <c r="F450" s="25" t="s">
        <v>483</v>
      </c>
      <c r="G450" s="25" t="s">
        <v>2134</v>
      </c>
      <c r="H450" s="25" t="s">
        <v>2152</v>
      </c>
      <c r="I450" s="207">
        <v>224</v>
      </c>
      <c r="J450" s="27" t="s">
        <v>3474</v>
      </c>
      <c r="K450" s="27" t="s">
        <v>3475</v>
      </c>
      <c r="L450" s="26" t="s">
        <v>683</v>
      </c>
      <c r="M450" s="26" t="s">
        <v>683</v>
      </c>
      <c r="N450" s="26" t="s">
        <v>196</v>
      </c>
      <c r="O450" s="26" t="s">
        <v>157</v>
      </c>
      <c r="P450" s="27" t="s">
        <v>1236</v>
      </c>
      <c r="Q450" s="25" t="s">
        <v>1188</v>
      </c>
      <c r="R450" s="25" t="s">
        <v>1189</v>
      </c>
      <c r="S450" s="27" t="s">
        <v>161</v>
      </c>
      <c r="T450" s="27">
        <v>0</v>
      </c>
      <c r="U450" s="27">
        <v>0</v>
      </c>
      <c r="V450" s="27" t="s">
        <v>162</v>
      </c>
      <c r="W450" s="28" t="s">
        <v>1006</v>
      </c>
      <c r="X450" s="197">
        <v>1</v>
      </c>
      <c r="Y450" s="197">
        <v>0</v>
      </c>
      <c r="Z450" s="197">
        <v>0</v>
      </c>
      <c r="AA450" s="197">
        <v>1</v>
      </c>
      <c r="AB450" s="197">
        <v>0</v>
      </c>
      <c r="AC450" s="197">
        <v>0</v>
      </c>
      <c r="AD450" s="197">
        <v>0</v>
      </c>
      <c r="AE450" s="197">
        <v>0</v>
      </c>
      <c r="AF450" s="26" t="s">
        <v>2049</v>
      </c>
      <c r="AG450" s="26"/>
    </row>
    <row r="451" spans="1:33" x14ac:dyDescent="0.2">
      <c r="A451" s="210">
        <v>449</v>
      </c>
      <c r="B451" s="207">
        <v>115</v>
      </c>
      <c r="C451" s="208">
        <v>3</v>
      </c>
      <c r="D451" s="209" t="s">
        <v>3476</v>
      </c>
      <c r="E451" s="25" t="s">
        <v>1772</v>
      </c>
      <c r="F451" s="25" t="s">
        <v>483</v>
      </c>
      <c r="G451" s="25" t="s">
        <v>2134</v>
      </c>
      <c r="H451" s="25" t="s">
        <v>2152</v>
      </c>
      <c r="I451" s="207">
        <v>224</v>
      </c>
      <c r="J451" s="27" t="s">
        <v>3477</v>
      </c>
      <c r="K451" s="27" t="s">
        <v>3478</v>
      </c>
      <c r="L451" s="26" t="s">
        <v>683</v>
      </c>
      <c r="M451" s="26" t="s">
        <v>683</v>
      </c>
      <c r="N451" s="26" t="s">
        <v>196</v>
      </c>
      <c r="O451" s="26" t="s">
        <v>157</v>
      </c>
      <c r="P451" s="27" t="s">
        <v>1267</v>
      </c>
      <c r="Q451" s="25" t="s">
        <v>1195</v>
      </c>
      <c r="R451" s="25" t="s">
        <v>1186</v>
      </c>
      <c r="S451" s="27" t="s">
        <v>161</v>
      </c>
      <c r="T451" s="27">
        <v>0</v>
      </c>
      <c r="U451" s="27">
        <v>0</v>
      </c>
      <c r="V451" s="27" t="s">
        <v>162</v>
      </c>
      <c r="W451" s="28" t="s">
        <v>991</v>
      </c>
      <c r="X451" s="197">
        <v>1</v>
      </c>
      <c r="Y451" s="197">
        <v>0</v>
      </c>
      <c r="Z451" s="197">
        <v>0</v>
      </c>
      <c r="AA451" s="197">
        <v>1</v>
      </c>
      <c r="AB451" s="197">
        <v>0</v>
      </c>
      <c r="AC451" s="197">
        <v>0</v>
      </c>
      <c r="AD451" s="197">
        <v>0</v>
      </c>
      <c r="AE451" s="197">
        <v>0</v>
      </c>
      <c r="AF451" s="26" t="s">
        <v>2050</v>
      </c>
      <c r="AG451" s="26"/>
    </row>
    <row r="452" spans="1:33" x14ac:dyDescent="0.2">
      <c r="A452" s="210">
        <v>450</v>
      </c>
      <c r="B452" s="207">
        <v>115</v>
      </c>
      <c r="C452" s="208">
        <v>4</v>
      </c>
      <c r="D452" s="209" t="s">
        <v>3479</v>
      </c>
      <c r="E452" s="25" t="s">
        <v>1772</v>
      </c>
      <c r="F452" s="25" t="s">
        <v>483</v>
      </c>
      <c r="G452" s="25" t="s">
        <v>2134</v>
      </c>
      <c r="H452" s="25" t="s">
        <v>2152</v>
      </c>
      <c r="I452" s="207">
        <v>224</v>
      </c>
      <c r="J452" s="27" t="s">
        <v>3480</v>
      </c>
      <c r="K452" s="27" t="s">
        <v>3481</v>
      </c>
      <c r="L452" s="26" t="s">
        <v>683</v>
      </c>
      <c r="M452" s="26" t="s">
        <v>683</v>
      </c>
      <c r="N452" s="26" t="s">
        <v>196</v>
      </c>
      <c r="O452" s="26" t="s">
        <v>157</v>
      </c>
      <c r="P452" s="27" t="s">
        <v>1000</v>
      </c>
      <c r="Q452" s="25" t="s">
        <v>1188</v>
      </c>
      <c r="R452" s="25" t="s">
        <v>1189</v>
      </c>
      <c r="S452" s="27" t="s">
        <v>161</v>
      </c>
      <c r="T452" s="27">
        <v>0</v>
      </c>
      <c r="U452" s="27">
        <v>0</v>
      </c>
      <c r="V452" s="27" t="s">
        <v>179</v>
      </c>
      <c r="W452" s="28" t="s">
        <v>1001</v>
      </c>
      <c r="X452" s="197">
        <v>1</v>
      </c>
      <c r="Y452" s="197">
        <v>0</v>
      </c>
      <c r="Z452" s="197">
        <v>0</v>
      </c>
      <c r="AA452" s="197">
        <v>1</v>
      </c>
      <c r="AB452" s="197">
        <v>0</v>
      </c>
      <c r="AC452" s="197">
        <v>0</v>
      </c>
      <c r="AD452" s="197">
        <v>0</v>
      </c>
      <c r="AE452" s="197">
        <v>0</v>
      </c>
      <c r="AF452" s="26" t="s">
        <v>2052</v>
      </c>
      <c r="AG452" s="26"/>
    </row>
    <row r="453" spans="1:33" x14ac:dyDescent="0.2">
      <c r="A453" s="210">
        <v>451</v>
      </c>
      <c r="B453" s="207">
        <v>115</v>
      </c>
      <c r="C453" s="208">
        <v>5</v>
      </c>
      <c r="D453" s="209" t="s">
        <v>3482</v>
      </c>
      <c r="E453" s="25" t="s">
        <v>1772</v>
      </c>
      <c r="F453" s="25" t="s">
        <v>483</v>
      </c>
      <c r="G453" s="25" t="s">
        <v>2134</v>
      </c>
      <c r="H453" s="25" t="s">
        <v>2152</v>
      </c>
      <c r="I453" s="207">
        <v>224</v>
      </c>
      <c r="J453" s="27" t="s">
        <v>3483</v>
      </c>
      <c r="K453" s="27" t="s">
        <v>3484</v>
      </c>
      <c r="L453" s="26" t="s">
        <v>683</v>
      </c>
      <c r="M453" s="26" t="s">
        <v>683</v>
      </c>
      <c r="N453" s="26" t="s">
        <v>196</v>
      </c>
      <c r="O453" s="26" t="s">
        <v>157</v>
      </c>
      <c r="P453" s="27" t="s">
        <v>434</v>
      </c>
      <c r="Q453" s="25" t="s">
        <v>1195</v>
      </c>
      <c r="R453" s="25" t="s">
        <v>1186</v>
      </c>
      <c r="S453" s="27" t="s">
        <v>161</v>
      </c>
      <c r="T453" s="27">
        <v>0</v>
      </c>
      <c r="U453" s="27">
        <v>0</v>
      </c>
      <c r="V453" s="27" t="s">
        <v>162</v>
      </c>
      <c r="W453" s="28" t="s">
        <v>990</v>
      </c>
      <c r="X453" s="197">
        <v>1</v>
      </c>
      <c r="Y453" s="197">
        <v>0</v>
      </c>
      <c r="Z453" s="197">
        <v>0</v>
      </c>
      <c r="AA453" s="197">
        <v>1</v>
      </c>
      <c r="AB453" s="197">
        <v>0</v>
      </c>
      <c r="AC453" s="197">
        <v>0</v>
      </c>
      <c r="AD453" s="197">
        <v>0</v>
      </c>
      <c r="AE453" s="197">
        <v>0</v>
      </c>
      <c r="AF453" s="26" t="s">
        <v>2053</v>
      </c>
      <c r="AG453" s="26"/>
    </row>
    <row r="454" spans="1:33" x14ac:dyDescent="0.2">
      <c r="A454" s="210">
        <v>452</v>
      </c>
      <c r="B454" s="207">
        <v>115</v>
      </c>
      <c r="C454" s="208">
        <v>6</v>
      </c>
      <c r="D454" s="209" t="s">
        <v>3485</v>
      </c>
      <c r="E454" s="25" t="s">
        <v>1772</v>
      </c>
      <c r="F454" s="25" t="s">
        <v>483</v>
      </c>
      <c r="G454" s="25" t="s">
        <v>2134</v>
      </c>
      <c r="H454" s="25" t="s">
        <v>2152</v>
      </c>
      <c r="I454" s="207">
        <v>224</v>
      </c>
      <c r="J454" s="27" t="s">
        <v>3486</v>
      </c>
      <c r="K454" s="27" t="s">
        <v>3487</v>
      </c>
      <c r="L454" s="26" t="s">
        <v>683</v>
      </c>
      <c r="M454" s="26" t="s">
        <v>683</v>
      </c>
      <c r="N454" s="26" t="s">
        <v>196</v>
      </c>
      <c r="O454" s="26" t="s">
        <v>157</v>
      </c>
      <c r="P454" s="27" t="s">
        <v>1284</v>
      </c>
      <c r="Q454" s="25" t="s">
        <v>1185</v>
      </c>
      <c r="R454" s="25" t="s">
        <v>1189</v>
      </c>
      <c r="S454" s="27" t="s">
        <v>168</v>
      </c>
      <c r="T454" s="27">
        <v>0</v>
      </c>
      <c r="U454" s="27">
        <v>0</v>
      </c>
      <c r="V454" s="27" t="s">
        <v>162</v>
      </c>
      <c r="W454" s="28" t="s">
        <v>1003</v>
      </c>
      <c r="X454" s="197">
        <v>1</v>
      </c>
      <c r="Y454" s="197">
        <v>0</v>
      </c>
      <c r="Z454" s="197">
        <v>0</v>
      </c>
      <c r="AA454" s="197">
        <v>1</v>
      </c>
      <c r="AB454" s="197">
        <v>0</v>
      </c>
      <c r="AC454" s="197">
        <v>0</v>
      </c>
      <c r="AD454" s="197">
        <v>0</v>
      </c>
      <c r="AE454" s="197">
        <v>0</v>
      </c>
      <c r="AF454" s="26" t="s">
        <v>1004</v>
      </c>
      <c r="AG454" s="26"/>
    </row>
    <row r="455" spans="1:33" x14ac:dyDescent="0.2">
      <c r="A455" s="210">
        <v>453</v>
      </c>
      <c r="B455" s="207">
        <v>115</v>
      </c>
      <c r="C455" s="208">
        <v>7</v>
      </c>
      <c r="D455" s="209" t="s">
        <v>3488</v>
      </c>
      <c r="E455" s="25" t="s">
        <v>1772</v>
      </c>
      <c r="F455" s="25" t="s">
        <v>483</v>
      </c>
      <c r="G455" s="25" t="s">
        <v>2134</v>
      </c>
      <c r="H455" s="25" t="s">
        <v>2152</v>
      </c>
      <c r="I455" s="207">
        <v>224</v>
      </c>
      <c r="J455" s="27" t="s">
        <v>3489</v>
      </c>
      <c r="K455" s="27" t="s">
        <v>3490</v>
      </c>
      <c r="L455" s="26" t="s">
        <v>683</v>
      </c>
      <c r="M455" s="26" t="s">
        <v>683</v>
      </c>
      <c r="N455" s="26" t="s">
        <v>196</v>
      </c>
      <c r="O455" s="26" t="s">
        <v>157</v>
      </c>
      <c r="P455" s="27" t="s">
        <v>998</v>
      </c>
      <c r="Q455" s="25" t="s">
        <v>1192</v>
      </c>
      <c r="R455" s="25" t="s">
        <v>1189</v>
      </c>
      <c r="S455" s="27" t="s">
        <v>161</v>
      </c>
      <c r="T455" s="27">
        <v>0</v>
      </c>
      <c r="U455" s="27">
        <v>0</v>
      </c>
      <c r="V455" s="27" t="s">
        <v>162</v>
      </c>
      <c r="W455" s="28" t="s">
        <v>999</v>
      </c>
      <c r="X455" s="197">
        <v>1</v>
      </c>
      <c r="Y455" s="197">
        <v>0</v>
      </c>
      <c r="Z455" s="197">
        <v>0</v>
      </c>
      <c r="AA455" s="197">
        <v>1</v>
      </c>
      <c r="AB455" s="197">
        <v>0</v>
      </c>
      <c r="AC455" s="197">
        <v>0</v>
      </c>
      <c r="AD455" s="197">
        <v>0</v>
      </c>
      <c r="AE455" s="197">
        <v>0</v>
      </c>
      <c r="AF455" s="26" t="s">
        <v>2054</v>
      </c>
      <c r="AG455" s="26"/>
    </row>
    <row r="456" spans="1:33" x14ac:dyDescent="0.2">
      <c r="A456" s="210">
        <v>454</v>
      </c>
      <c r="B456" s="207">
        <v>115</v>
      </c>
      <c r="C456" s="208">
        <v>8</v>
      </c>
      <c r="D456" s="209" t="s">
        <v>3491</v>
      </c>
      <c r="E456" s="25" t="s">
        <v>1772</v>
      </c>
      <c r="F456" s="25" t="s">
        <v>483</v>
      </c>
      <c r="G456" s="25" t="s">
        <v>2134</v>
      </c>
      <c r="H456" s="25" t="s">
        <v>2152</v>
      </c>
      <c r="I456" s="207">
        <v>224</v>
      </c>
      <c r="J456" s="27" t="s">
        <v>3492</v>
      </c>
      <c r="K456" s="27" t="s">
        <v>3493</v>
      </c>
      <c r="L456" s="26" t="s">
        <v>683</v>
      </c>
      <c r="M456" s="26" t="s">
        <v>683</v>
      </c>
      <c r="N456" s="26" t="s">
        <v>196</v>
      </c>
      <c r="O456" s="26" t="s">
        <v>176</v>
      </c>
      <c r="P456" s="27" t="s">
        <v>1210</v>
      </c>
      <c r="Q456" s="25" t="s">
        <v>1188</v>
      </c>
      <c r="R456" s="25" t="s">
        <v>1189</v>
      </c>
      <c r="S456" s="27" t="s">
        <v>161</v>
      </c>
      <c r="T456" s="27">
        <v>2016</v>
      </c>
      <c r="U456" s="27">
        <v>2030</v>
      </c>
      <c r="V456" s="27" t="s">
        <v>162</v>
      </c>
      <c r="W456" s="28" t="s">
        <v>996</v>
      </c>
      <c r="X456" s="197">
        <v>1</v>
      </c>
      <c r="Y456" s="197">
        <v>0</v>
      </c>
      <c r="Z456" s="197">
        <v>0</v>
      </c>
      <c r="AA456" s="197">
        <v>1</v>
      </c>
      <c r="AB456" s="197">
        <v>0</v>
      </c>
      <c r="AC456" s="197">
        <v>0</v>
      </c>
      <c r="AD456" s="197">
        <v>0</v>
      </c>
      <c r="AE456" s="197">
        <v>0</v>
      </c>
      <c r="AF456" s="26" t="s">
        <v>2055</v>
      </c>
      <c r="AG456" s="26"/>
    </row>
    <row r="457" spans="1:33" x14ac:dyDescent="0.2">
      <c r="A457" s="210">
        <v>455</v>
      </c>
      <c r="B457" s="207">
        <v>115</v>
      </c>
      <c r="C457" s="208">
        <v>9</v>
      </c>
      <c r="D457" s="209" t="s">
        <v>3494</v>
      </c>
      <c r="E457" s="25" t="s">
        <v>1772</v>
      </c>
      <c r="F457" s="25" t="s">
        <v>483</v>
      </c>
      <c r="G457" s="25" t="s">
        <v>2134</v>
      </c>
      <c r="H457" s="25" t="s">
        <v>2152</v>
      </c>
      <c r="I457" s="207">
        <v>224</v>
      </c>
      <c r="J457" s="27" t="s">
        <v>3495</v>
      </c>
      <c r="K457" s="27" t="s">
        <v>3496</v>
      </c>
      <c r="L457" s="26" t="s">
        <v>683</v>
      </c>
      <c r="M457" s="26" t="s">
        <v>683</v>
      </c>
      <c r="N457" s="26" t="s">
        <v>196</v>
      </c>
      <c r="O457" s="26" t="s">
        <v>176</v>
      </c>
      <c r="P457" s="27" t="s">
        <v>772</v>
      </c>
      <c r="Q457" s="25" t="s">
        <v>1195</v>
      </c>
      <c r="R457" s="25" t="s">
        <v>1186</v>
      </c>
      <c r="S457" s="27" t="s">
        <v>161</v>
      </c>
      <c r="T457" s="27">
        <v>2021</v>
      </c>
      <c r="U457" s="27">
        <v>2030</v>
      </c>
      <c r="V457" s="27" t="s">
        <v>162</v>
      </c>
      <c r="W457" s="28" t="s">
        <v>989</v>
      </c>
      <c r="X457" s="197">
        <v>1</v>
      </c>
      <c r="Y457" s="197">
        <v>0</v>
      </c>
      <c r="Z457" s="197">
        <v>0</v>
      </c>
      <c r="AA457" s="197">
        <v>1</v>
      </c>
      <c r="AB457" s="197">
        <v>0</v>
      </c>
      <c r="AC457" s="197">
        <v>0</v>
      </c>
      <c r="AD457" s="197">
        <v>0</v>
      </c>
      <c r="AE457" s="197">
        <v>0</v>
      </c>
      <c r="AF457" s="26" t="s">
        <v>2056</v>
      </c>
      <c r="AG457" s="26"/>
    </row>
    <row r="458" spans="1:33" x14ac:dyDescent="0.2">
      <c r="A458" s="210">
        <v>456</v>
      </c>
      <c r="B458" s="207">
        <v>115</v>
      </c>
      <c r="C458" s="208">
        <v>10</v>
      </c>
      <c r="D458" s="209" t="s">
        <v>3497</v>
      </c>
      <c r="E458" s="25" t="s">
        <v>1772</v>
      </c>
      <c r="F458" s="25" t="s">
        <v>483</v>
      </c>
      <c r="G458" s="25" t="s">
        <v>2134</v>
      </c>
      <c r="H458" s="25" t="s">
        <v>2152</v>
      </c>
      <c r="I458" s="207">
        <v>224</v>
      </c>
      <c r="J458" s="27" t="s">
        <v>3471</v>
      </c>
      <c r="K458" s="27" t="s">
        <v>3498</v>
      </c>
      <c r="L458" s="26" t="s">
        <v>683</v>
      </c>
      <c r="M458" s="26" t="s">
        <v>683</v>
      </c>
      <c r="N458" s="26" t="s">
        <v>196</v>
      </c>
      <c r="O458" s="26" t="s">
        <v>176</v>
      </c>
      <c r="P458" s="27" t="s">
        <v>1227</v>
      </c>
      <c r="Q458" s="25" t="s">
        <v>1195</v>
      </c>
      <c r="R458" s="25" t="s">
        <v>1186</v>
      </c>
      <c r="S458" s="27" t="s">
        <v>161</v>
      </c>
      <c r="T458" s="27">
        <v>2022</v>
      </c>
      <c r="U458" s="27">
        <v>2040</v>
      </c>
      <c r="V458" s="27" t="s">
        <v>162</v>
      </c>
      <c r="W458" s="28" t="s">
        <v>992</v>
      </c>
      <c r="X458" s="197">
        <v>1</v>
      </c>
      <c r="Y458" s="197">
        <v>0</v>
      </c>
      <c r="Z458" s="197">
        <v>0</v>
      </c>
      <c r="AA458" s="197">
        <v>1</v>
      </c>
      <c r="AB458" s="197">
        <v>0</v>
      </c>
      <c r="AC458" s="197">
        <v>0</v>
      </c>
      <c r="AD458" s="197">
        <v>0</v>
      </c>
      <c r="AE458" s="197">
        <v>0</v>
      </c>
      <c r="AF458" s="26" t="s">
        <v>2048</v>
      </c>
      <c r="AG458" s="26"/>
    </row>
    <row r="459" spans="1:33" x14ac:dyDescent="0.2">
      <c r="A459" s="210">
        <v>457</v>
      </c>
      <c r="B459" s="207">
        <v>115</v>
      </c>
      <c r="C459" s="208">
        <v>11</v>
      </c>
      <c r="D459" s="209" t="s">
        <v>3499</v>
      </c>
      <c r="E459" s="25" t="s">
        <v>1772</v>
      </c>
      <c r="F459" s="25" t="s">
        <v>483</v>
      </c>
      <c r="G459" s="25" t="s">
        <v>2134</v>
      </c>
      <c r="H459" s="25" t="s">
        <v>2152</v>
      </c>
      <c r="I459" s="207">
        <v>224</v>
      </c>
      <c r="J459" s="27" t="s">
        <v>3477</v>
      </c>
      <c r="K459" s="27" t="s">
        <v>3500</v>
      </c>
      <c r="L459" s="26" t="s">
        <v>683</v>
      </c>
      <c r="M459" s="26" t="s">
        <v>683</v>
      </c>
      <c r="N459" s="26" t="s">
        <v>196</v>
      </c>
      <c r="O459" s="26" t="s">
        <v>176</v>
      </c>
      <c r="P459" s="27" t="s">
        <v>1267</v>
      </c>
      <c r="Q459" s="25" t="s">
        <v>1195</v>
      </c>
      <c r="R459" s="25" t="s">
        <v>1186</v>
      </c>
      <c r="S459" s="27" t="s">
        <v>161</v>
      </c>
      <c r="T459" s="27">
        <v>2021</v>
      </c>
      <c r="U459" s="27">
        <v>2030</v>
      </c>
      <c r="V459" s="27" t="s">
        <v>162</v>
      </c>
      <c r="W459" s="28" t="s">
        <v>219</v>
      </c>
      <c r="X459" s="197">
        <v>1</v>
      </c>
      <c r="Y459" s="197">
        <v>0</v>
      </c>
      <c r="Z459" s="197">
        <v>0</v>
      </c>
      <c r="AA459" s="197">
        <v>1</v>
      </c>
      <c r="AB459" s="197">
        <v>0</v>
      </c>
      <c r="AC459" s="197">
        <v>0</v>
      </c>
      <c r="AD459" s="197">
        <v>0</v>
      </c>
      <c r="AE459" s="197">
        <v>0</v>
      </c>
      <c r="AF459" s="26" t="s">
        <v>2057</v>
      </c>
      <c r="AG459" s="26"/>
    </row>
    <row r="460" spans="1:33" x14ac:dyDescent="0.2">
      <c r="A460" s="210">
        <v>458</v>
      </c>
      <c r="B460" s="207">
        <v>115</v>
      </c>
      <c r="C460" s="208">
        <v>12</v>
      </c>
      <c r="D460" s="209" t="s">
        <v>3501</v>
      </c>
      <c r="E460" s="25" t="s">
        <v>1772</v>
      </c>
      <c r="F460" s="25" t="s">
        <v>246</v>
      </c>
      <c r="G460" s="25" t="s">
        <v>2134</v>
      </c>
      <c r="H460" s="25" t="s">
        <v>2152</v>
      </c>
      <c r="I460" s="207">
        <v>224</v>
      </c>
      <c r="J460" s="27" t="s">
        <v>3502</v>
      </c>
      <c r="K460" s="27" t="s">
        <v>3503</v>
      </c>
      <c r="L460" s="26" t="s">
        <v>927</v>
      </c>
      <c r="M460" s="26" t="s">
        <v>928</v>
      </c>
      <c r="N460" s="26" t="s">
        <v>196</v>
      </c>
      <c r="O460" s="26" t="s">
        <v>176</v>
      </c>
      <c r="P460" s="27" t="s">
        <v>1227</v>
      </c>
      <c r="Q460" s="25" t="s">
        <v>1195</v>
      </c>
      <c r="R460" s="25" t="s">
        <v>1186</v>
      </c>
      <c r="S460" s="27" t="s">
        <v>161</v>
      </c>
      <c r="T460" s="27">
        <v>2018</v>
      </c>
      <c r="U460" s="27">
        <v>2021</v>
      </c>
      <c r="V460" s="27" t="s">
        <v>234</v>
      </c>
      <c r="W460" s="28" t="s">
        <v>929</v>
      </c>
      <c r="X460" s="197">
        <v>1</v>
      </c>
      <c r="Y460" s="197">
        <v>0</v>
      </c>
      <c r="Z460" s="197">
        <v>0</v>
      </c>
      <c r="AA460" s="197">
        <v>1</v>
      </c>
      <c r="AB460" s="197">
        <v>0</v>
      </c>
      <c r="AC460" s="197">
        <v>0</v>
      </c>
      <c r="AD460" s="197">
        <v>1</v>
      </c>
      <c r="AE460" s="197">
        <v>1</v>
      </c>
      <c r="AF460" s="26" t="s">
        <v>931</v>
      </c>
      <c r="AG460" s="26"/>
    </row>
    <row r="461" spans="1:33" x14ac:dyDescent="0.2">
      <c r="A461" s="210">
        <v>459</v>
      </c>
      <c r="B461" s="207">
        <v>115</v>
      </c>
      <c r="C461" s="208">
        <v>13</v>
      </c>
      <c r="D461" s="209" t="s">
        <v>3504</v>
      </c>
      <c r="E461" s="25" t="s">
        <v>1772</v>
      </c>
      <c r="F461" s="25" t="s">
        <v>246</v>
      </c>
      <c r="G461" s="25" t="s">
        <v>2134</v>
      </c>
      <c r="H461" s="25" t="s">
        <v>2152</v>
      </c>
      <c r="I461" s="207">
        <v>224</v>
      </c>
      <c r="J461" s="27" t="s">
        <v>3505</v>
      </c>
      <c r="K461" s="27" t="s">
        <v>3506</v>
      </c>
      <c r="L461" s="26" t="s">
        <v>927</v>
      </c>
      <c r="M461" s="26" t="s">
        <v>928</v>
      </c>
      <c r="N461" s="26" t="s">
        <v>196</v>
      </c>
      <c r="O461" s="26" t="s">
        <v>176</v>
      </c>
      <c r="P461" s="27" t="s">
        <v>186</v>
      </c>
      <c r="Q461" s="25" t="s">
        <v>1192</v>
      </c>
      <c r="R461" s="25" t="s">
        <v>1189</v>
      </c>
      <c r="S461" s="27" t="s">
        <v>161</v>
      </c>
      <c r="T461" s="27">
        <v>2010</v>
      </c>
      <c r="U461" s="27">
        <v>2022</v>
      </c>
      <c r="V461" s="27" t="s">
        <v>162</v>
      </c>
      <c r="W461" s="28" t="s">
        <v>1792</v>
      </c>
      <c r="X461" s="197">
        <v>1</v>
      </c>
      <c r="Y461" s="197">
        <v>0</v>
      </c>
      <c r="Z461" s="197">
        <v>0</v>
      </c>
      <c r="AA461" s="197">
        <v>1</v>
      </c>
      <c r="AB461" s="197">
        <v>0</v>
      </c>
      <c r="AC461" s="197">
        <v>0</v>
      </c>
      <c r="AD461" s="197">
        <v>1</v>
      </c>
      <c r="AE461" s="197">
        <v>1</v>
      </c>
      <c r="AF461" s="26" t="s">
        <v>2058</v>
      </c>
      <c r="AG461" s="26"/>
    </row>
    <row r="462" spans="1:33" x14ac:dyDescent="0.2">
      <c r="A462" s="210">
        <v>460</v>
      </c>
      <c r="B462" s="207">
        <v>115</v>
      </c>
      <c r="C462" s="208">
        <v>14</v>
      </c>
      <c r="D462" s="209" t="s">
        <v>3507</v>
      </c>
      <c r="E462" s="25" t="s">
        <v>1772</v>
      </c>
      <c r="F462" s="25" t="s">
        <v>246</v>
      </c>
      <c r="G462" s="25" t="s">
        <v>2134</v>
      </c>
      <c r="H462" s="25" t="s">
        <v>2152</v>
      </c>
      <c r="I462" s="207">
        <v>224</v>
      </c>
      <c r="J462" s="27" t="s">
        <v>3508</v>
      </c>
      <c r="K462" s="27" t="s">
        <v>3509</v>
      </c>
      <c r="L462" s="26" t="s">
        <v>927</v>
      </c>
      <c r="M462" s="26" t="s">
        <v>928</v>
      </c>
      <c r="N462" s="26" t="s">
        <v>196</v>
      </c>
      <c r="O462" s="26" t="s">
        <v>176</v>
      </c>
      <c r="P462" s="27" t="s">
        <v>1267</v>
      </c>
      <c r="Q462" s="25" t="s">
        <v>1195</v>
      </c>
      <c r="R462" s="25" t="s">
        <v>1186</v>
      </c>
      <c r="S462" s="27" t="s">
        <v>161</v>
      </c>
      <c r="T462" s="27">
        <v>2021</v>
      </c>
      <c r="U462" s="27">
        <v>2030</v>
      </c>
      <c r="V462" s="27" t="s">
        <v>234</v>
      </c>
      <c r="W462" s="28" t="s">
        <v>219</v>
      </c>
      <c r="X462" s="197">
        <v>1</v>
      </c>
      <c r="Y462" s="197">
        <v>0</v>
      </c>
      <c r="Z462" s="197">
        <v>0</v>
      </c>
      <c r="AA462" s="197">
        <v>1</v>
      </c>
      <c r="AB462" s="197">
        <v>0</v>
      </c>
      <c r="AC462" s="197">
        <v>0</v>
      </c>
      <c r="AD462" s="197">
        <v>1</v>
      </c>
      <c r="AE462" s="197">
        <v>1</v>
      </c>
      <c r="AF462" s="26" t="s">
        <v>2059</v>
      </c>
      <c r="AG462" s="26"/>
    </row>
    <row r="463" spans="1:33" x14ac:dyDescent="0.2">
      <c r="A463" s="210">
        <v>461</v>
      </c>
      <c r="B463" s="207">
        <v>115</v>
      </c>
      <c r="C463" s="208">
        <v>15</v>
      </c>
      <c r="D463" s="209" t="s">
        <v>3510</v>
      </c>
      <c r="E463" s="25" t="s">
        <v>1772</v>
      </c>
      <c r="F463" s="25" t="s">
        <v>246</v>
      </c>
      <c r="G463" s="25" t="s">
        <v>2134</v>
      </c>
      <c r="H463" s="25" t="s">
        <v>2152</v>
      </c>
      <c r="I463" s="207">
        <v>224</v>
      </c>
      <c r="J463" s="27" t="s">
        <v>3511</v>
      </c>
      <c r="K463" s="27" t="s">
        <v>3512</v>
      </c>
      <c r="L463" s="26" t="s">
        <v>927</v>
      </c>
      <c r="M463" s="26" t="s">
        <v>928</v>
      </c>
      <c r="N463" s="26" t="s">
        <v>196</v>
      </c>
      <c r="O463" s="26" t="s">
        <v>176</v>
      </c>
      <c r="P463" s="27" t="s">
        <v>209</v>
      </c>
      <c r="Q463" s="25" t="s">
        <v>1192</v>
      </c>
      <c r="R463" s="25" t="s">
        <v>1189</v>
      </c>
      <c r="S463" s="27" t="s">
        <v>161</v>
      </c>
      <c r="T463" s="27">
        <v>2021</v>
      </c>
      <c r="U463" s="27">
        <v>2030</v>
      </c>
      <c r="V463" s="27" t="s">
        <v>234</v>
      </c>
      <c r="W463" s="28" t="s">
        <v>221</v>
      </c>
      <c r="X463" s="197">
        <v>1</v>
      </c>
      <c r="Y463" s="197">
        <v>0</v>
      </c>
      <c r="Z463" s="197">
        <v>0</v>
      </c>
      <c r="AA463" s="197">
        <v>1</v>
      </c>
      <c r="AB463" s="197">
        <v>0</v>
      </c>
      <c r="AC463" s="197">
        <v>0</v>
      </c>
      <c r="AD463" s="197">
        <v>1</v>
      </c>
      <c r="AE463" s="197">
        <v>1</v>
      </c>
      <c r="AF463" s="26" t="s">
        <v>932</v>
      </c>
      <c r="AG463" s="26"/>
    </row>
    <row r="464" spans="1:33" x14ac:dyDescent="0.2">
      <c r="A464" s="210">
        <v>462</v>
      </c>
      <c r="B464" s="207">
        <v>115</v>
      </c>
      <c r="C464" s="208">
        <v>16</v>
      </c>
      <c r="D464" s="209" t="s">
        <v>3513</v>
      </c>
      <c r="E464" s="25" t="s">
        <v>1772</v>
      </c>
      <c r="F464" s="25" t="s">
        <v>246</v>
      </c>
      <c r="G464" s="25" t="s">
        <v>2134</v>
      </c>
      <c r="H464" s="25" t="s">
        <v>2152</v>
      </c>
      <c r="I464" s="207">
        <v>224</v>
      </c>
      <c r="J464" s="27" t="s">
        <v>3511</v>
      </c>
      <c r="K464" s="27" t="s">
        <v>3514</v>
      </c>
      <c r="L464" s="26" t="s">
        <v>927</v>
      </c>
      <c r="M464" s="26" t="s">
        <v>928</v>
      </c>
      <c r="N464" s="26" t="s">
        <v>196</v>
      </c>
      <c r="O464" s="26" t="s">
        <v>176</v>
      </c>
      <c r="P464" s="27" t="s">
        <v>209</v>
      </c>
      <c r="Q464" s="25" t="s">
        <v>1192</v>
      </c>
      <c r="R464" s="25" t="s">
        <v>1189</v>
      </c>
      <c r="S464" s="27" t="s">
        <v>161</v>
      </c>
      <c r="T464" s="27">
        <v>0</v>
      </c>
      <c r="U464" s="27">
        <v>0</v>
      </c>
      <c r="V464" s="27" t="s">
        <v>211</v>
      </c>
      <c r="W464" s="28" t="s">
        <v>933</v>
      </c>
      <c r="X464" s="197">
        <v>1</v>
      </c>
      <c r="Y464" s="197">
        <v>0</v>
      </c>
      <c r="Z464" s="197">
        <v>0</v>
      </c>
      <c r="AA464" s="197">
        <v>1</v>
      </c>
      <c r="AB464" s="197">
        <v>0</v>
      </c>
      <c r="AC464" s="197">
        <v>0</v>
      </c>
      <c r="AD464" s="197">
        <v>1</v>
      </c>
      <c r="AE464" s="197">
        <v>1</v>
      </c>
      <c r="AF464" s="26" t="s">
        <v>932</v>
      </c>
      <c r="AG464" s="26"/>
    </row>
    <row r="465" spans="1:33" x14ac:dyDescent="0.2">
      <c r="A465" s="210">
        <v>463</v>
      </c>
      <c r="B465" s="207">
        <v>115</v>
      </c>
      <c r="C465" s="208">
        <v>17</v>
      </c>
      <c r="D465" s="209" t="s">
        <v>3515</v>
      </c>
      <c r="E465" s="25" t="s">
        <v>1772</v>
      </c>
      <c r="F465" s="25" t="s">
        <v>246</v>
      </c>
      <c r="G465" s="25" t="s">
        <v>2134</v>
      </c>
      <c r="H465" s="25" t="s">
        <v>3516</v>
      </c>
      <c r="I465" s="207">
        <v>225</v>
      </c>
      <c r="J465" s="27" t="s">
        <v>3517</v>
      </c>
      <c r="K465" s="27" t="s">
        <v>3518</v>
      </c>
      <c r="L465" s="26" t="s">
        <v>977</v>
      </c>
      <c r="M465" s="26" t="s">
        <v>1007</v>
      </c>
      <c r="N465" s="26" t="s">
        <v>2060</v>
      </c>
      <c r="O465" s="26" t="s">
        <v>683</v>
      </c>
      <c r="P465" s="27" t="s">
        <v>977</v>
      </c>
      <c r="Q465" s="25" t="s">
        <v>1199</v>
      </c>
      <c r="R465" s="25" t="s">
        <v>1186</v>
      </c>
      <c r="S465" s="27" t="s">
        <v>161</v>
      </c>
      <c r="T465" s="27">
        <v>0</v>
      </c>
      <c r="U465" s="27">
        <v>0</v>
      </c>
      <c r="V465" s="27" t="s">
        <v>339</v>
      </c>
      <c r="W465" s="28" t="s">
        <v>1008</v>
      </c>
      <c r="X465" s="197">
        <v>1</v>
      </c>
      <c r="Y465" s="197">
        <v>0</v>
      </c>
      <c r="Z465" s="197">
        <v>0</v>
      </c>
      <c r="AA465" s="197">
        <v>1</v>
      </c>
      <c r="AB465" s="197">
        <v>0</v>
      </c>
      <c r="AC465" s="197">
        <v>0</v>
      </c>
      <c r="AD465" s="197">
        <v>1</v>
      </c>
      <c r="AE465" s="197">
        <v>1</v>
      </c>
      <c r="AF465" s="26" t="s">
        <v>981</v>
      </c>
      <c r="AG465" s="26"/>
    </row>
    <row r="466" spans="1:33" x14ac:dyDescent="0.2">
      <c r="A466" s="210">
        <v>464</v>
      </c>
      <c r="B466" s="207">
        <v>115</v>
      </c>
      <c r="C466" s="208">
        <v>18</v>
      </c>
      <c r="D466" s="209" t="s">
        <v>3519</v>
      </c>
      <c r="E466" s="25" t="s">
        <v>1772</v>
      </c>
      <c r="F466" s="25" t="s">
        <v>246</v>
      </c>
      <c r="G466" s="25" t="s">
        <v>2134</v>
      </c>
      <c r="H466" s="25" t="s">
        <v>3516</v>
      </c>
      <c r="I466" s="207">
        <v>225</v>
      </c>
      <c r="J466" s="27" t="s">
        <v>3520</v>
      </c>
      <c r="K466" s="27" t="s">
        <v>3521</v>
      </c>
      <c r="L466" s="26" t="s">
        <v>1017</v>
      </c>
      <c r="M466" s="26" t="s">
        <v>1007</v>
      </c>
      <c r="N466" s="26" t="s">
        <v>2060</v>
      </c>
      <c r="O466" s="26" t="s">
        <v>683</v>
      </c>
      <c r="P466" s="27" t="s">
        <v>1249</v>
      </c>
      <c r="Q466" s="25" t="s">
        <v>1199</v>
      </c>
      <c r="R466" s="25" t="s">
        <v>1186</v>
      </c>
      <c r="S466" s="27" t="s">
        <v>161</v>
      </c>
      <c r="T466" s="27">
        <v>0</v>
      </c>
      <c r="U466" s="27">
        <v>0</v>
      </c>
      <c r="V466" s="27" t="s">
        <v>339</v>
      </c>
      <c r="W466" s="28" t="s">
        <v>1018</v>
      </c>
      <c r="X466" s="197">
        <v>1</v>
      </c>
      <c r="Y466" s="197">
        <v>0</v>
      </c>
      <c r="Z466" s="197">
        <v>0</v>
      </c>
      <c r="AA466" s="197">
        <v>1</v>
      </c>
      <c r="AB466" s="197">
        <v>0</v>
      </c>
      <c r="AC466" s="197">
        <v>0</v>
      </c>
      <c r="AD466" s="197">
        <v>1</v>
      </c>
      <c r="AE466" s="197">
        <v>1</v>
      </c>
      <c r="AF466" s="26" t="s">
        <v>1019</v>
      </c>
      <c r="AG466" s="26"/>
    </row>
    <row r="467" spans="1:33" x14ac:dyDescent="0.2">
      <c r="A467" s="210">
        <v>465</v>
      </c>
      <c r="B467" s="207">
        <v>115</v>
      </c>
      <c r="C467" s="208">
        <v>19</v>
      </c>
      <c r="D467" s="209" t="s">
        <v>3522</v>
      </c>
      <c r="E467" s="25" t="s">
        <v>1772</v>
      </c>
      <c r="F467" s="25" t="s">
        <v>246</v>
      </c>
      <c r="G467" s="25" t="s">
        <v>2134</v>
      </c>
      <c r="H467" s="25" t="s">
        <v>3516</v>
      </c>
      <c r="I467" s="207">
        <v>225</v>
      </c>
      <c r="J467" s="27" t="s">
        <v>3523</v>
      </c>
      <c r="K467" s="27" t="s">
        <v>3524</v>
      </c>
      <c r="L467" s="26" t="s">
        <v>1013</v>
      </c>
      <c r="M467" s="26" t="s">
        <v>1007</v>
      </c>
      <c r="N467" s="26" t="s">
        <v>2060</v>
      </c>
      <c r="O467" s="26" t="s">
        <v>683</v>
      </c>
      <c r="P467" s="27" t="s">
        <v>1013</v>
      </c>
      <c r="Q467" s="25" t="s">
        <v>1199</v>
      </c>
      <c r="R467" s="25" t="s">
        <v>1186</v>
      </c>
      <c r="S467" s="27" t="s">
        <v>161</v>
      </c>
      <c r="T467" s="27">
        <v>0</v>
      </c>
      <c r="U467" s="27">
        <v>0</v>
      </c>
      <c r="V467" s="27" t="s">
        <v>339</v>
      </c>
      <c r="W467" s="28" t="s">
        <v>1015</v>
      </c>
      <c r="X467" s="197">
        <v>1</v>
      </c>
      <c r="Y467" s="197">
        <v>0</v>
      </c>
      <c r="Z467" s="197">
        <v>0</v>
      </c>
      <c r="AA467" s="197">
        <v>1</v>
      </c>
      <c r="AB467" s="197">
        <v>0</v>
      </c>
      <c r="AC467" s="197">
        <v>0</v>
      </c>
      <c r="AD467" s="197">
        <v>1</v>
      </c>
      <c r="AE467" s="197">
        <v>1</v>
      </c>
      <c r="AF467" s="26" t="s">
        <v>1016</v>
      </c>
      <c r="AG467" s="26"/>
    </row>
    <row r="468" spans="1:33" x14ac:dyDescent="0.2">
      <c r="A468" s="210">
        <v>466</v>
      </c>
      <c r="B468" s="207">
        <v>115</v>
      </c>
      <c r="C468" s="208">
        <v>20</v>
      </c>
      <c r="D468" s="209" t="s">
        <v>3525</v>
      </c>
      <c r="E468" s="25" t="s">
        <v>1772</v>
      </c>
      <c r="F468" s="25" t="s">
        <v>246</v>
      </c>
      <c r="G468" s="25" t="s">
        <v>2134</v>
      </c>
      <c r="H468" s="25" t="s">
        <v>3516</v>
      </c>
      <c r="I468" s="207">
        <v>225</v>
      </c>
      <c r="J468" s="27" t="s">
        <v>3526</v>
      </c>
      <c r="K468" s="27" t="s">
        <v>3527</v>
      </c>
      <c r="L468" s="26" t="s">
        <v>1009</v>
      </c>
      <c r="M468" s="26" t="s">
        <v>1007</v>
      </c>
      <c r="N468" s="26" t="s">
        <v>2060</v>
      </c>
      <c r="O468" s="26" t="s">
        <v>683</v>
      </c>
      <c r="P468" s="27" t="s">
        <v>1009</v>
      </c>
      <c r="Q468" s="25" t="s">
        <v>1199</v>
      </c>
      <c r="R468" s="25" t="s">
        <v>1186</v>
      </c>
      <c r="S468" s="27" t="s">
        <v>161</v>
      </c>
      <c r="T468" s="27">
        <v>0</v>
      </c>
      <c r="U468" s="27">
        <v>0</v>
      </c>
      <c r="V468" s="27" t="s">
        <v>339</v>
      </c>
      <c r="W468" s="28" t="s">
        <v>1011</v>
      </c>
      <c r="X468" s="197">
        <v>1</v>
      </c>
      <c r="Y468" s="197">
        <v>0</v>
      </c>
      <c r="Z468" s="197">
        <v>0</v>
      </c>
      <c r="AA468" s="197">
        <v>1</v>
      </c>
      <c r="AB468" s="197">
        <v>0</v>
      </c>
      <c r="AC468" s="197">
        <v>0</v>
      </c>
      <c r="AD468" s="197">
        <v>1</v>
      </c>
      <c r="AE468" s="197">
        <v>1</v>
      </c>
      <c r="AF468" s="26" t="s">
        <v>1012</v>
      </c>
      <c r="AG468" s="26"/>
    </row>
    <row r="469" spans="1:33" x14ac:dyDescent="0.2">
      <c r="A469" s="210">
        <v>467</v>
      </c>
      <c r="B469" s="207">
        <v>116</v>
      </c>
      <c r="C469" s="208">
        <v>1</v>
      </c>
      <c r="D469" s="209" t="s">
        <v>3528</v>
      </c>
      <c r="E469" s="25" t="s">
        <v>1774</v>
      </c>
      <c r="F469" s="25" t="s">
        <v>483</v>
      </c>
      <c r="G469" s="25" t="s">
        <v>2134</v>
      </c>
      <c r="H469" s="25" t="s">
        <v>2160</v>
      </c>
      <c r="I469" s="207">
        <v>226</v>
      </c>
      <c r="J469" s="27" t="s">
        <v>3529</v>
      </c>
      <c r="K469" s="27" t="s">
        <v>3530</v>
      </c>
      <c r="L469" s="26" t="s">
        <v>379</v>
      </c>
      <c r="M469" s="26" t="s">
        <v>1043</v>
      </c>
      <c r="N469" s="26" t="s">
        <v>156</v>
      </c>
      <c r="O469" s="26" t="s">
        <v>157</v>
      </c>
      <c r="P469" s="27" t="s">
        <v>204</v>
      </c>
      <c r="Q469" s="25" t="s">
        <v>1185</v>
      </c>
      <c r="R469" s="25" t="s">
        <v>1186</v>
      </c>
      <c r="S469" s="27" t="s">
        <v>205</v>
      </c>
      <c r="T469" s="27">
        <v>0</v>
      </c>
      <c r="U469" s="27">
        <v>0</v>
      </c>
      <c r="V469" s="27" t="s">
        <v>205</v>
      </c>
      <c r="W469" s="28" t="s">
        <v>205</v>
      </c>
      <c r="X469" s="197">
        <v>1</v>
      </c>
      <c r="Y469" s="197">
        <v>0</v>
      </c>
      <c r="Z469" s="197">
        <v>0</v>
      </c>
      <c r="AA469" s="197">
        <v>1</v>
      </c>
      <c r="AB469" s="197">
        <v>0</v>
      </c>
      <c r="AC469" s="197">
        <v>1</v>
      </c>
      <c r="AD469" s="197">
        <v>0</v>
      </c>
      <c r="AE469" s="197">
        <v>0</v>
      </c>
      <c r="AF469" s="26" t="s">
        <v>206</v>
      </c>
      <c r="AG469" s="26"/>
    </row>
    <row r="470" spans="1:33" x14ac:dyDescent="0.2">
      <c r="A470" s="210">
        <v>468</v>
      </c>
      <c r="B470" s="207">
        <v>116</v>
      </c>
      <c r="C470" s="208">
        <v>2</v>
      </c>
      <c r="D470" s="209" t="s">
        <v>3531</v>
      </c>
      <c r="E470" s="25" t="s">
        <v>1774</v>
      </c>
      <c r="F470" s="25" t="s">
        <v>483</v>
      </c>
      <c r="G470" s="25" t="s">
        <v>2134</v>
      </c>
      <c r="H470" s="25" t="s">
        <v>2160</v>
      </c>
      <c r="I470" s="207">
        <v>226</v>
      </c>
      <c r="J470" s="27" t="s">
        <v>3529</v>
      </c>
      <c r="K470" s="27" t="s">
        <v>3532</v>
      </c>
      <c r="L470" s="26" t="s">
        <v>379</v>
      </c>
      <c r="M470" s="26" t="s">
        <v>1044</v>
      </c>
      <c r="N470" s="26" t="s">
        <v>156</v>
      </c>
      <c r="O470" s="26" t="s">
        <v>157</v>
      </c>
      <c r="P470" s="27" t="s">
        <v>204</v>
      </c>
      <c r="Q470" s="25" t="s">
        <v>1185</v>
      </c>
      <c r="R470" s="25" t="s">
        <v>1186</v>
      </c>
      <c r="S470" s="27" t="s">
        <v>205</v>
      </c>
      <c r="T470" s="27">
        <v>0</v>
      </c>
      <c r="U470" s="27">
        <v>0</v>
      </c>
      <c r="V470" s="27" t="s">
        <v>205</v>
      </c>
      <c r="W470" s="28" t="s">
        <v>205</v>
      </c>
      <c r="X470" s="197">
        <v>1</v>
      </c>
      <c r="Y470" s="197">
        <v>0</v>
      </c>
      <c r="Z470" s="197">
        <v>0</v>
      </c>
      <c r="AA470" s="197">
        <v>1</v>
      </c>
      <c r="AB470" s="197">
        <v>0</v>
      </c>
      <c r="AC470" s="197">
        <v>1</v>
      </c>
      <c r="AD470" s="197">
        <v>0</v>
      </c>
      <c r="AE470" s="197">
        <v>0</v>
      </c>
      <c r="AF470" s="26" t="s">
        <v>206</v>
      </c>
      <c r="AG470" s="26"/>
    </row>
    <row r="471" spans="1:33" x14ac:dyDescent="0.2">
      <c r="A471" s="210">
        <v>469</v>
      </c>
      <c r="B471" s="207">
        <v>116</v>
      </c>
      <c r="C471" s="208">
        <v>3</v>
      </c>
      <c r="D471" s="209" t="s">
        <v>3533</v>
      </c>
      <c r="E471" s="25" t="s">
        <v>1774</v>
      </c>
      <c r="F471" s="25" t="s">
        <v>483</v>
      </c>
      <c r="G471" s="25" t="s">
        <v>2134</v>
      </c>
      <c r="H471" s="25" t="s">
        <v>2160</v>
      </c>
      <c r="I471" s="207">
        <v>226</v>
      </c>
      <c r="J471" s="27" t="s">
        <v>3529</v>
      </c>
      <c r="K471" s="27" t="s">
        <v>3534</v>
      </c>
      <c r="L471" s="26" t="s">
        <v>1036</v>
      </c>
      <c r="M471" s="26" t="s">
        <v>1037</v>
      </c>
      <c r="N471" s="26" t="s">
        <v>156</v>
      </c>
      <c r="O471" s="26" t="s">
        <v>176</v>
      </c>
      <c r="P471" s="27" t="s">
        <v>204</v>
      </c>
      <c r="Q471" s="25" t="s">
        <v>1185</v>
      </c>
      <c r="R471" s="25" t="s">
        <v>1186</v>
      </c>
      <c r="S471" s="27" t="s">
        <v>205</v>
      </c>
      <c r="T471" s="27">
        <v>0</v>
      </c>
      <c r="U471" s="27">
        <v>0</v>
      </c>
      <c r="V471" s="27" t="s">
        <v>205</v>
      </c>
      <c r="W471" s="28" t="s">
        <v>205</v>
      </c>
      <c r="X471" s="197">
        <v>1</v>
      </c>
      <c r="Y471" s="197">
        <v>0</v>
      </c>
      <c r="Z471" s="197">
        <v>0</v>
      </c>
      <c r="AA471" s="197">
        <v>1</v>
      </c>
      <c r="AB471" s="197">
        <v>0</v>
      </c>
      <c r="AC471" s="197">
        <v>0</v>
      </c>
      <c r="AD471" s="197">
        <v>0</v>
      </c>
      <c r="AE471" s="197">
        <v>0</v>
      </c>
      <c r="AF471" s="26" t="s">
        <v>206</v>
      </c>
      <c r="AG471" s="26"/>
    </row>
    <row r="472" spans="1:33" x14ac:dyDescent="0.2">
      <c r="A472" s="210">
        <v>470</v>
      </c>
      <c r="B472" s="207">
        <v>116</v>
      </c>
      <c r="C472" s="208">
        <v>4</v>
      </c>
      <c r="D472" s="209" t="s">
        <v>3535</v>
      </c>
      <c r="E472" s="25" t="s">
        <v>1774</v>
      </c>
      <c r="F472" s="25" t="s">
        <v>483</v>
      </c>
      <c r="G472" s="25" t="s">
        <v>2134</v>
      </c>
      <c r="H472" s="25" t="s">
        <v>2160</v>
      </c>
      <c r="I472" s="207">
        <v>226</v>
      </c>
      <c r="J472" s="27" t="s">
        <v>3536</v>
      </c>
      <c r="K472" s="27" t="s">
        <v>3537</v>
      </c>
      <c r="L472" s="26" t="s">
        <v>1038</v>
      </c>
      <c r="M472" s="26" t="s">
        <v>1039</v>
      </c>
      <c r="N472" s="26" t="s">
        <v>156</v>
      </c>
      <c r="O472" s="26" t="s">
        <v>176</v>
      </c>
      <c r="P472" s="27" t="s">
        <v>1041</v>
      </c>
      <c r="Q472" s="25" t="s">
        <v>1188</v>
      </c>
      <c r="R472" s="25" t="s">
        <v>1189</v>
      </c>
      <c r="S472" s="27" t="s">
        <v>161</v>
      </c>
      <c r="T472" s="27">
        <v>2022</v>
      </c>
      <c r="U472" s="27">
        <v>2022</v>
      </c>
      <c r="V472" s="27" t="s">
        <v>211</v>
      </c>
      <c r="W472" s="28" t="s">
        <v>1042</v>
      </c>
      <c r="X472" s="197">
        <v>1</v>
      </c>
      <c r="Y472" s="197">
        <v>0</v>
      </c>
      <c r="Z472" s="197">
        <v>1</v>
      </c>
      <c r="AA472" s="197">
        <v>0</v>
      </c>
      <c r="AB472" s="197">
        <v>0</v>
      </c>
      <c r="AC472" s="197">
        <v>0</v>
      </c>
      <c r="AD472" s="197">
        <v>0</v>
      </c>
      <c r="AE472" s="197">
        <v>0</v>
      </c>
      <c r="AF472" s="26" t="s">
        <v>2062</v>
      </c>
      <c r="AG472" s="26"/>
    </row>
    <row r="473" spans="1:33" x14ac:dyDescent="0.2">
      <c r="A473" s="210">
        <v>471</v>
      </c>
      <c r="B473" s="207">
        <v>116</v>
      </c>
      <c r="C473" s="208">
        <v>5</v>
      </c>
      <c r="D473" s="209" t="s">
        <v>3538</v>
      </c>
      <c r="E473" s="25" t="s">
        <v>1774</v>
      </c>
      <c r="F473" s="25" t="s">
        <v>483</v>
      </c>
      <c r="G473" s="25" t="s">
        <v>2134</v>
      </c>
      <c r="H473" s="25" t="s">
        <v>2160</v>
      </c>
      <c r="I473" s="207">
        <v>226</v>
      </c>
      <c r="J473" s="27" t="s">
        <v>3539</v>
      </c>
      <c r="K473" s="27" t="s">
        <v>3540</v>
      </c>
      <c r="L473" s="26" t="s">
        <v>1038</v>
      </c>
      <c r="M473" s="26" t="s">
        <v>1039</v>
      </c>
      <c r="N473" s="26" t="s">
        <v>156</v>
      </c>
      <c r="O473" s="26" t="s">
        <v>176</v>
      </c>
      <c r="P473" s="27" t="s">
        <v>888</v>
      </c>
      <c r="Q473" s="25" t="s">
        <v>1192</v>
      </c>
      <c r="R473" s="25" t="s">
        <v>1189</v>
      </c>
      <c r="S473" s="27" t="s">
        <v>161</v>
      </c>
      <c r="T473" s="27">
        <v>2023</v>
      </c>
      <c r="U473" s="27">
        <v>2023</v>
      </c>
      <c r="V473" s="27" t="s">
        <v>211</v>
      </c>
      <c r="W473" s="28" t="s">
        <v>1040</v>
      </c>
      <c r="X473" s="197">
        <v>1</v>
      </c>
      <c r="Y473" s="197">
        <v>0</v>
      </c>
      <c r="Z473" s="197">
        <v>1</v>
      </c>
      <c r="AA473" s="197">
        <v>0</v>
      </c>
      <c r="AB473" s="197">
        <v>0</v>
      </c>
      <c r="AC473" s="197">
        <v>0</v>
      </c>
      <c r="AD473" s="197">
        <v>0</v>
      </c>
      <c r="AE473" s="197">
        <v>0</v>
      </c>
      <c r="AF473" s="26" t="s">
        <v>2063</v>
      </c>
      <c r="AG473" s="26"/>
    </row>
    <row r="474" spans="1:33" x14ac:dyDescent="0.2">
      <c r="A474" s="210">
        <v>472</v>
      </c>
      <c r="B474" s="207">
        <v>116</v>
      </c>
      <c r="C474" s="208">
        <v>6</v>
      </c>
      <c r="D474" s="209" t="s">
        <v>3541</v>
      </c>
      <c r="E474" s="25" t="s">
        <v>1774</v>
      </c>
      <c r="F474" s="25" t="s">
        <v>483</v>
      </c>
      <c r="G474" s="25" t="s">
        <v>2134</v>
      </c>
      <c r="H474" s="25" t="s">
        <v>2160</v>
      </c>
      <c r="I474" s="207">
        <v>226</v>
      </c>
      <c r="J474" s="27" t="s">
        <v>3529</v>
      </c>
      <c r="K474" s="27" t="s">
        <v>3542</v>
      </c>
      <c r="L474" s="26" t="s">
        <v>1034</v>
      </c>
      <c r="M474" s="26" t="s">
        <v>1035</v>
      </c>
      <c r="N474" s="26" t="s">
        <v>156</v>
      </c>
      <c r="O474" s="26" t="s">
        <v>176</v>
      </c>
      <c r="P474" s="27" t="s">
        <v>204</v>
      </c>
      <c r="Q474" s="25" t="s">
        <v>1185</v>
      </c>
      <c r="R474" s="25" t="s">
        <v>1186</v>
      </c>
      <c r="S474" s="27" t="s">
        <v>205</v>
      </c>
      <c r="T474" s="27">
        <v>0</v>
      </c>
      <c r="U474" s="27">
        <v>0</v>
      </c>
      <c r="V474" s="27" t="s">
        <v>205</v>
      </c>
      <c r="W474" s="28" t="s">
        <v>205</v>
      </c>
      <c r="X474" s="197">
        <v>1</v>
      </c>
      <c r="Y474" s="197">
        <v>0</v>
      </c>
      <c r="Z474" s="197">
        <v>0</v>
      </c>
      <c r="AA474" s="197">
        <v>0</v>
      </c>
      <c r="AB474" s="197">
        <v>0</v>
      </c>
      <c r="AC474" s="197">
        <v>0</v>
      </c>
      <c r="AD474" s="197">
        <v>0</v>
      </c>
      <c r="AE474" s="197">
        <v>0</v>
      </c>
      <c r="AF474" s="26" t="s">
        <v>206</v>
      </c>
      <c r="AG474" s="26"/>
    </row>
    <row r="475" spans="1:33" x14ac:dyDescent="0.2">
      <c r="A475" s="210">
        <v>473</v>
      </c>
      <c r="B475" s="207">
        <v>117</v>
      </c>
      <c r="C475" s="208">
        <v>1</v>
      </c>
      <c r="D475" s="209" t="s">
        <v>3543</v>
      </c>
      <c r="E475" s="25" t="s">
        <v>119</v>
      </c>
      <c r="F475" s="25" t="s">
        <v>229</v>
      </c>
      <c r="G475" s="25" t="s">
        <v>2134</v>
      </c>
      <c r="H475" s="25" t="s">
        <v>2160</v>
      </c>
      <c r="I475" s="207">
        <v>227</v>
      </c>
      <c r="J475" s="27" t="s">
        <v>3544</v>
      </c>
      <c r="K475" s="27" t="s">
        <v>3545</v>
      </c>
      <c r="L475" s="26" t="s">
        <v>1047</v>
      </c>
      <c r="M475" s="26" t="s">
        <v>1048</v>
      </c>
      <c r="N475" s="26" t="s">
        <v>156</v>
      </c>
      <c r="O475" s="26" t="s">
        <v>157</v>
      </c>
      <c r="P475" s="27" t="s">
        <v>1207</v>
      </c>
      <c r="Q475" s="25" t="s">
        <v>1185</v>
      </c>
      <c r="R475" s="25" t="s">
        <v>1189</v>
      </c>
      <c r="S475" s="27" t="s">
        <v>205</v>
      </c>
      <c r="T475" s="27">
        <v>0</v>
      </c>
      <c r="U475" s="27">
        <v>0</v>
      </c>
      <c r="V475" s="27" t="s">
        <v>205</v>
      </c>
      <c r="W475" s="28" t="s">
        <v>205</v>
      </c>
      <c r="X475" s="197">
        <v>1</v>
      </c>
      <c r="Y475" s="197">
        <v>0</v>
      </c>
      <c r="Z475" s="197">
        <v>0</v>
      </c>
      <c r="AA475" s="197">
        <v>0</v>
      </c>
      <c r="AB475" s="197">
        <v>0</v>
      </c>
      <c r="AC475" s="197">
        <v>0</v>
      </c>
      <c r="AD475" s="197">
        <v>0</v>
      </c>
      <c r="AE475" s="197">
        <v>0</v>
      </c>
      <c r="AF475" s="26" t="s">
        <v>1050</v>
      </c>
      <c r="AG475" s="26"/>
    </row>
    <row r="476" spans="1:33" x14ac:dyDescent="0.2">
      <c r="A476" s="210">
        <v>474</v>
      </c>
      <c r="B476" s="207">
        <v>118</v>
      </c>
      <c r="C476" s="208">
        <v>1</v>
      </c>
      <c r="D476" s="209" t="s">
        <v>3546</v>
      </c>
      <c r="E476" s="25" t="s">
        <v>131</v>
      </c>
      <c r="F476" s="25" t="s">
        <v>1115</v>
      </c>
      <c r="G476" s="25" t="s">
        <v>2134</v>
      </c>
      <c r="H476" s="25" t="s">
        <v>3547</v>
      </c>
      <c r="I476" s="207">
        <v>228</v>
      </c>
      <c r="J476" s="27" t="s">
        <v>3548</v>
      </c>
      <c r="K476" s="27" t="s">
        <v>3549</v>
      </c>
      <c r="L476" s="26" t="s">
        <v>1116</v>
      </c>
      <c r="M476" s="26" t="s">
        <v>2064</v>
      </c>
      <c r="N476" s="26" t="s">
        <v>1117</v>
      </c>
      <c r="O476" s="26" t="s">
        <v>683</v>
      </c>
      <c r="P476" s="27" t="s">
        <v>1452</v>
      </c>
      <c r="Q476" s="25" t="s">
        <v>1192</v>
      </c>
      <c r="R476" s="25" t="s">
        <v>1189</v>
      </c>
      <c r="S476" s="27" t="s">
        <v>161</v>
      </c>
      <c r="T476" s="27">
        <v>1970</v>
      </c>
      <c r="U476" s="27">
        <v>2023</v>
      </c>
      <c r="V476" s="27" t="s">
        <v>211</v>
      </c>
      <c r="W476" s="28" t="s">
        <v>1119</v>
      </c>
      <c r="X476" s="197">
        <v>1</v>
      </c>
      <c r="Y476" s="197">
        <v>0</v>
      </c>
      <c r="Z476" s="197">
        <v>1</v>
      </c>
      <c r="AA476" s="197">
        <v>1</v>
      </c>
      <c r="AB476" s="197">
        <v>0</v>
      </c>
      <c r="AC476" s="197">
        <v>1</v>
      </c>
      <c r="AD476" s="197">
        <v>1</v>
      </c>
      <c r="AE476" s="197">
        <v>1</v>
      </c>
      <c r="AF476" s="26" t="s">
        <v>2065</v>
      </c>
      <c r="AG476" s="26"/>
    </row>
    <row r="477" spans="1:33" x14ac:dyDescent="0.2">
      <c r="A477" s="210">
        <v>475</v>
      </c>
      <c r="B477" s="207">
        <v>119</v>
      </c>
      <c r="C477" s="208">
        <v>1</v>
      </c>
      <c r="D477" s="209" t="s">
        <v>3550</v>
      </c>
      <c r="E477" s="25" t="s">
        <v>110</v>
      </c>
      <c r="F477" s="25" t="s">
        <v>395</v>
      </c>
      <c r="G477" s="25" t="s">
        <v>2136</v>
      </c>
      <c r="H477" s="25" t="s">
        <v>2160</v>
      </c>
      <c r="I477" s="207">
        <v>229</v>
      </c>
      <c r="J477" s="27" t="s">
        <v>3551</v>
      </c>
      <c r="K477" s="27" t="s">
        <v>3552</v>
      </c>
      <c r="L477" s="26" t="s">
        <v>959</v>
      </c>
      <c r="M477" s="26" t="s">
        <v>326</v>
      </c>
      <c r="N477" s="26" t="s">
        <v>156</v>
      </c>
      <c r="O477" s="26" t="s">
        <v>157</v>
      </c>
      <c r="P477" s="27" t="s">
        <v>1246</v>
      </c>
      <c r="Q477" s="25" t="s">
        <v>1185</v>
      </c>
      <c r="R477" s="25" t="s">
        <v>1186</v>
      </c>
      <c r="S477" s="27" t="s">
        <v>328</v>
      </c>
      <c r="T477" s="27">
        <v>0</v>
      </c>
      <c r="U477" s="27">
        <v>0</v>
      </c>
      <c r="V477" s="27" t="s">
        <v>205</v>
      </c>
      <c r="W477" s="28" t="s">
        <v>205</v>
      </c>
      <c r="X477" s="197">
        <v>0</v>
      </c>
      <c r="Y477" s="197">
        <v>0</v>
      </c>
      <c r="Z477" s="197">
        <v>1</v>
      </c>
      <c r="AA477" s="197">
        <v>0</v>
      </c>
      <c r="AB477" s="197">
        <v>0</v>
      </c>
      <c r="AC477" s="197">
        <v>0</v>
      </c>
      <c r="AD477" s="197">
        <v>0</v>
      </c>
      <c r="AE477" s="197">
        <v>0</v>
      </c>
      <c r="AF477" s="26" t="s">
        <v>2066</v>
      </c>
      <c r="AG477" s="26"/>
    </row>
    <row r="478" spans="1:33" x14ac:dyDescent="0.2">
      <c r="A478" s="210">
        <v>476</v>
      </c>
      <c r="B478" s="207">
        <v>120</v>
      </c>
      <c r="C478" s="208">
        <v>1</v>
      </c>
      <c r="D478" s="209" t="s">
        <v>3553</v>
      </c>
      <c r="E478" s="25" t="s">
        <v>114</v>
      </c>
      <c r="F478" s="25" t="s">
        <v>395</v>
      </c>
      <c r="G478" s="25" t="s">
        <v>2136</v>
      </c>
      <c r="H478" s="25" t="s">
        <v>2181</v>
      </c>
      <c r="I478" s="207">
        <v>230</v>
      </c>
      <c r="J478" s="27" t="s">
        <v>3554</v>
      </c>
      <c r="K478" s="27" t="s">
        <v>3555</v>
      </c>
      <c r="L478" s="26" t="s">
        <v>683</v>
      </c>
      <c r="M478" s="26" t="s">
        <v>326</v>
      </c>
      <c r="N478" s="26" t="s">
        <v>182</v>
      </c>
      <c r="O478" s="26" t="s">
        <v>157</v>
      </c>
      <c r="P478" s="27" t="s">
        <v>1246</v>
      </c>
      <c r="Q478" s="25" t="s">
        <v>1185</v>
      </c>
      <c r="R478" s="25" t="s">
        <v>1186</v>
      </c>
      <c r="S478" s="27" t="s">
        <v>328</v>
      </c>
      <c r="T478" s="27">
        <v>0</v>
      </c>
      <c r="U478" s="27">
        <v>0</v>
      </c>
      <c r="V478" s="27" t="s">
        <v>205</v>
      </c>
      <c r="W478" s="28" t="s">
        <v>205</v>
      </c>
      <c r="X478" s="197">
        <v>0</v>
      </c>
      <c r="Y478" s="197">
        <v>0</v>
      </c>
      <c r="Z478" s="197">
        <v>1</v>
      </c>
      <c r="AA478" s="197">
        <v>0</v>
      </c>
      <c r="AB478" s="197">
        <v>0</v>
      </c>
      <c r="AC478" s="197">
        <v>0</v>
      </c>
      <c r="AD478" s="197">
        <v>0</v>
      </c>
      <c r="AE478" s="197">
        <v>0</v>
      </c>
      <c r="AF478" s="26" t="s">
        <v>988</v>
      </c>
      <c r="AG478" s="26"/>
    </row>
    <row r="479" spans="1:33" x14ac:dyDescent="0.2">
      <c r="A479" s="210">
        <v>477</v>
      </c>
      <c r="B479" s="207">
        <v>121</v>
      </c>
      <c r="C479" s="208">
        <v>1</v>
      </c>
      <c r="D479" s="209" t="s">
        <v>3556</v>
      </c>
      <c r="E479" s="25" t="s">
        <v>115</v>
      </c>
      <c r="F479" s="25" t="s">
        <v>395</v>
      </c>
      <c r="G479" s="25" t="s">
        <v>2136</v>
      </c>
      <c r="H479" s="25" t="s">
        <v>2160</v>
      </c>
      <c r="I479" s="207">
        <v>231</v>
      </c>
      <c r="J479" s="27" t="s">
        <v>3557</v>
      </c>
      <c r="K479" s="27" t="s">
        <v>3558</v>
      </c>
      <c r="L479" s="26" t="s">
        <v>683</v>
      </c>
      <c r="M479" s="26" t="s">
        <v>480</v>
      </c>
      <c r="N479" s="26" t="s">
        <v>156</v>
      </c>
      <c r="O479" s="26" t="s">
        <v>157</v>
      </c>
      <c r="P479" s="27" t="s">
        <v>1182</v>
      </c>
      <c r="Q479" s="25" t="s">
        <v>170</v>
      </c>
      <c r="R479" s="25" t="s">
        <v>2128</v>
      </c>
      <c r="S479" s="27" t="s">
        <v>205</v>
      </c>
      <c r="T479" s="27">
        <v>0</v>
      </c>
      <c r="U479" s="27">
        <v>0</v>
      </c>
      <c r="V479" s="27" t="s">
        <v>205</v>
      </c>
      <c r="W479" s="28" t="s">
        <v>205</v>
      </c>
      <c r="X479" s="197">
        <v>0</v>
      </c>
      <c r="Y479" s="197">
        <v>0</v>
      </c>
      <c r="Z479" s="197">
        <v>1</v>
      </c>
      <c r="AA479" s="197">
        <v>0</v>
      </c>
      <c r="AB479" s="197">
        <v>0</v>
      </c>
      <c r="AC479" s="197">
        <v>0</v>
      </c>
      <c r="AD479" s="197">
        <v>0</v>
      </c>
      <c r="AE479" s="197">
        <v>0</v>
      </c>
      <c r="AF479" s="26" t="s">
        <v>1020</v>
      </c>
      <c r="AG479" s="26"/>
    </row>
    <row r="480" spans="1:33" x14ac:dyDescent="0.2">
      <c r="A480" s="210">
        <v>478</v>
      </c>
      <c r="B480" s="207">
        <v>121</v>
      </c>
      <c r="C480" s="208">
        <v>2</v>
      </c>
      <c r="D480" s="209" t="s">
        <v>3559</v>
      </c>
      <c r="E480" s="25" t="s">
        <v>115</v>
      </c>
      <c r="F480" s="25" t="s">
        <v>395</v>
      </c>
      <c r="G480" s="25" t="s">
        <v>2136</v>
      </c>
      <c r="H480" s="25" t="s">
        <v>2181</v>
      </c>
      <c r="I480" s="207">
        <v>232</v>
      </c>
      <c r="J480" s="27" t="s">
        <v>3560</v>
      </c>
      <c r="K480" s="27" t="s">
        <v>3561</v>
      </c>
      <c r="L480" s="26" t="s">
        <v>683</v>
      </c>
      <c r="M480" s="26" t="s">
        <v>480</v>
      </c>
      <c r="N480" s="26" t="s">
        <v>182</v>
      </c>
      <c r="O480" s="26" t="s">
        <v>157</v>
      </c>
      <c r="P480" s="27" t="s">
        <v>1182</v>
      </c>
      <c r="Q480" s="25" t="s">
        <v>170</v>
      </c>
      <c r="R480" s="25" t="s">
        <v>2128</v>
      </c>
      <c r="S480" s="27" t="s">
        <v>205</v>
      </c>
      <c r="T480" s="27">
        <v>0</v>
      </c>
      <c r="U480" s="27">
        <v>0</v>
      </c>
      <c r="V480" s="27" t="s">
        <v>205</v>
      </c>
      <c r="W480" s="28" t="s">
        <v>205</v>
      </c>
      <c r="X480" s="197">
        <v>0</v>
      </c>
      <c r="Y480" s="197">
        <v>0</v>
      </c>
      <c r="Z480" s="197">
        <v>1</v>
      </c>
      <c r="AA480" s="197">
        <v>0</v>
      </c>
      <c r="AB480" s="197">
        <v>0</v>
      </c>
      <c r="AC480" s="197">
        <v>0</v>
      </c>
      <c r="AD480" s="197">
        <v>0</v>
      </c>
      <c r="AE480" s="197">
        <v>0</v>
      </c>
      <c r="AF480" s="26" t="s">
        <v>1020</v>
      </c>
      <c r="AG480" s="26"/>
    </row>
    <row r="481" spans="1:33" x14ac:dyDescent="0.2">
      <c r="A481" s="210">
        <v>479</v>
      </c>
      <c r="B481" s="207">
        <v>122</v>
      </c>
      <c r="C481" s="208">
        <v>1</v>
      </c>
      <c r="D481" s="209" t="s">
        <v>3562</v>
      </c>
      <c r="E481" s="25" t="s">
        <v>104</v>
      </c>
      <c r="F481" s="25" t="s">
        <v>246</v>
      </c>
      <c r="G481" s="25" t="s">
        <v>2135</v>
      </c>
      <c r="H481" s="25" t="s">
        <v>2396</v>
      </c>
      <c r="I481" s="207">
        <v>233</v>
      </c>
      <c r="J481" s="27" t="s">
        <v>3563</v>
      </c>
      <c r="K481" s="27" t="s">
        <v>3564</v>
      </c>
      <c r="L481" s="26" t="s">
        <v>935</v>
      </c>
      <c r="M481" s="26" t="s">
        <v>936</v>
      </c>
      <c r="N481" s="26" t="s">
        <v>937</v>
      </c>
      <c r="O481" s="26" t="s">
        <v>157</v>
      </c>
      <c r="P481" s="27" t="s">
        <v>1216</v>
      </c>
      <c r="Q481" s="25" t="s">
        <v>1185</v>
      </c>
      <c r="R481" s="25" t="s">
        <v>1186</v>
      </c>
      <c r="S481" s="27" t="s">
        <v>205</v>
      </c>
      <c r="T481" s="27">
        <v>0</v>
      </c>
      <c r="U481" s="27">
        <v>0</v>
      </c>
      <c r="V481" s="27" t="s">
        <v>205</v>
      </c>
      <c r="W481" s="28" t="s">
        <v>205</v>
      </c>
      <c r="X481" s="197">
        <v>0</v>
      </c>
      <c r="Y481" s="197">
        <v>0</v>
      </c>
      <c r="Z481" s="197">
        <v>1</v>
      </c>
      <c r="AA481" s="197">
        <v>0</v>
      </c>
      <c r="AB481" s="197">
        <v>0</v>
      </c>
      <c r="AC481" s="197">
        <v>1</v>
      </c>
      <c r="AD481" s="197">
        <v>0</v>
      </c>
      <c r="AE481" s="197">
        <v>0</v>
      </c>
      <c r="AF481" s="26" t="s">
        <v>206</v>
      </c>
      <c r="AG481" s="26"/>
    </row>
    <row r="482" spans="1:33" x14ac:dyDescent="0.2">
      <c r="A482" s="210">
        <v>480</v>
      </c>
      <c r="B482" s="207">
        <v>122</v>
      </c>
      <c r="C482" s="208">
        <v>2</v>
      </c>
      <c r="D482" s="209" t="s">
        <v>3565</v>
      </c>
      <c r="E482" s="25" t="s">
        <v>104</v>
      </c>
      <c r="F482" s="25" t="s">
        <v>246</v>
      </c>
      <c r="G482" s="25" t="s">
        <v>2135</v>
      </c>
      <c r="H482" s="25" t="s">
        <v>2396</v>
      </c>
      <c r="I482" s="207">
        <v>233</v>
      </c>
      <c r="J482" s="27" t="s">
        <v>3563</v>
      </c>
      <c r="K482" s="27" t="s">
        <v>3566</v>
      </c>
      <c r="L482" s="26" t="s">
        <v>935</v>
      </c>
      <c r="M482" s="26" t="s">
        <v>936</v>
      </c>
      <c r="N482" s="26" t="s">
        <v>937</v>
      </c>
      <c r="O482" s="26" t="s">
        <v>176</v>
      </c>
      <c r="P482" s="27" t="s">
        <v>1216</v>
      </c>
      <c r="Q482" s="25" t="s">
        <v>1185</v>
      </c>
      <c r="R482" s="25" t="s">
        <v>1186</v>
      </c>
      <c r="S482" s="27" t="s">
        <v>205</v>
      </c>
      <c r="T482" s="27">
        <v>0</v>
      </c>
      <c r="U482" s="27">
        <v>0</v>
      </c>
      <c r="V482" s="27" t="s">
        <v>205</v>
      </c>
      <c r="W482" s="28" t="s">
        <v>205</v>
      </c>
      <c r="X482" s="197">
        <v>0</v>
      </c>
      <c r="Y482" s="197">
        <v>0</v>
      </c>
      <c r="Z482" s="197">
        <v>1</v>
      </c>
      <c r="AA482" s="197">
        <v>0</v>
      </c>
      <c r="AB482" s="197">
        <v>0</v>
      </c>
      <c r="AC482" s="197">
        <v>1</v>
      </c>
      <c r="AD482" s="197">
        <v>0</v>
      </c>
      <c r="AE482" s="197">
        <v>0</v>
      </c>
      <c r="AF482" s="26" t="s">
        <v>206</v>
      </c>
      <c r="AG482" s="26"/>
    </row>
    <row r="483" spans="1:33" x14ac:dyDescent="0.2">
      <c r="A483" s="210">
        <v>481</v>
      </c>
      <c r="B483" s="207">
        <v>122</v>
      </c>
      <c r="C483" s="208">
        <v>3</v>
      </c>
      <c r="D483" s="209" t="s">
        <v>3567</v>
      </c>
      <c r="E483" s="25" t="s">
        <v>104</v>
      </c>
      <c r="F483" s="25" t="s">
        <v>246</v>
      </c>
      <c r="G483" s="25" t="s">
        <v>2135</v>
      </c>
      <c r="H483" s="25" t="s">
        <v>2181</v>
      </c>
      <c r="I483" s="207">
        <v>234</v>
      </c>
      <c r="J483" s="27" t="s">
        <v>3568</v>
      </c>
      <c r="K483" s="27" t="s">
        <v>3569</v>
      </c>
      <c r="L483" s="26" t="s">
        <v>935</v>
      </c>
      <c r="M483" s="26" t="s">
        <v>936</v>
      </c>
      <c r="N483" s="26" t="s">
        <v>182</v>
      </c>
      <c r="O483" s="26" t="s">
        <v>157</v>
      </c>
      <c r="P483" s="27" t="s">
        <v>1216</v>
      </c>
      <c r="Q483" s="25" t="s">
        <v>1185</v>
      </c>
      <c r="R483" s="25" t="s">
        <v>1186</v>
      </c>
      <c r="S483" s="27" t="s">
        <v>205</v>
      </c>
      <c r="T483" s="27">
        <v>0</v>
      </c>
      <c r="U483" s="27">
        <v>0</v>
      </c>
      <c r="V483" s="27" t="s">
        <v>205</v>
      </c>
      <c r="W483" s="28" t="s">
        <v>205</v>
      </c>
      <c r="X483" s="197">
        <v>0</v>
      </c>
      <c r="Y483" s="197">
        <v>0</v>
      </c>
      <c r="Z483" s="197">
        <v>1</v>
      </c>
      <c r="AA483" s="197">
        <v>0</v>
      </c>
      <c r="AB483" s="197">
        <v>0</v>
      </c>
      <c r="AC483" s="197">
        <v>1</v>
      </c>
      <c r="AD483" s="197">
        <v>0</v>
      </c>
      <c r="AE483" s="197">
        <v>0</v>
      </c>
      <c r="AF483" s="26" t="s">
        <v>206</v>
      </c>
      <c r="AG483" s="26"/>
    </row>
    <row r="484" spans="1:33" x14ac:dyDescent="0.2">
      <c r="A484" s="210">
        <v>482</v>
      </c>
      <c r="B484" s="207">
        <v>122</v>
      </c>
      <c r="C484" s="208">
        <v>4</v>
      </c>
      <c r="D484" s="209" t="s">
        <v>3570</v>
      </c>
      <c r="E484" s="25" t="s">
        <v>104</v>
      </c>
      <c r="F484" s="25" t="s">
        <v>246</v>
      </c>
      <c r="G484" s="25" t="s">
        <v>2135</v>
      </c>
      <c r="H484" s="25" t="s">
        <v>2181</v>
      </c>
      <c r="I484" s="207">
        <v>234</v>
      </c>
      <c r="J484" s="27" t="s">
        <v>3568</v>
      </c>
      <c r="K484" s="27" t="s">
        <v>3571</v>
      </c>
      <c r="L484" s="26" t="s">
        <v>935</v>
      </c>
      <c r="M484" s="26" t="s">
        <v>936</v>
      </c>
      <c r="N484" s="26" t="s">
        <v>182</v>
      </c>
      <c r="O484" s="26" t="s">
        <v>176</v>
      </c>
      <c r="P484" s="27" t="s">
        <v>1216</v>
      </c>
      <c r="Q484" s="25" t="s">
        <v>1185</v>
      </c>
      <c r="R484" s="25" t="s">
        <v>1186</v>
      </c>
      <c r="S484" s="27" t="s">
        <v>205</v>
      </c>
      <c r="T484" s="27">
        <v>0</v>
      </c>
      <c r="U484" s="27">
        <v>0</v>
      </c>
      <c r="V484" s="27" t="s">
        <v>205</v>
      </c>
      <c r="W484" s="28" t="s">
        <v>205</v>
      </c>
      <c r="X484" s="197">
        <v>0</v>
      </c>
      <c r="Y484" s="197">
        <v>0</v>
      </c>
      <c r="Z484" s="197">
        <v>1</v>
      </c>
      <c r="AA484" s="197">
        <v>0</v>
      </c>
      <c r="AB484" s="197">
        <v>0</v>
      </c>
      <c r="AC484" s="197">
        <v>1</v>
      </c>
      <c r="AD484" s="197">
        <v>0</v>
      </c>
      <c r="AE484" s="197">
        <v>0</v>
      </c>
      <c r="AF484" s="26" t="s">
        <v>206</v>
      </c>
      <c r="AG484" s="26"/>
    </row>
    <row r="485" spans="1:33" x14ac:dyDescent="0.2">
      <c r="A485" s="210">
        <v>483</v>
      </c>
      <c r="B485" s="207">
        <v>123</v>
      </c>
      <c r="C485" s="208">
        <v>1</v>
      </c>
      <c r="D485" s="209" t="s">
        <v>3572</v>
      </c>
      <c r="E485" s="25" t="s">
        <v>106</v>
      </c>
      <c r="F485" s="25" t="s">
        <v>229</v>
      </c>
      <c r="G485" s="25" t="s">
        <v>2135</v>
      </c>
      <c r="H485" s="25" t="s">
        <v>2152</v>
      </c>
      <c r="I485" s="207">
        <v>235</v>
      </c>
      <c r="J485" s="27" t="s">
        <v>3573</v>
      </c>
      <c r="K485" s="27" t="s">
        <v>3574</v>
      </c>
      <c r="L485" s="26" t="s">
        <v>938</v>
      </c>
      <c r="M485" s="26" t="s">
        <v>939</v>
      </c>
      <c r="N485" s="26" t="s">
        <v>196</v>
      </c>
      <c r="O485" s="26" t="s">
        <v>157</v>
      </c>
      <c r="P485" s="27" t="s">
        <v>186</v>
      </c>
      <c r="Q485" s="25" t="s">
        <v>1192</v>
      </c>
      <c r="R485" s="25" t="s">
        <v>1189</v>
      </c>
      <c r="S485" s="27" t="s">
        <v>168</v>
      </c>
      <c r="T485" s="27">
        <v>2021</v>
      </c>
      <c r="U485" s="27">
        <v>2022</v>
      </c>
      <c r="V485" s="27" t="s">
        <v>162</v>
      </c>
      <c r="W485" s="28" t="s">
        <v>941</v>
      </c>
      <c r="X485" s="197">
        <v>0</v>
      </c>
      <c r="Y485" s="197">
        <v>1</v>
      </c>
      <c r="Z485" s="197">
        <v>1</v>
      </c>
      <c r="AA485" s="197">
        <v>1</v>
      </c>
      <c r="AB485" s="197">
        <v>0</v>
      </c>
      <c r="AC485" s="197">
        <v>0</v>
      </c>
      <c r="AD485" s="197">
        <v>1</v>
      </c>
      <c r="AE485" s="197">
        <v>1</v>
      </c>
      <c r="AF485" s="26" t="s">
        <v>2068</v>
      </c>
      <c r="AG485" s="26"/>
    </row>
    <row r="486" spans="1:33" x14ac:dyDescent="0.2">
      <c r="A486" s="210">
        <v>484</v>
      </c>
      <c r="B486" s="207">
        <v>123</v>
      </c>
      <c r="C486" s="208">
        <v>2</v>
      </c>
      <c r="D486" s="209" t="s">
        <v>3575</v>
      </c>
      <c r="E486" s="25" t="s">
        <v>106</v>
      </c>
      <c r="F486" s="25" t="s">
        <v>229</v>
      </c>
      <c r="G486" s="25" t="s">
        <v>2135</v>
      </c>
      <c r="H486" s="25" t="s">
        <v>2152</v>
      </c>
      <c r="I486" s="207">
        <v>235</v>
      </c>
      <c r="J486" s="27" t="s">
        <v>3576</v>
      </c>
      <c r="K486" s="27" t="s">
        <v>3577</v>
      </c>
      <c r="L486" s="26" t="s">
        <v>938</v>
      </c>
      <c r="M486" s="26" t="s">
        <v>939</v>
      </c>
      <c r="N486" s="26" t="s">
        <v>196</v>
      </c>
      <c r="O486" s="26" t="s">
        <v>176</v>
      </c>
      <c r="P486" s="27" t="s">
        <v>1182</v>
      </c>
      <c r="Q486" s="25" t="s">
        <v>170</v>
      </c>
      <c r="R486" s="25" t="s">
        <v>2128</v>
      </c>
      <c r="S486" s="27" t="s">
        <v>205</v>
      </c>
      <c r="T486" s="27">
        <v>0</v>
      </c>
      <c r="U486" s="27">
        <v>0</v>
      </c>
      <c r="V486" s="27" t="s">
        <v>205</v>
      </c>
      <c r="W486" s="28" t="s">
        <v>205</v>
      </c>
      <c r="X486" s="197">
        <v>0</v>
      </c>
      <c r="Y486" s="197">
        <v>1</v>
      </c>
      <c r="Z486" s="197">
        <v>1</v>
      </c>
      <c r="AA486" s="197">
        <v>1</v>
      </c>
      <c r="AB486" s="197">
        <v>0</v>
      </c>
      <c r="AC486" s="197">
        <v>0</v>
      </c>
      <c r="AD486" s="197">
        <v>1</v>
      </c>
      <c r="AE486" s="197">
        <v>1</v>
      </c>
      <c r="AF486" s="26" t="s">
        <v>943</v>
      </c>
      <c r="AG486" s="26"/>
    </row>
    <row r="487" spans="1:33" x14ac:dyDescent="0.2">
      <c r="A487" s="210">
        <v>485</v>
      </c>
      <c r="B487" s="207">
        <v>123</v>
      </c>
      <c r="C487" s="208">
        <v>3</v>
      </c>
      <c r="D487" s="209" t="s">
        <v>3578</v>
      </c>
      <c r="E487" s="25" t="s">
        <v>106</v>
      </c>
      <c r="F487" s="25" t="s">
        <v>229</v>
      </c>
      <c r="G487" s="25" t="s">
        <v>2135</v>
      </c>
      <c r="H487" s="25" t="s">
        <v>2160</v>
      </c>
      <c r="I487" s="207">
        <v>236</v>
      </c>
      <c r="J487" s="27" t="s">
        <v>3579</v>
      </c>
      <c r="K487" s="27" t="s">
        <v>3580</v>
      </c>
      <c r="L487" s="26" t="s">
        <v>938</v>
      </c>
      <c r="M487" s="26" t="s">
        <v>939</v>
      </c>
      <c r="N487" s="26" t="s">
        <v>156</v>
      </c>
      <c r="O487" s="26" t="s">
        <v>157</v>
      </c>
      <c r="P487" s="27" t="s">
        <v>1182</v>
      </c>
      <c r="Q487" s="25" t="s">
        <v>170</v>
      </c>
      <c r="R487" s="25" t="s">
        <v>2128</v>
      </c>
      <c r="S487" s="27" t="s">
        <v>205</v>
      </c>
      <c r="T487" s="27">
        <v>0</v>
      </c>
      <c r="U487" s="27">
        <v>0</v>
      </c>
      <c r="V487" s="27" t="s">
        <v>205</v>
      </c>
      <c r="W487" s="28" t="s">
        <v>205</v>
      </c>
      <c r="X487" s="197">
        <v>1</v>
      </c>
      <c r="Y487" s="197">
        <v>1</v>
      </c>
      <c r="Z487" s="197">
        <v>1</v>
      </c>
      <c r="AA487" s="197">
        <v>1</v>
      </c>
      <c r="AB487" s="197">
        <v>0</v>
      </c>
      <c r="AC487" s="197">
        <v>0</v>
      </c>
      <c r="AD487" s="197">
        <v>1</v>
      </c>
      <c r="AE487" s="197">
        <v>1</v>
      </c>
      <c r="AF487" s="26" t="s">
        <v>940</v>
      </c>
      <c r="AG487" s="26"/>
    </row>
    <row r="488" spans="1:33" x14ac:dyDescent="0.2">
      <c r="A488" s="210">
        <v>486</v>
      </c>
      <c r="B488" s="207">
        <v>123</v>
      </c>
      <c r="C488" s="208">
        <v>4</v>
      </c>
      <c r="D488" s="209" t="s">
        <v>3581</v>
      </c>
      <c r="E488" s="25" t="s">
        <v>106</v>
      </c>
      <c r="F488" s="25" t="s">
        <v>229</v>
      </c>
      <c r="G488" s="25" t="s">
        <v>2135</v>
      </c>
      <c r="H488" s="25" t="s">
        <v>2160</v>
      </c>
      <c r="I488" s="207">
        <v>236</v>
      </c>
      <c r="J488" s="27" t="s">
        <v>3579</v>
      </c>
      <c r="K488" s="27" t="s">
        <v>3582</v>
      </c>
      <c r="L488" s="26" t="s">
        <v>938</v>
      </c>
      <c r="M488" s="26" t="s">
        <v>939</v>
      </c>
      <c r="N488" s="26" t="s">
        <v>156</v>
      </c>
      <c r="O488" s="26" t="s">
        <v>176</v>
      </c>
      <c r="P488" s="27" t="s">
        <v>1182</v>
      </c>
      <c r="Q488" s="25" t="s">
        <v>170</v>
      </c>
      <c r="R488" s="25" t="s">
        <v>2128</v>
      </c>
      <c r="S488" s="27" t="s">
        <v>205</v>
      </c>
      <c r="T488" s="27">
        <v>0</v>
      </c>
      <c r="U488" s="27">
        <v>0</v>
      </c>
      <c r="V488" s="27" t="s">
        <v>205</v>
      </c>
      <c r="W488" s="28" t="s">
        <v>205</v>
      </c>
      <c r="X488" s="197">
        <v>1</v>
      </c>
      <c r="Y488" s="197">
        <v>1</v>
      </c>
      <c r="Z488" s="197">
        <v>1</v>
      </c>
      <c r="AA488" s="197">
        <v>1</v>
      </c>
      <c r="AB488" s="197">
        <v>0</v>
      </c>
      <c r="AC488" s="197">
        <v>0</v>
      </c>
      <c r="AD488" s="197">
        <v>1</v>
      </c>
      <c r="AE488" s="197">
        <v>1</v>
      </c>
      <c r="AF488" s="26" t="s">
        <v>940</v>
      </c>
      <c r="AG488" s="26"/>
    </row>
    <row r="489" spans="1:33" x14ac:dyDescent="0.2">
      <c r="A489" s="210">
        <v>487</v>
      </c>
      <c r="B489" s="207">
        <v>123</v>
      </c>
      <c r="C489" s="208">
        <v>5</v>
      </c>
      <c r="D489" s="209" t="s">
        <v>3583</v>
      </c>
      <c r="E489" s="25" t="s">
        <v>106</v>
      </c>
      <c r="F489" s="25" t="s">
        <v>229</v>
      </c>
      <c r="G489" s="25" t="s">
        <v>2135</v>
      </c>
      <c r="H489" s="25" t="s">
        <v>2181</v>
      </c>
      <c r="I489" s="207">
        <v>237</v>
      </c>
      <c r="J489" s="27" t="s">
        <v>3584</v>
      </c>
      <c r="K489" s="27" t="s">
        <v>3585</v>
      </c>
      <c r="L489" s="26" t="s">
        <v>938</v>
      </c>
      <c r="M489" s="26" t="s">
        <v>939</v>
      </c>
      <c r="N489" s="26" t="s">
        <v>182</v>
      </c>
      <c r="O489" s="26" t="s">
        <v>157</v>
      </c>
      <c r="P489" s="27" t="s">
        <v>1182</v>
      </c>
      <c r="Q489" s="25" t="s">
        <v>170</v>
      </c>
      <c r="R489" s="25" t="s">
        <v>2128</v>
      </c>
      <c r="S489" s="27" t="s">
        <v>205</v>
      </c>
      <c r="T489" s="27">
        <v>0</v>
      </c>
      <c r="U489" s="27">
        <v>0</v>
      </c>
      <c r="V489" s="27" t="s">
        <v>205</v>
      </c>
      <c r="W489" s="28" t="s">
        <v>205</v>
      </c>
      <c r="X489" s="197">
        <v>0</v>
      </c>
      <c r="Y489" s="197">
        <v>1</v>
      </c>
      <c r="Z489" s="197">
        <v>1</v>
      </c>
      <c r="AA489" s="197">
        <v>1</v>
      </c>
      <c r="AB489" s="197">
        <v>0</v>
      </c>
      <c r="AC489" s="197">
        <v>0</v>
      </c>
      <c r="AD489" s="197">
        <v>1</v>
      </c>
      <c r="AE489" s="197">
        <v>1</v>
      </c>
      <c r="AF489" s="26" t="s">
        <v>206</v>
      </c>
      <c r="AG489" s="26"/>
    </row>
    <row r="490" spans="1:33" x14ac:dyDescent="0.2">
      <c r="A490" s="210">
        <v>488</v>
      </c>
      <c r="B490" s="207">
        <v>123</v>
      </c>
      <c r="C490" s="208">
        <v>6</v>
      </c>
      <c r="D490" s="209" t="s">
        <v>3586</v>
      </c>
      <c r="E490" s="25" t="s">
        <v>106</v>
      </c>
      <c r="F490" s="25" t="s">
        <v>229</v>
      </c>
      <c r="G490" s="25" t="s">
        <v>2135</v>
      </c>
      <c r="H490" s="25" t="s">
        <v>2181</v>
      </c>
      <c r="I490" s="207">
        <v>237</v>
      </c>
      <c r="J490" s="27" t="s">
        <v>3584</v>
      </c>
      <c r="K490" s="27" t="s">
        <v>3587</v>
      </c>
      <c r="L490" s="26" t="s">
        <v>938</v>
      </c>
      <c r="M490" s="26" t="s">
        <v>939</v>
      </c>
      <c r="N490" s="26" t="s">
        <v>182</v>
      </c>
      <c r="O490" s="26" t="s">
        <v>176</v>
      </c>
      <c r="P490" s="27" t="s">
        <v>1182</v>
      </c>
      <c r="Q490" s="25" t="s">
        <v>170</v>
      </c>
      <c r="R490" s="25" t="s">
        <v>2128</v>
      </c>
      <c r="S490" s="27" t="s">
        <v>205</v>
      </c>
      <c r="T490" s="27">
        <v>0</v>
      </c>
      <c r="U490" s="27">
        <v>0</v>
      </c>
      <c r="V490" s="27" t="s">
        <v>205</v>
      </c>
      <c r="W490" s="28" t="s">
        <v>205</v>
      </c>
      <c r="X490" s="197">
        <v>0</v>
      </c>
      <c r="Y490" s="197">
        <v>1</v>
      </c>
      <c r="Z490" s="197">
        <v>1</v>
      </c>
      <c r="AA490" s="197">
        <v>1</v>
      </c>
      <c r="AB490" s="197">
        <v>0</v>
      </c>
      <c r="AC490" s="197">
        <v>0</v>
      </c>
      <c r="AD490" s="197">
        <v>1</v>
      </c>
      <c r="AE490" s="197">
        <v>1</v>
      </c>
      <c r="AF490" s="26" t="s">
        <v>940</v>
      </c>
      <c r="AG490" s="26"/>
    </row>
    <row r="491" spans="1:33" x14ac:dyDescent="0.2">
      <c r="A491" s="210">
        <v>489</v>
      </c>
      <c r="B491" s="207">
        <v>124</v>
      </c>
      <c r="C491" s="208">
        <v>1</v>
      </c>
      <c r="D491" s="209" t="s">
        <v>3588</v>
      </c>
      <c r="E491" s="25" t="s">
        <v>107</v>
      </c>
      <c r="F491" s="25" t="s">
        <v>246</v>
      </c>
      <c r="G491" s="25" t="s">
        <v>2135</v>
      </c>
      <c r="H491" s="25" t="s">
        <v>2152</v>
      </c>
      <c r="I491" s="207">
        <v>238</v>
      </c>
      <c r="J491" s="27" t="s">
        <v>3589</v>
      </c>
      <c r="K491" s="27" t="s">
        <v>3590</v>
      </c>
      <c r="L491" s="26" t="s">
        <v>683</v>
      </c>
      <c r="M491" s="26" t="s">
        <v>683</v>
      </c>
      <c r="N491" s="26" t="s">
        <v>196</v>
      </c>
      <c r="O491" s="26" t="s">
        <v>157</v>
      </c>
      <c r="P491" s="27" t="s">
        <v>1283</v>
      </c>
      <c r="Q491" s="25" t="s">
        <v>1185</v>
      </c>
      <c r="R491" s="25" t="s">
        <v>1189</v>
      </c>
      <c r="S491" s="27" t="s">
        <v>161</v>
      </c>
      <c r="T491" s="27">
        <v>0</v>
      </c>
      <c r="U491" s="27">
        <v>0</v>
      </c>
      <c r="V491" s="27" t="s">
        <v>205</v>
      </c>
      <c r="W491" s="28" t="s">
        <v>945</v>
      </c>
      <c r="X491" s="197">
        <v>0</v>
      </c>
      <c r="Y491" s="197">
        <v>0</v>
      </c>
      <c r="Z491" s="197">
        <v>1</v>
      </c>
      <c r="AA491" s="197">
        <v>1</v>
      </c>
      <c r="AB491" s="197">
        <v>0</v>
      </c>
      <c r="AC491" s="197">
        <v>0</v>
      </c>
      <c r="AD491" s="197">
        <v>0</v>
      </c>
      <c r="AE491" s="197">
        <v>0</v>
      </c>
      <c r="AF491" s="26" t="s">
        <v>2069</v>
      </c>
      <c r="AG491" s="26"/>
    </row>
    <row r="492" spans="1:33" x14ac:dyDescent="0.2">
      <c r="A492" s="210">
        <v>490</v>
      </c>
      <c r="B492" s="207">
        <v>124</v>
      </c>
      <c r="C492" s="208">
        <v>2</v>
      </c>
      <c r="D492" s="209" t="s">
        <v>3591</v>
      </c>
      <c r="E492" s="25" t="s">
        <v>107</v>
      </c>
      <c r="F492" s="25" t="s">
        <v>246</v>
      </c>
      <c r="G492" s="25" t="s">
        <v>2135</v>
      </c>
      <c r="H492" s="25" t="s">
        <v>2160</v>
      </c>
      <c r="I492" s="207">
        <v>239</v>
      </c>
      <c r="J492" s="27" t="s">
        <v>3592</v>
      </c>
      <c r="K492" s="27" t="s">
        <v>3593</v>
      </c>
      <c r="L492" s="26" t="s">
        <v>683</v>
      </c>
      <c r="M492" s="26" t="s">
        <v>683</v>
      </c>
      <c r="N492" s="26" t="s">
        <v>156</v>
      </c>
      <c r="O492" s="26" t="s">
        <v>157</v>
      </c>
      <c r="P492" s="27" t="s">
        <v>1182</v>
      </c>
      <c r="Q492" s="25" t="s">
        <v>170</v>
      </c>
      <c r="R492" s="25" t="s">
        <v>2128</v>
      </c>
      <c r="S492" s="27" t="s">
        <v>205</v>
      </c>
      <c r="T492" s="27">
        <v>0</v>
      </c>
      <c r="U492" s="27">
        <v>0</v>
      </c>
      <c r="V492" s="27" t="s">
        <v>205</v>
      </c>
      <c r="W492" s="28" t="s">
        <v>205</v>
      </c>
      <c r="X492" s="197">
        <v>0</v>
      </c>
      <c r="Y492" s="197">
        <v>0</v>
      </c>
      <c r="Z492" s="197">
        <v>1</v>
      </c>
      <c r="AA492" s="197">
        <v>1</v>
      </c>
      <c r="AB492" s="197">
        <v>0</v>
      </c>
      <c r="AC492" s="197">
        <v>0</v>
      </c>
      <c r="AD492" s="197">
        <v>0</v>
      </c>
      <c r="AE492" s="197">
        <v>0</v>
      </c>
      <c r="AF492" s="26" t="s">
        <v>206</v>
      </c>
      <c r="AG492" s="26"/>
    </row>
    <row r="493" spans="1:33" x14ac:dyDescent="0.2">
      <c r="A493" s="210">
        <v>491</v>
      </c>
      <c r="B493" s="207">
        <v>124</v>
      </c>
      <c r="C493" s="208">
        <v>3</v>
      </c>
      <c r="D493" s="209" t="s">
        <v>3594</v>
      </c>
      <c r="E493" s="25" t="s">
        <v>107</v>
      </c>
      <c r="F493" s="25" t="s">
        <v>246</v>
      </c>
      <c r="G493" s="25" t="s">
        <v>2135</v>
      </c>
      <c r="H493" s="25" t="s">
        <v>2181</v>
      </c>
      <c r="I493" s="207">
        <v>240</v>
      </c>
      <c r="J493" s="27" t="s">
        <v>3595</v>
      </c>
      <c r="K493" s="27" t="s">
        <v>3596</v>
      </c>
      <c r="L493" s="26" t="s">
        <v>683</v>
      </c>
      <c r="M493" s="26" t="s">
        <v>683</v>
      </c>
      <c r="N493" s="26" t="s">
        <v>182</v>
      </c>
      <c r="O493" s="26" t="s">
        <v>157</v>
      </c>
      <c r="P493" s="27" t="s">
        <v>1182</v>
      </c>
      <c r="Q493" s="25" t="s">
        <v>170</v>
      </c>
      <c r="R493" s="25" t="s">
        <v>2128</v>
      </c>
      <c r="S493" s="27" t="s">
        <v>205</v>
      </c>
      <c r="T493" s="27">
        <v>0</v>
      </c>
      <c r="U493" s="27">
        <v>0</v>
      </c>
      <c r="V493" s="27" t="s">
        <v>205</v>
      </c>
      <c r="W493" s="28" t="s">
        <v>205</v>
      </c>
      <c r="X493" s="197">
        <v>0</v>
      </c>
      <c r="Y493" s="197">
        <v>0</v>
      </c>
      <c r="Z493" s="197">
        <v>1</v>
      </c>
      <c r="AA493" s="197">
        <v>1</v>
      </c>
      <c r="AB493" s="197">
        <v>0</v>
      </c>
      <c r="AC493" s="197">
        <v>0</v>
      </c>
      <c r="AD493" s="197">
        <v>0</v>
      </c>
      <c r="AE493" s="197">
        <v>0</v>
      </c>
      <c r="AF493" s="26" t="s">
        <v>206</v>
      </c>
      <c r="AG493" s="26"/>
    </row>
    <row r="494" spans="1:33" x14ac:dyDescent="0.2">
      <c r="A494" s="210">
        <v>492</v>
      </c>
      <c r="B494" s="207">
        <v>125</v>
      </c>
      <c r="C494" s="208">
        <v>1</v>
      </c>
      <c r="D494" s="209" t="s">
        <v>3597</v>
      </c>
      <c r="E494" s="25" t="s">
        <v>117</v>
      </c>
      <c r="F494" s="25" t="s">
        <v>246</v>
      </c>
      <c r="G494" s="25" t="s">
        <v>2135</v>
      </c>
      <c r="H494" s="25" t="s">
        <v>2160</v>
      </c>
      <c r="I494" s="207">
        <v>241</v>
      </c>
      <c r="J494" s="27" t="s">
        <v>3598</v>
      </c>
      <c r="K494" s="27" t="s">
        <v>3599</v>
      </c>
      <c r="L494" s="26" t="s">
        <v>683</v>
      </c>
      <c r="M494" s="26" t="s">
        <v>480</v>
      </c>
      <c r="N494" s="26" t="s">
        <v>156</v>
      </c>
      <c r="O494" s="26" t="s">
        <v>157</v>
      </c>
      <c r="P494" s="27" t="s">
        <v>204</v>
      </c>
      <c r="Q494" s="25" t="s">
        <v>1185</v>
      </c>
      <c r="R494" s="25" t="s">
        <v>1186</v>
      </c>
      <c r="S494" s="27" t="s">
        <v>205</v>
      </c>
      <c r="T494" s="27">
        <v>0</v>
      </c>
      <c r="U494" s="27">
        <v>0</v>
      </c>
      <c r="V494" s="27" t="s">
        <v>205</v>
      </c>
      <c r="W494" s="28" t="s">
        <v>205</v>
      </c>
      <c r="X494" s="197">
        <v>1</v>
      </c>
      <c r="Y494" s="197">
        <v>0</v>
      </c>
      <c r="Z494" s="197">
        <v>1</v>
      </c>
      <c r="AA494" s="197">
        <v>0</v>
      </c>
      <c r="AB494" s="197">
        <v>0</v>
      </c>
      <c r="AC494" s="197">
        <v>0</v>
      </c>
      <c r="AD494" s="197">
        <v>0</v>
      </c>
      <c r="AE494" s="197">
        <v>0</v>
      </c>
      <c r="AF494" s="26" t="s">
        <v>2070</v>
      </c>
      <c r="AG494" s="26"/>
    </row>
    <row r="495" spans="1:33" x14ac:dyDescent="0.2">
      <c r="A495" s="210">
        <v>493</v>
      </c>
      <c r="B495" s="207">
        <v>126</v>
      </c>
      <c r="C495" s="208">
        <v>1</v>
      </c>
      <c r="D495" s="209" t="s">
        <v>3600</v>
      </c>
      <c r="E495" s="25" t="s">
        <v>118</v>
      </c>
      <c r="F495" s="25" t="s">
        <v>229</v>
      </c>
      <c r="G495" s="25" t="s">
        <v>2135</v>
      </c>
      <c r="H495" s="25" t="s">
        <v>2160</v>
      </c>
      <c r="I495" s="207">
        <v>242</v>
      </c>
      <c r="J495" s="27" t="s">
        <v>3601</v>
      </c>
      <c r="K495" s="27" t="s">
        <v>3602</v>
      </c>
      <c r="L495" s="26" t="s">
        <v>683</v>
      </c>
      <c r="M495" s="26" t="s">
        <v>1022</v>
      </c>
      <c r="N495" s="26" t="s">
        <v>156</v>
      </c>
      <c r="O495" s="26" t="s">
        <v>157</v>
      </c>
      <c r="P495" s="27" t="s">
        <v>204</v>
      </c>
      <c r="Q495" s="25" t="s">
        <v>1185</v>
      </c>
      <c r="R495" s="25" t="s">
        <v>1186</v>
      </c>
      <c r="S495" s="27" t="s">
        <v>205</v>
      </c>
      <c r="T495" s="27">
        <v>2020</v>
      </c>
      <c r="U495" s="27">
        <v>2023</v>
      </c>
      <c r="V495" s="27" t="s">
        <v>205</v>
      </c>
      <c r="W495" s="28" t="s">
        <v>205</v>
      </c>
      <c r="X495" s="197">
        <v>0</v>
      </c>
      <c r="Y495" s="197">
        <v>0</v>
      </c>
      <c r="Z495" s="197">
        <v>1</v>
      </c>
      <c r="AA495" s="197">
        <v>1</v>
      </c>
      <c r="AB495" s="197">
        <v>0</v>
      </c>
      <c r="AC495" s="197">
        <v>0</v>
      </c>
      <c r="AD495" s="197">
        <v>0</v>
      </c>
      <c r="AE495" s="197">
        <v>0</v>
      </c>
      <c r="AF495" s="26" t="s">
        <v>1045</v>
      </c>
      <c r="AG495" s="26"/>
    </row>
    <row r="496" spans="1:33" x14ac:dyDescent="0.2">
      <c r="A496" s="210">
        <v>494</v>
      </c>
      <c r="B496" s="207">
        <v>126</v>
      </c>
      <c r="C496" s="208">
        <v>2</v>
      </c>
      <c r="D496" s="209" t="s">
        <v>3603</v>
      </c>
      <c r="E496" s="25" t="s">
        <v>118</v>
      </c>
      <c r="F496" s="25" t="s">
        <v>229</v>
      </c>
      <c r="G496" s="25" t="s">
        <v>2135</v>
      </c>
      <c r="H496" s="25" t="s">
        <v>3604</v>
      </c>
      <c r="I496" s="207">
        <v>243</v>
      </c>
      <c r="J496" s="27" t="s">
        <v>3605</v>
      </c>
      <c r="K496" s="27" t="s">
        <v>3606</v>
      </c>
      <c r="L496" s="26" t="s">
        <v>683</v>
      </c>
      <c r="M496" s="26" t="s">
        <v>1022</v>
      </c>
      <c r="N496" s="26" t="s">
        <v>1046</v>
      </c>
      <c r="O496" s="26" t="s">
        <v>157</v>
      </c>
      <c r="P496" s="27" t="s">
        <v>204</v>
      </c>
      <c r="Q496" s="25" t="s">
        <v>1185</v>
      </c>
      <c r="R496" s="25" t="s">
        <v>1186</v>
      </c>
      <c r="S496" s="27" t="s">
        <v>205</v>
      </c>
      <c r="T496" s="27">
        <v>0</v>
      </c>
      <c r="U496" s="27">
        <v>0</v>
      </c>
      <c r="V496" s="27" t="s">
        <v>205</v>
      </c>
      <c r="W496" s="28" t="s">
        <v>205</v>
      </c>
      <c r="X496" s="197">
        <v>0</v>
      </c>
      <c r="Y496" s="197">
        <v>0</v>
      </c>
      <c r="Z496" s="197">
        <v>1</v>
      </c>
      <c r="AA496" s="197">
        <v>1</v>
      </c>
      <c r="AB496" s="197">
        <v>0</v>
      </c>
      <c r="AC496" s="197">
        <v>0</v>
      </c>
      <c r="AD496" s="197">
        <v>0</v>
      </c>
      <c r="AE496" s="197">
        <v>0</v>
      </c>
      <c r="AF496" s="26" t="s">
        <v>1045</v>
      </c>
      <c r="AG496" s="26"/>
    </row>
    <row r="497" spans="1:32" x14ac:dyDescent="0.2">
      <c r="A497" s="210">
        <v>495</v>
      </c>
      <c r="B497" s="207">
        <v>126</v>
      </c>
      <c r="C497" s="208">
        <v>3</v>
      </c>
      <c r="D497" s="209" t="s">
        <v>3607</v>
      </c>
      <c r="E497" s="25" t="s">
        <v>118</v>
      </c>
      <c r="F497" s="25" t="s">
        <v>229</v>
      </c>
      <c r="G497" s="25" t="s">
        <v>2135</v>
      </c>
      <c r="H497" s="25" t="s">
        <v>2403</v>
      </c>
      <c r="I497" s="207">
        <v>244</v>
      </c>
      <c r="J497" s="27" t="s">
        <v>3608</v>
      </c>
      <c r="K497" s="27" t="s">
        <v>3609</v>
      </c>
      <c r="L497" s="26" t="s">
        <v>683</v>
      </c>
      <c r="M497" s="26" t="s">
        <v>1022</v>
      </c>
      <c r="N497" s="26" t="s">
        <v>332</v>
      </c>
      <c r="O497" s="26" t="s">
        <v>157</v>
      </c>
      <c r="P497" s="27" t="s">
        <v>204</v>
      </c>
      <c r="Q497" s="25" t="s">
        <v>1185</v>
      </c>
      <c r="R497" s="25" t="s">
        <v>1186</v>
      </c>
      <c r="S497" s="27" t="s">
        <v>205</v>
      </c>
      <c r="T497" s="27">
        <v>0</v>
      </c>
      <c r="U497" s="27">
        <v>0</v>
      </c>
      <c r="V497" s="27" t="s">
        <v>205</v>
      </c>
      <c r="W497" s="28" t="s">
        <v>205</v>
      </c>
      <c r="X497" s="197">
        <v>0</v>
      </c>
      <c r="Y497" s="197">
        <v>0</v>
      </c>
      <c r="Z497" s="197">
        <v>1</v>
      </c>
      <c r="AA497" s="197">
        <v>1</v>
      </c>
      <c r="AB497" s="197">
        <v>0</v>
      </c>
      <c r="AC497" s="197">
        <v>0</v>
      </c>
      <c r="AD497" s="197">
        <v>0</v>
      </c>
      <c r="AE497" s="197">
        <v>0</v>
      </c>
      <c r="AF497" s="26" t="s">
        <v>1045</v>
      </c>
    </row>
    <row r="498" spans="1:32" x14ac:dyDescent="0.2">
      <c r="A498" s="210">
        <v>496</v>
      </c>
      <c r="B498" s="207">
        <v>126</v>
      </c>
      <c r="C498" s="208">
        <v>4</v>
      </c>
      <c r="D498" s="209" t="s">
        <v>3610</v>
      </c>
      <c r="E498" s="25" t="s">
        <v>118</v>
      </c>
      <c r="F498" s="25" t="s">
        <v>229</v>
      </c>
      <c r="G498" s="25" t="s">
        <v>2135</v>
      </c>
      <c r="H498" s="25" t="s">
        <v>2181</v>
      </c>
      <c r="I498" s="207">
        <v>245</v>
      </c>
      <c r="J498" s="27" t="s">
        <v>3611</v>
      </c>
      <c r="K498" s="27" t="s">
        <v>3612</v>
      </c>
      <c r="L498" s="26" t="s">
        <v>683</v>
      </c>
      <c r="M498" s="26" t="s">
        <v>1022</v>
      </c>
      <c r="N498" s="26" t="s">
        <v>182</v>
      </c>
      <c r="O498" s="26" t="s">
        <v>157</v>
      </c>
      <c r="P498" s="27" t="s">
        <v>204</v>
      </c>
      <c r="Q498" s="25" t="s">
        <v>1185</v>
      </c>
      <c r="R498" s="25" t="s">
        <v>1186</v>
      </c>
      <c r="S498" s="27" t="s">
        <v>205</v>
      </c>
      <c r="T498" s="27">
        <v>0</v>
      </c>
      <c r="U498" s="27">
        <v>0</v>
      </c>
      <c r="V498" s="27" t="s">
        <v>205</v>
      </c>
      <c r="W498" s="28" t="s">
        <v>205</v>
      </c>
      <c r="X498" s="197">
        <v>0</v>
      </c>
      <c r="Y498" s="197">
        <v>0</v>
      </c>
      <c r="Z498" s="197">
        <v>1</v>
      </c>
      <c r="AA498" s="197">
        <v>1</v>
      </c>
      <c r="AB498" s="197">
        <v>0</v>
      </c>
      <c r="AC498" s="197">
        <v>0</v>
      </c>
      <c r="AD498" s="197">
        <v>0</v>
      </c>
      <c r="AE498" s="197">
        <v>0</v>
      </c>
      <c r="AF498" s="26" t="s">
        <v>1045</v>
      </c>
    </row>
    <row r="499" spans="1:32" x14ac:dyDescent="0.2">
      <c r="A499" s="210">
        <v>497</v>
      </c>
      <c r="B499" s="207">
        <v>127</v>
      </c>
      <c r="C499" s="208">
        <v>1</v>
      </c>
      <c r="D499" s="209" t="s">
        <v>3613</v>
      </c>
      <c r="E499" s="25" t="s">
        <v>120</v>
      </c>
      <c r="F499" s="25" t="s">
        <v>395</v>
      </c>
      <c r="G499" s="25" t="s">
        <v>2135</v>
      </c>
      <c r="H499" s="25" t="s">
        <v>2160</v>
      </c>
      <c r="I499" s="207">
        <v>246</v>
      </c>
      <c r="J499" s="27" t="s">
        <v>3614</v>
      </c>
      <c r="K499" s="27" t="s">
        <v>3615</v>
      </c>
      <c r="L499" s="26" t="s">
        <v>1051</v>
      </c>
      <c r="M499" s="26" t="s">
        <v>1052</v>
      </c>
      <c r="N499" s="26" t="s">
        <v>156</v>
      </c>
      <c r="O499" s="26" t="s">
        <v>157</v>
      </c>
      <c r="P499" s="27" t="s">
        <v>772</v>
      </c>
      <c r="Q499" s="25" t="s">
        <v>1195</v>
      </c>
      <c r="R499" s="25" t="s">
        <v>1186</v>
      </c>
      <c r="S499" s="27" t="s">
        <v>161</v>
      </c>
      <c r="T499" s="27">
        <v>2014</v>
      </c>
      <c r="U499" s="27">
        <v>2022</v>
      </c>
      <c r="V499" s="27" t="s">
        <v>442</v>
      </c>
      <c r="W499" s="28" t="s">
        <v>1063</v>
      </c>
      <c r="X499" s="197">
        <v>1</v>
      </c>
      <c r="Y499" s="197">
        <v>0</v>
      </c>
      <c r="Z499" s="197">
        <v>1</v>
      </c>
      <c r="AA499" s="197">
        <v>1</v>
      </c>
      <c r="AB499" s="197">
        <v>0</v>
      </c>
      <c r="AC499" s="197">
        <v>0</v>
      </c>
      <c r="AD499" s="197">
        <v>0</v>
      </c>
      <c r="AE499" s="197">
        <v>0</v>
      </c>
      <c r="AF499" s="26" t="s">
        <v>1064</v>
      </c>
    </row>
    <row r="500" spans="1:32" x14ac:dyDescent="0.2">
      <c r="A500" s="210">
        <v>498</v>
      </c>
      <c r="B500" s="207">
        <v>127</v>
      </c>
      <c r="C500" s="208">
        <v>2</v>
      </c>
      <c r="D500" s="209" t="s">
        <v>3616</v>
      </c>
      <c r="E500" s="25" t="s">
        <v>120</v>
      </c>
      <c r="F500" s="25" t="s">
        <v>395</v>
      </c>
      <c r="G500" s="25" t="s">
        <v>2135</v>
      </c>
      <c r="H500" s="25" t="s">
        <v>2181</v>
      </c>
      <c r="I500" s="207">
        <v>247</v>
      </c>
      <c r="J500" s="27" t="s">
        <v>3617</v>
      </c>
      <c r="K500" s="27" t="s">
        <v>3618</v>
      </c>
      <c r="L500" s="26" t="s">
        <v>1051</v>
      </c>
      <c r="M500" s="26" t="s">
        <v>1052</v>
      </c>
      <c r="N500" s="26" t="s">
        <v>182</v>
      </c>
      <c r="O500" s="26" t="s">
        <v>157</v>
      </c>
      <c r="P500" s="27" t="s">
        <v>1212</v>
      </c>
      <c r="Q500" s="25" t="s">
        <v>1188</v>
      </c>
      <c r="R500" s="25" t="s">
        <v>1189</v>
      </c>
      <c r="S500" s="27" t="s">
        <v>161</v>
      </c>
      <c r="T500" s="27">
        <v>0</v>
      </c>
      <c r="U500" s="27">
        <v>0</v>
      </c>
      <c r="V500" s="27" t="s">
        <v>339</v>
      </c>
      <c r="W500" s="28" t="s">
        <v>1056</v>
      </c>
      <c r="X500" s="197">
        <v>0</v>
      </c>
      <c r="Y500" s="197">
        <v>0</v>
      </c>
      <c r="Z500" s="197">
        <v>1</v>
      </c>
      <c r="AA500" s="197">
        <v>1</v>
      </c>
      <c r="AB500" s="197">
        <v>0</v>
      </c>
      <c r="AC500" s="197">
        <v>0</v>
      </c>
      <c r="AD500" s="197">
        <v>0</v>
      </c>
      <c r="AE500" s="197">
        <v>0</v>
      </c>
      <c r="AF500" s="26" t="s">
        <v>1058</v>
      </c>
    </row>
    <row r="501" spans="1:32" x14ac:dyDescent="0.2">
      <c r="A501" s="210">
        <v>499</v>
      </c>
      <c r="B501" s="207">
        <v>127</v>
      </c>
      <c r="C501" s="208">
        <v>3</v>
      </c>
      <c r="D501" s="209" t="s">
        <v>3619</v>
      </c>
      <c r="E501" s="25" t="s">
        <v>120</v>
      </c>
      <c r="F501" s="25" t="s">
        <v>395</v>
      </c>
      <c r="G501" s="25" t="s">
        <v>2135</v>
      </c>
      <c r="H501" s="25" t="s">
        <v>2181</v>
      </c>
      <c r="I501" s="207">
        <v>247</v>
      </c>
      <c r="J501" s="27" t="s">
        <v>3620</v>
      </c>
      <c r="K501" s="27" t="s">
        <v>3621</v>
      </c>
      <c r="L501" s="26" t="s">
        <v>1051</v>
      </c>
      <c r="M501" s="26" t="s">
        <v>1052</v>
      </c>
      <c r="N501" s="26" t="s">
        <v>182</v>
      </c>
      <c r="O501" s="26" t="s">
        <v>157</v>
      </c>
      <c r="P501" s="27" t="s">
        <v>772</v>
      </c>
      <c r="Q501" s="25" t="s">
        <v>1195</v>
      </c>
      <c r="R501" s="25" t="s">
        <v>1186</v>
      </c>
      <c r="S501" s="27" t="s">
        <v>161</v>
      </c>
      <c r="T501" s="27">
        <v>2014</v>
      </c>
      <c r="U501" s="27">
        <v>2022</v>
      </c>
      <c r="V501" s="27" t="s">
        <v>442</v>
      </c>
      <c r="W501" s="28" t="s">
        <v>1053</v>
      </c>
      <c r="X501" s="197">
        <v>0</v>
      </c>
      <c r="Y501" s="197">
        <v>0</v>
      </c>
      <c r="Z501" s="197">
        <v>1</v>
      </c>
      <c r="AA501" s="197">
        <v>1</v>
      </c>
      <c r="AB501" s="197">
        <v>0</v>
      </c>
      <c r="AC501" s="197">
        <v>0</v>
      </c>
      <c r="AD501" s="197">
        <v>0</v>
      </c>
      <c r="AE501" s="197">
        <v>0</v>
      </c>
      <c r="AF501" s="26" t="s">
        <v>1054</v>
      </c>
    </row>
    <row r="502" spans="1:32" x14ac:dyDescent="0.2">
      <c r="A502" s="210">
        <v>500</v>
      </c>
      <c r="B502" s="207">
        <v>127</v>
      </c>
      <c r="C502" s="208">
        <v>4</v>
      </c>
      <c r="D502" s="209" t="s">
        <v>3622</v>
      </c>
      <c r="E502" s="25" t="s">
        <v>120</v>
      </c>
      <c r="F502" s="25" t="s">
        <v>395</v>
      </c>
      <c r="G502" s="25" t="s">
        <v>2135</v>
      </c>
      <c r="H502" s="25" t="s">
        <v>2181</v>
      </c>
      <c r="I502" s="207">
        <v>247</v>
      </c>
      <c r="J502" s="27" t="s">
        <v>3623</v>
      </c>
      <c r="K502" s="27" t="s">
        <v>3624</v>
      </c>
      <c r="L502" s="26" t="s">
        <v>1051</v>
      </c>
      <c r="M502" s="26" t="s">
        <v>1052</v>
      </c>
      <c r="N502" s="26" t="s">
        <v>182</v>
      </c>
      <c r="O502" s="26" t="s">
        <v>157</v>
      </c>
      <c r="P502" s="27" t="s">
        <v>1251</v>
      </c>
      <c r="Q502" s="25" t="s">
        <v>1196</v>
      </c>
      <c r="R502" s="25" t="s">
        <v>1189</v>
      </c>
      <c r="S502" s="27" t="s">
        <v>161</v>
      </c>
      <c r="T502" s="27">
        <v>2021</v>
      </c>
      <c r="U502" s="27">
        <v>2021</v>
      </c>
      <c r="V502" s="27" t="s">
        <v>299</v>
      </c>
      <c r="W502" s="28" t="s">
        <v>1060</v>
      </c>
      <c r="X502" s="197">
        <v>0</v>
      </c>
      <c r="Y502" s="197">
        <v>0</v>
      </c>
      <c r="Z502" s="197">
        <v>1</v>
      </c>
      <c r="AA502" s="197">
        <v>1</v>
      </c>
      <c r="AB502" s="197">
        <v>0</v>
      </c>
      <c r="AC502" s="197">
        <v>0</v>
      </c>
      <c r="AD502" s="197">
        <v>0</v>
      </c>
      <c r="AE502" s="197">
        <v>0</v>
      </c>
      <c r="AF502" s="26" t="s">
        <v>1061</v>
      </c>
    </row>
    <row r="503" spans="1:32" x14ac:dyDescent="0.2">
      <c r="A503" s="210">
        <v>501</v>
      </c>
      <c r="B503" s="207">
        <v>127</v>
      </c>
      <c r="C503" s="208">
        <v>5</v>
      </c>
      <c r="D503" s="209" t="s">
        <v>3625</v>
      </c>
      <c r="E503" s="25" t="s">
        <v>120</v>
      </c>
      <c r="F503" s="25" t="s">
        <v>395</v>
      </c>
      <c r="G503" s="25" t="s">
        <v>2135</v>
      </c>
      <c r="H503" s="25" t="s">
        <v>2181</v>
      </c>
      <c r="I503" s="207">
        <v>247</v>
      </c>
      <c r="J503" s="27" t="s">
        <v>3623</v>
      </c>
      <c r="K503" s="27" t="s">
        <v>3626</v>
      </c>
      <c r="L503" s="26" t="s">
        <v>1051</v>
      </c>
      <c r="M503" s="26" t="s">
        <v>1052</v>
      </c>
      <c r="N503" s="26" t="s">
        <v>182</v>
      </c>
      <c r="O503" s="26" t="s">
        <v>157</v>
      </c>
      <c r="P503" s="27" t="s">
        <v>1251</v>
      </c>
      <c r="Q503" s="25" t="s">
        <v>1196</v>
      </c>
      <c r="R503" s="25" t="s">
        <v>1189</v>
      </c>
      <c r="S503" s="27" t="s">
        <v>161</v>
      </c>
      <c r="T503" s="27">
        <v>0</v>
      </c>
      <c r="U503" s="27">
        <v>0</v>
      </c>
      <c r="V503" s="27" t="s">
        <v>339</v>
      </c>
      <c r="W503" s="28" t="s">
        <v>1062</v>
      </c>
      <c r="X503" s="197">
        <v>0</v>
      </c>
      <c r="Y503" s="197">
        <v>0</v>
      </c>
      <c r="Z503" s="197">
        <v>1</v>
      </c>
      <c r="AA503" s="197">
        <v>1</v>
      </c>
      <c r="AB503" s="197">
        <v>0</v>
      </c>
      <c r="AC503" s="197">
        <v>0</v>
      </c>
      <c r="AD503" s="197">
        <v>0</v>
      </c>
      <c r="AE503" s="197">
        <v>0</v>
      </c>
      <c r="AF503" s="26" t="s">
        <v>2071</v>
      </c>
    </row>
    <row r="504" spans="1:32" x14ac:dyDescent="0.2">
      <c r="A504" s="210">
        <v>502</v>
      </c>
      <c r="B504" s="207">
        <v>128</v>
      </c>
      <c r="C504" s="208">
        <v>1</v>
      </c>
      <c r="D504" s="209" t="s">
        <v>3627</v>
      </c>
      <c r="E504" s="25" t="s">
        <v>1781</v>
      </c>
      <c r="F504" s="25" t="s">
        <v>229</v>
      </c>
      <c r="G504" s="25" t="s">
        <v>2135</v>
      </c>
      <c r="H504" s="25" t="s">
        <v>2152</v>
      </c>
      <c r="I504" s="207">
        <v>248</v>
      </c>
      <c r="J504" s="27" t="s">
        <v>3628</v>
      </c>
      <c r="K504" s="27" t="s">
        <v>3629</v>
      </c>
      <c r="L504" s="26" t="s">
        <v>1097</v>
      </c>
      <c r="M504" s="26" t="s">
        <v>683</v>
      </c>
      <c r="N504" s="26" t="s">
        <v>196</v>
      </c>
      <c r="O504" s="26" t="s">
        <v>157</v>
      </c>
      <c r="P504" s="27" t="s">
        <v>1289</v>
      </c>
      <c r="Q504" s="25" t="s">
        <v>1192</v>
      </c>
      <c r="R504" s="25" t="s">
        <v>1189</v>
      </c>
      <c r="S504" s="27" t="s">
        <v>161</v>
      </c>
      <c r="T504" s="27">
        <v>2018</v>
      </c>
      <c r="U504" s="27">
        <v>2018</v>
      </c>
      <c r="V504" s="27" t="s">
        <v>211</v>
      </c>
      <c r="W504" s="28" t="s">
        <v>1099</v>
      </c>
      <c r="X504" s="197">
        <v>0</v>
      </c>
      <c r="Y504" s="197">
        <v>1</v>
      </c>
      <c r="Z504" s="197">
        <v>0</v>
      </c>
      <c r="AA504" s="197">
        <v>1</v>
      </c>
      <c r="AB504" s="197">
        <v>0</v>
      </c>
      <c r="AC504" s="197">
        <v>0</v>
      </c>
      <c r="AD504" s="197">
        <v>1</v>
      </c>
      <c r="AE504" s="197">
        <v>1</v>
      </c>
      <c r="AF504" s="26" t="s">
        <v>2072</v>
      </c>
    </row>
    <row r="505" spans="1:32" x14ac:dyDescent="0.2">
      <c r="A505" s="210">
        <v>503</v>
      </c>
      <c r="B505" s="207">
        <v>128</v>
      </c>
      <c r="C505" s="208">
        <v>2</v>
      </c>
      <c r="D505" s="209" t="s">
        <v>3630</v>
      </c>
      <c r="E505" s="25" t="s">
        <v>1781</v>
      </c>
      <c r="F505" s="25" t="s">
        <v>229</v>
      </c>
      <c r="G505" s="25" t="s">
        <v>2135</v>
      </c>
      <c r="H505" s="25" t="s">
        <v>2160</v>
      </c>
      <c r="I505" s="207">
        <v>249</v>
      </c>
      <c r="J505" s="27" t="s">
        <v>3631</v>
      </c>
      <c r="K505" s="27" t="s">
        <v>3632</v>
      </c>
      <c r="L505" s="26" t="s">
        <v>1097</v>
      </c>
      <c r="M505" s="26" t="s">
        <v>683</v>
      </c>
      <c r="N505" s="26" t="s">
        <v>156</v>
      </c>
      <c r="O505" s="26" t="s">
        <v>157</v>
      </c>
      <c r="P505" s="27" t="s">
        <v>772</v>
      </c>
      <c r="Q505" s="25" t="s">
        <v>1195</v>
      </c>
      <c r="R505" s="25" t="s">
        <v>1186</v>
      </c>
      <c r="S505" s="27" t="s">
        <v>161</v>
      </c>
      <c r="T505" s="27">
        <v>2023</v>
      </c>
      <c r="U505" s="27">
        <v>2023</v>
      </c>
      <c r="V505" s="27" t="s">
        <v>211</v>
      </c>
      <c r="W505" s="28" t="s">
        <v>1098</v>
      </c>
      <c r="X505" s="197">
        <v>0</v>
      </c>
      <c r="Y505" s="197">
        <v>1</v>
      </c>
      <c r="Z505" s="197">
        <v>0</v>
      </c>
      <c r="AA505" s="197">
        <v>1</v>
      </c>
      <c r="AB505" s="197">
        <v>0</v>
      </c>
      <c r="AC505" s="197">
        <v>0</v>
      </c>
      <c r="AD505" s="197">
        <v>1</v>
      </c>
      <c r="AE505" s="197">
        <v>1</v>
      </c>
      <c r="AF505" s="26" t="s">
        <v>2073</v>
      </c>
    </row>
  </sheetData>
  <autoFilter ref="A2:AF2" xr:uid="{06C8D09A-5682-4C8F-8592-68AD9EDE574B}"/>
  <hyperlinks>
    <hyperlink ref="W3" r:id="rId1" display="https://app.esgbook.com/dashboard" xr:uid="{B61CFA22-2CC3-4CFC-A0D8-096B7D42E836}"/>
    <hyperlink ref="W4:W505" r:id="rId2" display="https://app.esgbook.com/dashboard" xr:uid="{B4546583-7209-402F-A0EA-E8B0B32F9D59}"/>
    <hyperlink ref="A1" location="Introduction!A1" display="Home" xr:uid="{F9CD9A21-51F7-40D8-A0AC-9329E9135E9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DFD4-5007-4349-A1DA-558B88F4F310}">
  <sheetPr>
    <tabColor theme="0" tint="-0.499984740745262"/>
  </sheetPr>
  <dimension ref="A1:AF505"/>
  <sheetViews>
    <sheetView topLeftCell="L1" zoomScale="85" zoomScaleNormal="85" workbookViewId="0">
      <selection activeCell="F3" sqref="F3:F40"/>
    </sheetView>
  </sheetViews>
  <sheetFormatPr defaultColWidth="8.7109375" defaultRowHeight="12" x14ac:dyDescent="0.2"/>
  <cols>
    <col min="1" max="1" width="8.7109375" style="30" bestFit="1" customWidth="1"/>
    <col min="2" max="2" width="8.7109375" style="30" customWidth="1"/>
    <col min="3" max="3" width="8.7109375" style="30" bestFit="1" customWidth="1"/>
    <col min="4" max="4" width="8.7109375" style="30"/>
    <col min="5" max="5" width="46.5703125" style="31" customWidth="1"/>
    <col min="6" max="6" width="8.7109375" style="32" bestFit="1" customWidth="1"/>
    <col min="7" max="9" width="8.7109375" style="32" customWidth="1"/>
    <col min="10" max="10" width="28.7109375" style="30" bestFit="1" customWidth="1"/>
    <col min="11" max="11" width="33.28515625" style="30" bestFit="1" customWidth="1"/>
    <col min="12" max="12" width="49.42578125" style="31" customWidth="1"/>
    <col min="13" max="13" width="9.28515625" style="32" bestFit="1" customWidth="1"/>
    <col min="14" max="15" width="8.7109375" style="32" bestFit="1" customWidth="1"/>
    <col min="16" max="16" width="8.7109375" style="33" bestFit="1" customWidth="1"/>
    <col min="17" max="18" width="8.7109375" style="32" bestFit="1" customWidth="1"/>
    <col min="19" max="19" width="8.7109375" style="34" bestFit="1" customWidth="1"/>
    <col min="20" max="21" width="8.7109375" style="36" customWidth="1"/>
    <col min="22" max="22" width="8.7109375" style="34" bestFit="1" customWidth="1"/>
    <col min="23" max="23" width="37.28515625" style="31" customWidth="1"/>
    <col min="24" max="31" width="8.7109375" style="35" bestFit="1" customWidth="1"/>
    <col min="32" max="32" width="8.7109375" style="31" bestFit="1" customWidth="1"/>
    <col min="33" max="16384" width="8.7109375" style="35"/>
  </cols>
  <sheetData>
    <row r="1" spans="1:32" s="56" customFormat="1" x14ac:dyDescent="0.2">
      <c r="A1" s="46" t="s">
        <v>1133</v>
      </c>
      <c r="B1" s="47"/>
      <c r="C1" s="47"/>
      <c r="D1" s="47"/>
      <c r="E1" s="48" t="s">
        <v>1134</v>
      </c>
      <c r="F1" s="49" t="s">
        <v>1135</v>
      </c>
      <c r="G1" s="49"/>
      <c r="H1" s="49"/>
      <c r="I1" s="49"/>
      <c r="J1" s="46"/>
      <c r="K1" s="47"/>
      <c r="L1" s="50"/>
      <c r="M1" s="51"/>
      <c r="N1" s="51"/>
      <c r="O1" s="51"/>
      <c r="P1" s="52"/>
      <c r="Q1" s="51"/>
      <c r="R1" s="51"/>
      <c r="S1" s="53" t="s">
        <v>1136</v>
      </c>
      <c r="T1" s="54" t="s">
        <v>1137</v>
      </c>
      <c r="U1" s="54"/>
      <c r="V1" s="55"/>
      <c r="W1" s="50"/>
      <c r="X1" s="46" t="s">
        <v>1138</v>
      </c>
      <c r="Y1" s="47"/>
      <c r="Z1" s="47"/>
      <c r="AA1" s="47"/>
      <c r="AB1" s="47"/>
      <c r="AC1" s="47"/>
      <c r="AD1" s="47"/>
      <c r="AE1" s="47"/>
      <c r="AF1" s="50"/>
    </row>
    <row r="2" spans="1:32" s="45" customFormat="1" x14ac:dyDescent="0.2">
      <c r="A2" s="37" t="s">
        <v>1121</v>
      </c>
      <c r="B2" s="37" t="s">
        <v>1122</v>
      </c>
      <c r="C2" s="37" t="s">
        <v>1123</v>
      </c>
      <c r="D2" s="37" t="s">
        <v>1124</v>
      </c>
      <c r="E2" s="38" t="s">
        <v>137</v>
      </c>
      <c r="F2" s="39" t="s">
        <v>138</v>
      </c>
      <c r="G2" s="39" t="s">
        <v>13</v>
      </c>
      <c r="H2" s="194" t="s">
        <v>2139</v>
      </c>
      <c r="I2" s="194" t="s">
        <v>2140</v>
      </c>
      <c r="J2" s="40" t="s">
        <v>1125</v>
      </c>
      <c r="K2" s="40" t="s">
        <v>1126</v>
      </c>
      <c r="L2" s="38" t="s">
        <v>139</v>
      </c>
      <c r="M2" s="39" t="s">
        <v>140</v>
      </c>
      <c r="N2" s="39" t="s">
        <v>141</v>
      </c>
      <c r="O2" s="39" t="s">
        <v>142</v>
      </c>
      <c r="P2" s="41" t="s">
        <v>148</v>
      </c>
      <c r="Q2" s="39" t="s">
        <v>1127</v>
      </c>
      <c r="R2" s="39" t="s">
        <v>1128</v>
      </c>
      <c r="S2" s="42" t="s">
        <v>1139</v>
      </c>
      <c r="T2" s="43" t="str">
        <f>'Data Catalogue 2023_RSS'!T2</f>
        <v>Start Year</v>
      </c>
      <c r="U2" s="43" t="str">
        <f>'Data Catalogue 2023_RSS'!U2</f>
        <v>End Year</v>
      </c>
      <c r="V2" s="42" t="s">
        <v>1131</v>
      </c>
      <c r="W2" s="38" t="s">
        <v>150</v>
      </c>
      <c r="X2" s="40" t="s">
        <v>108</v>
      </c>
      <c r="Y2" s="40" t="s">
        <v>143</v>
      </c>
      <c r="Z2" s="40" t="s">
        <v>33</v>
      </c>
      <c r="AA2" s="40" t="s">
        <v>31</v>
      </c>
      <c r="AB2" s="40" t="s">
        <v>144</v>
      </c>
      <c r="AC2" s="40" t="s">
        <v>145</v>
      </c>
      <c r="AD2" s="40" t="s">
        <v>146</v>
      </c>
      <c r="AE2" s="40" t="s">
        <v>147</v>
      </c>
      <c r="AF2" s="44" t="s">
        <v>153</v>
      </c>
    </row>
    <row r="3" spans="1:32" x14ac:dyDescent="0.2">
      <c r="A3" s="30">
        <f>'Data Catalogue 2023_RSS'!A3</f>
        <v>1</v>
      </c>
      <c r="B3" s="30">
        <f>'Data Catalogue 2023_RSS'!B3</f>
        <v>1</v>
      </c>
      <c r="C3" s="30">
        <f>'Data Catalogue 2023_RSS'!C3</f>
        <v>1</v>
      </c>
      <c r="D3" s="30" t="str">
        <f>'Data Catalogue 2023_RSS'!D3</f>
        <v>1.1</v>
      </c>
      <c r="E3" s="31" t="str">
        <f>'Data Catalogue 2023_RSS'!E3</f>
        <v>Greenhouse Gas (GHG) emissions Scope 1, Scope 2</v>
      </c>
      <c r="F3" s="32">
        <f>VLOOKUP('Data Catalogue 2023_RSS'!F3,'Codebook Machine Read'!J:K,2,FALSE)</f>
        <v>1</v>
      </c>
      <c r="G3" s="32">
        <f>VLOOKUP('Data Catalogue 2023_RSS'!G3,'Codebook Machine Read'!AE:AF,2,FALSE)</f>
        <v>1</v>
      </c>
      <c r="H3" s="32" t="str">
        <f>'Data Catalogue 2023_RSS'!H3</f>
        <v>assetclass</v>
      </c>
      <c r="I3" s="32">
        <f>'Data Catalogue 2023_RSS'!I3</f>
        <v>1</v>
      </c>
      <c r="J3" s="30" t="str">
        <f>'Data Catalogue 2023_RSS'!J3</f>
        <v>ghg.ftprint.ghgems12.assetclass.climtrace</v>
      </c>
      <c r="K3" s="30" t="str">
        <f>'Data Catalogue 2023_RSS'!K3</f>
        <v>ghg.ftprint.ghgems12.assetclass.climtrace.1.1</v>
      </c>
      <c r="L3" s="31" t="str">
        <f>'Data Catalogue 2023_RSS'!L3</f>
        <v>1. GHG Protocol Corporate Accounting and Reporting Standard
2. 2006 Intergovernmental Panel on Climate Change (IPCC) Guidelines for National GHG Inventories / Malaysia Biennial Update Report to UNFCCC
3. Annual Greenhouse Gas index</v>
      </c>
      <c r="M3" s="32" cm="1">
        <f t="array" ref="M3">INDEX('Codebook Machine Read'!T:T,MATCH(TRUE,INDEX('Codebook Machine Read'!S:S='Data Catalogue 2023_RSS'!M3,0),0))</f>
        <v>136</v>
      </c>
      <c r="N3" s="32">
        <f>VLOOKUP('Data Catalogue 2023_RSS'!N3,'Codebook Machine Read'!D:E,2,FALSE)</f>
        <v>2</v>
      </c>
      <c r="O3" s="32">
        <f>VLOOKUP('Data Catalogue 2023_RSS'!O3,'Codebook Machine Read'!A:B,2,FALSE)</f>
        <v>1</v>
      </c>
      <c r="P3" s="33">
        <f>VLOOKUP('Data Catalogue 2023_RSS'!P3,'Codebook Machine Read'!V:W,2,FALSE)</f>
        <v>25</v>
      </c>
      <c r="Q3" s="32">
        <f>VLOOKUP('Data Catalogue 2023_RSS'!Q3,'Codebook Machine Read'!Y:Z,2,FALSE)</f>
        <v>2</v>
      </c>
      <c r="R3" s="32">
        <f>VLOOKUP('Data Catalogue 2023_RSS'!R3,'Codebook Machine Read'!AB:AC,2,FALSE)</f>
        <v>2</v>
      </c>
      <c r="S3" s="34">
        <f>VLOOKUP('Data Catalogue 2023_Excel'!R3,'Codebook Machine Read'!G:H,2,FALSE)</f>
        <v>1</v>
      </c>
      <c r="T3" s="36">
        <f>'Data Catalogue 2023_RSS'!T3</f>
        <v>2015</v>
      </c>
      <c r="U3" s="36">
        <f>'Data Catalogue 2023_RSS'!U3</f>
        <v>2021</v>
      </c>
      <c r="V3" s="34">
        <f>VLOOKUP('Data Catalogue 2023_Excel'!S3,'Codebook Machine Read'!$P:$Q,2, FALSE)</f>
        <v>7</v>
      </c>
      <c r="W3" s="31" t="str">
        <f>'Data Catalogue 2023_RSS'!W3</f>
        <v>https://climatetrace.org/comparison/646da309e720e</v>
      </c>
      <c r="X3" s="35">
        <f>'Data Catalogue 2023_RSS'!X3</f>
        <v>1</v>
      </c>
      <c r="Y3" s="35">
        <f>'Data Catalogue 2023_RSS'!Y3</f>
        <v>1</v>
      </c>
      <c r="Z3" s="35">
        <f>'Data Catalogue 2023_RSS'!Z3</f>
        <v>1</v>
      </c>
      <c r="AA3" s="35">
        <f>'Data Catalogue 2023_RSS'!AA3</f>
        <v>1</v>
      </c>
      <c r="AB3" s="35">
        <f>'Data Catalogue 2023_RSS'!AB3</f>
        <v>0</v>
      </c>
      <c r="AC3" s="35">
        <f>'Data Catalogue 2023_RSS'!AC3</f>
        <v>0</v>
      </c>
      <c r="AD3" s="35">
        <f>'Data Catalogue 2023_RSS'!AD3</f>
        <v>1</v>
      </c>
      <c r="AE3" s="35">
        <f>'Data Catalogue 2023_RSS'!AE3</f>
        <v>1</v>
      </c>
      <c r="AF3" s="31" t="str">
        <f>'Data Catalogue 2023_RSS'!AF3</f>
        <v xml:space="preserve">Climate Trace is an independent accounting GHG emissions inventory and tracking which provides insights on comprehensive basis across all countries, major emitting industries and major individual sources of emissions through remote sensing, artificial intelligence and collective data science expertise for transparency. </v>
      </c>
    </row>
    <row r="4" spans="1:32" x14ac:dyDescent="0.2">
      <c r="A4" s="30">
        <f>'Data Catalogue 2023_RSS'!A4</f>
        <v>2</v>
      </c>
      <c r="B4" s="30">
        <f>'Data Catalogue 2023_RSS'!B4</f>
        <v>1</v>
      </c>
      <c r="C4" s="30">
        <f>'Data Catalogue 2023_RSS'!C4</f>
        <v>2</v>
      </c>
      <c r="D4" s="30" t="str">
        <f>'Data Catalogue 2023_RSS'!D4</f>
        <v>1.2</v>
      </c>
      <c r="E4" s="31" t="str">
        <f>'Data Catalogue 2023_RSS'!E4</f>
        <v>Greenhouse Gas (GHG) emissions Scope 1, Scope 2</v>
      </c>
      <c r="F4" s="32">
        <f>VLOOKUP('Data Catalogue 2023_RSS'!F4,'Codebook Machine Read'!J:K,2,FALSE)</f>
        <v>1</v>
      </c>
      <c r="G4" s="32">
        <f>VLOOKUP('Data Catalogue 2023_RSS'!G4,'Codebook Machine Read'!AE:AF,2,FALSE)</f>
        <v>1</v>
      </c>
      <c r="H4" s="32" t="str">
        <f>'Data Catalogue 2023_RSS'!H4</f>
        <v>country</v>
      </c>
      <c r="I4" s="32">
        <f>'Data Catalogue 2023_RSS'!I4</f>
        <v>2</v>
      </c>
      <c r="J4" s="30" t="str">
        <f>'Data Catalogue 2023_RSS'!J4</f>
        <v>ghg.ftprint.ghgems12.country.dosmnrecc</v>
      </c>
      <c r="K4" s="30" t="str">
        <f>'Data Catalogue 2023_RSS'!K4</f>
        <v>ghg.ftprint.ghgems12.country.dosmnrecc.1.2</v>
      </c>
      <c r="L4" s="31" t="str">
        <f>'Data Catalogue 2023_RSS'!L4</f>
        <v>UN Sustainable Development Goal Indicator</v>
      </c>
      <c r="M4" s="32" cm="1">
        <f t="array" ref="M4">INDEX('Codebook Machine Read'!T:T,MATCH(TRUE,INDEX('Codebook Machine Read'!S:S='Data Catalogue 2023_RSS'!M4,0),0))</f>
        <v>19</v>
      </c>
      <c r="N4" s="32">
        <f>VLOOKUP('Data Catalogue 2023_RSS'!N4,'Codebook Machine Read'!D:E,2,FALSE)</f>
        <v>9</v>
      </c>
      <c r="O4" s="32">
        <f>VLOOKUP('Data Catalogue 2023_RSS'!O4,'Codebook Machine Read'!A:B,2,FALSE)</f>
        <v>1</v>
      </c>
      <c r="P4" s="33">
        <f>VLOOKUP('Data Catalogue 2023_RSS'!P4,'Codebook Machine Read'!V:W,2,FALSE)</f>
        <v>35</v>
      </c>
      <c r="Q4" s="32">
        <f>VLOOKUP('Data Catalogue 2023_RSS'!Q4,'Codebook Machine Read'!Y:Z,2,FALSE)</f>
        <v>4</v>
      </c>
      <c r="R4" s="32">
        <f>VLOOKUP('Data Catalogue 2023_RSS'!R4,'Codebook Machine Read'!AB:AC,2,FALSE)</f>
        <v>1</v>
      </c>
      <c r="S4" s="34">
        <f>VLOOKUP('Data Catalogue 2023_Excel'!R4,'Codebook Machine Read'!G:H,2,FALSE)</f>
        <v>1</v>
      </c>
      <c r="T4" s="36">
        <f>'Data Catalogue 2023_RSS'!T4</f>
        <v>2005</v>
      </c>
      <c r="U4" s="36">
        <f>'Data Catalogue 2023_RSS'!U4</f>
        <v>2016</v>
      </c>
      <c r="V4" s="34">
        <f>VLOOKUP('Data Catalogue 2023_Excel'!S4,'Codebook Machine Read'!$P:$Q,2, FALSE)</f>
        <v>8</v>
      </c>
      <c r="W4" s="31" t="str">
        <f>'Data Catalogue 2023_RSS'!W4</f>
        <v>https://tableau.dosm.gov.my/t/SDG/views/Goal13_15934168644770/Goal13?%3Aembed=y&amp;%3AisGuestRedirectFromVizportal=y</v>
      </c>
      <c r="X4" s="35">
        <f>'Data Catalogue 2023_RSS'!X4</f>
        <v>1</v>
      </c>
      <c r="Y4" s="35">
        <f>'Data Catalogue 2023_RSS'!Y4</f>
        <v>1</v>
      </c>
      <c r="Z4" s="35">
        <f>'Data Catalogue 2023_RSS'!Z4</f>
        <v>1</v>
      </c>
      <c r="AA4" s="35">
        <f>'Data Catalogue 2023_RSS'!AA4</f>
        <v>1</v>
      </c>
      <c r="AB4" s="35">
        <f>'Data Catalogue 2023_RSS'!AB4</f>
        <v>0</v>
      </c>
      <c r="AC4" s="35">
        <f>'Data Catalogue 2023_RSS'!AC4</f>
        <v>0</v>
      </c>
      <c r="AD4" s="35">
        <f>'Data Catalogue 2023_RSS'!AD4</f>
        <v>1</v>
      </c>
      <c r="AE4" s="35">
        <f>'Data Catalogue 2023_RSS'!AE4</f>
        <v>1</v>
      </c>
      <c r="AF4" s="31" t="str">
        <f>'Data Catalogue 2023_RSS'!AF4</f>
        <v>DOSM publishes data measuring progress of each UN Sustainable Development Goal Indicator. This data is for Indicator 13.2.2: Total greenhouse gas emissions (based on Malaysia's 3rd Biennial Update to UNFCC).</v>
      </c>
    </row>
    <row r="5" spans="1:32" x14ac:dyDescent="0.2">
      <c r="A5" s="30">
        <f>'Data Catalogue 2023_RSS'!A5</f>
        <v>3</v>
      </c>
      <c r="B5" s="30">
        <f>'Data Catalogue 2023_RSS'!B5</f>
        <v>1</v>
      </c>
      <c r="C5" s="30">
        <f>'Data Catalogue 2023_RSS'!C5</f>
        <v>3</v>
      </c>
      <c r="D5" s="30" t="str">
        <f>'Data Catalogue 2023_RSS'!D5</f>
        <v>1.3</v>
      </c>
      <c r="E5" s="31" t="str">
        <f>'Data Catalogue 2023_RSS'!E5</f>
        <v>Greenhouse Gas (GHG) emissions Scope 1, Scope 2</v>
      </c>
      <c r="F5" s="32">
        <f>VLOOKUP('Data Catalogue 2023_RSS'!F5,'Codebook Machine Read'!J:K,2,FALSE)</f>
        <v>1</v>
      </c>
      <c r="G5" s="32">
        <f>VLOOKUP('Data Catalogue 2023_RSS'!G5,'Codebook Machine Read'!AE:AF,2,FALSE)</f>
        <v>1</v>
      </c>
      <c r="H5" s="32" t="str">
        <f>'Data Catalogue 2023_RSS'!H5</f>
        <v>country</v>
      </c>
      <c r="I5" s="32">
        <f>'Data Catalogue 2023_RSS'!I5</f>
        <v>2</v>
      </c>
      <c r="J5" s="30" t="str">
        <f>'Data Catalogue 2023_RSS'!J5</f>
        <v>ghg.ftprint.ghgems12.country.dosmnrecc</v>
      </c>
      <c r="K5" s="30" t="str">
        <f>'Data Catalogue 2023_RSS'!K5</f>
        <v>ghg.ftprint.ghgems12.country.dosmnrecc.1.3</v>
      </c>
      <c r="L5" s="31" t="str">
        <f>'Data Catalogue 2023_RSS'!L5</f>
        <v>UN Sustainable Development Goal Indicator</v>
      </c>
      <c r="M5" s="32" cm="1">
        <f t="array" ref="M5">INDEX('Codebook Machine Read'!T:T,MATCH(TRUE,INDEX('Codebook Machine Read'!S:S='Data Catalogue 2023_RSS'!M5,0),0))</f>
        <v>20</v>
      </c>
      <c r="N5" s="32">
        <f>VLOOKUP('Data Catalogue 2023_RSS'!N5,'Codebook Machine Read'!D:E,2,FALSE)</f>
        <v>9</v>
      </c>
      <c r="O5" s="32">
        <f>VLOOKUP('Data Catalogue 2023_RSS'!O5,'Codebook Machine Read'!A:B,2,FALSE)</f>
        <v>1</v>
      </c>
      <c r="P5" s="33">
        <f>VLOOKUP('Data Catalogue 2023_RSS'!P5,'Codebook Machine Read'!V:W,2,FALSE)</f>
        <v>35</v>
      </c>
      <c r="Q5" s="32">
        <f>VLOOKUP('Data Catalogue 2023_RSS'!Q5,'Codebook Machine Read'!Y:Z,2,FALSE)</f>
        <v>4</v>
      </c>
      <c r="R5" s="32">
        <f>VLOOKUP('Data Catalogue 2023_RSS'!R5,'Codebook Machine Read'!AB:AC,2,FALSE)</f>
        <v>1</v>
      </c>
      <c r="S5" s="34">
        <f>VLOOKUP('Data Catalogue 2023_Excel'!R5,'Codebook Machine Read'!G:H,2,FALSE)</f>
        <v>1</v>
      </c>
      <c r="T5" s="36">
        <f>'Data Catalogue 2023_RSS'!T5</f>
        <v>2005</v>
      </c>
      <c r="U5" s="36">
        <f>'Data Catalogue 2023_RSS'!U5</f>
        <v>2016</v>
      </c>
      <c r="V5" s="34">
        <f>VLOOKUP('Data Catalogue 2023_Excel'!S5,'Codebook Machine Read'!$P:$Q,2, FALSE)</f>
        <v>8</v>
      </c>
      <c r="W5" s="31" t="str">
        <f>'Data Catalogue 2023_RSS'!W5</f>
        <v>https://tableau.dosm.gov.my/t/SDG/views/Goal13_15934168644770/Goal13?%3Aembed=y&amp;%3AisGuestRedirectFromVizportal=y</v>
      </c>
      <c r="X5" s="35">
        <f>'Data Catalogue 2023_RSS'!X5</f>
        <v>1</v>
      </c>
      <c r="Y5" s="35">
        <f>'Data Catalogue 2023_RSS'!Y5</f>
        <v>1</v>
      </c>
      <c r="Z5" s="35">
        <f>'Data Catalogue 2023_RSS'!Z5</f>
        <v>1</v>
      </c>
      <c r="AA5" s="35">
        <f>'Data Catalogue 2023_RSS'!AA5</f>
        <v>1</v>
      </c>
      <c r="AB5" s="35">
        <f>'Data Catalogue 2023_RSS'!AB5</f>
        <v>0</v>
      </c>
      <c r="AC5" s="35">
        <f>'Data Catalogue 2023_RSS'!AC5</f>
        <v>0</v>
      </c>
      <c r="AD5" s="35">
        <f>'Data Catalogue 2023_RSS'!AD5</f>
        <v>1</v>
      </c>
      <c r="AE5" s="35">
        <f>'Data Catalogue 2023_RSS'!AE5</f>
        <v>1</v>
      </c>
      <c r="AF5" s="31" t="str">
        <f>'Data Catalogue 2023_RSS'!AF5</f>
        <v>DOSM publishes data measuring progress of each UN Sustainable Development Goal Indicator. This data is for Indicator 13.2.2: Total greenhouse gas emissions (based on Malaysia's 3rd Biennial Update to UNFCC).</v>
      </c>
    </row>
    <row r="6" spans="1:32" x14ac:dyDescent="0.2">
      <c r="A6" s="30">
        <f>'Data Catalogue 2023_RSS'!A6</f>
        <v>4</v>
      </c>
      <c r="B6" s="30">
        <f>'Data Catalogue 2023_RSS'!B6</f>
        <v>1</v>
      </c>
      <c r="C6" s="30">
        <f>'Data Catalogue 2023_RSS'!C6</f>
        <v>4</v>
      </c>
      <c r="D6" s="30" t="str">
        <f>'Data Catalogue 2023_RSS'!D6</f>
        <v>1.4</v>
      </c>
      <c r="E6" s="31" t="str">
        <f>'Data Catalogue 2023_RSS'!E6</f>
        <v>Greenhouse Gas (GHG) emissions Scope 1, Scope 2</v>
      </c>
      <c r="F6" s="32">
        <f>VLOOKUP('Data Catalogue 2023_RSS'!F6,'Codebook Machine Read'!J:K,2,FALSE)</f>
        <v>1</v>
      </c>
      <c r="G6" s="32">
        <f>VLOOKUP('Data Catalogue 2023_RSS'!G6,'Codebook Machine Read'!AE:AF,2,FALSE)</f>
        <v>1</v>
      </c>
      <c r="H6" s="32" t="str">
        <f>'Data Catalogue 2023_RSS'!H6</f>
        <v>country</v>
      </c>
      <c r="I6" s="32">
        <f>'Data Catalogue 2023_RSS'!I6</f>
        <v>2</v>
      </c>
      <c r="J6" s="30" t="str">
        <f>'Data Catalogue 2023_RSS'!J6</f>
        <v>ghg.ftprint.ghgems12.country.dosmnrecc</v>
      </c>
      <c r="K6" s="30" t="str">
        <f>'Data Catalogue 2023_RSS'!K6</f>
        <v>ghg.ftprint.ghgems12.country.dosmnrecc.1.4</v>
      </c>
      <c r="L6" s="31" t="str">
        <f>'Data Catalogue 2023_RSS'!L6</f>
        <v>UN Sustainable Development Goal Indicator</v>
      </c>
      <c r="M6" s="32" cm="1">
        <f t="array" ref="M6">INDEX('Codebook Machine Read'!T:T,MATCH(TRUE,INDEX('Codebook Machine Read'!S:S='Data Catalogue 2023_RSS'!M6,0),0))</f>
        <v>21</v>
      </c>
      <c r="N6" s="32">
        <f>VLOOKUP('Data Catalogue 2023_RSS'!N6,'Codebook Machine Read'!D:E,2,FALSE)</f>
        <v>9</v>
      </c>
      <c r="O6" s="32">
        <f>VLOOKUP('Data Catalogue 2023_RSS'!O6,'Codebook Machine Read'!A:B,2,FALSE)</f>
        <v>1</v>
      </c>
      <c r="P6" s="33">
        <f>VLOOKUP('Data Catalogue 2023_RSS'!P6,'Codebook Machine Read'!V:W,2,FALSE)</f>
        <v>35</v>
      </c>
      <c r="Q6" s="32">
        <f>VLOOKUP('Data Catalogue 2023_RSS'!Q6,'Codebook Machine Read'!Y:Z,2,FALSE)</f>
        <v>4</v>
      </c>
      <c r="R6" s="32">
        <f>VLOOKUP('Data Catalogue 2023_RSS'!R6,'Codebook Machine Read'!AB:AC,2,FALSE)</f>
        <v>1</v>
      </c>
      <c r="S6" s="34">
        <f>VLOOKUP('Data Catalogue 2023_Excel'!R6,'Codebook Machine Read'!G:H,2,FALSE)</f>
        <v>1</v>
      </c>
      <c r="T6" s="36">
        <f>'Data Catalogue 2023_RSS'!T6</f>
        <v>2005</v>
      </c>
      <c r="U6" s="36">
        <f>'Data Catalogue 2023_RSS'!U6</f>
        <v>2016</v>
      </c>
      <c r="V6" s="34">
        <f>VLOOKUP('Data Catalogue 2023_Excel'!S6,'Codebook Machine Read'!$P:$Q,2, FALSE)</f>
        <v>8</v>
      </c>
      <c r="W6" s="31" t="str">
        <f>'Data Catalogue 2023_RSS'!W6</f>
        <v>https://tableau.dosm.gov.my/t/SDG/views/Goal13_15934168644770/Goal13?%3Aembed=y&amp;%3AisGuestRedirectFromVizportal=y</v>
      </c>
      <c r="X6" s="35">
        <f>'Data Catalogue 2023_RSS'!X6</f>
        <v>1</v>
      </c>
      <c r="Y6" s="35">
        <f>'Data Catalogue 2023_RSS'!Y6</f>
        <v>1</v>
      </c>
      <c r="Z6" s="35">
        <f>'Data Catalogue 2023_RSS'!Z6</f>
        <v>1</v>
      </c>
      <c r="AA6" s="35">
        <f>'Data Catalogue 2023_RSS'!AA6</f>
        <v>1</v>
      </c>
      <c r="AB6" s="35">
        <f>'Data Catalogue 2023_RSS'!AB6</f>
        <v>0</v>
      </c>
      <c r="AC6" s="35">
        <f>'Data Catalogue 2023_RSS'!AC6</f>
        <v>0</v>
      </c>
      <c r="AD6" s="35">
        <f>'Data Catalogue 2023_RSS'!AD6</f>
        <v>1</v>
      </c>
      <c r="AE6" s="35">
        <f>'Data Catalogue 2023_RSS'!AE6</f>
        <v>1</v>
      </c>
      <c r="AF6" s="31" t="str">
        <f>'Data Catalogue 2023_RSS'!AF6</f>
        <v>DOSM publishes data measuring progress of each UN Sustainable Development Goal Indicator. This data is for Indicator 13.2.2: Total greenhouse gas emissions (based on Malaysia's 3rd Biennial Update to UNFCC).</v>
      </c>
    </row>
    <row r="7" spans="1:32" x14ac:dyDescent="0.2">
      <c r="A7" s="30">
        <f>'Data Catalogue 2023_RSS'!A7</f>
        <v>5</v>
      </c>
      <c r="B7" s="30">
        <f>'Data Catalogue 2023_RSS'!B7</f>
        <v>1</v>
      </c>
      <c r="C7" s="30">
        <f>'Data Catalogue 2023_RSS'!C7</f>
        <v>5</v>
      </c>
      <c r="D7" s="30" t="str">
        <f>'Data Catalogue 2023_RSS'!D7</f>
        <v>1.5</v>
      </c>
      <c r="E7" s="31" t="str">
        <f>'Data Catalogue 2023_RSS'!E7</f>
        <v>Greenhouse Gas (GHG) emissions Scope 1, Scope 2</v>
      </c>
      <c r="F7" s="32">
        <f>VLOOKUP('Data Catalogue 2023_RSS'!F7,'Codebook Machine Read'!J:K,2,FALSE)</f>
        <v>1</v>
      </c>
      <c r="G7" s="32">
        <f>VLOOKUP('Data Catalogue 2023_RSS'!G7,'Codebook Machine Read'!AE:AF,2,FALSE)</f>
        <v>1</v>
      </c>
      <c r="H7" s="32" t="str">
        <f>'Data Catalogue 2023_RSS'!H7</f>
        <v>entity</v>
      </c>
      <c r="I7" s="32">
        <f>'Data Catalogue 2023_RSS'!I7</f>
        <v>3</v>
      </c>
      <c r="J7" s="30" t="str">
        <f>'Data Catalogue 2023_RSS'!J7</f>
        <v>ghg.ftprint.ghgems12.entity.bloomberg</v>
      </c>
      <c r="K7" s="30" t="str">
        <f>'Data Catalogue 2023_RSS'!K7</f>
        <v>ghg.ftprint.ghgems12.entity.bloomberg.1.5</v>
      </c>
      <c r="L7" s="31" t="str">
        <f>'Data Catalogue 2023_RSS'!L7</f>
        <v>1. GHG Protocol Corporate Accounting and Reporting Standard
2. 2006 Intergovernmental Panel on Climate Change (IPCC) Guidelines for National GHG Inventories / Malaysia Biennial Update Report to UNFCCC
3. Annual Greenhouse Gas index</v>
      </c>
      <c r="M7" s="32" cm="1">
        <f t="array" ref="M7">INDEX('Codebook Machine Read'!T:T,MATCH(TRUE,INDEX('Codebook Machine Read'!S:S='Data Catalogue 2023_RSS'!M7,0),0))</f>
        <v>136</v>
      </c>
      <c r="N7" s="32">
        <f>VLOOKUP('Data Catalogue 2023_RSS'!N7,'Codebook Machine Read'!D:E,2,FALSE)</f>
        <v>15</v>
      </c>
      <c r="O7" s="32">
        <f>VLOOKUP('Data Catalogue 2023_RSS'!O7,'Codebook Machine Read'!A:B,2,FALSE)</f>
        <v>1</v>
      </c>
      <c r="P7" s="33">
        <f>VLOOKUP('Data Catalogue 2023_RSS'!P7,'Codebook Machine Read'!V:W,2,FALSE)</f>
        <v>9</v>
      </c>
      <c r="Q7" s="32">
        <f>VLOOKUP('Data Catalogue 2023_RSS'!Q7,'Codebook Machine Read'!Y:Z,2,FALSE)</f>
        <v>1</v>
      </c>
      <c r="R7" s="32">
        <f>VLOOKUP('Data Catalogue 2023_RSS'!R7,'Codebook Machine Read'!AB:AC,2,FALSE)</f>
        <v>2</v>
      </c>
      <c r="S7" s="34">
        <f>VLOOKUP('Data Catalogue 2023_Excel'!R7,'Codebook Machine Read'!G:H,2,FALSE)</f>
        <v>2</v>
      </c>
      <c r="T7" s="36">
        <f>'Data Catalogue 2023_RSS'!T7</f>
        <v>0</v>
      </c>
      <c r="U7" s="36">
        <f>'Data Catalogue 2023_RSS'!U7</f>
        <v>0</v>
      </c>
      <c r="V7" s="34">
        <f>VLOOKUP('Data Catalogue 2023_Excel'!S7,'Codebook Machine Read'!$P:$Q,2, FALSE)</f>
        <v>7</v>
      </c>
      <c r="W7" s="31" t="str">
        <f>'Data Catalogue 2023_RSS'!W7</f>
        <v>https://www.bloomberg.com/professional/dataset/global-environmental-social-governance-data/</v>
      </c>
      <c r="X7" s="35">
        <f>'Data Catalogue 2023_RSS'!X7</f>
        <v>1</v>
      </c>
      <c r="Y7" s="35">
        <f>'Data Catalogue 2023_RSS'!Y7</f>
        <v>1</v>
      </c>
      <c r="Z7" s="35">
        <f>'Data Catalogue 2023_RSS'!Z7</f>
        <v>1</v>
      </c>
      <c r="AA7" s="35">
        <f>'Data Catalogue 2023_RSS'!AA7</f>
        <v>1</v>
      </c>
      <c r="AB7" s="35">
        <f>'Data Catalogue 2023_RSS'!AB7</f>
        <v>0</v>
      </c>
      <c r="AC7" s="35">
        <f>'Data Catalogue 2023_RSS'!AC7</f>
        <v>0</v>
      </c>
      <c r="AD7" s="35">
        <f>'Data Catalogue 2023_RSS'!AD7</f>
        <v>1</v>
      </c>
      <c r="AE7" s="35">
        <f>'Data Catalogue 2023_RSS'!AE7</f>
        <v>1</v>
      </c>
      <c r="AF7" s="31" t="str">
        <f>'Data Catalogue 2023_RSS'!AF7</f>
        <v>Bloomberg provides the disclosure of GHG emission scope 1 and 2 for public-listed companies that disclose these information in the annual reports. Subscription is required.</v>
      </c>
    </row>
    <row r="8" spans="1:32" x14ac:dyDescent="0.2">
      <c r="A8" s="30">
        <f>'Data Catalogue 2023_RSS'!A8</f>
        <v>6</v>
      </c>
      <c r="B8" s="30">
        <f>'Data Catalogue 2023_RSS'!B8</f>
        <v>1</v>
      </c>
      <c r="C8" s="30">
        <f>'Data Catalogue 2023_RSS'!C8</f>
        <v>6</v>
      </c>
      <c r="D8" s="30" t="str">
        <f>'Data Catalogue 2023_RSS'!D8</f>
        <v>1.6</v>
      </c>
      <c r="E8" s="31" t="str">
        <f>'Data Catalogue 2023_RSS'!E8</f>
        <v>Greenhouse Gas (GHG) emissions Scope 1, Scope 2</v>
      </c>
      <c r="F8" s="32">
        <f>VLOOKUP('Data Catalogue 2023_RSS'!F8,'Codebook Machine Read'!J:K,2,FALSE)</f>
        <v>1</v>
      </c>
      <c r="G8" s="32">
        <f>VLOOKUP('Data Catalogue 2023_RSS'!G8,'Codebook Machine Read'!AE:AF,2,FALSE)</f>
        <v>1</v>
      </c>
      <c r="H8" s="32" t="str">
        <f>'Data Catalogue 2023_RSS'!H8</f>
        <v>entity</v>
      </c>
      <c r="I8" s="32">
        <f>'Data Catalogue 2023_RSS'!I8</f>
        <v>3</v>
      </c>
      <c r="J8" s="30" t="str">
        <f>'Data Catalogue 2023_RSS'!J8</f>
        <v>ghg.ftprint.ghgems12.entity.cdp</v>
      </c>
      <c r="K8" s="30" t="str">
        <f>'Data Catalogue 2023_RSS'!K8</f>
        <v>ghg.ftprint.ghgems12.entity.cdp.1.6</v>
      </c>
      <c r="L8" s="31" t="str">
        <f>'Data Catalogue 2023_RSS'!L8</f>
        <v>1. GHG Protocol Corporate Accounting and Reporting Standard
2. 2006 Intergovernmental Panel on Climate Change (IPCC) Guidelines for National GHG Inventories / Malaysia Biennial Update Report to UNFCCC
3. Annual Greenhouse Gas index</v>
      </c>
      <c r="M8" s="32" cm="1">
        <f t="array" ref="M8">INDEX('Codebook Machine Read'!T:T,MATCH(TRUE,INDEX('Codebook Machine Read'!S:S='Data Catalogue 2023_RSS'!M8,0),0))</f>
        <v>136</v>
      </c>
      <c r="N8" s="32">
        <f>VLOOKUP('Data Catalogue 2023_RSS'!N8,'Codebook Machine Read'!D:E,2,FALSE)</f>
        <v>15</v>
      </c>
      <c r="O8" s="32">
        <f>VLOOKUP('Data Catalogue 2023_RSS'!O8,'Codebook Machine Read'!A:B,2,FALSE)</f>
        <v>1</v>
      </c>
      <c r="P8" s="33">
        <f>VLOOKUP('Data Catalogue 2023_RSS'!P8,'Codebook Machine Read'!V:W,2,FALSE)</f>
        <v>14</v>
      </c>
      <c r="Q8" s="32">
        <f>VLOOKUP('Data Catalogue 2023_RSS'!Q8,'Codebook Machine Read'!Y:Z,2,FALSE)</f>
        <v>2</v>
      </c>
      <c r="R8" s="32">
        <f>VLOOKUP('Data Catalogue 2023_RSS'!R8,'Codebook Machine Read'!AB:AC,2,FALSE)</f>
        <v>2</v>
      </c>
      <c r="S8" s="34">
        <f>VLOOKUP('Data Catalogue 2023_Excel'!R8,'Codebook Machine Read'!G:H,2,FALSE)</f>
        <v>2</v>
      </c>
      <c r="T8" s="36">
        <f>'Data Catalogue 2023_RSS'!T8</f>
        <v>0</v>
      </c>
      <c r="U8" s="36">
        <f>'Data Catalogue 2023_RSS'!U8</f>
        <v>0</v>
      </c>
      <c r="V8" s="34">
        <f>VLOOKUP('Data Catalogue 2023_Excel'!S8,'Codebook Machine Read'!$P:$Q,2, FALSE)</f>
        <v>7</v>
      </c>
      <c r="W8" s="31" t="str">
        <f>'Data Catalogue 2023_RSS'!W8</f>
        <v>https://www.cdp.net/en/data</v>
      </c>
      <c r="X8" s="35">
        <f>'Data Catalogue 2023_RSS'!X8</f>
        <v>1</v>
      </c>
      <c r="Y8" s="35">
        <f>'Data Catalogue 2023_RSS'!Y8</f>
        <v>1</v>
      </c>
      <c r="Z8" s="35">
        <f>'Data Catalogue 2023_RSS'!Z8</f>
        <v>1</v>
      </c>
      <c r="AA8" s="35">
        <f>'Data Catalogue 2023_RSS'!AA8</f>
        <v>1</v>
      </c>
      <c r="AB8" s="35">
        <f>'Data Catalogue 2023_RSS'!AB8</f>
        <v>0</v>
      </c>
      <c r="AC8" s="35">
        <f>'Data Catalogue 2023_RSS'!AC8</f>
        <v>0</v>
      </c>
      <c r="AD8" s="35">
        <f>'Data Catalogue 2023_RSS'!AD8</f>
        <v>1</v>
      </c>
      <c r="AE8" s="35">
        <f>'Data Catalogue 2023_RSS'!AE8</f>
        <v>1</v>
      </c>
      <c r="AF8" s="31" t="str">
        <f>'Data Catalogue 2023_RSS'!AF8</f>
        <v>CDP open data portal provides free access to climate-related datasets based on self reported data from more than 1,200 cities, states and regions in 2021. The portal also includes additional insight for banks and investors for investment research, products, indices and ESG ratings which requires subscription.</v>
      </c>
    </row>
    <row r="9" spans="1:32" x14ac:dyDescent="0.2">
      <c r="A9" s="30">
        <f>'Data Catalogue 2023_RSS'!A9</f>
        <v>7</v>
      </c>
      <c r="B9" s="30">
        <f>'Data Catalogue 2023_RSS'!B9</f>
        <v>1</v>
      </c>
      <c r="C9" s="30">
        <f>'Data Catalogue 2023_RSS'!C9</f>
        <v>7</v>
      </c>
      <c r="D9" s="30" t="str">
        <f>'Data Catalogue 2023_RSS'!D9</f>
        <v>1.7</v>
      </c>
      <c r="E9" s="31" t="str">
        <f>'Data Catalogue 2023_RSS'!E9</f>
        <v>Greenhouse Gas (GHG) emissions Scope 1, Scope 2</v>
      </c>
      <c r="F9" s="32">
        <f>VLOOKUP('Data Catalogue 2023_RSS'!F9,'Codebook Machine Read'!J:K,2,FALSE)</f>
        <v>1</v>
      </c>
      <c r="G9" s="32">
        <f>VLOOKUP('Data Catalogue 2023_RSS'!G9,'Codebook Machine Read'!AE:AF,2,FALSE)</f>
        <v>1</v>
      </c>
      <c r="H9" s="32" t="str">
        <f>'Data Catalogue 2023_RSS'!H9</f>
        <v>entity</v>
      </c>
      <c r="I9" s="32">
        <f>'Data Catalogue 2023_RSS'!I9</f>
        <v>3</v>
      </c>
      <c r="J9" s="30" t="str">
        <f>'Data Catalogue 2023_RSS'!J9</f>
        <v>ghg.ftprint.ghgems12.entity.cdp</v>
      </c>
      <c r="K9" s="30" t="str">
        <f>'Data Catalogue 2023_RSS'!K9</f>
        <v>ghg.ftprint.ghgems12.entity.cdp.1.7</v>
      </c>
      <c r="L9" s="31" t="str">
        <f>'Data Catalogue 2023_RSS'!L9</f>
        <v>1. GHG Protocol Corporate Accounting and Reporting Standard
2. 2006 Intergovernmental Panel on Climate Change (IPCC) Guidelines for National GHG Inventories / Malaysia Biennial Update Report to UNFCCC
3. Annual Greenhouse Gas index</v>
      </c>
      <c r="M9" s="32" cm="1">
        <f t="array" ref="M9">INDEX('Codebook Machine Read'!T:T,MATCH(TRUE,INDEX('Codebook Machine Read'!S:S='Data Catalogue 2023_RSS'!M9,0),0))</f>
        <v>136</v>
      </c>
      <c r="N9" s="32">
        <f>VLOOKUP('Data Catalogue 2023_RSS'!N9,'Codebook Machine Read'!D:E,2,FALSE)</f>
        <v>15</v>
      </c>
      <c r="O9" s="32">
        <f>VLOOKUP('Data Catalogue 2023_RSS'!O9,'Codebook Machine Read'!A:B,2,FALSE)</f>
        <v>1</v>
      </c>
      <c r="P9" s="33">
        <f>VLOOKUP('Data Catalogue 2023_RSS'!P9,'Codebook Machine Read'!V:W,2,FALSE)</f>
        <v>14</v>
      </c>
      <c r="Q9" s="32">
        <f>VLOOKUP('Data Catalogue 2023_RSS'!Q9,'Codebook Machine Read'!Y:Z,2,FALSE)</f>
        <v>2</v>
      </c>
      <c r="R9" s="32">
        <f>VLOOKUP('Data Catalogue 2023_RSS'!R9,'Codebook Machine Read'!AB:AC,2,FALSE)</f>
        <v>2</v>
      </c>
      <c r="S9" s="34">
        <f>VLOOKUP('Data Catalogue 2023_Excel'!R9,'Codebook Machine Read'!G:H,2,FALSE)</f>
        <v>2</v>
      </c>
      <c r="T9" s="36">
        <f>'Data Catalogue 2023_RSS'!T9</f>
        <v>0</v>
      </c>
      <c r="U9" s="36">
        <f>'Data Catalogue 2023_RSS'!U9</f>
        <v>0</v>
      </c>
      <c r="V9" s="34">
        <f>VLOOKUP('Data Catalogue 2023_Excel'!S9,'Codebook Machine Read'!$P:$Q,2, FALSE)</f>
        <v>7</v>
      </c>
      <c r="W9" s="31" t="str">
        <f>'Data Catalogue 2023_RSS'!W9</f>
        <v>https://www.cdp.net/en/investor/data-and-tools</v>
      </c>
      <c r="X9" s="35">
        <f>'Data Catalogue 2023_RSS'!X9</f>
        <v>1</v>
      </c>
      <c r="Y9" s="35">
        <f>'Data Catalogue 2023_RSS'!Y9</f>
        <v>1</v>
      </c>
      <c r="Z9" s="35">
        <f>'Data Catalogue 2023_RSS'!Z9</f>
        <v>1</v>
      </c>
      <c r="AA9" s="35">
        <f>'Data Catalogue 2023_RSS'!AA9</f>
        <v>1</v>
      </c>
      <c r="AB9" s="35">
        <f>'Data Catalogue 2023_RSS'!AB9</f>
        <v>0</v>
      </c>
      <c r="AC9" s="35">
        <f>'Data Catalogue 2023_RSS'!AC9</f>
        <v>0</v>
      </c>
      <c r="AD9" s="35">
        <f>'Data Catalogue 2023_RSS'!AD9</f>
        <v>1</v>
      </c>
      <c r="AE9" s="35">
        <f>'Data Catalogue 2023_RSS'!AE9</f>
        <v>1</v>
      </c>
      <c r="AF9" s="31" t="str">
        <f>'Data Catalogue 2023_RSS'!AF9</f>
        <v>CDP open data portal provides free access to climate-related datasets based on self reported data from more than 1,200 cities, states and regions in 2021. The portal also includes additional insight for banks and investors for investment research, products, indices and ESG ratings which requires subscription.</v>
      </c>
    </row>
    <row r="10" spans="1:32" x14ac:dyDescent="0.2">
      <c r="A10" s="30">
        <f>'Data Catalogue 2023_RSS'!A10</f>
        <v>8</v>
      </c>
      <c r="B10" s="30">
        <f>'Data Catalogue 2023_RSS'!B10</f>
        <v>1</v>
      </c>
      <c r="C10" s="30">
        <f>'Data Catalogue 2023_RSS'!C10</f>
        <v>8</v>
      </c>
      <c r="D10" s="30" t="str">
        <f>'Data Catalogue 2023_RSS'!D10</f>
        <v>1.8</v>
      </c>
      <c r="E10" s="31" t="str">
        <f>'Data Catalogue 2023_RSS'!E10</f>
        <v>Greenhouse Gas (GHG) emissions Scope 1, Scope 2</v>
      </c>
      <c r="F10" s="32">
        <f>VLOOKUP('Data Catalogue 2023_RSS'!F10,'Codebook Machine Read'!J:K,2,FALSE)</f>
        <v>1</v>
      </c>
      <c r="G10" s="32">
        <f>VLOOKUP('Data Catalogue 2023_RSS'!G10,'Codebook Machine Read'!AE:AF,2,FALSE)</f>
        <v>1</v>
      </c>
      <c r="H10" s="32" t="str">
        <f>'Data Catalogue 2023_RSS'!H10</f>
        <v>entity</v>
      </c>
      <c r="I10" s="32">
        <f>'Data Catalogue 2023_RSS'!I10</f>
        <v>3</v>
      </c>
      <c r="J10" s="30" t="str">
        <f>'Data Catalogue 2023_RSS'!J10</f>
        <v>ghg.ftprint.ghgems12.entity.esgbook</v>
      </c>
      <c r="K10" s="30" t="str">
        <f>'Data Catalogue 2023_RSS'!K10</f>
        <v>ghg.ftprint.ghgems12.entity.esgbook.1.8</v>
      </c>
      <c r="L10" s="31" t="str">
        <f>'Data Catalogue 2023_RSS'!L10</f>
        <v>1. GHG Protocol Corporate Accounting and Reporting Standard
2. 2006 Intergovernmental Panel on Climate Change (IPCC) Guidelines for National GHG Inventories / Malaysia Biennial Update Report to UNFCCC
3. Annual Greenhouse Gas index</v>
      </c>
      <c r="M10" s="32" cm="1">
        <f t="array" ref="M10">INDEX('Codebook Machine Read'!T:T,MATCH(TRUE,INDEX('Codebook Machine Read'!S:S='Data Catalogue 2023_RSS'!M10,0),0))</f>
        <v>136</v>
      </c>
      <c r="N10" s="32">
        <f>VLOOKUP('Data Catalogue 2023_RSS'!N10,'Codebook Machine Read'!D:E,2,FALSE)</f>
        <v>15</v>
      </c>
      <c r="O10" s="32">
        <f>VLOOKUP('Data Catalogue 2023_RSS'!O10,'Codebook Machine Read'!A:B,2,FALSE)</f>
        <v>1</v>
      </c>
      <c r="P10" s="33">
        <f>VLOOKUP('Data Catalogue 2023_RSS'!P10,'Codebook Machine Read'!V:W,2,FALSE)</f>
        <v>43</v>
      </c>
      <c r="Q10" s="32">
        <f>VLOOKUP('Data Catalogue 2023_RSS'!Q10,'Codebook Machine Read'!Y:Z,2,FALSE)</f>
        <v>1</v>
      </c>
      <c r="R10" s="32">
        <f>VLOOKUP('Data Catalogue 2023_RSS'!R10,'Codebook Machine Read'!AB:AC,2,FALSE)</f>
        <v>2</v>
      </c>
      <c r="S10" s="34">
        <f>VLOOKUP('Data Catalogue 2023_Excel'!R10,'Codebook Machine Read'!G:H,2,FALSE)</f>
        <v>1</v>
      </c>
      <c r="T10" s="36">
        <f>'Data Catalogue 2023_RSS'!T10</f>
        <v>0</v>
      </c>
      <c r="U10" s="36">
        <f>'Data Catalogue 2023_RSS'!U10</f>
        <v>0</v>
      </c>
      <c r="V10" s="34">
        <f>VLOOKUP('Data Catalogue 2023_Excel'!S10,'Codebook Machine Read'!$P:$Q,2, FALSE)</f>
        <v>7</v>
      </c>
      <c r="W10" s="31" t="str">
        <f>'Data Catalogue 2023_RSS'!W10</f>
        <v>https://app.esgbook.com/</v>
      </c>
      <c r="X10" s="35">
        <f>'Data Catalogue 2023_RSS'!X10</f>
        <v>1</v>
      </c>
      <c r="Y10" s="35">
        <f>'Data Catalogue 2023_RSS'!Y10</f>
        <v>1</v>
      </c>
      <c r="Z10" s="35">
        <f>'Data Catalogue 2023_RSS'!Z10</f>
        <v>1</v>
      </c>
      <c r="AA10" s="35">
        <f>'Data Catalogue 2023_RSS'!AA10</f>
        <v>1</v>
      </c>
      <c r="AB10" s="35">
        <f>'Data Catalogue 2023_RSS'!AB10</f>
        <v>0</v>
      </c>
      <c r="AC10" s="35">
        <f>'Data Catalogue 2023_RSS'!AC10</f>
        <v>0</v>
      </c>
      <c r="AD10" s="35">
        <f>'Data Catalogue 2023_RSS'!AD10</f>
        <v>1</v>
      </c>
      <c r="AE10" s="35">
        <f>'Data Catalogue 2023_RSS'!AE10</f>
        <v>1</v>
      </c>
      <c r="AF10" s="31" t="str">
        <f>'Data Catalogue 2023_RSS'!AF10</f>
        <v>ESG Book provides disclosure of GHG emission scope 1 and 2 for public-listed companies that disclose this information in the annual report. There are a total of 1,569 Malaysian corporations in ESG Book. However, only 243 corporations disclose their Scope 1, Scope 2 and Scope 3 emission. Users can sign up with no cost to obtain this data as ESG Book is a freemium platform (with delayed scoring of 3 months). Real-time data and scoring require paid subscription.</v>
      </c>
    </row>
    <row r="11" spans="1:32" x14ac:dyDescent="0.2">
      <c r="A11" s="30">
        <f>'Data Catalogue 2023_RSS'!A11</f>
        <v>9</v>
      </c>
      <c r="B11" s="30">
        <f>'Data Catalogue 2023_RSS'!B11</f>
        <v>1</v>
      </c>
      <c r="C11" s="30">
        <f>'Data Catalogue 2023_RSS'!C11</f>
        <v>9</v>
      </c>
      <c r="D11" s="30" t="str">
        <f>'Data Catalogue 2023_RSS'!D11</f>
        <v>1.9</v>
      </c>
      <c r="E11" s="31" t="str">
        <f>'Data Catalogue 2023_RSS'!E11</f>
        <v>Greenhouse Gas (GHG) emissions Scope 1, Scope 2</v>
      </c>
      <c r="F11" s="32">
        <f>VLOOKUP('Data Catalogue 2023_RSS'!F11,'Codebook Machine Read'!J:K,2,FALSE)</f>
        <v>1</v>
      </c>
      <c r="G11" s="32">
        <f>VLOOKUP('Data Catalogue 2023_RSS'!G11,'Codebook Machine Read'!AE:AF,2,FALSE)</f>
        <v>1</v>
      </c>
      <c r="H11" s="32" t="str">
        <f>'Data Catalogue 2023_RSS'!H11</f>
        <v>entity</v>
      </c>
      <c r="I11" s="32">
        <f>'Data Catalogue 2023_RSS'!I11</f>
        <v>3</v>
      </c>
      <c r="J11" s="30" t="str">
        <f>'Data Catalogue 2023_RSS'!J11</f>
        <v>ghg.ftprint.ghgems12.entity.noaa</v>
      </c>
      <c r="K11" s="30" t="str">
        <f>'Data Catalogue 2023_RSS'!K11</f>
        <v>ghg.ftprint.ghgems12.entity.noaa.1.9</v>
      </c>
      <c r="L11" s="31" t="str">
        <f>'Data Catalogue 2023_RSS'!L11</f>
        <v>1. GHG Protocol Corporate Accounting and Reporting Standard
2. 2006 Intergovernmental Panel on Climate Change (IPCC) Guidelines for National GHG Inventories / Malaysia Biennial Update Report to UNFCCC
3. Annual Greenhouse Gas index</v>
      </c>
      <c r="M11" s="32" cm="1">
        <f t="array" ref="M11">INDEX('Codebook Machine Read'!T:T,MATCH(TRUE,INDEX('Codebook Machine Read'!S:S='Data Catalogue 2023_RSS'!M11,0),0))</f>
        <v>136</v>
      </c>
      <c r="N11" s="32">
        <f>VLOOKUP('Data Catalogue 2023_RSS'!N11,'Codebook Machine Read'!D:E,2,FALSE)</f>
        <v>15</v>
      </c>
      <c r="O11" s="32">
        <f>VLOOKUP('Data Catalogue 2023_RSS'!O11,'Codebook Machine Read'!A:B,2,FALSE)</f>
        <v>1</v>
      </c>
      <c r="P11" s="33">
        <f>VLOOKUP('Data Catalogue 2023_RSS'!P11,'Codebook Machine Read'!V:W,2,FALSE)</f>
        <v>107</v>
      </c>
      <c r="Q11" s="32">
        <f>VLOOKUP('Data Catalogue 2023_RSS'!Q11,'Codebook Machine Read'!Y:Z,2,FALSE)</f>
        <v>3</v>
      </c>
      <c r="R11" s="32">
        <f>VLOOKUP('Data Catalogue 2023_RSS'!R11,'Codebook Machine Read'!AB:AC,2,FALSE)</f>
        <v>2</v>
      </c>
      <c r="S11" s="34">
        <f>VLOOKUP('Data Catalogue 2023_Excel'!R11,'Codebook Machine Read'!G:H,2,FALSE)</f>
        <v>2</v>
      </c>
      <c r="T11" s="36">
        <f>'Data Catalogue 2023_RSS'!T11</f>
        <v>0</v>
      </c>
      <c r="U11" s="36">
        <f>'Data Catalogue 2023_RSS'!U11</f>
        <v>0</v>
      </c>
      <c r="V11" s="34">
        <f>VLOOKUP('Data Catalogue 2023_Excel'!S11,'Codebook Machine Read'!$P:$Q,2, FALSE)</f>
        <v>7</v>
      </c>
      <c r="W11" s="31" t="str">
        <f>'Data Catalogue 2023_RSS'!W11</f>
        <v>https://www.climate.gov/news-features/understanding-climate/climate-change-annual-greenhouse-gas-index</v>
      </c>
      <c r="X11" s="35">
        <f>'Data Catalogue 2023_RSS'!X11</f>
        <v>1</v>
      </c>
      <c r="Y11" s="35">
        <f>'Data Catalogue 2023_RSS'!Y11</f>
        <v>1</v>
      </c>
      <c r="Z11" s="35">
        <f>'Data Catalogue 2023_RSS'!Z11</f>
        <v>1</v>
      </c>
      <c r="AA11" s="35">
        <f>'Data Catalogue 2023_RSS'!AA11</f>
        <v>1</v>
      </c>
      <c r="AB11" s="35">
        <f>'Data Catalogue 2023_RSS'!AB11</f>
        <v>0</v>
      </c>
      <c r="AC11" s="35">
        <f>'Data Catalogue 2023_RSS'!AC11</f>
        <v>0</v>
      </c>
      <c r="AD11" s="35">
        <f>'Data Catalogue 2023_RSS'!AD11</f>
        <v>1</v>
      </c>
      <c r="AE11" s="35">
        <f>'Data Catalogue 2023_RSS'!AE11</f>
        <v>1</v>
      </c>
      <c r="AF11" s="31" t="str">
        <f>'Data Catalogue 2023_RSS'!AF11</f>
        <v>Annual Greenhouse Gas Index—reports the combined warming influence of all long-lived greenhouse gases as a fraction of their influence in 1990.</v>
      </c>
    </row>
    <row r="12" spans="1:32" x14ac:dyDescent="0.2">
      <c r="A12" s="30">
        <f>'Data Catalogue 2023_RSS'!A12</f>
        <v>10</v>
      </c>
      <c r="B12" s="30">
        <f>'Data Catalogue 2023_RSS'!B12</f>
        <v>1</v>
      </c>
      <c r="C12" s="30">
        <f>'Data Catalogue 2023_RSS'!C12</f>
        <v>10</v>
      </c>
      <c r="D12" s="30" t="str">
        <f>'Data Catalogue 2023_RSS'!D12</f>
        <v>1.10</v>
      </c>
      <c r="E12" s="31" t="str">
        <f>'Data Catalogue 2023_RSS'!E12</f>
        <v>Greenhouse Gas (GHG) emissions Scope 1, Scope 2</v>
      </c>
      <c r="F12" s="32">
        <f>VLOOKUP('Data Catalogue 2023_RSS'!F12,'Codebook Machine Read'!J:K,2,FALSE)</f>
        <v>1</v>
      </c>
      <c r="G12" s="32">
        <f>VLOOKUP('Data Catalogue 2023_RSS'!G12,'Codebook Machine Read'!AE:AF,2,FALSE)</f>
        <v>1</v>
      </c>
      <c r="H12" s="32" t="str">
        <f>'Data Catalogue 2023_RSS'!H12</f>
        <v>entity</v>
      </c>
      <c r="I12" s="32">
        <f>'Data Catalogue 2023_RSS'!I12</f>
        <v>3</v>
      </c>
      <c r="J12" s="30" t="str">
        <f>'Data Catalogue 2023_RSS'!J12</f>
        <v>ghg.ftprint.ghgems12.entity.refinitiv</v>
      </c>
      <c r="K12" s="30" t="str">
        <f>'Data Catalogue 2023_RSS'!K12</f>
        <v>ghg.ftprint.ghgems12.entity.refinitiv.1.10</v>
      </c>
      <c r="L12" s="31" t="str">
        <f>'Data Catalogue 2023_RSS'!L12</f>
        <v>1. GHG Protocol Corporate Accounting and Reporting Standard
2. 2006 Intergovernmental Panel on Climate Change (IPCC) Guidelines for National GHG Inventories / Malaysia Biennial Update Report to UNFCCC
3. Annual Greenhouse Gas index</v>
      </c>
      <c r="M12" s="32" cm="1">
        <f t="array" ref="M12">INDEX('Codebook Machine Read'!T:T,MATCH(TRUE,INDEX('Codebook Machine Read'!S:S='Data Catalogue 2023_RSS'!M12,0),0))</f>
        <v>136</v>
      </c>
      <c r="N12" s="32">
        <f>VLOOKUP('Data Catalogue 2023_RSS'!N12,'Codebook Machine Read'!D:E,2,FALSE)</f>
        <v>15</v>
      </c>
      <c r="O12" s="32">
        <f>VLOOKUP('Data Catalogue 2023_RSS'!O12,'Codebook Machine Read'!A:B,2,FALSE)</f>
        <v>1</v>
      </c>
      <c r="P12" s="33">
        <f>VLOOKUP('Data Catalogue 2023_RSS'!P12,'Codebook Machine Read'!V:W,2,FALSE)</f>
        <v>116</v>
      </c>
      <c r="Q12" s="32">
        <f>VLOOKUP('Data Catalogue 2023_RSS'!Q12,'Codebook Machine Read'!Y:Z,2,FALSE)</f>
        <v>1</v>
      </c>
      <c r="R12" s="32">
        <f>VLOOKUP('Data Catalogue 2023_RSS'!R12,'Codebook Machine Read'!AB:AC,2,FALSE)</f>
        <v>2</v>
      </c>
      <c r="S12" s="34">
        <f>VLOOKUP('Data Catalogue 2023_Excel'!R12,'Codebook Machine Read'!G:H,2,FALSE)</f>
        <v>2</v>
      </c>
      <c r="T12" s="36">
        <f>'Data Catalogue 2023_RSS'!T12</f>
        <v>0</v>
      </c>
      <c r="U12" s="36">
        <f>'Data Catalogue 2023_RSS'!U12</f>
        <v>0</v>
      </c>
      <c r="V12" s="34">
        <f>VLOOKUP('Data Catalogue 2023_Excel'!S12,'Codebook Machine Read'!$P:$Q,2, FALSE)</f>
        <v>7</v>
      </c>
      <c r="W12" s="31" t="str">
        <f>'Data Catalogue 2023_RSS'!W12</f>
        <v>https://www.refinitiv.com/en/sustainable-finance/esg-scores</v>
      </c>
      <c r="X12" s="35">
        <f>'Data Catalogue 2023_RSS'!X12</f>
        <v>1</v>
      </c>
      <c r="Y12" s="35">
        <f>'Data Catalogue 2023_RSS'!Y12</f>
        <v>1</v>
      </c>
      <c r="Z12" s="35">
        <f>'Data Catalogue 2023_RSS'!Z12</f>
        <v>1</v>
      </c>
      <c r="AA12" s="35">
        <f>'Data Catalogue 2023_RSS'!AA12</f>
        <v>1</v>
      </c>
      <c r="AB12" s="35">
        <f>'Data Catalogue 2023_RSS'!AB12</f>
        <v>0</v>
      </c>
      <c r="AC12" s="35">
        <f>'Data Catalogue 2023_RSS'!AC12</f>
        <v>0</v>
      </c>
      <c r="AD12" s="35">
        <f>'Data Catalogue 2023_RSS'!AD12</f>
        <v>1</v>
      </c>
      <c r="AE12" s="35">
        <f>'Data Catalogue 2023_RSS'!AE12</f>
        <v>1</v>
      </c>
      <c r="AF12" s="31" t="str">
        <f>'Data Catalogue 2023_RSS'!AF12</f>
        <v>Refinitiv provides the disclosure of GHG emission scope 1 and 2 for public-listed companies that disclose these information in the annual reports. Subscription is required.</v>
      </c>
    </row>
    <row r="13" spans="1:32" x14ac:dyDescent="0.2">
      <c r="A13" s="30">
        <f>'Data Catalogue 2023_RSS'!A13</f>
        <v>11</v>
      </c>
      <c r="B13" s="30">
        <f>'Data Catalogue 2023_RSS'!B13</f>
        <v>1</v>
      </c>
      <c r="C13" s="30">
        <f>'Data Catalogue 2023_RSS'!C13</f>
        <v>11</v>
      </c>
      <c r="D13" s="30" t="str">
        <f>'Data Catalogue 2023_RSS'!D13</f>
        <v>1.11</v>
      </c>
      <c r="E13" s="31" t="str">
        <f>'Data Catalogue 2023_RSS'!E13</f>
        <v>Greenhouse Gas (GHG) emissions Scope 1, Scope 2</v>
      </c>
      <c r="F13" s="32">
        <f>VLOOKUP('Data Catalogue 2023_RSS'!F13,'Codebook Machine Read'!J:K,2,FALSE)</f>
        <v>1</v>
      </c>
      <c r="G13" s="32">
        <f>VLOOKUP('Data Catalogue 2023_RSS'!G13,'Codebook Machine Read'!AE:AF,2,FALSE)</f>
        <v>1</v>
      </c>
      <c r="H13" s="32" t="str">
        <f>'Data Catalogue 2023_RSS'!H13</f>
        <v>entity</v>
      </c>
      <c r="I13" s="32">
        <f>'Data Catalogue 2023_RSS'!I13</f>
        <v>3</v>
      </c>
      <c r="J13" s="30" t="str">
        <f>'Data Catalogue 2023_RSS'!J13</f>
        <v>ghg.ftprint.ghgems12.entity.assetimpac</v>
      </c>
      <c r="K13" s="30" t="str">
        <f>'Data Catalogue 2023_RSS'!K13</f>
        <v>ghg.ftprint.ghgems12.entity.assetimpac.1.11</v>
      </c>
      <c r="L13" s="31" t="str">
        <f>'Data Catalogue 2023_RSS'!L13</f>
        <v>1. GHG Protocol Corporate Accounting and Reporting Standard
2. 2006 Intergovernmental Panel on Climate Change (IPCC) Guidelines for National GHG Inventories / Malaysia Biennial Update Report to UNFCCC
3. Annual Greenhouse Gas index</v>
      </c>
      <c r="M13" s="32" cm="1">
        <f t="array" ref="M13">INDEX('Codebook Machine Read'!T:T,MATCH(TRUE,INDEX('Codebook Machine Read'!S:S='Data Catalogue 2023_RSS'!M13,0),0))</f>
        <v>136</v>
      </c>
      <c r="N13" s="32">
        <f>VLOOKUP('Data Catalogue 2023_RSS'!N13,'Codebook Machine Read'!D:E,2,FALSE)</f>
        <v>15</v>
      </c>
      <c r="O13" s="32">
        <f>VLOOKUP('Data Catalogue 2023_RSS'!O13,'Codebook Machine Read'!A:B,2,FALSE)</f>
        <v>2</v>
      </c>
      <c r="P13" s="33">
        <f>VLOOKUP('Data Catalogue 2023_RSS'!P13,'Codebook Machine Read'!V:W,2,FALSE)</f>
        <v>7</v>
      </c>
      <c r="Q13" s="32">
        <f>VLOOKUP('Data Catalogue 2023_RSS'!Q13,'Codebook Machine Read'!Y:Z,2,FALSE)</f>
        <v>2</v>
      </c>
      <c r="R13" s="32">
        <f>VLOOKUP('Data Catalogue 2023_RSS'!R13,'Codebook Machine Read'!AB:AC,2,FALSE)</f>
        <v>2</v>
      </c>
      <c r="S13" s="34">
        <f>VLOOKUP('Data Catalogue 2023_Excel'!R13,'Codebook Machine Read'!G:H,2,FALSE)</f>
        <v>2</v>
      </c>
      <c r="T13" s="36">
        <f>'Data Catalogue 2023_RSS'!T13</f>
        <v>0</v>
      </c>
      <c r="U13" s="36">
        <f>'Data Catalogue 2023_RSS'!U13</f>
        <v>0</v>
      </c>
      <c r="V13" s="34">
        <f>VLOOKUP('Data Catalogue 2023_Excel'!S13,'Codebook Machine Read'!$P:$Q,2, FALSE)</f>
        <v>5</v>
      </c>
      <c r="W13" s="31" t="str">
        <f>'Data Catalogue 2023_RSS'!W13</f>
        <v>https://asset-impact.gresb.com/</v>
      </c>
      <c r="X13" s="35">
        <f>'Data Catalogue 2023_RSS'!X13</f>
        <v>1</v>
      </c>
      <c r="Y13" s="35">
        <f>'Data Catalogue 2023_RSS'!Y13</f>
        <v>1</v>
      </c>
      <c r="Z13" s="35">
        <f>'Data Catalogue 2023_RSS'!Z13</f>
        <v>1</v>
      </c>
      <c r="AA13" s="35">
        <f>'Data Catalogue 2023_RSS'!AA13</f>
        <v>1</v>
      </c>
      <c r="AB13" s="35">
        <f>'Data Catalogue 2023_RSS'!AB13</f>
        <v>0</v>
      </c>
      <c r="AC13" s="35">
        <f>'Data Catalogue 2023_RSS'!AC13</f>
        <v>0</v>
      </c>
      <c r="AD13" s="35">
        <f>'Data Catalogue 2023_RSS'!AD13</f>
        <v>1</v>
      </c>
      <c r="AE13" s="35">
        <f>'Data Catalogue 2023_RSS'!AE13</f>
        <v>1</v>
      </c>
      <c r="AF13" s="31" t="str">
        <f>'Data Catalogue 2023_RSS'!AF13</f>
        <v>Asset Impact provides asset-based climate-related data and analysis used by financial institutions to set the global economy on a path toward net zero emissions. The asset-based products cover the most carbon-intensive sectors of the global economy and map more than 295,000 physical assets across nine industry sectors – linked to more than 57,000 listed and private companies – to issued securities.</v>
      </c>
    </row>
    <row r="14" spans="1:32" x14ac:dyDescent="0.2">
      <c r="A14" s="30">
        <f>'Data Catalogue 2023_RSS'!A14</f>
        <v>12</v>
      </c>
      <c r="B14" s="30">
        <f>'Data Catalogue 2023_RSS'!B14</f>
        <v>1</v>
      </c>
      <c r="C14" s="30">
        <f>'Data Catalogue 2023_RSS'!C14</f>
        <v>12</v>
      </c>
      <c r="D14" s="30" t="str">
        <f>'Data Catalogue 2023_RSS'!D14</f>
        <v>1.12</v>
      </c>
      <c r="E14" s="31" t="str">
        <f>'Data Catalogue 2023_RSS'!E14</f>
        <v>Greenhouse Gas (GHG) emissions Scope 1, Scope 2</v>
      </c>
      <c r="F14" s="32">
        <f>VLOOKUP('Data Catalogue 2023_RSS'!F14,'Codebook Machine Read'!J:K,2,FALSE)</f>
        <v>1</v>
      </c>
      <c r="G14" s="32">
        <f>VLOOKUP('Data Catalogue 2023_RSS'!G14,'Codebook Machine Read'!AE:AF,2,FALSE)</f>
        <v>1</v>
      </c>
      <c r="H14" s="32" t="str">
        <f>'Data Catalogue 2023_RSS'!H14</f>
        <v>sector</v>
      </c>
      <c r="I14" s="32">
        <f>'Data Catalogue 2023_RSS'!I14</f>
        <v>4</v>
      </c>
      <c r="J14" s="30" t="str">
        <f>'Data Catalogue 2023_RSS'!J14</f>
        <v>ghg.ftprint.ghgems12.sector.imf</v>
      </c>
      <c r="K14" s="30" t="str">
        <f>'Data Catalogue 2023_RSS'!K14</f>
        <v>ghg.ftprint.ghgems12.sector.imf.1.12</v>
      </c>
      <c r="L14" s="31" t="str">
        <f>'Data Catalogue 2023_RSS'!L14</f>
        <v>1. GHG Protocol Corporate Accounting and Reporting Standard
2. 2006 Intergovernmental Panel on Climate Change (IPCC) Guidelines for National GHG Inventories / Malaysia Biennial Update Report to UNFCCC
3. Annual Greenhouse Gas index</v>
      </c>
      <c r="M14" s="32" cm="1">
        <f t="array" ref="M14">INDEX('Codebook Machine Read'!T:T,MATCH(TRUE,INDEX('Codebook Machine Read'!S:S='Data Catalogue 2023_RSS'!M14,0),0))</f>
        <v>136</v>
      </c>
      <c r="N14" s="32">
        <f>VLOOKUP('Data Catalogue 2023_RSS'!N14,'Codebook Machine Read'!D:E,2,FALSE)</f>
        <v>36</v>
      </c>
      <c r="O14" s="32">
        <f>VLOOKUP('Data Catalogue 2023_RSS'!O14,'Codebook Machine Read'!A:B,2,FALSE)</f>
        <v>1</v>
      </c>
      <c r="P14" s="33">
        <f>VLOOKUP('Data Catalogue 2023_RSS'!P14,'Codebook Machine Read'!V:W,2,FALSE)</f>
        <v>77</v>
      </c>
      <c r="Q14" s="32">
        <f>VLOOKUP('Data Catalogue 2023_RSS'!Q14,'Codebook Machine Read'!Y:Z,2,FALSE)</f>
        <v>3</v>
      </c>
      <c r="R14" s="32">
        <f>VLOOKUP('Data Catalogue 2023_RSS'!R14,'Codebook Machine Read'!AB:AC,2,FALSE)</f>
        <v>2</v>
      </c>
      <c r="S14" s="34">
        <f>VLOOKUP('Data Catalogue 2023_Excel'!R14,'Codebook Machine Read'!G:H,2,FALSE)</f>
        <v>1</v>
      </c>
      <c r="T14" s="36">
        <f>'Data Catalogue 2023_RSS'!T14</f>
        <v>1995</v>
      </c>
      <c r="U14" s="36">
        <f>'Data Catalogue 2023_RSS'!U14</f>
        <v>2018</v>
      </c>
      <c r="V14" s="34">
        <f>VLOOKUP('Data Catalogue 2023_Excel'!S14,'Codebook Machine Read'!$P:$Q,2, FALSE)</f>
        <v>5</v>
      </c>
      <c r="W14" s="31" t="str">
        <f>'Data Catalogue 2023_RSS'!W14</f>
        <v>https://climatedata.imf.org/pages/re-indicators</v>
      </c>
      <c r="X14" s="35">
        <f>'Data Catalogue 2023_RSS'!X14</f>
        <v>1</v>
      </c>
      <c r="Y14" s="35">
        <f>'Data Catalogue 2023_RSS'!Y14</f>
        <v>1</v>
      </c>
      <c r="Z14" s="35">
        <f>'Data Catalogue 2023_RSS'!Z14</f>
        <v>1</v>
      </c>
      <c r="AA14" s="35">
        <f>'Data Catalogue 2023_RSS'!AA14</f>
        <v>1</v>
      </c>
      <c r="AB14" s="35">
        <f>'Data Catalogue 2023_RSS'!AB14</f>
        <v>0</v>
      </c>
      <c r="AC14" s="35">
        <f>'Data Catalogue 2023_RSS'!AC14</f>
        <v>0</v>
      </c>
      <c r="AD14" s="35">
        <f>'Data Catalogue 2023_RSS'!AD14</f>
        <v>1</v>
      </c>
      <c r="AE14" s="35">
        <f>'Data Catalogue 2023_RSS'!AE14</f>
        <v>1</v>
      </c>
      <c r="AF14" s="31" t="str">
        <f>'Data Catalogue 2023_RSS'!AF14</f>
        <v>IMF provides an economic activity indicators which examine GHG emissions from economic activity and its impact on economic growth and financial stability as well as the mitigation targets determined by countries to reduce their national emissions based on specific sectors instead of scopes 1 and 2.</v>
      </c>
    </row>
    <row r="15" spans="1:32" x14ac:dyDescent="0.2">
      <c r="A15" s="30">
        <f>'Data Catalogue 2023_RSS'!A15</f>
        <v>13</v>
      </c>
      <c r="B15" s="30">
        <f>'Data Catalogue 2023_RSS'!B15</f>
        <v>1</v>
      </c>
      <c r="C15" s="30">
        <f>'Data Catalogue 2023_RSS'!C15</f>
        <v>13</v>
      </c>
      <c r="D15" s="30" t="str">
        <f>'Data Catalogue 2023_RSS'!D15</f>
        <v>1.13</v>
      </c>
      <c r="E15" s="31" t="str">
        <f>'Data Catalogue 2023_RSS'!E15</f>
        <v>Greenhouse Gas (GHG) emissions Scope 1, Scope 2</v>
      </c>
      <c r="F15" s="32">
        <f>VLOOKUP('Data Catalogue 2023_RSS'!F15,'Codebook Machine Read'!J:K,2,FALSE)</f>
        <v>1</v>
      </c>
      <c r="G15" s="32">
        <f>VLOOKUP('Data Catalogue 2023_RSS'!G15,'Codebook Machine Read'!AE:AF,2,FALSE)</f>
        <v>1</v>
      </c>
      <c r="H15" s="32" t="str">
        <f>'Data Catalogue 2023_RSS'!H15</f>
        <v>sector</v>
      </c>
      <c r="I15" s="32">
        <f>'Data Catalogue 2023_RSS'!I15</f>
        <v>4</v>
      </c>
      <c r="J15" s="30" t="str">
        <f>'Data Catalogue 2023_RSS'!J15</f>
        <v>ghg.ftprint.ghgems12.sector.nrecc</v>
      </c>
      <c r="K15" s="30" t="str">
        <f>'Data Catalogue 2023_RSS'!K15</f>
        <v>ghg.ftprint.ghgems12.sector.nrecc.1.13</v>
      </c>
      <c r="L15" s="31" t="str">
        <f>'Data Catalogue 2023_RSS'!L15</f>
        <v>1. GHG Protocol Corporate Accounting and Reporting Standard
2. 2006 Intergovernmental Panel on Climate Change (IPCC) Guidelines for National GHG Inventories / Malaysia Biennial Update Report to UNFCCC
3. Annual Greenhouse Gas index</v>
      </c>
      <c r="M15" s="32" cm="1">
        <f t="array" ref="M15">INDEX('Codebook Machine Read'!T:T,MATCH(TRUE,INDEX('Codebook Machine Read'!S:S='Data Catalogue 2023_RSS'!M15,0),0))</f>
        <v>136</v>
      </c>
      <c r="N15" s="32">
        <f>VLOOKUP('Data Catalogue 2023_RSS'!N15,'Codebook Machine Read'!D:E,2,FALSE)</f>
        <v>36</v>
      </c>
      <c r="O15" s="32">
        <f>VLOOKUP('Data Catalogue 2023_RSS'!O15,'Codebook Machine Read'!A:B,2,FALSE)</f>
        <v>1</v>
      </c>
      <c r="P15" s="33">
        <f>VLOOKUP('Data Catalogue 2023_RSS'!P15,'Codebook Machine Read'!V:W,2,FALSE)</f>
        <v>90</v>
      </c>
      <c r="Q15" s="32">
        <f>VLOOKUP('Data Catalogue 2023_RSS'!Q15,'Codebook Machine Read'!Y:Z,2,FALSE)</f>
        <v>4</v>
      </c>
      <c r="R15" s="32">
        <f>VLOOKUP('Data Catalogue 2023_RSS'!R15,'Codebook Machine Read'!AB:AC,2,FALSE)</f>
        <v>1</v>
      </c>
      <c r="S15" s="34">
        <f>VLOOKUP('Data Catalogue 2023_Excel'!R15,'Codebook Machine Read'!G:H,2,FALSE)</f>
        <v>1</v>
      </c>
      <c r="T15" s="36">
        <f>'Data Catalogue 2023_RSS'!T15</f>
        <v>1990</v>
      </c>
      <c r="U15" s="36">
        <f>'Data Catalogue 2023_RSS'!U15</f>
        <v>2019</v>
      </c>
      <c r="V15" s="34">
        <f>VLOOKUP('Data Catalogue 2023_Excel'!S15,'Codebook Machine Read'!$P:$Q,2, FALSE)</f>
        <v>8</v>
      </c>
      <c r="W15" s="31" t="str">
        <f>'Data Catalogue 2023_RSS'!W15</f>
        <v>https://unfccc.int/documents/624776</v>
      </c>
      <c r="X15" s="35">
        <f>'Data Catalogue 2023_RSS'!X15</f>
        <v>1</v>
      </c>
      <c r="Y15" s="35">
        <f>'Data Catalogue 2023_RSS'!Y15</f>
        <v>1</v>
      </c>
      <c r="Z15" s="35">
        <f>'Data Catalogue 2023_RSS'!Z15</f>
        <v>1</v>
      </c>
      <c r="AA15" s="35">
        <f>'Data Catalogue 2023_RSS'!AA15</f>
        <v>1</v>
      </c>
      <c r="AB15" s="35">
        <f>'Data Catalogue 2023_RSS'!AB15</f>
        <v>0</v>
      </c>
      <c r="AC15" s="35">
        <f>'Data Catalogue 2023_RSS'!AC15</f>
        <v>0</v>
      </c>
      <c r="AD15" s="35">
        <f>'Data Catalogue 2023_RSS'!AD15</f>
        <v>1</v>
      </c>
      <c r="AE15" s="35">
        <f>'Data Catalogue 2023_RSS'!AE15</f>
        <v>1</v>
      </c>
      <c r="AF15" s="31" t="str">
        <f>'Data Catalogue 2023_RSS'!AF15</f>
        <v>GHG emissions published by NRECC is based on sectors and sub sectors (IPCC Guidelines) instead of scopes 1 and 2. The sectors are Energy, Industrial Processes and Product Use, Land Use, Land-Use Change, and Forestry, Agriculture, and Waste instead of industrial sector classification as per MSIC 2008.</v>
      </c>
    </row>
    <row r="16" spans="1:32" x14ac:dyDescent="0.2">
      <c r="A16" s="30">
        <f>'Data Catalogue 2023_RSS'!A16</f>
        <v>14</v>
      </c>
      <c r="B16" s="30">
        <f>'Data Catalogue 2023_RSS'!B16</f>
        <v>1</v>
      </c>
      <c r="C16" s="30">
        <f>'Data Catalogue 2023_RSS'!C16</f>
        <v>14</v>
      </c>
      <c r="D16" s="30" t="str">
        <f>'Data Catalogue 2023_RSS'!D16</f>
        <v>1.14</v>
      </c>
      <c r="E16" s="31" t="str">
        <f>'Data Catalogue 2023_RSS'!E16</f>
        <v>Greenhouse Gas (GHG) emissions Scope 1, Scope 2</v>
      </c>
      <c r="F16" s="32">
        <f>VLOOKUP('Data Catalogue 2023_RSS'!F16,'Codebook Machine Read'!J:K,2,FALSE)</f>
        <v>1</v>
      </c>
      <c r="G16" s="32">
        <f>VLOOKUP('Data Catalogue 2023_RSS'!G16,'Codebook Machine Read'!AE:AF,2,FALSE)</f>
        <v>1</v>
      </c>
      <c r="H16" s="32" t="str">
        <f>'Data Catalogue 2023_RSS'!H16</f>
        <v>sector</v>
      </c>
      <c r="I16" s="32">
        <f>'Data Catalogue 2023_RSS'!I16</f>
        <v>4</v>
      </c>
      <c r="J16" s="30" t="str">
        <f>'Data Catalogue 2023_RSS'!J16</f>
        <v>ghg.ftprint.ghgems12.sector.nrecc</v>
      </c>
      <c r="K16" s="30" t="str">
        <f>'Data Catalogue 2023_RSS'!K16</f>
        <v>ghg.ftprint.ghgems12.sector.nrecc.1.14</v>
      </c>
      <c r="L16" s="31" t="str">
        <f>'Data Catalogue 2023_RSS'!L16</f>
        <v>1. GHG Protocol Corporate Accounting and Reporting Standard
2. 2006 Intergovernmental Panel on Climate Change (IPCC) Guidelines for National GHG Inventories / Malaysia Biennial Update Report to UNFCCC
3. Annual Greenhouse Gas index</v>
      </c>
      <c r="M16" s="32" cm="1">
        <f t="array" ref="M16">INDEX('Codebook Machine Read'!T:T,MATCH(TRUE,INDEX('Codebook Machine Read'!S:S='Data Catalogue 2023_RSS'!M16,0),0))</f>
        <v>136</v>
      </c>
      <c r="N16" s="32">
        <f>VLOOKUP('Data Catalogue 2023_RSS'!N16,'Codebook Machine Read'!D:E,2,FALSE)</f>
        <v>36</v>
      </c>
      <c r="O16" s="32">
        <f>VLOOKUP('Data Catalogue 2023_RSS'!O16,'Codebook Machine Read'!A:B,2,FALSE)</f>
        <v>2</v>
      </c>
      <c r="P16" s="33">
        <f>VLOOKUP('Data Catalogue 2023_RSS'!P16,'Codebook Machine Read'!V:W,2,FALSE)</f>
        <v>90</v>
      </c>
      <c r="Q16" s="32">
        <f>VLOOKUP('Data Catalogue 2023_RSS'!Q16,'Codebook Machine Read'!Y:Z,2,FALSE)</f>
        <v>4</v>
      </c>
      <c r="R16" s="32">
        <f>VLOOKUP('Data Catalogue 2023_RSS'!R16,'Codebook Machine Read'!AB:AC,2,FALSE)</f>
        <v>1</v>
      </c>
      <c r="S16" s="34">
        <f>VLOOKUP('Data Catalogue 2023_Excel'!R16,'Codebook Machine Read'!G:H,2,FALSE)</f>
        <v>1</v>
      </c>
      <c r="T16" s="36">
        <f>'Data Catalogue 2023_RSS'!T16</f>
        <v>2005</v>
      </c>
      <c r="U16" s="36">
        <f>'Data Catalogue 2023_RSS'!U16</f>
        <v>2030</v>
      </c>
      <c r="V16" s="34">
        <f>VLOOKUP('Data Catalogue 2023_Excel'!S16,'Codebook Machine Read'!$P:$Q,2, FALSE)</f>
        <v>8</v>
      </c>
      <c r="W16" s="31" t="str">
        <f>'Data Catalogue 2023_RSS'!W16</f>
        <v>https://unfccc.int/sites/default/files/resource/Malaysia%20NC3%20BUR2_final%20high%20res.pdf</v>
      </c>
      <c r="X16" s="35">
        <f>'Data Catalogue 2023_RSS'!X16</f>
        <v>1</v>
      </c>
      <c r="Y16" s="35">
        <f>'Data Catalogue 2023_RSS'!Y16</f>
        <v>1</v>
      </c>
      <c r="Z16" s="35">
        <f>'Data Catalogue 2023_RSS'!Z16</f>
        <v>1</v>
      </c>
      <c r="AA16" s="35">
        <f>'Data Catalogue 2023_RSS'!AA16</f>
        <v>1</v>
      </c>
      <c r="AB16" s="35">
        <f>'Data Catalogue 2023_RSS'!AB16</f>
        <v>0</v>
      </c>
      <c r="AC16" s="35">
        <f>'Data Catalogue 2023_RSS'!AC16</f>
        <v>0</v>
      </c>
      <c r="AD16" s="35">
        <f>'Data Catalogue 2023_RSS'!AD16</f>
        <v>1</v>
      </c>
      <c r="AE16" s="35">
        <f>'Data Catalogue 2023_RSS'!AE16</f>
        <v>1</v>
      </c>
      <c r="AF16" s="31" t="str">
        <f>'Data Catalogue 2023_RSS'!AF16</f>
        <v>Projections under 3 scenarios:
1. Business-as-usual (BAU)
2. Planning scenario incorporates existing policies and planned initiatives that would be implemented until 2030 (PLAN)
3. Ambitious scenario looks at potential emissions reduction when additional mitigation measures are implemented (AMB)
GHG emission published by NRECC is based on sector and sub sector (IPCC Guidelines) instead of scopes 1 and 2. The sectors are Energy, Industrial Processes and Product Use, Agriculture Forestry and Other Land Use, and Waste instead of industrial sector classification as per MSIC 2008.</v>
      </c>
    </row>
    <row r="17" spans="1:32" x14ac:dyDescent="0.2">
      <c r="A17" s="30">
        <f>'Data Catalogue 2023_RSS'!A17</f>
        <v>15</v>
      </c>
      <c r="B17" s="30">
        <f>'Data Catalogue 2023_RSS'!B17</f>
        <v>2</v>
      </c>
      <c r="C17" s="30">
        <f>'Data Catalogue 2023_RSS'!C17</f>
        <v>1</v>
      </c>
      <c r="D17" s="30" t="str">
        <f>'Data Catalogue 2023_RSS'!D17</f>
        <v>2.1</v>
      </c>
      <c r="E17" s="31" t="str">
        <f>'Data Catalogue 2023_RSS'!E17</f>
        <v>GHG emissions Scope 3</v>
      </c>
      <c r="F17" s="32">
        <f>VLOOKUP('Data Catalogue 2023_RSS'!F17,'Codebook Machine Read'!J:K,2,FALSE)</f>
        <v>1</v>
      </c>
      <c r="G17" s="32">
        <f>VLOOKUP('Data Catalogue 2023_RSS'!G17,'Codebook Machine Read'!AE:AF,2,FALSE)</f>
        <v>1</v>
      </c>
      <c r="H17" s="32" t="str">
        <f>'Data Catalogue 2023_RSS'!H17</f>
        <v>assetclass</v>
      </c>
      <c r="I17" s="32">
        <f>'Data Catalogue 2023_RSS'!I17</f>
        <v>5</v>
      </c>
      <c r="J17" s="30" t="str">
        <f>'Data Catalogue 2023_RSS'!J17</f>
        <v>ghg.ftprint.gmgems3.assetclass.entity</v>
      </c>
      <c r="K17" s="30" t="str">
        <f>'Data Catalogue 2023_RSS'!K17</f>
        <v>ghg.ftprint.gmgems3.assetclass.entity.2.1</v>
      </c>
      <c r="L17" s="31" t="str">
        <f>'Data Catalogue 2023_RSS'!L17</f>
        <v xml:space="preserve">1. GHG Protocol Corporate Accounting and Reporting Standard
2. 2006 Intergovernmental Panel on Climate Change (IPCC) Guidelines for National GHG Inventories / Malaysia Biennial Update Report to UNFCCC
3. PCAF Methodology </v>
      </c>
      <c r="M17" s="32" cm="1">
        <f t="array" ref="M17">INDEX('Codebook Machine Read'!T:T,MATCH(TRUE,INDEX('Codebook Machine Read'!S:S='Data Catalogue 2023_RSS'!M17,0),0))</f>
        <v>136</v>
      </c>
      <c r="N17" s="32">
        <f>VLOOKUP('Data Catalogue 2023_RSS'!N17,'Codebook Machine Read'!D:E,2,FALSE)</f>
        <v>2</v>
      </c>
      <c r="O17" s="32">
        <f>VLOOKUP('Data Catalogue 2023_RSS'!O17,'Codebook Machine Read'!A:B,2,FALSE)</f>
        <v>1</v>
      </c>
      <c r="P17" s="33">
        <f>VLOOKUP('Data Catalogue 2023_RSS'!P17,'Codebook Machine Read'!V:W,2,FALSE)</f>
        <v>41</v>
      </c>
      <c r="Q17" s="32">
        <f>VLOOKUP('Data Catalogue 2023_RSS'!Q17,'Codebook Machine Read'!Y:Z,2,FALSE)</f>
        <v>1</v>
      </c>
      <c r="R17" s="32">
        <f>VLOOKUP('Data Catalogue 2023_RSS'!R17,'Codebook Machine Read'!AB:AC,2,FALSE)</f>
        <v>1</v>
      </c>
      <c r="S17" s="34">
        <f>VLOOKUP('Data Catalogue 2023_Excel'!R17,'Codebook Machine Read'!G:H,2,FALSE)</f>
        <v>0</v>
      </c>
      <c r="T17" s="36">
        <f>'Data Catalogue 2023_RSS'!T17</f>
        <v>0</v>
      </c>
      <c r="U17" s="36">
        <f>'Data Catalogue 2023_RSS'!U17</f>
        <v>0</v>
      </c>
      <c r="V17" s="34">
        <f>VLOOKUP('Data Catalogue 2023_Excel'!S17,'Codebook Machine Read'!$P:$Q,2, FALSE)</f>
        <v>0</v>
      </c>
      <c r="W17" s="31" t="str">
        <f>'Data Catalogue 2023_RSS'!W17</f>
        <v>Not available</v>
      </c>
      <c r="X17" s="35">
        <f>'Data Catalogue 2023_RSS'!X17</f>
        <v>1</v>
      </c>
      <c r="Y17" s="35">
        <f>'Data Catalogue 2023_RSS'!Y17</f>
        <v>1</v>
      </c>
      <c r="Z17" s="35">
        <f>'Data Catalogue 2023_RSS'!Z17</f>
        <v>1</v>
      </c>
      <c r="AA17" s="35">
        <f>'Data Catalogue 2023_RSS'!AA17</f>
        <v>1</v>
      </c>
      <c r="AB17" s="35">
        <f>'Data Catalogue 2023_RSS'!AB17</f>
        <v>0</v>
      </c>
      <c r="AC17" s="35">
        <f>'Data Catalogue 2023_RSS'!AC17</f>
        <v>0</v>
      </c>
      <c r="AD17" s="35">
        <f>'Data Catalogue 2023_RSS'!AD17</f>
        <v>1</v>
      </c>
      <c r="AE17" s="35">
        <f>'Data Catalogue 2023_RSS'!AE17</f>
        <v>1</v>
      </c>
      <c r="AF17" s="31" t="str">
        <f>'Data Catalogue 2023_RSS'!AF17</f>
        <v>Data is not available.</v>
      </c>
    </row>
    <row r="18" spans="1:32" x14ac:dyDescent="0.2">
      <c r="A18" s="30">
        <f>'Data Catalogue 2023_RSS'!A18</f>
        <v>16</v>
      </c>
      <c r="B18" s="30">
        <f>'Data Catalogue 2023_RSS'!B18</f>
        <v>2</v>
      </c>
      <c r="C18" s="30">
        <f>'Data Catalogue 2023_RSS'!C18</f>
        <v>2</v>
      </c>
      <c r="D18" s="30" t="str">
        <f>'Data Catalogue 2023_RSS'!D18</f>
        <v>2.2</v>
      </c>
      <c r="E18" s="31" t="str">
        <f>'Data Catalogue 2023_RSS'!E18</f>
        <v>GHG emissions Scope 3</v>
      </c>
      <c r="F18" s="32">
        <f>VLOOKUP('Data Catalogue 2023_RSS'!F18,'Codebook Machine Read'!J:K,2,FALSE)</f>
        <v>1</v>
      </c>
      <c r="G18" s="32">
        <f>VLOOKUP('Data Catalogue 2023_RSS'!G18,'Codebook Machine Read'!AE:AF,2,FALSE)</f>
        <v>1</v>
      </c>
      <c r="H18" s="32" t="str">
        <f>'Data Catalogue 2023_RSS'!H18</f>
        <v>assetclass</v>
      </c>
      <c r="I18" s="32">
        <f>'Data Catalogue 2023_RSS'!I18</f>
        <v>5</v>
      </c>
      <c r="J18" s="30" t="str">
        <f>'Data Catalogue 2023_RSS'!J18</f>
        <v>ghg.ftprint.gmgems3.assetclass.entity</v>
      </c>
      <c r="K18" s="30" t="str">
        <f>'Data Catalogue 2023_RSS'!K18</f>
        <v>ghg.ftprint.gmgems3.assetclass.entity.2.2</v>
      </c>
      <c r="L18" s="31" t="str">
        <f>'Data Catalogue 2023_RSS'!L18</f>
        <v xml:space="preserve">1. GHG Protocol Corporate Accounting and Reporting Standard
2. 2006 Intergovernmental Panel on Climate Change (IPCC) Guidelines for National GHG Inventories / Malaysia Biennial Update Report to UNFCCC
3. PCAF Methodology </v>
      </c>
      <c r="M18" s="32" cm="1">
        <f t="array" ref="M18">INDEX('Codebook Machine Read'!T:T,MATCH(TRUE,INDEX('Codebook Machine Read'!S:S='Data Catalogue 2023_RSS'!M18,0),0))</f>
        <v>136</v>
      </c>
      <c r="N18" s="32">
        <f>VLOOKUP('Data Catalogue 2023_RSS'!N18,'Codebook Machine Read'!D:E,2,FALSE)</f>
        <v>2</v>
      </c>
      <c r="O18" s="32">
        <f>VLOOKUP('Data Catalogue 2023_RSS'!O18,'Codebook Machine Read'!A:B,2,FALSE)</f>
        <v>2</v>
      </c>
      <c r="P18" s="33">
        <f>VLOOKUP('Data Catalogue 2023_RSS'!P18,'Codebook Machine Read'!V:W,2,FALSE)</f>
        <v>41</v>
      </c>
      <c r="Q18" s="32">
        <f>VLOOKUP('Data Catalogue 2023_RSS'!Q18,'Codebook Machine Read'!Y:Z,2,FALSE)</f>
        <v>1</v>
      </c>
      <c r="R18" s="32">
        <f>VLOOKUP('Data Catalogue 2023_RSS'!R18,'Codebook Machine Read'!AB:AC,2,FALSE)</f>
        <v>1</v>
      </c>
      <c r="S18" s="34">
        <f>VLOOKUP('Data Catalogue 2023_Excel'!R18,'Codebook Machine Read'!G:H,2,FALSE)</f>
        <v>0</v>
      </c>
      <c r="T18" s="36">
        <f>'Data Catalogue 2023_RSS'!T18</f>
        <v>0</v>
      </c>
      <c r="U18" s="36">
        <f>'Data Catalogue 2023_RSS'!U18</f>
        <v>0</v>
      </c>
      <c r="V18" s="34">
        <f>VLOOKUP('Data Catalogue 2023_Excel'!S18,'Codebook Machine Read'!$P:$Q,2, FALSE)</f>
        <v>0</v>
      </c>
      <c r="W18" s="31" t="str">
        <f>'Data Catalogue 2023_RSS'!W18</f>
        <v>Not available</v>
      </c>
      <c r="X18" s="35">
        <f>'Data Catalogue 2023_RSS'!X18</f>
        <v>1</v>
      </c>
      <c r="Y18" s="35">
        <f>'Data Catalogue 2023_RSS'!Y18</f>
        <v>1</v>
      </c>
      <c r="Z18" s="35">
        <f>'Data Catalogue 2023_RSS'!Z18</f>
        <v>1</v>
      </c>
      <c r="AA18" s="35">
        <f>'Data Catalogue 2023_RSS'!AA18</f>
        <v>1</v>
      </c>
      <c r="AB18" s="35">
        <f>'Data Catalogue 2023_RSS'!AB18</f>
        <v>0</v>
      </c>
      <c r="AC18" s="35">
        <f>'Data Catalogue 2023_RSS'!AC18</f>
        <v>0</v>
      </c>
      <c r="AD18" s="35">
        <f>'Data Catalogue 2023_RSS'!AD18</f>
        <v>1</v>
      </c>
      <c r="AE18" s="35">
        <f>'Data Catalogue 2023_RSS'!AE18</f>
        <v>1</v>
      </c>
      <c r="AF18" s="31" t="str">
        <f>'Data Catalogue 2023_RSS'!AF18</f>
        <v>Data is not available.</v>
      </c>
    </row>
    <row r="19" spans="1:32" x14ac:dyDescent="0.2">
      <c r="A19" s="30">
        <f>'Data Catalogue 2023_RSS'!A19</f>
        <v>17</v>
      </c>
      <c r="B19" s="30">
        <f>'Data Catalogue 2023_RSS'!B19</f>
        <v>2</v>
      </c>
      <c r="C19" s="30">
        <f>'Data Catalogue 2023_RSS'!C19</f>
        <v>3</v>
      </c>
      <c r="D19" s="30" t="str">
        <f>'Data Catalogue 2023_RSS'!D19</f>
        <v>2.3</v>
      </c>
      <c r="E19" s="31" t="str">
        <f>'Data Catalogue 2023_RSS'!E19</f>
        <v>GHG emissions Scope 3</v>
      </c>
      <c r="F19" s="32">
        <f>VLOOKUP('Data Catalogue 2023_RSS'!F19,'Codebook Machine Read'!J:K,2,FALSE)</f>
        <v>1</v>
      </c>
      <c r="G19" s="32">
        <f>VLOOKUP('Data Catalogue 2023_RSS'!G19,'Codebook Machine Read'!AE:AF,2,FALSE)</f>
        <v>1</v>
      </c>
      <c r="H19" s="32" t="str">
        <f>'Data Catalogue 2023_RSS'!H19</f>
        <v>category</v>
      </c>
      <c r="I19" s="32">
        <f>'Data Catalogue 2023_RSS'!I19</f>
        <v>6</v>
      </c>
      <c r="J19" s="30" t="str">
        <f>'Data Catalogue 2023_RSS'!J19</f>
        <v>ghg.ftprint.gmgems3.category.ghgprotoco</v>
      </c>
      <c r="K19" s="30" t="str">
        <f>'Data Catalogue 2023_RSS'!K19</f>
        <v>ghg.ftprint.gmgems3.category.ghgprotoco.2.3</v>
      </c>
      <c r="L19" s="31" t="str">
        <f>'Data Catalogue 2023_RSS'!L19</f>
        <v xml:space="preserve">1. GHG Protocol Corporate Accounting and Reporting Standard
2. 2006 Intergovernmental Panel on Climate Change (IPCC) Guidelines for National GHG Inventories / Malaysia Biennial Update Report to UNFCCC
3. PCAF Methodology </v>
      </c>
      <c r="M19" s="32" cm="1">
        <f t="array" ref="M19">INDEX('Codebook Machine Read'!T:T,MATCH(TRUE,INDEX('Codebook Machine Read'!S:S='Data Catalogue 2023_RSS'!M19,0),0))</f>
        <v>136</v>
      </c>
      <c r="N19" s="32">
        <f>VLOOKUP('Data Catalogue 2023_RSS'!N19,'Codebook Machine Read'!D:E,2,FALSE)</f>
        <v>4</v>
      </c>
      <c r="O19" s="32">
        <f>VLOOKUP('Data Catalogue 2023_RSS'!O19,'Codebook Machine Read'!A:B,2,FALSE)</f>
        <v>1</v>
      </c>
      <c r="P19" s="33">
        <f>VLOOKUP('Data Catalogue 2023_RSS'!P19,'Codebook Machine Read'!V:W,2,FALSE)</f>
        <v>66</v>
      </c>
      <c r="Q19" s="32">
        <f>VLOOKUP('Data Catalogue 2023_RSS'!Q19,'Codebook Machine Read'!Y:Z,2,FALSE)</f>
        <v>2</v>
      </c>
      <c r="R19" s="32">
        <f>VLOOKUP('Data Catalogue 2023_RSS'!R19,'Codebook Machine Read'!AB:AC,2,FALSE)</f>
        <v>2</v>
      </c>
      <c r="S19" s="34">
        <f>VLOOKUP('Data Catalogue 2023_Excel'!R19,'Codebook Machine Read'!G:H,2,FALSE)</f>
        <v>1</v>
      </c>
      <c r="T19" s="36">
        <f>'Data Catalogue 2023_RSS'!T19</f>
        <v>0</v>
      </c>
      <c r="U19" s="36">
        <f>'Data Catalogue 2023_RSS'!U19</f>
        <v>0</v>
      </c>
      <c r="V19" s="34">
        <f>VLOOKUP('Data Catalogue 2023_Excel'!S19,'Codebook Machine Read'!$P:$Q,2, FALSE)</f>
        <v>0</v>
      </c>
      <c r="W19" s="31" t="str">
        <f>'Data Catalogue 2023_RSS'!W19</f>
        <v>https://ghgprotocol.org/scope-3-calculation-guidance-2</v>
      </c>
      <c r="X19" s="35">
        <f>'Data Catalogue 2023_RSS'!X19</f>
        <v>1</v>
      </c>
      <c r="Y19" s="35">
        <f>'Data Catalogue 2023_RSS'!Y19</f>
        <v>1</v>
      </c>
      <c r="Z19" s="35">
        <f>'Data Catalogue 2023_RSS'!Z19</f>
        <v>1</v>
      </c>
      <c r="AA19" s="35">
        <f>'Data Catalogue 2023_RSS'!AA19</f>
        <v>1</v>
      </c>
      <c r="AB19" s="35">
        <f>'Data Catalogue 2023_RSS'!AB19</f>
        <v>0</v>
      </c>
      <c r="AC19" s="35">
        <f>'Data Catalogue 2023_RSS'!AC19</f>
        <v>0</v>
      </c>
      <c r="AD19" s="35">
        <f>'Data Catalogue 2023_RSS'!AD19</f>
        <v>1</v>
      </c>
      <c r="AE19" s="35">
        <f>'Data Catalogue 2023_RSS'!AE19</f>
        <v>1</v>
      </c>
      <c r="AF19" s="31" t="str">
        <f>'Data Catalogue 2023_RSS'!AF19</f>
        <v>Data is not available. Link provides the methodology not data. GHG Protocol Corporate Accounting and Reporting Standard provided technical guidance for calculating and reporting emissions from Scope 3.</v>
      </c>
    </row>
    <row r="20" spans="1:32" x14ac:dyDescent="0.2">
      <c r="A20" s="30">
        <f>'Data Catalogue 2023_RSS'!A20</f>
        <v>18</v>
      </c>
      <c r="B20" s="30">
        <f>'Data Catalogue 2023_RSS'!B20</f>
        <v>2</v>
      </c>
      <c r="C20" s="30">
        <f>'Data Catalogue 2023_RSS'!C20</f>
        <v>4</v>
      </c>
      <c r="D20" s="30" t="str">
        <f>'Data Catalogue 2023_RSS'!D20</f>
        <v>2.4</v>
      </c>
      <c r="E20" s="31" t="str">
        <f>'Data Catalogue 2023_RSS'!E20</f>
        <v>GHG emissions Scope 3</v>
      </c>
      <c r="F20" s="32">
        <f>VLOOKUP('Data Catalogue 2023_RSS'!F20,'Codebook Machine Read'!J:K,2,FALSE)</f>
        <v>1</v>
      </c>
      <c r="G20" s="32">
        <f>VLOOKUP('Data Catalogue 2023_RSS'!G20,'Codebook Machine Read'!AE:AF,2,FALSE)</f>
        <v>1</v>
      </c>
      <c r="H20" s="32" t="str">
        <f>'Data Catalogue 2023_RSS'!H20</f>
        <v>entity</v>
      </c>
      <c r="I20" s="32">
        <f>'Data Catalogue 2023_RSS'!I20</f>
        <v>7</v>
      </c>
      <c r="J20" s="30" t="str">
        <f>'Data Catalogue 2023_RSS'!J20</f>
        <v>ghg.ftprint.gmgems3.entity.bloomberg</v>
      </c>
      <c r="K20" s="30" t="str">
        <f>'Data Catalogue 2023_RSS'!K20</f>
        <v>ghg.ftprint.gmgems3.entity.bloomberg.2.4</v>
      </c>
      <c r="L20" s="31" t="str">
        <f>'Data Catalogue 2023_RSS'!L20</f>
        <v xml:space="preserve">1. GHG Protocol Corporate Accounting and Reporting Standard
2. 2006 Intergovernmental Panel on Climate Change (IPCC) Guidelines for National GHG Inventories / Malaysia Biennial Update Report to UNFCCC
3. PCAF Methodology </v>
      </c>
      <c r="M20" s="32" cm="1">
        <f t="array" ref="M20">INDEX('Codebook Machine Read'!T:T,MATCH(TRUE,INDEX('Codebook Machine Read'!S:S='Data Catalogue 2023_RSS'!M20,0),0))</f>
        <v>136</v>
      </c>
      <c r="N20" s="32">
        <f>VLOOKUP('Data Catalogue 2023_RSS'!N20,'Codebook Machine Read'!D:E,2,FALSE)</f>
        <v>15</v>
      </c>
      <c r="O20" s="32">
        <f>VLOOKUP('Data Catalogue 2023_RSS'!O20,'Codebook Machine Read'!A:B,2,FALSE)</f>
        <v>1</v>
      </c>
      <c r="P20" s="33">
        <f>VLOOKUP('Data Catalogue 2023_RSS'!P20,'Codebook Machine Read'!V:W,2,FALSE)</f>
        <v>9</v>
      </c>
      <c r="Q20" s="32">
        <f>VLOOKUP('Data Catalogue 2023_RSS'!Q20,'Codebook Machine Read'!Y:Z,2,FALSE)</f>
        <v>1</v>
      </c>
      <c r="R20" s="32">
        <f>VLOOKUP('Data Catalogue 2023_RSS'!R20,'Codebook Machine Read'!AB:AC,2,FALSE)</f>
        <v>2</v>
      </c>
      <c r="S20" s="34">
        <f>VLOOKUP('Data Catalogue 2023_Excel'!R20,'Codebook Machine Read'!G:H,2,FALSE)</f>
        <v>2</v>
      </c>
      <c r="T20" s="36">
        <f>'Data Catalogue 2023_RSS'!T20</f>
        <v>0</v>
      </c>
      <c r="U20" s="36">
        <f>'Data Catalogue 2023_RSS'!U20</f>
        <v>0</v>
      </c>
      <c r="V20" s="34">
        <f>VLOOKUP('Data Catalogue 2023_Excel'!S20,'Codebook Machine Read'!$P:$Q,2, FALSE)</f>
        <v>7</v>
      </c>
      <c r="W20" s="31" t="str">
        <f>'Data Catalogue 2023_RSS'!W20</f>
        <v>https://www.bloomberg.com/professional/dataset/global-environmental-social-governance-data/</v>
      </c>
      <c r="X20" s="35">
        <f>'Data Catalogue 2023_RSS'!X20</f>
        <v>1</v>
      </c>
      <c r="Y20" s="35">
        <f>'Data Catalogue 2023_RSS'!Y20</f>
        <v>1</v>
      </c>
      <c r="Z20" s="35">
        <f>'Data Catalogue 2023_RSS'!Z20</f>
        <v>1</v>
      </c>
      <c r="AA20" s="35">
        <f>'Data Catalogue 2023_RSS'!AA20</f>
        <v>1</v>
      </c>
      <c r="AB20" s="35">
        <f>'Data Catalogue 2023_RSS'!AB20</f>
        <v>0</v>
      </c>
      <c r="AC20" s="35">
        <f>'Data Catalogue 2023_RSS'!AC20</f>
        <v>0</v>
      </c>
      <c r="AD20" s="35">
        <f>'Data Catalogue 2023_RSS'!AD20</f>
        <v>1</v>
      </c>
      <c r="AE20" s="35">
        <f>'Data Catalogue 2023_RSS'!AE20</f>
        <v>1</v>
      </c>
      <c r="AF20" s="31" t="str">
        <f>'Data Catalogue 2023_RSS'!AF20</f>
        <v>Bloomberg provide the disclosure of GHG emission scope 3 for public-listed companies that disclose this information in the annual reports. Subscription is required.</v>
      </c>
    </row>
    <row r="21" spans="1:32" x14ac:dyDescent="0.2">
      <c r="A21" s="30">
        <f>'Data Catalogue 2023_RSS'!A21</f>
        <v>19</v>
      </c>
      <c r="B21" s="30">
        <f>'Data Catalogue 2023_RSS'!B21</f>
        <v>2</v>
      </c>
      <c r="C21" s="30">
        <f>'Data Catalogue 2023_RSS'!C21</f>
        <v>5</v>
      </c>
      <c r="D21" s="30" t="str">
        <f>'Data Catalogue 2023_RSS'!D21</f>
        <v>2.5</v>
      </c>
      <c r="E21" s="31" t="str">
        <f>'Data Catalogue 2023_RSS'!E21</f>
        <v>GHG emissions Scope 3</v>
      </c>
      <c r="F21" s="32">
        <f>VLOOKUP('Data Catalogue 2023_RSS'!F21,'Codebook Machine Read'!J:K,2,FALSE)</f>
        <v>1</v>
      </c>
      <c r="G21" s="32">
        <f>VLOOKUP('Data Catalogue 2023_RSS'!G21,'Codebook Machine Read'!AE:AF,2,FALSE)</f>
        <v>1</v>
      </c>
      <c r="H21" s="32" t="str">
        <f>'Data Catalogue 2023_RSS'!H21</f>
        <v>entity</v>
      </c>
      <c r="I21" s="32">
        <f>'Data Catalogue 2023_RSS'!I21</f>
        <v>7</v>
      </c>
      <c r="J21" s="30" t="str">
        <f>'Data Catalogue 2023_RSS'!J21</f>
        <v>ghg.ftprint.gmgems3.entity.cdp</v>
      </c>
      <c r="K21" s="30" t="str">
        <f>'Data Catalogue 2023_RSS'!K21</f>
        <v>ghg.ftprint.gmgems3.entity.cdp.2.5</v>
      </c>
      <c r="L21" s="31" t="str">
        <f>'Data Catalogue 2023_RSS'!L21</f>
        <v xml:space="preserve">1. GHG Protocol Corporate Accounting and Reporting Standard
2. 2006 Intergovernmental Panel on Climate Change (IPCC) Guidelines for National GHG Inventories / Malaysia Biennial Update Report to UNFCCC
3. PCAF Methodology </v>
      </c>
      <c r="M21" s="32" cm="1">
        <f t="array" ref="M21">INDEX('Codebook Machine Read'!T:T,MATCH(TRUE,INDEX('Codebook Machine Read'!S:S='Data Catalogue 2023_RSS'!M21,0),0))</f>
        <v>136</v>
      </c>
      <c r="N21" s="32">
        <f>VLOOKUP('Data Catalogue 2023_RSS'!N21,'Codebook Machine Read'!D:E,2,FALSE)</f>
        <v>15</v>
      </c>
      <c r="O21" s="32">
        <f>VLOOKUP('Data Catalogue 2023_RSS'!O21,'Codebook Machine Read'!A:B,2,FALSE)</f>
        <v>1</v>
      </c>
      <c r="P21" s="33">
        <f>VLOOKUP('Data Catalogue 2023_RSS'!P21,'Codebook Machine Read'!V:W,2,FALSE)</f>
        <v>14</v>
      </c>
      <c r="Q21" s="32">
        <f>VLOOKUP('Data Catalogue 2023_RSS'!Q21,'Codebook Machine Read'!Y:Z,2,FALSE)</f>
        <v>2</v>
      </c>
      <c r="R21" s="32">
        <f>VLOOKUP('Data Catalogue 2023_RSS'!R21,'Codebook Machine Read'!AB:AC,2,FALSE)</f>
        <v>2</v>
      </c>
      <c r="S21" s="34">
        <f>VLOOKUP('Data Catalogue 2023_Excel'!R21,'Codebook Machine Read'!G:H,2,FALSE)</f>
        <v>2</v>
      </c>
      <c r="T21" s="36">
        <f>'Data Catalogue 2023_RSS'!T21</f>
        <v>0</v>
      </c>
      <c r="U21" s="36">
        <f>'Data Catalogue 2023_RSS'!U21</f>
        <v>0</v>
      </c>
      <c r="V21" s="34">
        <f>VLOOKUP('Data Catalogue 2023_Excel'!S21,'Codebook Machine Read'!$P:$Q,2, FALSE)</f>
        <v>7</v>
      </c>
      <c r="W21" s="31" t="str">
        <f>'Data Catalogue 2023_RSS'!W21</f>
        <v>https://www.cdp.net/en/data</v>
      </c>
      <c r="X21" s="35">
        <f>'Data Catalogue 2023_RSS'!X21</f>
        <v>1</v>
      </c>
      <c r="Y21" s="35">
        <f>'Data Catalogue 2023_RSS'!Y21</f>
        <v>1</v>
      </c>
      <c r="Z21" s="35">
        <f>'Data Catalogue 2023_RSS'!Z21</f>
        <v>1</v>
      </c>
      <c r="AA21" s="35">
        <f>'Data Catalogue 2023_RSS'!AA21</f>
        <v>1</v>
      </c>
      <c r="AB21" s="35">
        <f>'Data Catalogue 2023_RSS'!AB21</f>
        <v>0</v>
      </c>
      <c r="AC21" s="35">
        <f>'Data Catalogue 2023_RSS'!AC21</f>
        <v>0</v>
      </c>
      <c r="AD21" s="35">
        <f>'Data Catalogue 2023_RSS'!AD21</f>
        <v>1</v>
      </c>
      <c r="AE21" s="35">
        <f>'Data Catalogue 2023_RSS'!AE21</f>
        <v>1</v>
      </c>
      <c r="AF21" s="31" t="str">
        <f>'Data Catalogue 2023_RSS'!AF21</f>
        <v>CDP open data portal provides free access to climate-related datasets based on self reported data from more than 1,200 cities, states and regions in 2021. The portal also includes additional insight for banks and investors for investment research, products, indices and ESG ratings which requires subscription.</v>
      </c>
    </row>
    <row r="22" spans="1:32" x14ac:dyDescent="0.2">
      <c r="A22" s="30">
        <f>'Data Catalogue 2023_RSS'!A22</f>
        <v>20</v>
      </c>
      <c r="B22" s="30">
        <f>'Data Catalogue 2023_RSS'!B22</f>
        <v>2</v>
      </c>
      <c r="C22" s="30">
        <f>'Data Catalogue 2023_RSS'!C22</f>
        <v>6</v>
      </c>
      <c r="D22" s="30" t="str">
        <f>'Data Catalogue 2023_RSS'!D22</f>
        <v>2.6</v>
      </c>
      <c r="E22" s="31" t="str">
        <f>'Data Catalogue 2023_RSS'!E22</f>
        <v>GHG emissions Scope 3</v>
      </c>
      <c r="F22" s="32">
        <f>VLOOKUP('Data Catalogue 2023_RSS'!F22,'Codebook Machine Read'!J:K,2,FALSE)</f>
        <v>1</v>
      </c>
      <c r="G22" s="32">
        <f>VLOOKUP('Data Catalogue 2023_RSS'!G22,'Codebook Machine Read'!AE:AF,2,FALSE)</f>
        <v>1</v>
      </c>
      <c r="H22" s="32" t="str">
        <f>'Data Catalogue 2023_RSS'!H22</f>
        <v>entity</v>
      </c>
      <c r="I22" s="32">
        <f>'Data Catalogue 2023_RSS'!I22</f>
        <v>7</v>
      </c>
      <c r="J22" s="30" t="str">
        <f>'Data Catalogue 2023_RSS'!J22</f>
        <v>ghg.ftprint.gmgems3.entity.cdp</v>
      </c>
      <c r="K22" s="30" t="str">
        <f>'Data Catalogue 2023_RSS'!K22</f>
        <v>ghg.ftprint.gmgems3.entity.cdp.2.6</v>
      </c>
      <c r="L22" s="31" t="str">
        <f>'Data Catalogue 2023_RSS'!L22</f>
        <v xml:space="preserve">1. GHG Protocol Corporate Accounting and Reporting Standard
2. 2006 Intergovernmental Panel on Climate Change (IPCC) Guidelines for National GHG Inventories / Malaysia Biennial Update Report to UNFCCC
3. PCAF Methodology </v>
      </c>
      <c r="M22" s="32" cm="1">
        <f t="array" ref="M22">INDEX('Codebook Machine Read'!T:T,MATCH(TRUE,INDEX('Codebook Machine Read'!S:S='Data Catalogue 2023_RSS'!M22,0),0))</f>
        <v>136</v>
      </c>
      <c r="N22" s="32">
        <f>VLOOKUP('Data Catalogue 2023_RSS'!N22,'Codebook Machine Read'!D:E,2,FALSE)</f>
        <v>15</v>
      </c>
      <c r="O22" s="32">
        <f>VLOOKUP('Data Catalogue 2023_RSS'!O22,'Codebook Machine Read'!A:B,2,FALSE)</f>
        <v>1</v>
      </c>
      <c r="P22" s="33">
        <f>VLOOKUP('Data Catalogue 2023_RSS'!P22,'Codebook Machine Read'!V:W,2,FALSE)</f>
        <v>14</v>
      </c>
      <c r="Q22" s="32">
        <f>VLOOKUP('Data Catalogue 2023_RSS'!Q22,'Codebook Machine Read'!Y:Z,2,FALSE)</f>
        <v>2</v>
      </c>
      <c r="R22" s="32">
        <f>VLOOKUP('Data Catalogue 2023_RSS'!R22,'Codebook Machine Read'!AB:AC,2,FALSE)</f>
        <v>2</v>
      </c>
      <c r="S22" s="34">
        <f>VLOOKUP('Data Catalogue 2023_Excel'!R22,'Codebook Machine Read'!G:H,2,FALSE)</f>
        <v>2</v>
      </c>
      <c r="T22" s="36">
        <f>'Data Catalogue 2023_RSS'!T22</f>
        <v>0</v>
      </c>
      <c r="U22" s="36">
        <f>'Data Catalogue 2023_RSS'!U22</f>
        <v>0</v>
      </c>
      <c r="V22" s="34">
        <f>VLOOKUP('Data Catalogue 2023_Excel'!S22,'Codebook Machine Read'!$P:$Q,2, FALSE)</f>
        <v>7</v>
      </c>
      <c r="W22" s="31" t="str">
        <f>'Data Catalogue 2023_RSS'!W22</f>
        <v>https://www.cdp.net/en/investor/ghg-emissions-dataset#adefac7c15c69d271ddadf49d23f73b1</v>
      </c>
      <c r="X22" s="35">
        <f>'Data Catalogue 2023_RSS'!X22</f>
        <v>1</v>
      </c>
      <c r="Y22" s="35">
        <f>'Data Catalogue 2023_RSS'!Y22</f>
        <v>1</v>
      </c>
      <c r="Z22" s="35">
        <f>'Data Catalogue 2023_RSS'!Z22</f>
        <v>1</v>
      </c>
      <c r="AA22" s="35">
        <f>'Data Catalogue 2023_RSS'!AA22</f>
        <v>1</v>
      </c>
      <c r="AB22" s="35">
        <f>'Data Catalogue 2023_RSS'!AB22</f>
        <v>0</v>
      </c>
      <c r="AC22" s="35">
        <f>'Data Catalogue 2023_RSS'!AC22</f>
        <v>0</v>
      </c>
      <c r="AD22" s="35">
        <f>'Data Catalogue 2023_RSS'!AD22</f>
        <v>1</v>
      </c>
      <c r="AE22" s="35">
        <f>'Data Catalogue 2023_RSS'!AE22</f>
        <v>1</v>
      </c>
      <c r="AF22" s="31" t="str">
        <f>'Data Catalogue 2023_RSS'!AF22</f>
        <v>CDP open data portal provides free access to climate-related datasets based on self reported data from more than 1,200 cities, states and regions in 2021. The portal also includes additional insight for banks and investors for investment research, products, indices and ESG ratings which requires subscription.</v>
      </c>
    </row>
    <row r="23" spans="1:32" x14ac:dyDescent="0.2">
      <c r="A23" s="30">
        <f>'Data Catalogue 2023_RSS'!A23</f>
        <v>21</v>
      </c>
      <c r="B23" s="30">
        <f>'Data Catalogue 2023_RSS'!B23</f>
        <v>2</v>
      </c>
      <c r="C23" s="30">
        <f>'Data Catalogue 2023_RSS'!C23</f>
        <v>7</v>
      </c>
      <c r="D23" s="30" t="str">
        <f>'Data Catalogue 2023_RSS'!D23</f>
        <v>2.7</v>
      </c>
      <c r="E23" s="31" t="str">
        <f>'Data Catalogue 2023_RSS'!E23</f>
        <v>GHG emissions Scope 3</v>
      </c>
      <c r="F23" s="32">
        <f>VLOOKUP('Data Catalogue 2023_RSS'!F23,'Codebook Machine Read'!J:K,2,FALSE)</f>
        <v>1</v>
      </c>
      <c r="G23" s="32">
        <f>VLOOKUP('Data Catalogue 2023_RSS'!G23,'Codebook Machine Read'!AE:AF,2,FALSE)</f>
        <v>1</v>
      </c>
      <c r="H23" s="32" t="str">
        <f>'Data Catalogue 2023_RSS'!H23</f>
        <v>entity</v>
      </c>
      <c r="I23" s="32">
        <f>'Data Catalogue 2023_RSS'!I23</f>
        <v>7</v>
      </c>
      <c r="J23" s="30" t="str">
        <f>'Data Catalogue 2023_RSS'!J23</f>
        <v>ghg.ftprint.gmgems3.entity.esgbook</v>
      </c>
      <c r="K23" s="30" t="str">
        <f>'Data Catalogue 2023_RSS'!K23</f>
        <v>ghg.ftprint.gmgems3.entity.esgbook.2.7</v>
      </c>
      <c r="L23" s="31" t="str">
        <f>'Data Catalogue 2023_RSS'!L23</f>
        <v xml:space="preserve">1. GHG Protocol Corporate Accounting and Reporting Standard
2. 2006 Intergovernmental Panel on Climate Change (IPCC) Guidelines for National GHG Inventories / Malaysia Biennial Update Report to UNFCCC
3. PCAF Methodology </v>
      </c>
      <c r="M23" s="32" cm="1">
        <f t="array" ref="M23">INDEX('Codebook Machine Read'!T:T,MATCH(TRUE,INDEX('Codebook Machine Read'!S:S='Data Catalogue 2023_RSS'!M23,0),0))</f>
        <v>136</v>
      </c>
      <c r="N23" s="32">
        <f>VLOOKUP('Data Catalogue 2023_RSS'!N23,'Codebook Machine Read'!D:E,2,FALSE)</f>
        <v>15</v>
      </c>
      <c r="O23" s="32">
        <f>VLOOKUP('Data Catalogue 2023_RSS'!O23,'Codebook Machine Read'!A:B,2,FALSE)</f>
        <v>1</v>
      </c>
      <c r="P23" s="33">
        <f>VLOOKUP('Data Catalogue 2023_RSS'!P23,'Codebook Machine Read'!V:W,2,FALSE)</f>
        <v>43</v>
      </c>
      <c r="Q23" s="32">
        <f>VLOOKUP('Data Catalogue 2023_RSS'!Q23,'Codebook Machine Read'!Y:Z,2,FALSE)</f>
        <v>1</v>
      </c>
      <c r="R23" s="32">
        <f>VLOOKUP('Data Catalogue 2023_RSS'!R23,'Codebook Machine Read'!AB:AC,2,FALSE)</f>
        <v>2</v>
      </c>
      <c r="S23" s="34">
        <f>VLOOKUP('Data Catalogue 2023_Excel'!R23,'Codebook Machine Read'!G:H,2,FALSE)</f>
        <v>1</v>
      </c>
      <c r="T23" s="36">
        <f>'Data Catalogue 2023_RSS'!T23</f>
        <v>0</v>
      </c>
      <c r="U23" s="36">
        <f>'Data Catalogue 2023_RSS'!U23</f>
        <v>0</v>
      </c>
      <c r="V23" s="34">
        <f>VLOOKUP('Data Catalogue 2023_Excel'!S23,'Codebook Machine Read'!$P:$Q,2, FALSE)</f>
        <v>7</v>
      </c>
      <c r="W23" s="31" t="str">
        <f>'Data Catalogue 2023_RSS'!W23</f>
        <v>https://app.esgbook.com/</v>
      </c>
      <c r="X23" s="35">
        <f>'Data Catalogue 2023_RSS'!X23</f>
        <v>1</v>
      </c>
      <c r="Y23" s="35">
        <f>'Data Catalogue 2023_RSS'!Y23</f>
        <v>1</v>
      </c>
      <c r="Z23" s="35">
        <f>'Data Catalogue 2023_RSS'!Z23</f>
        <v>1</v>
      </c>
      <c r="AA23" s="35">
        <f>'Data Catalogue 2023_RSS'!AA23</f>
        <v>1</v>
      </c>
      <c r="AB23" s="35">
        <f>'Data Catalogue 2023_RSS'!AB23</f>
        <v>0</v>
      </c>
      <c r="AC23" s="35">
        <f>'Data Catalogue 2023_RSS'!AC23</f>
        <v>0</v>
      </c>
      <c r="AD23" s="35">
        <f>'Data Catalogue 2023_RSS'!AD23</f>
        <v>1</v>
      </c>
      <c r="AE23" s="35">
        <f>'Data Catalogue 2023_RSS'!AE23</f>
        <v>1</v>
      </c>
      <c r="AF23" s="31" t="str">
        <f>'Data Catalogue 2023_RSS'!AF23</f>
        <v>ESG Book provides disclosure of GHG emission scope 3 for public-listed companies that disclose this information in the annual report. There are a total of 1,569 Malaysian corporations in ESG Book. However, only 243 corporations disclose their Scope 1, Scope 2 and Scope 3 emission. Users can sign up with no cost to obtain this data as ESG Book is a freemium platform (with delayed scoring of 3 months). Real-time data and scoring require paid subscription.</v>
      </c>
    </row>
    <row r="24" spans="1:32" x14ac:dyDescent="0.2">
      <c r="A24" s="30">
        <f>'Data Catalogue 2023_RSS'!A24</f>
        <v>22</v>
      </c>
      <c r="B24" s="30">
        <f>'Data Catalogue 2023_RSS'!B24</f>
        <v>2</v>
      </c>
      <c r="C24" s="30">
        <f>'Data Catalogue 2023_RSS'!C24</f>
        <v>8</v>
      </c>
      <c r="D24" s="30" t="str">
        <f>'Data Catalogue 2023_RSS'!D24</f>
        <v>2.8</v>
      </c>
      <c r="E24" s="31" t="str">
        <f>'Data Catalogue 2023_RSS'!E24</f>
        <v>GHG emissions Scope 3</v>
      </c>
      <c r="F24" s="32">
        <f>VLOOKUP('Data Catalogue 2023_RSS'!F24,'Codebook Machine Read'!J:K,2,FALSE)</f>
        <v>1</v>
      </c>
      <c r="G24" s="32">
        <f>VLOOKUP('Data Catalogue 2023_RSS'!G24,'Codebook Machine Read'!AE:AF,2,FALSE)</f>
        <v>1</v>
      </c>
      <c r="H24" s="32" t="str">
        <f>'Data Catalogue 2023_RSS'!H24</f>
        <v>entity</v>
      </c>
      <c r="I24" s="32">
        <f>'Data Catalogue 2023_RSS'!I24</f>
        <v>7</v>
      </c>
      <c r="J24" s="30" t="str">
        <f>'Data Catalogue 2023_RSS'!J24</f>
        <v>ghg.ftprint.gmgems3.entity.refinitiv</v>
      </c>
      <c r="K24" s="30" t="str">
        <f>'Data Catalogue 2023_RSS'!K24</f>
        <v>ghg.ftprint.gmgems3.entity.refinitiv.2.8</v>
      </c>
      <c r="L24" s="31" t="str">
        <f>'Data Catalogue 2023_RSS'!L24</f>
        <v xml:space="preserve">1. GHG Protocol Corporate Accounting and Reporting Standard
2. 2006 Intergovernmental Panel on Climate Change (IPCC) Guidelines for National GHG Inventories / Malaysia Biennial Update Report to UNFCCC
3. PCAF Methodology </v>
      </c>
      <c r="M24" s="32" cm="1">
        <f t="array" ref="M24">INDEX('Codebook Machine Read'!T:T,MATCH(TRUE,INDEX('Codebook Machine Read'!S:S='Data Catalogue 2023_RSS'!M24,0),0))</f>
        <v>136</v>
      </c>
      <c r="N24" s="32">
        <f>VLOOKUP('Data Catalogue 2023_RSS'!N24,'Codebook Machine Read'!D:E,2,FALSE)</f>
        <v>15</v>
      </c>
      <c r="O24" s="32">
        <f>VLOOKUP('Data Catalogue 2023_RSS'!O24,'Codebook Machine Read'!A:B,2,FALSE)</f>
        <v>1</v>
      </c>
      <c r="P24" s="33">
        <f>VLOOKUP('Data Catalogue 2023_RSS'!P24,'Codebook Machine Read'!V:W,2,FALSE)</f>
        <v>116</v>
      </c>
      <c r="Q24" s="32">
        <f>VLOOKUP('Data Catalogue 2023_RSS'!Q24,'Codebook Machine Read'!Y:Z,2,FALSE)</f>
        <v>1</v>
      </c>
      <c r="R24" s="32">
        <f>VLOOKUP('Data Catalogue 2023_RSS'!R24,'Codebook Machine Read'!AB:AC,2,FALSE)</f>
        <v>2</v>
      </c>
      <c r="S24" s="34">
        <f>VLOOKUP('Data Catalogue 2023_Excel'!R24,'Codebook Machine Read'!G:H,2,FALSE)</f>
        <v>2</v>
      </c>
      <c r="T24" s="36">
        <f>'Data Catalogue 2023_RSS'!T24</f>
        <v>0</v>
      </c>
      <c r="U24" s="36">
        <f>'Data Catalogue 2023_RSS'!U24</f>
        <v>0</v>
      </c>
      <c r="V24" s="34">
        <f>VLOOKUP('Data Catalogue 2023_Excel'!S24,'Codebook Machine Read'!$P:$Q,2, FALSE)</f>
        <v>7</v>
      </c>
      <c r="W24" s="31" t="str">
        <f>'Data Catalogue 2023_RSS'!W24</f>
        <v>https://www.refinitiv.com/en/sustainable-finance/esg-scores</v>
      </c>
      <c r="X24" s="35">
        <f>'Data Catalogue 2023_RSS'!X24</f>
        <v>1</v>
      </c>
      <c r="Y24" s="35">
        <f>'Data Catalogue 2023_RSS'!Y24</f>
        <v>1</v>
      </c>
      <c r="Z24" s="35">
        <f>'Data Catalogue 2023_RSS'!Z24</f>
        <v>1</v>
      </c>
      <c r="AA24" s="35">
        <f>'Data Catalogue 2023_RSS'!AA24</f>
        <v>1</v>
      </c>
      <c r="AB24" s="35">
        <f>'Data Catalogue 2023_RSS'!AB24</f>
        <v>0</v>
      </c>
      <c r="AC24" s="35">
        <f>'Data Catalogue 2023_RSS'!AC24</f>
        <v>0</v>
      </c>
      <c r="AD24" s="35">
        <f>'Data Catalogue 2023_RSS'!AD24</f>
        <v>1</v>
      </c>
      <c r="AE24" s="35">
        <f>'Data Catalogue 2023_RSS'!AE24</f>
        <v>1</v>
      </c>
      <c r="AF24" s="31" t="str">
        <f>'Data Catalogue 2023_RSS'!AF24</f>
        <v>Refinitiv provide the disclosure of GHG emission scope 3 for public-listed companies that disclose this information in the annual reports. Subscription is required.</v>
      </c>
    </row>
    <row r="25" spans="1:32" x14ac:dyDescent="0.2">
      <c r="A25" s="30">
        <f>'Data Catalogue 2023_RSS'!A25</f>
        <v>23</v>
      </c>
      <c r="B25" s="30">
        <f>'Data Catalogue 2023_RSS'!B25</f>
        <v>2</v>
      </c>
      <c r="C25" s="30">
        <f>'Data Catalogue 2023_RSS'!C25</f>
        <v>9</v>
      </c>
      <c r="D25" s="30" t="str">
        <f>'Data Catalogue 2023_RSS'!D25</f>
        <v>2.9</v>
      </c>
      <c r="E25" s="31" t="str">
        <f>'Data Catalogue 2023_RSS'!E25</f>
        <v>GHG emissions Scope 3</v>
      </c>
      <c r="F25" s="32">
        <f>VLOOKUP('Data Catalogue 2023_RSS'!F25,'Codebook Machine Read'!J:K,2,FALSE)</f>
        <v>1</v>
      </c>
      <c r="G25" s="32">
        <f>VLOOKUP('Data Catalogue 2023_RSS'!G25,'Codebook Machine Read'!AE:AF,2,FALSE)</f>
        <v>1</v>
      </c>
      <c r="H25" s="32" t="str">
        <f>'Data Catalogue 2023_RSS'!H25</f>
        <v>sector</v>
      </c>
      <c r="I25" s="32">
        <f>'Data Catalogue 2023_RSS'!I25</f>
        <v>8</v>
      </c>
      <c r="J25" s="30" t="str">
        <f>'Data Catalogue 2023_RSS'!J25</f>
        <v>ghg.ftprint.gmgems3.sector.nrecc</v>
      </c>
      <c r="K25" s="30" t="str">
        <f>'Data Catalogue 2023_RSS'!K25</f>
        <v>ghg.ftprint.gmgems3.sector.nrecc.2.9</v>
      </c>
      <c r="L25" s="31" t="str">
        <f>'Data Catalogue 2023_RSS'!L25</f>
        <v xml:space="preserve">1. GHG Protocol Corporate Accounting and Reporting Standard
2. 2006 Intergovernmental Panel on Climate Change (IPCC) Guidelines for National GHG Inventories / Malaysia Biennial Update Report to UNFCCC
3. PCAF Methodology </v>
      </c>
      <c r="M25" s="32" cm="1">
        <f t="array" ref="M25">INDEX('Codebook Machine Read'!T:T,MATCH(TRUE,INDEX('Codebook Machine Read'!S:S='Data Catalogue 2023_RSS'!M25,0),0))</f>
        <v>136</v>
      </c>
      <c r="N25" s="32">
        <f>VLOOKUP('Data Catalogue 2023_RSS'!N25,'Codebook Machine Read'!D:E,2,FALSE)</f>
        <v>36</v>
      </c>
      <c r="O25" s="32">
        <f>VLOOKUP('Data Catalogue 2023_RSS'!O25,'Codebook Machine Read'!A:B,2,FALSE)</f>
        <v>1</v>
      </c>
      <c r="P25" s="33">
        <f>VLOOKUP('Data Catalogue 2023_RSS'!P25,'Codebook Machine Read'!V:W,2,FALSE)</f>
        <v>90</v>
      </c>
      <c r="Q25" s="32">
        <f>VLOOKUP('Data Catalogue 2023_RSS'!Q25,'Codebook Machine Read'!Y:Z,2,FALSE)</f>
        <v>4</v>
      </c>
      <c r="R25" s="32">
        <f>VLOOKUP('Data Catalogue 2023_RSS'!R25,'Codebook Machine Read'!AB:AC,2,FALSE)</f>
        <v>1</v>
      </c>
      <c r="S25" s="34">
        <f>VLOOKUP('Data Catalogue 2023_Excel'!R25,'Codebook Machine Read'!G:H,2,FALSE)</f>
        <v>1</v>
      </c>
      <c r="T25" s="36">
        <f>'Data Catalogue 2023_RSS'!T25</f>
        <v>1990</v>
      </c>
      <c r="U25" s="36">
        <f>'Data Catalogue 2023_RSS'!U25</f>
        <v>2019</v>
      </c>
      <c r="V25" s="34">
        <f>VLOOKUP('Data Catalogue 2023_Excel'!S25,'Codebook Machine Read'!$P:$Q,2, FALSE)</f>
        <v>8</v>
      </c>
      <c r="W25" s="31" t="str">
        <f>'Data Catalogue 2023_RSS'!W25</f>
        <v>https://unfccc.int/documents/624776</v>
      </c>
      <c r="X25" s="35">
        <f>'Data Catalogue 2023_RSS'!X25</f>
        <v>1</v>
      </c>
      <c r="Y25" s="35">
        <f>'Data Catalogue 2023_RSS'!Y25</f>
        <v>1</v>
      </c>
      <c r="Z25" s="35">
        <f>'Data Catalogue 2023_RSS'!Z25</f>
        <v>1</v>
      </c>
      <c r="AA25" s="35">
        <f>'Data Catalogue 2023_RSS'!AA25</f>
        <v>1</v>
      </c>
      <c r="AB25" s="35">
        <f>'Data Catalogue 2023_RSS'!AB25</f>
        <v>0</v>
      </c>
      <c r="AC25" s="35">
        <f>'Data Catalogue 2023_RSS'!AC25</f>
        <v>0</v>
      </c>
      <c r="AD25" s="35">
        <f>'Data Catalogue 2023_RSS'!AD25</f>
        <v>1</v>
      </c>
      <c r="AE25" s="35">
        <f>'Data Catalogue 2023_RSS'!AE25</f>
        <v>1</v>
      </c>
      <c r="AF25" s="31" t="str">
        <f>'Data Catalogue 2023_RSS'!AF25</f>
        <v>GHG emissions published by NRECC is based on sector and sub sector (IPCC Guidelines) instead of Scope 3. The sectors are Energy, Industrial Processes and Product Use, Land Use, Land-Use Change, and Forestry, Agriculture, and Waste instead of industrial sector classification as per MSIC 2008.</v>
      </c>
    </row>
    <row r="26" spans="1:32" x14ac:dyDescent="0.2">
      <c r="A26" s="30">
        <f>'Data Catalogue 2023_RSS'!A26</f>
        <v>24</v>
      </c>
      <c r="B26" s="30">
        <f>'Data Catalogue 2023_RSS'!B26</f>
        <v>2</v>
      </c>
      <c r="C26" s="30">
        <f>'Data Catalogue 2023_RSS'!C26</f>
        <v>10</v>
      </c>
      <c r="D26" s="30" t="str">
        <f>'Data Catalogue 2023_RSS'!D26</f>
        <v>2.10</v>
      </c>
      <c r="E26" s="31" t="str">
        <f>'Data Catalogue 2023_RSS'!E26</f>
        <v>GHG emissions Scope 3</v>
      </c>
      <c r="F26" s="32">
        <f>VLOOKUP('Data Catalogue 2023_RSS'!F26,'Codebook Machine Read'!J:K,2,FALSE)</f>
        <v>1</v>
      </c>
      <c r="G26" s="32">
        <f>VLOOKUP('Data Catalogue 2023_RSS'!G26,'Codebook Machine Read'!AE:AF,2,FALSE)</f>
        <v>1</v>
      </c>
      <c r="H26" s="32" t="str">
        <f>'Data Catalogue 2023_RSS'!H26</f>
        <v>sector</v>
      </c>
      <c r="I26" s="32">
        <f>'Data Catalogue 2023_RSS'!I26</f>
        <v>8</v>
      </c>
      <c r="J26" s="30" t="str">
        <f>'Data Catalogue 2023_RSS'!J26</f>
        <v>ghg.ftprint.gmgems3.sector.nrecc</v>
      </c>
      <c r="K26" s="30" t="str">
        <f>'Data Catalogue 2023_RSS'!K26</f>
        <v>ghg.ftprint.gmgems3.sector.nrecc.2.10</v>
      </c>
      <c r="L26" s="31" t="str">
        <f>'Data Catalogue 2023_RSS'!L26</f>
        <v xml:space="preserve">1. GHG Protocol Corporate Accounting and Reporting Standard
2. 2006 Intergovernmental Panel on Climate Change (IPCC) Guidelines for National GHG Inventories / Malaysia Biennial Update Report to UNFCCC
3. PCAF Methodology </v>
      </c>
      <c r="M26" s="32" cm="1">
        <f t="array" ref="M26">INDEX('Codebook Machine Read'!T:T,MATCH(TRUE,INDEX('Codebook Machine Read'!S:S='Data Catalogue 2023_RSS'!M26,0),0))</f>
        <v>136</v>
      </c>
      <c r="N26" s="32">
        <f>VLOOKUP('Data Catalogue 2023_RSS'!N26,'Codebook Machine Read'!D:E,2,FALSE)</f>
        <v>36</v>
      </c>
      <c r="O26" s="32">
        <f>VLOOKUP('Data Catalogue 2023_RSS'!O26,'Codebook Machine Read'!A:B,2,FALSE)</f>
        <v>2</v>
      </c>
      <c r="P26" s="33">
        <f>VLOOKUP('Data Catalogue 2023_RSS'!P26,'Codebook Machine Read'!V:W,2,FALSE)</f>
        <v>90</v>
      </c>
      <c r="Q26" s="32">
        <f>VLOOKUP('Data Catalogue 2023_RSS'!Q26,'Codebook Machine Read'!Y:Z,2,FALSE)</f>
        <v>4</v>
      </c>
      <c r="R26" s="32">
        <f>VLOOKUP('Data Catalogue 2023_RSS'!R26,'Codebook Machine Read'!AB:AC,2,FALSE)</f>
        <v>1</v>
      </c>
      <c r="S26" s="34">
        <f>VLOOKUP('Data Catalogue 2023_Excel'!R26,'Codebook Machine Read'!G:H,2,FALSE)</f>
        <v>1</v>
      </c>
      <c r="T26" s="36">
        <f>'Data Catalogue 2023_RSS'!T26</f>
        <v>2005</v>
      </c>
      <c r="U26" s="36">
        <f>'Data Catalogue 2023_RSS'!U26</f>
        <v>2030</v>
      </c>
      <c r="V26" s="34">
        <f>VLOOKUP('Data Catalogue 2023_Excel'!S26,'Codebook Machine Read'!$P:$Q,2, FALSE)</f>
        <v>8</v>
      </c>
      <c r="W26" s="31" t="str">
        <f>'Data Catalogue 2023_RSS'!W26</f>
        <v>https://unfccc.int/sites/default/files/resource/Malaysia%20NC3%20BUR2_final%20high%20res.pdf</v>
      </c>
      <c r="X26" s="35">
        <f>'Data Catalogue 2023_RSS'!X26</f>
        <v>1</v>
      </c>
      <c r="Y26" s="35">
        <f>'Data Catalogue 2023_RSS'!Y26</f>
        <v>1</v>
      </c>
      <c r="Z26" s="35">
        <f>'Data Catalogue 2023_RSS'!Z26</f>
        <v>1</v>
      </c>
      <c r="AA26" s="35">
        <f>'Data Catalogue 2023_RSS'!AA26</f>
        <v>1</v>
      </c>
      <c r="AB26" s="35">
        <f>'Data Catalogue 2023_RSS'!AB26</f>
        <v>0</v>
      </c>
      <c r="AC26" s="35">
        <f>'Data Catalogue 2023_RSS'!AC26</f>
        <v>0</v>
      </c>
      <c r="AD26" s="35">
        <f>'Data Catalogue 2023_RSS'!AD26</f>
        <v>1</v>
      </c>
      <c r="AE26" s="35">
        <f>'Data Catalogue 2023_RSS'!AE26</f>
        <v>1</v>
      </c>
      <c r="AF26" s="31" t="str">
        <f>'Data Catalogue 2023_RSS'!AF26</f>
        <v>Projections under 3 scenarios:
1. Business-as-usual (BAU)
2. Planning scenario incorporates existing policies and planned initiatives that would be implemented until 2030 (PLAN)
3. Ambitious scenario looks at potential emissions reduction when additional mitigation measures are implemented (AMB)
Report to UNFCCC contains GHG emissions improvement plan, but no specific quantitative projections.
GHG emissions published by NRECC is based on sector and sub sector (IPCC Guidelines) instead of Scope 3. The sectors are Energy, Industrial Processes and Product Use, Agriculture Forestry and Other Land Use, and Waste instead of industrial sector classification as per MSIC 2008.</v>
      </c>
    </row>
    <row r="27" spans="1:32" x14ac:dyDescent="0.2">
      <c r="A27" s="30">
        <f>'Data Catalogue 2023_RSS'!A27</f>
        <v>25</v>
      </c>
      <c r="B27" s="30">
        <f>'Data Catalogue 2023_RSS'!B27</f>
        <v>3</v>
      </c>
      <c r="C27" s="30">
        <f>'Data Catalogue 2023_RSS'!C27</f>
        <v>1</v>
      </c>
      <c r="D27" s="30" t="str">
        <f>'Data Catalogue 2023_RSS'!D27</f>
        <v>3.1</v>
      </c>
      <c r="E27" s="31" t="str">
        <f>'Data Catalogue 2023_RSS'!E27</f>
        <v>GHG inventory</v>
      </c>
      <c r="F27" s="32">
        <f>VLOOKUP('Data Catalogue 2023_RSS'!F27,'Codebook Machine Read'!J:K,2,FALSE)</f>
        <v>1</v>
      </c>
      <c r="G27" s="32">
        <f>VLOOKUP('Data Catalogue 2023_RSS'!G27,'Codebook Machine Read'!AE:AF,2,FALSE)</f>
        <v>1</v>
      </c>
      <c r="H27" s="32" t="str">
        <f>'Data Catalogue 2023_RSS'!H27</f>
        <v>country</v>
      </c>
      <c r="I27" s="32">
        <f>'Data Catalogue 2023_RSS'!I27</f>
        <v>9</v>
      </c>
      <c r="J27" s="30" t="str">
        <f>'Data Catalogue 2023_RSS'!J27</f>
        <v>ghg.ftprint.ghginv.country.unfccc</v>
      </c>
      <c r="K27" s="30" t="str">
        <f>'Data Catalogue 2023_RSS'!K27</f>
        <v>ghg.ftprint.ghginv.country.unfccc.3.1</v>
      </c>
      <c r="L27" s="31" t="str">
        <f>'Data Catalogue 2023_RSS'!L27</f>
        <v>2006 Intergovernmental Panel on Climate Change (IPCC) Guidelines for National GHG Inventories / Malaysia Biennial Update Report to UNFCCC</v>
      </c>
      <c r="M27" s="32" cm="1">
        <f t="array" ref="M27">INDEX('Codebook Machine Read'!T:T,MATCH(TRUE,INDEX('Codebook Machine Read'!S:S='Data Catalogue 2023_RSS'!M27,0),0))</f>
        <v>136</v>
      </c>
      <c r="N27" s="32">
        <f>VLOOKUP('Data Catalogue 2023_RSS'!N27,'Codebook Machine Read'!D:E,2,FALSE)</f>
        <v>9</v>
      </c>
      <c r="O27" s="32">
        <f>VLOOKUP('Data Catalogue 2023_RSS'!O27,'Codebook Machine Read'!A:B,2,FALSE)</f>
        <v>1</v>
      </c>
      <c r="P27" s="33">
        <f>VLOOKUP('Data Catalogue 2023_RSS'!P27,'Codebook Machine Read'!V:W,2,FALSE)</f>
        <v>139</v>
      </c>
      <c r="Q27" s="32">
        <f>VLOOKUP('Data Catalogue 2023_RSS'!Q27,'Codebook Machine Read'!Y:Z,2,FALSE)</f>
        <v>3</v>
      </c>
      <c r="R27" s="32">
        <f>VLOOKUP('Data Catalogue 2023_RSS'!R27,'Codebook Machine Read'!AB:AC,2,FALSE)</f>
        <v>2</v>
      </c>
      <c r="S27" s="34">
        <f>VLOOKUP('Data Catalogue 2023_Excel'!R27,'Codebook Machine Read'!G:H,2,FALSE)</f>
        <v>1</v>
      </c>
      <c r="T27" s="36">
        <f>'Data Catalogue 2023_RSS'!T27</f>
        <v>1990</v>
      </c>
      <c r="U27" s="36">
        <f>'Data Catalogue 2023_RSS'!U27</f>
        <v>2020</v>
      </c>
      <c r="V27" s="34">
        <f>VLOOKUP('Data Catalogue 2023_Excel'!S27,'Codebook Machine Read'!$P:$Q,2, FALSE)</f>
        <v>99</v>
      </c>
      <c r="W27" s="31" t="str">
        <f>'Data Catalogue 2023_RSS'!W27</f>
        <v>https://di.unfccc.int/time_series</v>
      </c>
      <c r="X27" s="35">
        <f>'Data Catalogue 2023_RSS'!X27</f>
        <v>1</v>
      </c>
      <c r="Y27" s="35">
        <f>'Data Catalogue 2023_RSS'!Y27</f>
        <v>1</v>
      </c>
      <c r="Z27" s="35">
        <f>'Data Catalogue 2023_RSS'!Z27</f>
        <v>1</v>
      </c>
      <c r="AA27" s="35">
        <f>'Data Catalogue 2023_RSS'!AA27</f>
        <v>1</v>
      </c>
      <c r="AB27" s="35">
        <f>'Data Catalogue 2023_RSS'!AB27</f>
        <v>0</v>
      </c>
      <c r="AC27" s="35">
        <f>'Data Catalogue 2023_RSS'!AC27</f>
        <v>0</v>
      </c>
      <c r="AD27" s="35">
        <f>'Data Catalogue 2023_RSS'!AD27</f>
        <v>1</v>
      </c>
      <c r="AE27" s="35">
        <f>'Data Catalogue 2023_RSS'!AE27</f>
        <v>1</v>
      </c>
      <c r="AF27" s="31" t="str">
        <f>'Data Catalogue 2023_RSS'!AF27</f>
        <v>This page is an entry to the UNFCCC GHG data interface which provides access to the most recent GHG data reported by countries that are Parties to the Climate Change Convention.</v>
      </c>
    </row>
    <row r="28" spans="1:32" x14ac:dyDescent="0.2">
      <c r="A28" s="30">
        <f>'Data Catalogue 2023_RSS'!A28</f>
        <v>26</v>
      </c>
      <c r="B28" s="30">
        <f>'Data Catalogue 2023_RSS'!B28</f>
        <v>3</v>
      </c>
      <c r="C28" s="30">
        <f>'Data Catalogue 2023_RSS'!C28</f>
        <v>2</v>
      </c>
      <c r="D28" s="30" t="str">
        <f>'Data Catalogue 2023_RSS'!D28</f>
        <v>3.2</v>
      </c>
      <c r="E28" s="31" t="str">
        <f>'Data Catalogue 2023_RSS'!E28</f>
        <v>GHG inventory</v>
      </c>
      <c r="F28" s="32">
        <f>VLOOKUP('Data Catalogue 2023_RSS'!F28,'Codebook Machine Read'!J:K,2,FALSE)</f>
        <v>1</v>
      </c>
      <c r="G28" s="32">
        <f>VLOOKUP('Data Catalogue 2023_RSS'!G28,'Codebook Machine Read'!AE:AF,2,FALSE)</f>
        <v>1</v>
      </c>
      <c r="H28" s="32" t="str">
        <f>'Data Catalogue 2023_RSS'!H28</f>
        <v>country</v>
      </c>
      <c r="I28" s="32">
        <f>'Data Catalogue 2023_RSS'!I28</f>
        <v>9</v>
      </c>
      <c r="J28" s="30" t="str">
        <f>'Data Catalogue 2023_RSS'!J28</f>
        <v>ghg.ftprint.ghginv.country.wb</v>
      </c>
      <c r="K28" s="30" t="str">
        <f>'Data Catalogue 2023_RSS'!K28</f>
        <v>ghg.ftprint.ghginv.country.wb.3.2</v>
      </c>
      <c r="L28" s="31" t="str">
        <f>'Data Catalogue 2023_RSS'!L28</f>
        <v>World Bank Sovereign ESG Profile</v>
      </c>
      <c r="M28" s="32" cm="1">
        <f t="array" ref="M28">INDEX('Codebook Machine Read'!T:T,MATCH(TRUE,INDEX('Codebook Machine Read'!S:S='Data Catalogue 2023_RSS'!M28,0),0))</f>
        <v>89</v>
      </c>
      <c r="N28" s="32">
        <f>VLOOKUP('Data Catalogue 2023_RSS'!N28,'Codebook Machine Read'!D:E,2,FALSE)</f>
        <v>9</v>
      </c>
      <c r="O28" s="32">
        <f>VLOOKUP('Data Catalogue 2023_RSS'!O28,'Codebook Machine Read'!A:B,2,FALSE)</f>
        <v>1</v>
      </c>
      <c r="P28" s="33">
        <f>VLOOKUP('Data Catalogue 2023_RSS'!P28,'Codebook Machine Read'!V:W,2,FALSE)</f>
        <v>149</v>
      </c>
      <c r="Q28" s="32">
        <f>VLOOKUP('Data Catalogue 2023_RSS'!Q28,'Codebook Machine Read'!Y:Z,2,FALSE)</f>
        <v>3</v>
      </c>
      <c r="R28" s="32">
        <f>VLOOKUP('Data Catalogue 2023_RSS'!R28,'Codebook Machine Read'!AB:AC,2,FALSE)</f>
        <v>2</v>
      </c>
      <c r="S28" s="34">
        <f>VLOOKUP('Data Catalogue 2023_Excel'!R28,'Codebook Machine Read'!G:H,2,FALSE)</f>
        <v>1</v>
      </c>
      <c r="T28" s="36">
        <f>'Data Catalogue 2023_RSS'!T28</f>
        <v>2019</v>
      </c>
      <c r="U28" s="36">
        <f>'Data Catalogue 2023_RSS'!U28</f>
        <v>2019</v>
      </c>
      <c r="V28" s="34">
        <f>VLOOKUP('Data Catalogue 2023_Excel'!S28,'Codebook Machine Read'!$P:$Q,2, FALSE)</f>
        <v>99</v>
      </c>
      <c r="W28" s="31" t="str">
        <f>'Data Catalogue 2023_RSS'!W28</f>
        <v>https://esgdata.worldbank.org/data/countries?iso3=MYS&amp;lang=en&amp;transform=level&amp;ind=EN.MAM.THRD.NO&amp;income=all&amp;region=all</v>
      </c>
      <c r="X28" s="35">
        <f>'Data Catalogue 2023_RSS'!X28</f>
        <v>1</v>
      </c>
      <c r="Y28" s="35">
        <f>'Data Catalogue 2023_RSS'!Y28</f>
        <v>1</v>
      </c>
      <c r="Z28" s="35">
        <f>'Data Catalogue 2023_RSS'!Z28</f>
        <v>1</v>
      </c>
      <c r="AA28" s="35">
        <f>'Data Catalogue 2023_RSS'!AA28</f>
        <v>1</v>
      </c>
      <c r="AB28" s="35">
        <f>'Data Catalogue 2023_RSS'!AB28</f>
        <v>0</v>
      </c>
      <c r="AC28" s="35">
        <f>'Data Catalogue 2023_RSS'!AC28</f>
        <v>0</v>
      </c>
      <c r="AD28" s="35">
        <f>'Data Catalogue 2023_RSS'!AD28</f>
        <v>1</v>
      </c>
      <c r="AE28" s="35">
        <f>'Data Catalogue 2023_RSS'!AE28</f>
        <v>1</v>
      </c>
      <c r="AF28" s="31" t="str">
        <f>'Data Catalogue 2023_RSS'!AF28</f>
        <v>Website provides CO2 emissions as well as Methane and Nitrous oxide emissions of CO2 equivalent. 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29" spans="1:32" x14ac:dyDescent="0.2">
      <c r="A29" s="30">
        <f>'Data Catalogue 2023_RSS'!A29</f>
        <v>27</v>
      </c>
      <c r="B29" s="30">
        <f>'Data Catalogue 2023_RSS'!B29</f>
        <v>3</v>
      </c>
      <c r="C29" s="30">
        <f>'Data Catalogue 2023_RSS'!C29</f>
        <v>3</v>
      </c>
      <c r="D29" s="30" t="str">
        <f>'Data Catalogue 2023_RSS'!D29</f>
        <v>3.3</v>
      </c>
      <c r="E29" s="31" t="str">
        <f>'Data Catalogue 2023_RSS'!E29</f>
        <v>GHG inventory</v>
      </c>
      <c r="F29" s="32">
        <f>VLOOKUP('Data Catalogue 2023_RSS'!F29,'Codebook Machine Read'!J:K,2,FALSE)</f>
        <v>1</v>
      </c>
      <c r="G29" s="32">
        <f>VLOOKUP('Data Catalogue 2023_RSS'!G29,'Codebook Machine Read'!AE:AF,2,FALSE)</f>
        <v>1</v>
      </c>
      <c r="H29" s="32" t="str">
        <f>'Data Catalogue 2023_RSS'!H29</f>
        <v>sector</v>
      </c>
      <c r="I29" s="32">
        <f>'Data Catalogue 2023_RSS'!I29</f>
        <v>10</v>
      </c>
      <c r="J29" s="30" t="str">
        <f>'Data Catalogue 2023_RSS'!J29</f>
        <v>ghg.ftprint.ghginv.sector.nrecc</v>
      </c>
      <c r="K29" s="30" t="str">
        <f>'Data Catalogue 2023_RSS'!K29</f>
        <v>ghg.ftprint.ghginv.sector.nrecc.3.3</v>
      </c>
      <c r="L29" s="31" t="str">
        <f>'Data Catalogue 2023_RSS'!L29</f>
        <v>2006 Intergovernmental Panel on Climate Change (IPCC) Guidelines for National GHG Inventories / Malaysia Biennial Update Report to UNFCCC</v>
      </c>
      <c r="M29" s="32" cm="1">
        <f t="array" ref="M29">INDEX('Codebook Machine Read'!T:T,MATCH(TRUE,INDEX('Codebook Machine Read'!S:S='Data Catalogue 2023_RSS'!M29,0),0))</f>
        <v>57</v>
      </c>
      <c r="N29" s="32">
        <f>VLOOKUP('Data Catalogue 2023_RSS'!N29,'Codebook Machine Read'!D:E,2,FALSE)</f>
        <v>36</v>
      </c>
      <c r="O29" s="32">
        <f>VLOOKUP('Data Catalogue 2023_RSS'!O29,'Codebook Machine Read'!A:B,2,FALSE)</f>
        <v>1</v>
      </c>
      <c r="P29" s="33">
        <f>VLOOKUP('Data Catalogue 2023_RSS'!P29,'Codebook Machine Read'!V:W,2,FALSE)</f>
        <v>90</v>
      </c>
      <c r="Q29" s="32">
        <f>VLOOKUP('Data Catalogue 2023_RSS'!Q29,'Codebook Machine Read'!Y:Z,2,FALSE)</f>
        <v>4</v>
      </c>
      <c r="R29" s="32">
        <f>VLOOKUP('Data Catalogue 2023_RSS'!R29,'Codebook Machine Read'!AB:AC,2,FALSE)</f>
        <v>1</v>
      </c>
      <c r="S29" s="34">
        <f>VLOOKUP('Data Catalogue 2023_Excel'!R29,'Codebook Machine Read'!G:H,2,FALSE)</f>
        <v>1</v>
      </c>
      <c r="T29" s="36">
        <f>'Data Catalogue 2023_RSS'!T29</f>
        <v>1990</v>
      </c>
      <c r="U29" s="36">
        <f>'Data Catalogue 2023_RSS'!U29</f>
        <v>2019</v>
      </c>
      <c r="V29" s="34">
        <f>VLOOKUP('Data Catalogue 2023_Excel'!S29,'Codebook Machine Read'!$P:$Q,2, FALSE)</f>
        <v>8</v>
      </c>
      <c r="W29" s="31" t="str">
        <f>'Data Catalogue 2023_RSS'!W29</f>
        <v>https://unfccc.int/documents/624776</v>
      </c>
      <c r="X29" s="35">
        <f>'Data Catalogue 2023_RSS'!X29</f>
        <v>1</v>
      </c>
      <c r="Y29" s="35">
        <f>'Data Catalogue 2023_RSS'!Y29</f>
        <v>1</v>
      </c>
      <c r="Z29" s="35">
        <f>'Data Catalogue 2023_RSS'!Z29</f>
        <v>1</v>
      </c>
      <c r="AA29" s="35">
        <f>'Data Catalogue 2023_RSS'!AA29</f>
        <v>1</v>
      </c>
      <c r="AB29" s="35">
        <f>'Data Catalogue 2023_RSS'!AB29</f>
        <v>0</v>
      </c>
      <c r="AC29" s="35">
        <f>'Data Catalogue 2023_RSS'!AC29</f>
        <v>0</v>
      </c>
      <c r="AD29" s="35">
        <f>'Data Catalogue 2023_RSS'!AD29</f>
        <v>1</v>
      </c>
      <c r="AE29" s="35">
        <f>'Data Catalogue 2023_RSS'!AE29</f>
        <v>1</v>
      </c>
      <c r="AF29" s="31" t="str">
        <f>'Data Catalogue 2023_RSS'!AF29</f>
        <v>Table 2.5 - 2.10 show the summary of total GHG emissions by respective sectors based on gas type in 2019. GHG emissions published by NRECC is based on sector and sub sector (IPCC Guidelines) instead of Scope 3. The sectors are Energy, Industrial Processes and Product Use, Land Use, Land-Use Change, and Forestry, Agriculture, and Waste instead of industrial sector classification as per MSIC 2008.</v>
      </c>
    </row>
    <row r="30" spans="1:32" x14ac:dyDescent="0.2">
      <c r="A30" s="30">
        <f>'Data Catalogue 2023_RSS'!A30</f>
        <v>28</v>
      </c>
      <c r="B30" s="30">
        <f>'Data Catalogue 2023_RSS'!B30</f>
        <v>3</v>
      </c>
      <c r="C30" s="30">
        <f>'Data Catalogue 2023_RSS'!C30</f>
        <v>4</v>
      </c>
      <c r="D30" s="30" t="str">
        <f>'Data Catalogue 2023_RSS'!D30</f>
        <v>3.4</v>
      </c>
      <c r="E30" s="31" t="str">
        <f>'Data Catalogue 2023_RSS'!E30</f>
        <v>GHG inventory</v>
      </c>
      <c r="F30" s="32">
        <f>VLOOKUP('Data Catalogue 2023_RSS'!F30,'Codebook Machine Read'!J:K,2,FALSE)</f>
        <v>1</v>
      </c>
      <c r="G30" s="32">
        <f>VLOOKUP('Data Catalogue 2023_RSS'!G30,'Codebook Machine Read'!AE:AF,2,FALSE)</f>
        <v>1</v>
      </c>
      <c r="H30" s="32" t="str">
        <f>'Data Catalogue 2023_RSS'!H30</f>
        <v>typeofgas</v>
      </c>
      <c r="I30" s="32">
        <f>'Data Catalogue 2023_RSS'!I30</f>
        <v>11</v>
      </c>
      <c r="J30" s="30" t="str">
        <f>'Data Catalogue 2023_RSS'!J30</f>
        <v>ghg.ftprint.ghginv.typeofgas.nrecc</v>
      </c>
      <c r="K30" s="30" t="str">
        <f>'Data Catalogue 2023_RSS'!K30</f>
        <v>ghg.ftprint.ghginv.typeofgas.nrecc.3.4</v>
      </c>
      <c r="L30" s="31" t="str">
        <f>'Data Catalogue 2023_RSS'!L30</f>
        <v>2006 Intergovernmental Panel on Climate Change (IPCC) Guidelines for National GHG Inventories / Malaysia Biennial Update Report to UNFCCC</v>
      </c>
      <c r="M30" s="32" cm="1">
        <f t="array" ref="M30">INDEX('Codebook Machine Read'!T:T,MATCH(TRUE,INDEX('Codebook Machine Read'!S:S='Data Catalogue 2023_RSS'!M30,0),0))</f>
        <v>57</v>
      </c>
      <c r="N30" s="32">
        <f>VLOOKUP('Data Catalogue 2023_RSS'!N30,'Codebook Machine Read'!D:E,2,FALSE)</f>
        <v>42</v>
      </c>
      <c r="O30" s="32">
        <f>VLOOKUP('Data Catalogue 2023_RSS'!O30,'Codebook Machine Read'!A:B,2,FALSE)</f>
        <v>1</v>
      </c>
      <c r="P30" s="33">
        <f>VLOOKUP('Data Catalogue 2023_RSS'!P30,'Codebook Machine Read'!V:W,2,FALSE)</f>
        <v>90</v>
      </c>
      <c r="Q30" s="32">
        <f>VLOOKUP('Data Catalogue 2023_RSS'!Q30,'Codebook Machine Read'!Y:Z,2,FALSE)</f>
        <v>4</v>
      </c>
      <c r="R30" s="32">
        <f>VLOOKUP('Data Catalogue 2023_RSS'!R30,'Codebook Machine Read'!AB:AC,2,FALSE)</f>
        <v>1</v>
      </c>
      <c r="S30" s="34">
        <f>VLOOKUP('Data Catalogue 2023_Excel'!R30,'Codebook Machine Read'!G:H,2,FALSE)</f>
        <v>1</v>
      </c>
      <c r="T30" s="36">
        <f>'Data Catalogue 2023_RSS'!T30</f>
        <v>1990</v>
      </c>
      <c r="U30" s="36">
        <f>'Data Catalogue 2023_RSS'!U30</f>
        <v>2019</v>
      </c>
      <c r="V30" s="34">
        <f>VLOOKUP('Data Catalogue 2023_Excel'!S30,'Codebook Machine Read'!$P:$Q,2, FALSE)</f>
        <v>8</v>
      </c>
      <c r="W30" s="31" t="str">
        <f>'Data Catalogue 2023_RSS'!W30</f>
        <v>https://unfccc.int/documents/624776</v>
      </c>
      <c r="X30" s="35">
        <f>'Data Catalogue 2023_RSS'!X30</f>
        <v>1</v>
      </c>
      <c r="Y30" s="35">
        <f>'Data Catalogue 2023_RSS'!Y30</f>
        <v>1</v>
      </c>
      <c r="Z30" s="35">
        <f>'Data Catalogue 2023_RSS'!Z30</f>
        <v>1</v>
      </c>
      <c r="AA30" s="35">
        <f>'Data Catalogue 2023_RSS'!AA30</f>
        <v>1</v>
      </c>
      <c r="AB30" s="35">
        <f>'Data Catalogue 2023_RSS'!AB30</f>
        <v>0</v>
      </c>
      <c r="AC30" s="35">
        <f>'Data Catalogue 2023_RSS'!AC30</f>
        <v>0</v>
      </c>
      <c r="AD30" s="35">
        <f>'Data Catalogue 2023_RSS'!AD30</f>
        <v>1</v>
      </c>
      <c r="AE30" s="35">
        <f>'Data Catalogue 2023_RSS'!AE30</f>
        <v>1</v>
      </c>
      <c r="AF30" s="31" t="str">
        <f>'Data Catalogue 2023_RSS'!AF30</f>
        <v>Table 2.5 - 2.10 show the summary of total GHG emissions by respective sectors based on gas type in 2019. GHG emissions published by NRECC is based on sector and sub sector (IPCC Guidelines) instead of Scope 3. The sectors are Energy, Industrial Processes and Product Use, Land Use, Land-Use Change, and Forestry, Agriculture, and Waste instead of industrial sector classification as per MSIC 2008.</v>
      </c>
    </row>
    <row r="31" spans="1:32" x14ac:dyDescent="0.2">
      <c r="A31" s="30">
        <f>'Data Catalogue 2023_RSS'!A31</f>
        <v>29</v>
      </c>
      <c r="B31" s="30">
        <f>'Data Catalogue 2023_RSS'!B31</f>
        <v>3</v>
      </c>
      <c r="C31" s="30">
        <f>'Data Catalogue 2023_RSS'!C31</f>
        <v>5</v>
      </c>
      <c r="D31" s="30" t="str">
        <f>'Data Catalogue 2023_RSS'!D31</f>
        <v>3.5</v>
      </c>
      <c r="E31" s="31" t="str">
        <f>'Data Catalogue 2023_RSS'!E31</f>
        <v>GHG inventory</v>
      </c>
      <c r="F31" s="32">
        <f>VLOOKUP('Data Catalogue 2023_RSS'!F31,'Codebook Machine Read'!J:K,2,FALSE)</f>
        <v>1</v>
      </c>
      <c r="G31" s="32">
        <f>VLOOKUP('Data Catalogue 2023_RSS'!G31,'Codebook Machine Read'!AE:AF,2,FALSE)</f>
        <v>1</v>
      </c>
      <c r="H31" s="32" t="str">
        <f>'Data Catalogue 2023_RSS'!H31</f>
        <v>typeofgas</v>
      </c>
      <c r="I31" s="32">
        <f>'Data Catalogue 2023_RSS'!I31</f>
        <v>11</v>
      </c>
      <c r="J31" s="30" t="str">
        <f>'Data Catalogue 2023_RSS'!J31</f>
        <v>ghg.ftprint.ghginv.typeofgas.wb</v>
      </c>
      <c r="K31" s="30" t="str">
        <f>'Data Catalogue 2023_RSS'!K31</f>
        <v>ghg.ftprint.ghginv.typeofgas.wb.3.5</v>
      </c>
      <c r="L31" s="31" t="str">
        <f>'Data Catalogue 2023_RSS'!L31</f>
        <v>World Bank Sovereign ESG Profile</v>
      </c>
      <c r="M31" s="32" cm="1">
        <f t="array" ref="M31">INDEX('Codebook Machine Read'!T:T,MATCH(TRUE,INDEX('Codebook Machine Read'!S:S='Data Catalogue 2023_RSS'!M31,0),0))</f>
        <v>89</v>
      </c>
      <c r="N31" s="32">
        <f>VLOOKUP('Data Catalogue 2023_RSS'!N31,'Codebook Machine Read'!D:E,2,FALSE)</f>
        <v>42</v>
      </c>
      <c r="O31" s="32">
        <f>VLOOKUP('Data Catalogue 2023_RSS'!O31,'Codebook Machine Read'!A:B,2,FALSE)</f>
        <v>1</v>
      </c>
      <c r="P31" s="33">
        <f>VLOOKUP('Data Catalogue 2023_RSS'!P31,'Codebook Machine Read'!V:W,2,FALSE)</f>
        <v>149</v>
      </c>
      <c r="Q31" s="32">
        <f>VLOOKUP('Data Catalogue 2023_RSS'!Q31,'Codebook Machine Read'!Y:Z,2,FALSE)</f>
        <v>3</v>
      </c>
      <c r="R31" s="32">
        <f>VLOOKUP('Data Catalogue 2023_RSS'!R31,'Codebook Machine Read'!AB:AC,2,FALSE)</f>
        <v>2</v>
      </c>
      <c r="S31" s="34">
        <f>VLOOKUP('Data Catalogue 2023_Excel'!R31,'Codebook Machine Read'!G:H,2,FALSE)</f>
        <v>1</v>
      </c>
      <c r="T31" s="36">
        <f>'Data Catalogue 2023_RSS'!T31</f>
        <v>2018</v>
      </c>
      <c r="U31" s="36">
        <f>'Data Catalogue 2023_RSS'!U31</f>
        <v>2018</v>
      </c>
      <c r="V31" s="34">
        <f>VLOOKUP('Data Catalogue 2023_Excel'!S31,'Codebook Machine Read'!$P:$Q,2, FALSE)</f>
        <v>99</v>
      </c>
      <c r="W31" s="31" t="str">
        <f>'Data Catalogue 2023_RSS'!W31</f>
        <v>https://esgdata.worldbank.org/data/countries?iso3=MYS&amp;lang=en&amp;transform=level&amp;ind=EN.MAM.THRD.NO&amp;income=all&amp;region=all</v>
      </c>
      <c r="X31" s="35">
        <f>'Data Catalogue 2023_RSS'!X31</f>
        <v>1</v>
      </c>
      <c r="Y31" s="35">
        <f>'Data Catalogue 2023_RSS'!Y31</f>
        <v>1</v>
      </c>
      <c r="Z31" s="35">
        <f>'Data Catalogue 2023_RSS'!Z31</f>
        <v>1</v>
      </c>
      <c r="AA31" s="35">
        <f>'Data Catalogue 2023_RSS'!AA31</f>
        <v>1</v>
      </c>
      <c r="AB31" s="35">
        <f>'Data Catalogue 2023_RSS'!AB31</f>
        <v>0</v>
      </c>
      <c r="AC31" s="35">
        <f>'Data Catalogue 2023_RSS'!AC31</f>
        <v>0</v>
      </c>
      <c r="AD31" s="35">
        <f>'Data Catalogue 2023_RSS'!AD31</f>
        <v>1</v>
      </c>
      <c r="AE31" s="35">
        <f>'Data Catalogue 2023_RSS'!AE31</f>
        <v>1</v>
      </c>
      <c r="AF31" s="31" t="str">
        <f>'Data Catalogue 2023_RSS'!AF31</f>
        <v>Website provides CO2 emissions as well as Methane and Nitrous oxide emissions of CO2 equivalent. 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32" spans="1:32" x14ac:dyDescent="0.2">
      <c r="A32" s="30">
        <f>'Data Catalogue 2023_RSS'!A32</f>
        <v>30</v>
      </c>
      <c r="B32" s="30">
        <f>'Data Catalogue 2023_RSS'!B32</f>
        <v>4</v>
      </c>
      <c r="C32" s="30">
        <f>'Data Catalogue 2023_RSS'!C32</f>
        <v>1</v>
      </c>
      <c r="D32" s="30" t="str">
        <f>'Data Catalogue 2023_RSS'!D32</f>
        <v>4.1</v>
      </c>
      <c r="E32" s="31" t="str">
        <f>'Data Catalogue 2023_RSS'!E32</f>
        <v>GHG emissions targets</v>
      </c>
      <c r="F32" s="32">
        <f>VLOOKUP('Data Catalogue 2023_RSS'!F32,'Codebook Machine Read'!J:K,2,FALSE)</f>
        <v>1</v>
      </c>
      <c r="G32" s="32">
        <f>VLOOKUP('Data Catalogue 2023_RSS'!G32,'Codebook Machine Read'!AE:AF,2,FALSE)</f>
        <v>1</v>
      </c>
      <c r="H32" s="32" t="str">
        <f>'Data Catalogue 2023_RSS'!H32</f>
        <v>entity</v>
      </c>
      <c r="I32" s="32">
        <f>'Data Catalogue 2023_RSS'!I32</f>
        <v>12</v>
      </c>
      <c r="J32" s="30" t="str">
        <f>'Data Catalogue 2023_RSS'!J32</f>
        <v>ghg.ftprint.ghgemstgt.entity.ice</v>
      </c>
      <c r="K32" s="30" t="str">
        <f>'Data Catalogue 2023_RSS'!K32</f>
        <v>ghg.ftprint.ghgemstgt.entity.ice.4.1</v>
      </c>
      <c r="L32" s="31" t="str">
        <f>'Data Catalogue 2023_RSS'!L32</f>
        <v>1. GHG Protocol Corporate Accounting and Reporting Standard
2. 2006 Intergovernmental Panel on Climate Change (IPCC) Guidelines for National GHG Inventories / Malaysia Biennial Update Report to UNFCCC
3. SBTi - Financial sector SBT Guidance
4. UNEP FI - Guidelines for Climate Target Setting for Banks</v>
      </c>
      <c r="M32" s="32" cm="1">
        <f t="array" ref="M32">INDEX('Codebook Machine Read'!T:T,MATCH(TRUE,INDEX('Codebook Machine Read'!S:S='Data Catalogue 2023_RSS'!M32,0),0))</f>
        <v>136</v>
      </c>
      <c r="N32" s="32">
        <f>VLOOKUP('Data Catalogue 2023_RSS'!N32,'Codebook Machine Read'!D:E,2,FALSE)</f>
        <v>15</v>
      </c>
      <c r="O32" s="32">
        <f>VLOOKUP('Data Catalogue 2023_RSS'!O32,'Codebook Machine Read'!A:B,2,FALSE)</f>
        <v>2</v>
      </c>
      <c r="P32" s="33">
        <f>VLOOKUP('Data Catalogue 2023_RSS'!P32,'Codebook Machine Read'!V:W,2,FALSE)</f>
        <v>71</v>
      </c>
      <c r="Q32" s="32">
        <f>VLOOKUP('Data Catalogue 2023_RSS'!Q32,'Codebook Machine Read'!Y:Z,2,FALSE)</f>
        <v>1</v>
      </c>
      <c r="R32" s="32">
        <f>VLOOKUP('Data Catalogue 2023_RSS'!R32,'Codebook Machine Read'!AB:AC,2,FALSE)</f>
        <v>2</v>
      </c>
      <c r="S32" s="34">
        <f>VLOOKUP('Data Catalogue 2023_Excel'!R32,'Codebook Machine Read'!G:H,2,FALSE)</f>
        <v>2</v>
      </c>
      <c r="T32" s="36">
        <f>'Data Catalogue 2023_RSS'!T32</f>
        <v>0</v>
      </c>
      <c r="U32" s="36">
        <f>'Data Catalogue 2023_RSS'!U32</f>
        <v>0</v>
      </c>
      <c r="V32" s="34">
        <f>VLOOKUP('Data Catalogue 2023_Excel'!S32,'Codebook Machine Read'!$P:$Q,2, FALSE)</f>
        <v>7</v>
      </c>
      <c r="W32" s="31" t="str">
        <f>'Data Catalogue 2023_RSS'!W32</f>
        <v>https://www.ice.com/data-services/sustainable-finance-data/climate-data</v>
      </c>
      <c r="X32" s="35">
        <f>'Data Catalogue 2023_RSS'!X32</f>
        <v>1</v>
      </c>
      <c r="Y32" s="35">
        <f>'Data Catalogue 2023_RSS'!Y32</f>
        <v>0</v>
      </c>
      <c r="Z32" s="35">
        <f>'Data Catalogue 2023_RSS'!Z32</f>
        <v>1</v>
      </c>
      <c r="AA32" s="35">
        <f>'Data Catalogue 2023_RSS'!AA32</f>
        <v>1</v>
      </c>
      <c r="AB32" s="35">
        <f>'Data Catalogue 2023_RSS'!AB32</f>
        <v>0</v>
      </c>
      <c r="AC32" s="35">
        <f>'Data Catalogue 2023_RSS'!AC32</f>
        <v>0</v>
      </c>
      <c r="AD32" s="35">
        <f>'Data Catalogue 2023_RSS'!AD32</f>
        <v>1</v>
      </c>
      <c r="AE32" s="35">
        <f>'Data Catalogue 2023_RSS'!AE32</f>
        <v>1</v>
      </c>
      <c r="AF32" s="31" t="str">
        <f>'Data Catalogue 2023_RSS'!AF32</f>
        <v>ICE covers 2,500+ global companies with their Reported Targets ( Absolute and Intensity based targets) extending to the year 2100, including directly collected targets as well as SBTi datasets.</v>
      </c>
    </row>
    <row r="33" spans="1:32" x14ac:dyDescent="0.2">
      <c r="A33" s="30">
        <f>'Data Catalogue 2023_RSS'!A33</f>
        <v>31</v>
      </c>
      <c r="B33" s="30">
        <f>'Data Catalogue 2023_RSS'!B33</f>
        <v>4</v>
      </c>
      <c r="C33" s="30">
        <f>'Data Catalogue 2023_RSS'!C33</f>
        <v>2</v>
      </c>
      <c r="D33" s="30" t="str">
        <f>'Data Catalogue 2023_RSS'!D33</f>
        <v>4.2</v>
      </c>
      <c r="E33" s="31" t="str">
        <f>'Data Catalogue 2023_RSS'!E33</f>
        <v>GHG emissions targets</v>
      </c>
      <c r="F33" s="32">
        <f>VLOOKUP('Data Catalogue 2023_RSS'!F33,'Codebook Machine Read'!J:K,2,FALSE)</f>
        <v>1</v>
      </c>
      <c r="G33" s="32">
        <f>VLOOKUP('Data Catalogue 2023_RSS'!G33,'Codebook Machine Read'!AE:AF,2,FALSE)</f>
        <v>1</v>
      </c>
      <c r="H33" s="32" t="str">
        <f>'Data Catalogue 2023_RSS'!H33</f>
        <v>entity</v>
      </c>
      <c r="I33" s="32">
        <f>'Data Catalogue 2023_RSS'!I33</f>
        <v>12</v>
      </c>
      <c r="J33" s="30" t="str">
        <f>'Data Catalogue 2023_RSS'!J33</f>
        <v>ghg.ftprint.ghgemstgt.entity.pcaf</v>
      </c>
      <c r="K33" s="30" t="str">
        <f>'Data Catalogue 2023_RSS'!K33</f>
        <v>ghg.ftprint.ghgemstgt.entity.pcaf.4.2</v>
      </c>
      <c r="L33" s="31" t="str">
        <f>'Data Catalogue 2023_RSS'!L33</f>
        <v>1. GHG Protocol Corporate Accounting and Reporting Standard
2. 2006 Intergovernmental Panel on Climate Change (IPCC) Guidelines for National GHG Inventories / Malaysia Biennial Update Report to UNFCCC
3. SBTi - Financial sector SBT Guidance
4. UNEP FI - Guidelines for Climate Target Setting for Banks</v>
      </c>
      <c r="M33" s="32" cm="1">
        <f t="array" ref="M33">INDEX('Codebook Machine Read'!T:T,MATCH(TRUE,INDEX('Codebook Machine Read'!S:S='Data Catalogue 2023_RSS'!M33,0),0))</f>
        <v>136</v>
      </c>
      <c r="N33" s="32">
        <f>VLOOKUP('Data Catalogue 2023_RSS'!N33,'Codebook Machine Read'!D:E,2,FALSE)</f>
        <v>15</v>
      </c>
      <c r="O33" s="32">
        <f>VLOOKUP('Data Catalogue 2023_RSS'!O33,'Codebook Machine Read'!A:B,2,FALSE)</f>
        <v>2</v>
      </c>
      <c r="P33" s="33">
        <f>VLOOKUP('Data Catalogue 2023_RSS'!P33,'Codebook Machine Read'!V:W,2,FALSE)</f>
        <v>111</v>
      </c>
      <c r="Q33" s="32">
        <f>VLOOKUP('Data Catalogue 2023_RSS'!Q33,'Codebook Machine Read'!Y:Z,2,FALSE)</f>
        <v>2</v>
      </c>
      <c r="R33" s="32">
        <f>VLOOKUP('Data Catalogue 2023_RSS'!R33,'Codebook Machine Read'!AB:AC,2,FALSE)</f>
        <v>2</v>
      </c>
      <c r="S33" s="34">
        <f>VLOOKUP('Data Catalogue 2023_Excel'!R33,'Codebook Machine Read'!G:H,2,FALSE)</f>
        <v>1</v>
      </c>
      <c r="T33" s="36">
        <f>'Data Catalogue 2023_RSS'!T33</f>
        <v>0</v>
      </c>
      <c r="U33" s="36">
        <f>'Data Catalogue 2023_RSS'!U33</f>
        <v>0</v>
      </c>
      <c r="V33" s="34">
        <f>VLOOKUP('Data Catalogue 2023_Excel'!S33,'Codebook Machine Read'!$P:$Q,2, FALSE)</f>
        <v>7</v>
      </c>
      <c r="W33" s="31" t="str">
        <f>'Data Catalogue 2023_RSS'!W33</f>
        <v>https://carbonaccountingfinancials.com/financial-institutions-taking-action</v>
      </c>
      <c r="X33" s="35">
        <f>'Data Catalogue 2023_RSS'!X33</f>
        <v>1</v>
      </c>
      <c r="Y33" s="35">
        <f>'Data Catalogue 2023_RSS'!Y33</f>
        <v>0</v>
      </c>
      <c r="Z33" s="35">
        <f>'Data Catalogue 2023_RSS'!Z33</f>
        <v>1</v>
      </c>
      <c r="AA33" s="35">
        <f>'Data Catalogue 2023_RSS'!AA33</f>
        <v>1</v>
      </c>
      <c r="AB33" s="35">
        <f>'Data Catalogue 2023_RSS'!AB33</f>
        <v>0</v>
      </c>
      <c r="AC33" s="35">
        <f>'Data Catalogue 2023_RSS'!AC33</f>
        <v>0</v>
      </c>
      <c r="AD33" s="35">
        <f>'Data Catalogue 2023_RSS'!AD33</f>
        <v>1</v>
      </c>
      <c r="AE33" s="35">
        <f>'Data Catalogue 2023_RSS'!AE33</f>
        <v>1</v>
      </c>
      <c r="AF33" s="31" t="str">
        <f>'Data Catalogue 2023_RSS'!AF33</f>
        <v>PCAF listed finance institutions across the globe that have committed to measure and disclose their financed emissions.</v>
      </c>
    </row>
    <row r="34" spans="1:32" x14ac:dyDescent="0.2">
      <c r="A34" s="30">
        <f>'Data Catalogue 2023_RSS'!A34</f>
        <v>32</v>
      </c>
      <c r="B34" s="30">
        <f>'Data Catalogue 2023_RSS'!B34</f>
        <v>4</v>
      </c>
      <c r="C34" s="30">
        <f>'Data Catalogue 2023_RSS'!C34</f>
        <v>3</v>
      </c>
      <c r="D34" s="30" t="str">
        <f>'Data Catalogue 2023_RSS'!D34</f>
        <v>4.3</v>
      </c>
      <c r="E34" s="31" t="str">
        <f>'Data Catalogue 2023_RSS'!E34</f>
        <v>GHG emissions targets</v>
      </c>
      <c r="F34" s="32">
        <f>VLOOKUP('Data Catalogue 2023_RSS'!F34,'Codebook Machine Read'!J:K,2,FALSE)</f>
        <v>1</v>
      </c>
      <c r="G34" s="32">
        <f>VLOOKUP('Data Catalogue 2023_RSS'!G34,'Codebook Machine Read'!AE:AF,2,FALSE)</f>
        <v>1</v>
      </c>
      <c r="H34" s="32" t="str">
        <f>'Data Catalogue 2023_RSS'!H34</f>
        <v>entity</v>
      </c>
      <c r="I34" s="32">
        <f>'Data Catalogue 2023_RSS'!I34</f>
        <v>12</v>
      </c>
      <c r="J34" s="30" t="str">
        <f>'Data Catalogue 2023_RSS'!J34</f>
        <v>ghg.ftprint.ghgemstgt.entity.sbti</v>
      </c>
      <c r="K34" s="30" t="str">
        <f>'Data Catalogue 2023_RSS'!K34</f>
        <v>ghg.ftprint.ghgemstgt.entity.sbti.4.3</v>
      </c>
      <c r="L34" s="31" t="str">
        <f>'Data Catalogue 2023_RSS'!L34</f>
        <v>1. GHG Protocol Corporate Accounting and Reporting Standard
2. 2006 Intergovernmental Panel on Climate Change (IPCC) Guidelines for National GHG Inventories / Malaysia Biennial Update Report to UNFCCC
3. SBTi - Financial sector SBT Guidance
4. UNEP FI - Guidelines for Climate Target Setting for Banks</v>
      </c>
      <c r="M34" s="32" cm="1">
        <f t="array" ref="M34">INDEX('Codebook Machine Read'!T:T,MATCH(TRUE,INDEX('Codebook Machine Read'!S:S='Data Catalogue 2023_RSS'!M34,0),0))</f>
        <v>136</v>
      </c>
      <c r="N34" s="32">
        <f>VLOOKUP('Data Catalogue 2023_RSS'!N34,'Codebook Machine Read'!D:E,2,FALSE)</f>
        <v>15</v>
      </c>
      <c r="O34" s="32">
        <f>VLOOKUP('Data Catalogue 2023_RSS'!O34,'Codebook Machine Read'!A:B,2,FALSE)</f>
        <v>2</v>
      </c>
      <c r="P34" s="33">
        <f>VLOOKUP('Data Catalogue 2023_RSS'!P34,'Codebook Machine Read'!V:W,2,FALSE)</f>
        <v>123</v>
      </c>
      <c r="Q34" s="32">
        <f>VLOOKUP('Data Catalogue 2023_RSS'!Q34,'Codebook Machine Read'!Y:Z,2,FALSE)</f>
        <v>2</v>
      </c>
      <c r="R34" s="32">
        <f>VLOOKUP('Data Catalogue 2023_RSS'!R34,'Codebook Machine Read'!AB:AC,2,FALSE)</f>
        <v>2</v>
      </c>
      <c r="S34" s="34">
        <f>VLOOKUP('Data Catalogue 2023_Excel'!R34,'Codebook Machine Read'!G:H,2,FALSE)</f>
        <v>1</v>
      </c>
      <c r="T34" s="36">
        <f>'Data Catalogue 2023_RSS'!T34</f>
        <v>0</v>
      </c>
      <c r="U34" s="36">
        <f>'Data Catalogue 2023_RSS'!U34</f>
        <v>0</v>
      </c>
      <c r="V34" s="34">
        <f>VLOOKUP('Data Catalogue 2023_Excel'!S34,'Codebook Machine Read'!$P:$Q,2, FALSE)</f>
        <v>7</v>
      </c>
      <c r="W34" s="31" t="str">
        <f>'Data Catalogue 2023_RSS'!W34</f>
        <v>https://sciencebasedtargets.org/target-dashboard</v>
      </c>
      <c r="X34" s="35">
        <f>'Data Catalogue 2023_RSS'!X34</f>
        <v>1</v>
      </c>
      <c r="Y34" s="35">
        <f>'Data Catalogue 2023_RSS'!Y34</f>
        <v>0</v>
      </c>
      <c r="Z34" s="35">
        <f>'Data Catalogue 2023_RSS'!Z34</f>
        <v>1</v>
      </c>
      <c r="AA34" s="35">
        <f>'Data Catalogue 2023_RSS'!AA34</f>
        <v>1</v>
      </c>
      <c r="AB34" s="35">
        <f>'Data Catalogue 2023_RSS'!AB34</f>
        <v>0</v>
      </c>
      <c r="AC34" s="35">
        <f>'Data Catalogue 2023_RSS'!AC34</f>
        <v>0</v>
      </c>
      <c r="AD34" s="35">
        <f>'Data Catalogue 2023_RSS'!AD34</f>
        <v>1</v>
      </c>
      <c r="AE34" s="35">
        <f>'Data Catalogue 2023_RSS'!AE34</f>
        <v>1</v>
      </c>
      <c r="AF34" s="31" t="str">
        <f>'Data Catalogue 2023_RSS'!AF34</f>
        <v>The data provided by SBTi can be filtered to show Malaysian companies that have publicly committed to science-based targets, and companies that have their targets approved and verified by SBTi.</v>
      </c>
    </row>
    <row r="35" spans="1:32" x14ac:dyDescent="0.2">
      <c r="A35" s="30">
        <f>'Data Catalogue 2023_RSS'!A35</f>
        <v>33</v>
      </c>
      <c r="B35" s="30">
        <f>'Data Catalogue 2023_RSS'!B35</f>
        <v>4</v>
      </c>
      <c r="C35" s="30">
        <f>'Data Catalogue 2023_RSS'!C35</f>
        <v>4</v>
      </c>
      <c r="D35" s="30" t="str">
        <f>'Data Catalogue 2023_RSS'!D35</f>
        <v>4.4</v>
      </c>
      <c r="E35" s="31" t="str">
        <f>'Data Catalogue 2023_RSS'!E35</f>
        <v>GHG emissions targets</v>
      </c>
      <c r="F35" s="32">
        <f>VLOOKUP('Data Catalogue 2023_RSS'!F35,'Codebook Machine Read'!J:K,2,FALSE)</f>
        <v>1</v>
      </c>
      <c r="G35" s="32">
        <f>VLOOKUP('Data Catalogue 2023_RSS'!G35,'Codebook Machine Read'!AE:AF,2,FALSE)</f>
        <v>1</v>
      </c>
      <c r="H35" s="32" t="str">
        <f>'Data Catalogue 2023_RSS'!H35</f>
        <v>sector</v>
      </c>
      <c r="I35" s="32">
        <f>'Data Catalogue 2023_RSS'!I35</f>
        <v>13</v>
      </c>
      <c r="J35" s="30" t="str">
        <f>'Data Catalogue 2023_RSS'!J35</f>
        <v>ghg.ftprint.ghgemstgt.sector.nrecc</v>
      </c>
      <c r="K35" s="30" t="str">
        <f>'Data Catalogue 2023_RSS'!K35</f>
        <v>ghg.ftprint.ghgemstgt.sector.nrecc.4.4</v>
      </c>
      <c r="L35" s="31" t="str">
        <f>'Data Catalogue 2023_RSS'!L35</f>
        <v>1. GHG Protocol Corporate Accounting and Reporting Standard
2. 2006 Intergovernmental Panel on Climate Change (IPCC) Guidelines for National GHG Inventories / Malaysia Biennial Update Report to UNFCCC
3. SBTi - Financial sector SBT Guidance
4. UNEP FI - Guidelines for Climate Target Setting for Banks</v>
      </c>
      <c r="M35" s="32" cm="1">
        <f t="array" ref="M35">INDEX('Codebook Machine Read'!T:T,MATCH(TRUE,INDEX('Codebook Machine Read'!S:S='Data Catalogue 2023_RSS'!M35,0),0))</f>
        <v>136</v>
      </c>
      <c r="N35" s="32">
        <f>VLOOKUP('Data Catalogue 2023_RSS'!N35,'Codebook Machine Read'!D:E,2,FALSE)</f>
        <v>36</v>
      </c>
      <c r="O35" s="32">
        <f>VLOOKUP('Data Catalogue 2023_RSS'!O35,'Codebook Machine Read'!A:B,2,FALSE)</f>
        <v>2</v>
      </c>
      <c r="P35" s="33">
        <f>VLOOKUP('Data Catalogue 2023_RSS'!P35,'Codebook Machine Read'!V:W,2,FALSE)</f>
        <v>90</v>
      </c>
      <c r="Q35" s="32">
        <f>VLOOKUP('Data Catalogue 2023_RSS'!Q35,'Codebook Machine Read'!Y:Z,2,FALSE)</f>
        <v>4</v>
      </c>
      <c r="R35" s="32">
        <f>VLOOKUP('Data Catalogue 2023_RSS'!R35,'Codebook Machine Read'!AB:AC,2,FALSE)</f>
        <v>1</v>
      </c>
      <c r="S35" s="34">
        <f>VLOOKUP('Data Catalogue 2023_Excel'!R35,'Codebook Machine Read'!G:H,2,FALSE)</f>
        <v>1</v>
      </c>
      <c r="T35" s="36">
        <f>'Data Catalogue 2023_RSS'!T35</f>
        <v>2021</v>
      </c>
      <c r="U35" s="36">
        <f>'Data Catalogue 2023_RSS'!U35</f>
        <v>2030</v>
      </c>
      <c r="V35" s="34">
        <f>VLOOKUP('Data Catalogue 2023_Excel'!S35,'Codebook Machine Read'!$P:$Q,2, FALSE)</f>
        <v>7</v>
      </c>
      <c r="W35" s="31" t="str">
        <f>'Data Catalogue 2023_RSS'!W35</f>
        <v>https://www.mgtc.gov.my/what-we-do/low-carbon-mobility-2/low-carbon-mobility-blueprint/</v>
      </c>
      <c r="X35" s="35">
        <f>'Data Catalogue 2023_RSS'!X35</f>
        <v>1</v>
      </c>
      <c r="Y35" s="35">
        <f>'Data Catalogue 2023_RSS'!Y35</f>
        <v>0</v>
      </c>
      <c r="Z35" s="35">
        <f>'Data Catalogue 2023_RSS'!Z35</f>
        <v>1</v>
      </c>
      <c r="AA35" s="35">
        <f>'Data Catalogue 2023_RSS'!AA35</f>
        <v>1</v>
      </c>
      <c r="AB35" s="35">
        <f>'Data Catalogue 2023_RSS'!AB35</f>
        <v>0</v>
      </c>
      <c r="AC35" s="35">
        <f>'Data Catalogue 2023_RSS'!AC35</f>
        <v>0</v>
      </c>
      <c r="AD35" s="35">
        <f>'Data Catalogue 2023_RSS'!AD35</f>
        <v>1</v>
      </c>
      <c r="AE35" s="35">
        <f>'Data Catalogue 2023_RSS'!AE35</f>
        <v>1</v>
      </c>
      <c r="AF35" s="31" t="str">
        <f>'Data Catalogue 2023_RSS'!AF35</f>
        <v>GHG emission target details are in aggregated format, with no target based on sector.</v>
      </c>
    </row>
    <row r="36" spans="1:32" x14ac:dyDescent="0.2">
      <c r="A36" s="30">
        <f>'Data Catalogue 2023_RSS'!A36</f>
        <v>34</v>
      </c>
      <c r="B36" s="30">
        <f>'Data Catalogue 2023_RSS'!B36</f>
        <v>4</v>
      </c>
      <c r="C36" s="30">
        <f>'Data Catalogue 2023_RSS'!C36</f>
        <v>5</v>
      </c>
      <c r="D36" s="30" t="str">
        <f>'Data Catalogue 2023_RSS'!D36</f>
        <v>4.5</v>
      </c>
      <c r="E36" s="31" t="str">
        <f>'Data Catalogue 2023_RSS'!E36</f>
        <v>GHG emissions targets</v>
      </c>
      <c r="F36" s="32">
        <f>VLOOKUP('Data Catalogue 2023_RSS'!F36,'Codebook Machine Read'!J:K,2,FALSE)</f>
        <v>1</v>
      </c>
      <c r="G36" s="32">
        <f>VLOOKUP('Data Catalogue 2023_RSS'!G36,'Codebook Machine Read'!AE:AF,2,FALSE)</f>
        <v>1</v>
      </c>
      <c r="H36" s="32" t="str">
        <f>'Data Catalogue 2023_RSS'!H36</f>
        <v>sector</v>
      </c>
      <c r="I36" s="32">
        <f>'Data Catalogue 2023_RSS'!I36</f>
        <v>13</v>
      </c>
      <c r="J36" s="30" t="str">
        <f>'Data Catalogue 2023_RSS'!J36</f>
        <v>ghg.ftprint.ghgemstgt.sector.unfccc</v>
      </c>
      <c r="K36" s="30" t="str">
        <f>'Data Catalogue 2023_RSS'!K36</f>
        <v>ghg.ftprint.ghgemstgt.sector.unfccc.4.5</v>
      </c>
      <c r="L36" s="31" t="str">
        <f>'Data Catalogue 2023_RSS'!L36</f>
        <v>1. GHG Protocol Corporate Accounting and Reporting Standard
2. 2006 Intergovernmental Panel on Climate Change (IPCC) Guidelines for National GHG Inventories / Malaysia Biennial Update Report to UNFCCC
3. SBTi - Financial sector SBT Guidance
4. UNEP FI - Guidelines for Climate Target Setting for Banks</v>
      </c>
      <c r="M36" s="32" cm="1">
        <f t="array" ref="M36">INDEX('Codebook Machine Read'!T:T,MATCH(TRUE,INDEX('Codebook Machine Read'!S:S='Data Catalogue 2023_RSS'!M36,0),0))</f>
        <v>136</v>
      </c>
      <c r="N36" s="32">
        <f>VLOOKUP('Data Catalogue 2023_RSS'!N36,'Codebook Machine Read'!D:E,2,FALSE)</f>
        <v>36</v>
      </c>
      <c r="O36" s="32">
        <f>VLOOKUP('Data Catalogue 2023_RSS'!O36,'Codebook Machine Read'!A:B,2,FALSE)</f>
        <v>2</v>
      </c>
      <c r="P36" s="33">
        <f>VLOOKUP('Data Catalogue 2023_RSS'!P36,'Codebook Machine Read'!V:W,2,FALSE)</f>
        <v>139</v>
      </c>
      <c r="Q36" s="32">
        <f>VLOOKUP('Data Catalogue 2023_RSS'!Q36,'Codebook Machine Read'!Y:Z,2,FALSE)</f>
        <v>3</v>
      </c>
      <c r="R36" s="32">
        <f>VLOOKUP('Data Catalogue 2023_RSS'!R36,'Codebook Machine Read'!AB:AC,2,FALSE)</f>
        <v>2</v>
      </c>
      <c r="S36" s="34">
        <f>VLOOKUP('Data Catalogue 2023_Excel'!R36,'Codebook Machine Read'!G:H,2,FALSE)</f>
        <v>1</v>
      </c>
      <c r="T36" s="36">
        <f>'Data Catalogue 2023_RSS'!T36</f>
        <v>2021</v>
      </c>
      <c r="U36" s="36">
        <f>'Data Catalogue 2023_RSS'!U36</f>
        <v>2030</v>
      </c>
      <c r="V36" s="34">
        <f>VLOOKUP('Data Catalogue 2023_Excel'!S36,'Codebook Machine Read'!$P:$Q,2, FALSE)</f>
        <v>7</v>
      </c>
      <c r="W36" s="31" t="str">
        <f>'Data Catalogue 2023_RSS'!W36</f>
        <v>https://unfccc.int/sites/default/files/NDC/2022-06/Malaysia%20NDC%20Updated%20Submission%20to%20UNFCCC%20July%202021%20final.pdf</v>
      </c>
      <c r="X36" s="35">
        <f>'Data Catalogue 2023_RSS'!X36</f>
        <v>1</v>
      </c>
      <c r="Y36" s="35">
        <f>'Data Catalogue 2023_RSS'!Y36</f>
        <v>0</v>
      </c>
      <c r="Z36" s="35">
        <f>'Data Catalogue 2023_RSS'!Z36</f>
        <v>1</v>
      </c>
      <c r="AA36" s="35">
        <f>'Data Catalogue 2023_RSS'!AA36</f>
        <v>1</v>
      </c>
      <c r="AB36" s="35">
        <f>'Data Catalogue 2023_RSS'!AB36</f>
        <v>0</v>
      </c>
      <c r="AC36" s="35">
        <f>'Data Catalogue 2023_RSS'!AC36</f>
        <v>0</v>
      </c>
      <c r="AD36" s="35">
        <f>'Data Catalogue 2023_RSS'!AD36</f>
        <v>1</v>
      </c>
      <c r="AE36" s="35">
        <f>'Data Catalogue 2023_RSS'!AE36</f>
        <v>1</v>
      </c>
      <c r="AF36" s="31" t="str">
        <f>'Data Catalogue 2023_RSS'!AF36</f>
        <v>GHG emission target details are in aggregated format, with no target based on sector.</v>
      </c>
    </row>
    <row r="37" spans="1:32" x14ac:dyDescent="0.2">
      <c r="A37" s="30">
        <f>'Data Catalogue 2023_RSS'!A37</f>
        <v>35</v>
      </c>
      <c r="B37" s="30">
        <f>'Data Catalogue 2023_RSS'!B37</f>
        <v>5</v>
      </c>
      <c r="C37" s="30">
        <f>'Data Catalogue 2023_RSS'!C37</f>
        <v>1</v>
      </c>
      <c r="D37" s="30" t="str">
        <f>'Data Catalogue 2023_RSS'!D37</f>
        <v>5.1</v>
      </c>
      <c r="E37" s="31" t="str">
        <f>'Data Catalogue 2023_RSS'!E37</f>
        <v>GHG emissions intensity</v>
      </c>
      <c r="F37" s="32">
        <f>VLOOKUP('Data Catalogue 2023_RSS'!F37,'Codebook Machine Read'!J:K,2,FALSE)</f>
        <v>2</v>
      </c>
      <c r="G37" s="32">
        <f>VLOOKUP('Data Catalogue 2023_RSS'!G37,'Codebook Machine Read'!AE:AF,2,FALSE)</f>
        <v>1</v>
      </c>
      <c r="H37" s="32" t="str">
        <f>'Data Catalogue 2023_RSS'!H37</f>
        <v>entity</v>
      </c>
      <c r="I37" s="32">
        <f>'Data Catalogue 2023_RSS'!I37</f>
        <v>14</v>
      </c>
      <c r="J37" s="30" t="str">
        <f>'Data Catalogue 2023_RSS'!J37</f>
        <v>ghg.combmet.ghgemsint.entity.entity</v>
      </c>
      <c r="K37" s="30" t="str">
        <f>'Data Catalogue 2023_RSS'!K37</f>
        <v>ghg.combmet.ghgemsint.entity.entity.5.1</v>
      </c>
      <c r="L37" s="31" t="str">
        <f>'Data Catalogue 2023_RSS'!L37</f>
        <v>1. Revised 1996 IPCC Guidelines for National Greenhouse Gas Inventories
2. 2006 IPCC Guidelines for National Greenhouse Gas Inventories (BUR3)</v>
      </c>
      <c r="M37" s="32" cm="1">
        <f t="array" ref="M37">INDEX('Codebook Machine Read'!T:T,MATCH(TRUE,INDEX('Codebook Machine Read'!S:S='Data Catalogue 2023_RSS'!M37,0),0))</f>
        <v>31</v>
      </c>
      <c r="N37" s="32">
        <f>VLOOKUP('Data Catalogue 2023_RSS'!N37,'Codebook Machine Read'!D:E,2,FALSE)</f>
        <v>15</v>
      </c>
      <c r="O37" s="32">
        <f>VLOOKUP('Data Catalogue 2023_RSS'!O37,'Codebook Machine Read'!A:B,2,FALSE)</f>
        <v>1</v>
      </c>
      <c r="P37" s="33">
        <f>VLOOKUP('Data Catalogue 2023_RSS'!P37,'Codebook Machine Read'!V:W,2,FALSE)</f>
        <v>41</v>
      </c>
      <c r="Q37" s="32">
        <f>VLOOKUP('Data Catalogue 2023_RSS'!Q37,'Codebook Machine Read'!Y:Z,2,FALSE)</f>
        <v>1</v>
      </c>
      <c r="R37" s="32">
        <f>VLOOKUP('Data Catalogue 2023_RSS'!R37,'Codebook Machine Read'!AB:AC,2,FALSE)</f>
        <v>1</v>
      </c>
      <c r="S37" s="34">
        <f>VLOOKUP('Data Catalogue 2023_Excel'!R37,'Codebook Machine Read'!G:H,2,FALSE)</f>
        <v>0</v>
      </c>
      <c r="T37" s="36">
        <f>'Data Catalogue 2023_RSS'!T37</f>
        <v>0</v>
      </c>
      <c r="U37" s="36">
        <f>'Data Catalogue 2023_RSS'!U37</f>
        <v>0</v>
      </c>
      <c r="V37" s="34">
        <f>VLOOKUP('Data Catalogue 2023_Excel'!S37,'Codebook Machine Read'!$P:$Q,2, FALSE)</f>
        <v>0</v>
      </c>
      <c r="W37" s="31" t="str">
        <f>'Data Catalogue 2023_RSS'!W37</f>
        <v>Not available</v>
      </c>
      <c r="X37" s="35">
        <f>'Data Catalogue 2023_RSS'!X37</f>
        <v>1</v>
      </c>
      <c r="Y37" s="35">
        <f>'Data Catalogue 2023_RSS'!Y37</f>
        <v>1</v>
      </c>
      <c r="Z37" s="35">
        <f>'Data Catalogue 2023_RSS'!Z37</f>
        <v>1</v>
      </c>
      <c r="AA37" s="35">
        <f>'Data Catalogue 2023_RSS'!AA37</f>
        <v>1</v>
      </c>
      <c r="AB37" s="35">
        <f>'Data Catalogue 2023_RSS'!AB37</f>
        <v>0</v>
      </c>
      <c r="AC37" s="35">
        <f>'Data Catalogue 2023_RSS'!AC37</f>
        <v>0</v>
      </c>
      <c r="AD37" s="35">
        <f>'Data Catalogue 2023_RSS'!AD37</f>
        <v>1</v>
      </c>
      <c r="AE37" s="35">
        <f>'Data Catalogue 2023_RSS'!AE37</f>
        <v>1</v>
      </c>
      <c r="AF37" s="31" t="str">
        <f>'Data Catalogue 2023_RSS'!AF37</f>
        <v xml:space="preserve">Data is not available. </v>
      </c>
    </row>
    <row r="38" spans="1:32" x14ac:dyDescent="0.2">
      <c r="A38" s="30">
        <f>'Data Catalogue 2023_RSS'!A38</f>
        <v>36</v>
      </c>
      <c r="B38" s="30">
        <f>'Data Catalogue 2023_RSS'!B38</f>
        <v>5</v>
      </c>
      <c r="C38" s="30">
        <f>'Data Catalogue 2023_RSS'!C38</f>
        <v>2</v>
      </c>
      <c r="D38" s="30" t="str">
        <f>'Data Catalogue 2023_RSS'!D38</f>
        <v>5.2</v>
      </c>
      <c r="E38" s="31" t="str">
        <f>'Data Catalogue 2023_RSS'!E38</f>
        <v>GHG emissions intensity</v>
      </c>
      <c r="F38" s="32">
        <f>VLOOKUP('Data Catalogue 2023_RSS'!F38,'Codebook Machine Read'!J:K,2,FALSE)</f>
        <v>2</v>
      </c>
      <c r="G38" s="32">
        <f>VLOOKUP('Data Catalogue 2023_RSS'!G38,'Codebook Machine Read'!AE:AF,2,FALSE)</f>
        <v>1</v>
      </c>
      <c r="H38" s="32" t="str">
        <f>'Data Catalogue 2023_RSS'!H38</f>
        <v>sector</v>
      </c>
      <c r="I38" s="32">
        <f>'Data Catalogue 2023_RSS'!I38</f>
        <v>15</v>
      </c>
      <c r="J38" s="30" t="str">
        <f>'Data Catalogue 2023_RSS'!J38</f>
        <v>ghg.combmet.ghgemsint.sector.eea</v>
      </c>
      <c r="K38" s="30" t="str">
        <f>'Data Catalogue 2023_RSS'!K38</f>
        <v>ghg.combmet.ghgemsint.sector.eea.5.2</v>
      </c>
      <c r="L38" s="31" t="str">
        <f>'Data Catalogue 2023_RSS'!L38</f>
        <v>1. Revised 1996 IPCC Guidelines for National Greenhouse Gas Inventories
2. 2006 IPCC Guidelines for National Greenhouse Gas Inventories (BUR3)</v>
      </c>
      <c r="M38" s="32" cm="1">
        <f t="array" ref="M38">INDEX('Codebook Machine Read'!T:T,MATCH(TRUE,INDEX('Codebook Machine Read'!S:S='Data Catalogue 2023_RSS'!M38,0),0))</f>
        <v>31</v>
      </c>
      <c r="N38" s="32">
        <f>VLOOKUP('Data Catalogue 2023_RSS'!N38,'Codebook Machine Read'!D:E,2,FALSE)</f>
        <v>36</v>
      </c>
      <c r="O38" s="32">
        <f>VLOOKUP('Data Catalogue 2023_RSS'!O38,'Codebook Machine Read'!A:B,2,FALSE)</f>
        <v>1</v>
      </c>
      <c r="P38" s="33">
        <f>VLOOKUP('Data Catalogue 2023_RSS'!P38,'Codebook Machine Read'!V:W,2,FALSE)</f>
        <v>45</v>
      </c>
      <c r="Q38" s="32">
        <f>VLOOKUP('Data Catalogue 2023_RSS'!Q38,'Codebook Machine Read'!Y:Z,2,FALSE)</f>
        <v>4</v>
      </c>
      <c r="R38" s="32">
        <f>VLOOKUP('Data Catalogue 2023_RSS'!R38,'Codebook Machine Read'!AB:AC,2,FALSE)</f>
        <v>2</v>
      </c>
      <c r="S38" s="34">
        <f>VLOOKUP('Data Catalogue 2023_Excel'!R38,'Codebook Machine Read'!G:H,2,FALSE)</f>
        <v>1</v>
      </c>
      <c r="T38" s="36">
        <f>'Data Catalogue 2023_RSS'!T38</f>
        <v>1990</v>
      </c>
      <c r="U38" s="36">
        <f>'Data Catalogue 2023_RSS'!U38</f>
        <v>2030</v>
      </c>
      <c r="V38" s="34">
        <f>VLOOKUP('Data Catalogue 2023_Excel'!S38,'Codebook Machine Read'!$P:$Q,2, FALSE)</f>
        <v>99</v>
      </c>
      <c r="W38" s="31" t="str">
        <f>'Data Catalogue 2023_RSS'!W38</f>
        <v>https://www.eea.europa.eu/ims/greenhouse-gas-emission-intensity-of-1</v>
      </c>
      <c r="X38" s="35">
        <f>'Data Catalogue 2023_RSS'!X38</f>
        <v>1</v>
      </c>
      <c r="Y38" s="35">
        <f>'Data Catalogue 2023_RSS'!Y38</f>
        <v>1</v>
      </c>
      <c r="Z38" s="35">
        <f>'Data Catalogue 2023_RSS'!Z38</f>
        <v>1</v>
      </c>
      <c r="AA38" s="35">
        <f>'Data Catalogue 2023_RSS'!AA38</f>
        <v>1</v>
      </c>
      <c r="AB38" s="35">
        <f>'Data Catalogue 2023_RSS'!AB38</f>
        <v>0</v>
      </c>
      <c r="AC38" s="35">
        <f>'Data Catalogue 2023_RSS'!AC38</f>
        <v>0</v>
      </c>
      <c r="AD38" s="35">
        <f>'Data Catalogue 2023_RSS'!AD38</f>
        <v>1</v>
      </c>
      <c r="AE38" s="35">
        <f>'Data Catalogue 2023_RSS'!AE38</f>
        <v>1</v>
      </c>
      <c r="AF38" s="31" t="str">
        <f>'Data Catalogue 2023_RSS'!AF38</f>
        <v>Malaysia data is not available. Data from EEA is at the macro level, which is based on European countries.</v>
      </c>
    </row>
    <row r="39" spans="1:32" x14ac:dyDescent="0.2">
      <c r="A39" s="30">
        <f>'Data Catalogue 2023_RSS'!A39</f>
        <v>37</v>
      </c>
      <c r="B39" s="30">
        <f>'Data Catalogue 2023_RSS'!B39</f>
        <v>5</v>
      </c>
      <c r="C39" s="30">
        <f>'Data Catalogue 2023_RSS'!C39</f>
        <v>3</v>
      </c>
      <c r="D39" s="30" t="str">
        <f>'Data Catalogue 2023_RSS'!D39</f>
        <v>5.3</v>
      </c>
      <c r="E39" s="31" t="str">
        <f>'Data Catalogue 2023_RSS'!E39</f>
        <v>GHG emissions intensity</v>
      </c>
      <c r="F39" s="32">
        <f>VLOOKUP('Data Catalogue 2023_RSS'!F39,'Codebook Machine Read'!J:K,2,FALSE)</f>
        <v>2</v>
      </c>
      <c r="G39" s="32">
        <f>VLOOKUP('Data Catalogue 2023_RSS'!G39,'Codebook Machine Read'!AE:AF,2,FALSE)</f>
        <v>1</v>
      </c>
      <c r="H39" s="32" t="str">
        <f>'Data Catalogue 2023_RSS'!H39</f>
        <v>sector</v>
      </c>
      <c r="I39" s="32">
        <f>'Data Catalogue 2023_RSS'!I39</f>
        <v>15</v>
      </c>
      <c r="J39" s="30" t="str">
        <f>'Data Catalogue 2023_RSS'!J39</f>
        <v>ghg.combmet.ghgemsint.sector.iea</v>
      </c>
      <c r="K39" s="30" t="str">
        <f>'Data Catalogue 2023_RSS'!K39</f>
        <v>ghg.combmet.ghgemsint.sector.iea.5.3</v>
      </c>
      <c r="L39" s="31" t="str">
        <f>'Data Catalogue 2023_RSS'!L39</f>
        <v>1. Revised 1996 IPCC Guidelines for National Greenhouse Gas Inventories
2. 2006 IPCC Guidelines for National Greenhouse Gas Inventories (BUR3)</v>
      </c>
      <c r="M39" s="32" cm="1">
        <f t="array" ref="M39">INDEX('Codebook Machine Read'!T:T,MATCH(TRUE,INDEX('Codebook Machine Read'!S:S='Data Catalogue 2023_RSS'!M39,0),0))</f>
        <v>31</v>
      </c>
      <c r="N39" s="32">
        <f>VLOOKUP('Data Catalogue 2023_RSS'!N39,'Codebook Machine Read'!D:E,2,FALSE)</f>
        <v>36</v>
      </c>
      <c r="O39" s="32">
        <f>VLOOKUP('Data Catalogue 2023_RSS'!O39,'Codebook Machine Read'!A:B,2,FALSE)</f>
        <v>1</v>
      </c>
      <c r="P39" s="33">
        <f>VLOOKUP('Data Catalogue 2023_RSS'!P39,'Codebook Machine Read'!V:W,2,FALSE)</f>
        <v>74</v>
      </c>
      <c r="Q39" s="32">
        <f>VLOOKUP('Data Catalogue 2023_RSS'!Q39,'Codebook Machine Read'!Y:Z,2,FALSE)</f>
        <v>3</v>
      </c>
      <c r="R39" s="32">
        <f>VLOOKUP('Data Catalogue 2023_RSS'!R39,'Codebook Machine Read'!AB:AC,2,FALSE)</f>
        <v>2</v>
      </c>
      <c r="S39" s="34">
        <f>VLOOKUP('Data Catalogue 2023_Excel'!R39,'Codebook Machine Read'!G:H,2,FALSE)</f>
        <v>1</v>
      </c>
      <c r="T39" s="36">
        <f>'Data Catalogue 2023_RSS'!T39</f>
        <v>2000</v>
      </c>
      <c r="U39" s="36">
        <f>'Data Catalogue 2023_RSS'!U39</f>
        <v>2020</v>
      </c>
      <c r="V39" s="34">
        <f>VLOOKUP('Data Catalogue 2023_Excel'!S39,'Codebook Machine Read'!$P:$Q,2, FALSE)</f>
        <v>99</v>
      </c>
      <c r="W39" s="31" t="str">
        <f>'Data Catalogue 2023_RSS'!W39</f>
        <v>https://www.iea.org/data-and-statistics/charts/development-of-co2-emission-intensity-of-electricity-generation-in-selected-countries-2000-2020</v>
      </c>
      <c r="X39" s="35">
        <f>'Data Catalogue 2023_RSS'!X39</f>
        <v>1</v>
      </c>
      <c r="Y39" s="35">
        <f>'Data Catalogue 2023_RSS'!Y39</f>
        <v>1</v>
      </c>
      <c r="Z39" s="35">
        <f>'Data Catalogue 2023_RSS'!Z39</f>
        <v>1</v>
      </c>
      <c r="AA39" s="35">
        <f>'Data Catalogue 2023_RSS'!AA39</f>
        <v>1</v>
      </c>
      <c r="AB39" s="35">
        <f>'Data Catalogue 2023_RSS'!AB39</f>
        <v>0</v>
      </c>
      <c r="AC39" s="35">
        <f>'Data Catalogue 2023_RSS'!AC39</f>
        <v>0</v>
      </c>
      <c r="AD39" s="35">
        <f>'Data Catalogue 2023_RSS'!AD39</f>
        <v>1</v>
      </c>
      <c r="AE39" s="35">
        <f>'Data Catalogue 2023_RSS'!AE39</f>
        <v>1</v>
      </c>
      <c r="AF39" s="31" t="str">
        <f>'Data Catalogue 2023_RSS'!AF39</f>
        <v>Data is not available. IEA website contains data on CO2 emission intensity of electricity generation for its members.</v>
      </c>
    </row>
    <row r="40" spans="1:32" x14ac:dyDescent="0.2">
      <c r="A40" s="30">
        <f>'Data Catalogue 2023_RSS'!A40</f>
        <v>38</v>
      </c>
      <c r="B40" s="30">
        <f>'Data Catalogue 2023_RSS'!B40</f>
        <v>5</v>
      </c>
      <c r="C40" s="30">
        <f>'Data Catalogue 2023_RSS'!C40</f>
        <v>4</v>
      </c>
      <c r="D40" s="30" t="str">
        <f>'Data Catalogue 2023_RSS'!D40</f>
        <v>5.4</v>
      </c>
      <c r="E40" s="31" t="str">
        <f>'Data Catalogue 2023_RSS'!E40</f>
        <v>GHG emissions intensity</v>
      </c>
      <c r="F40" s="32">
        <f>VLOOKUP('Data Catalogue 2023_RSS'!F40,'Codebook Machine Read'!J:K,2,FALSE)</f>
        <v>2</v>
      </c>
      <c r="G40" s="32">
        <f>VLOOKUP('Data Catalogue 2023_RSS'!G40,'Codebook Machine Read'!AE:AF,2,FALSE)</f>
        <v>1</v>
      </c>
      <c r="H40" s="32" t="str">
        <f>'Data Catalogue 2023_RSS'!H40</f>
        <v>sector</v>
      </c>
      <c r="I40" s="32">
        <f>'Data Catalogue 2023_RSS'!I40</f>
        <v>15</v>
      </c>
      <c r="J40" s="30" t="str">
        <f>'Data Catalogue 2023_RSS'!J40</f>
        <v>ghg.combmet.ghgemsint.sector.nrecc</v>
      </c>
      <c r="K40" s="30" t="str">
        <f>'Data Catalogue 2023_RSS'!K40</f>
        <v>ghg.combmet.ghgemsint.sector.nrecc.5.4</v>
      </c>
      <c r="L40" s="31" t="str">
        <f>'Data Catalogue 2023_RSS'!L40</f>
        <v>1. Revised 1996 IPCC Guidelines for National Greenhouse Gas Inventories
2. 2006 IPCC Guidelines for National Greenhouse Gas Inventories (BUR3)</v>
      </c>
      <c r="M40" s="32" cm="1">
        <f t="array" ref="M40">INDEX('Codebook Machine Read'!T:T,MATCH(TRUE,INDEX('Codebook Machine Read'!S:S='Data Catalogue 2023_RSS'!M40,0),0))</f>
        <v>31</v>
      </c>
      <c r="N40" s="32">
        <f>VLOOKUP('Data Catalogue 2023_RSS'!N40,'Codebook Machine Read'!D:E,2,FALSE)</f>
        <v>36</v>
      </c>
      <c r="O40" s="32">
        <f>VLOOKUP('Data Catalogue 2023_RSS'!O40,'Codebook Machine Read'!A:B,2,FALSE)</f>
        <v>1</v>
      </c>
      <c r="P40" s="33">
        <f>VLOOKUP('Data Catalogue 2023_RSS'!P40,'Codebook Machine Read'!V:W,2,FALSE)</f>
        <v>90</v>
      </c>
      <c r="Q40" s="32">
        <f>VLOOKUP('Data Catalogue 2023_RSS'!Q40,'Codebook Machine Read'!Y:Z,2,FALSE)</f>
        <v>4</v>
      </c>
      <c r="R40" s="32">
        <f>VLOOKUP('Data Catalogue 2023_RSS'!R40,'Codebook Machine Read'!AB:AC,2,FALSE)</f>
        <v>1</v>
      </c>
      <c r="S40" s="34">
        <f>VLOOKUP('Data Catalogue 2023_Excel'!R40,'Codebook Machine Read'!G:H,2,FALSE)</f>
        <v>1</v>
      </c>
      <c r="T40" s="36">
        <f>'Data Catalogue 2023_RSS'!T40</f>
        <v>1990</v>
      </c>
      <c r="U40" s="36">
        <f>'Data Catalogue 2023_RSS'!U40</f>
        <v>2019</v>
      </c>
      <c r="V40" s="34">
        <f>VLOOKUP('Data Catalogue 2023_Excel'!S40,'Codebook Machine Read'!$P:$Q,2, FALSE)</f>
        <v>8</v>
      </c>
      <c r="W40" s="31" t="str">
        <f>'Data Catalogue 2023_RSS'!W40</f>
        <v>https://unfccc.int/documents/624776</v>
      </c>
      <c r="X40" s="35">
        <f>'Data Catalogue 2023_RSS'!X40</f>
        <v>1</v>
      </c>
      <c r="Y40" s="35">
        <f>'Data Catalogue 2023_RSS'!Y40</f>
        <v>1</v>
      </c>
      <c r="Z40" s="35">
        <f>'Data Catalogue 2023_RSS'!Z40</f>
        <v>1</v>
      </c>
      <c r="AA40" s="35">
        <f>'Data Catalogue 2023_RSS'!AA40</f>
        <v>1</v>
      </c>
      <c r="AB40" s="35">
        <f>'Data Catalogue 2023_RSS'!AB40</f>
        <v>0</v>
      </c>
      <c r="AC40" s="35">
        <f>'Data Catalogue 2023_RSS'!AC40</f>
        <v>0</v>
      </c>
      <c r="AD40" s="35">
        <f>'Data Catalogue 2023_RSS'!AD40</f>
        <v>1</v>
      </c>
      <c r="AE40" s="35">
        <f>'Data Catalogue 2023_RSS'!AE40</f>
        <v>1</v>
      </c>
      <c r="AF40" s="31" t="str">
        <f>'Data Catalogue 2023_RSS'!AF40</f>
        <v>The data published by NRECC is based on sectors (Energy, Industrial Processes and Product Use, Agriculture, Forestry and Other Land Use, and Water) instead of industrial sector classification as per MSIC 2008.</v>
      </c>
    </row>
    <row r="41" spans="1:32" x14ac:dyDescent="0.2">
      <c r="A41" s="30">
        <f>'Data Catalogue 2023_RSS'!A41</f>
        <v>39</v>
      </c>
      <c r="B41" s="30">
        <f>'Data Catalogue 2023_RSS'!B41</f>
        <v>5</v>
      </c>
      <c r="C41" s="30">
        <f>'Data Catalogue 2023_RSS'!C41</f>
        <v>5</v>
      </c>
      <c r="D41" s="30" t="str">
        <f>'Data Catalogue 2023_RSS'!D41</f>
        <v>5.5</v>
      </c>
      <c r="E41" s="31" t="str">
        <f>'Data Catalogue 2023_RSS'!E41</f>
        <v>GHG emissions intensity</v>
      </c>
      <c r="F41" s="32">
        <f>VLOOKUP('Data Catalogue 2023_RSS'!F41,'Codebook Machine Read'!J:K,2,FALSE)</f>
        <v>2</v>
      </c>
      <c r="G41" s="32">
        <f>VLOOKUP('Data Catalogue 2023_RSS'!G41,'Codebook Machine Read'!AE:AF,2,FALSE)</f>
        <v>1</v>
      </c>
      <c r="H41" s="32" t="str">
        <f>'Data Catalogue 2023_RSS'!H41</f>
        <v>country</v>
      </c>
      <c r="I41" s="32">
        <f>'Data Catalogue 2023_RSS'!I41</f>
        <v>16</v>
      </c>
      <c r="J41" s="30" t="str">
        <f>'Data Catalogue 2023_RSS'!J41</f>
        <v>ghg.combmet.ghgemsint.country.nreccirena</v>
      </c>
      <c r="K41" s="30" t="str">
        <f>'Data Catalogue 2023_RSS'!K41</f>
        <v>ghg.combmet.ghgemsint.country.nreccirena.5.5</v>
      </c>
      <c r="L41" s="31" t="str">
        <f>'Data Catalogue 2023_RSS'!L41</f>
        <v>Official forecasts by NRECC/IRENA</v>
      </c>
      <c r="M41" s="32" cm="1">
        <f t="array" ref="M41">INDEX('Codebook Machine Read'!T:T,MATCH(TRUE,INDEX('Codebook Machine Read'!S:S='Data Catalogue 2023_RSS'!M41,0),0))</f>
        <v>56</v>
      </c>
      <c r="N41" s="32">
        <f>VLOOKUP('Data Catalogue 2023_RSS'!N41,'Codebook Machine Read'!D:E,2,FALSE)</f>
        <v>9</v>
      </c>
      <c r="O41" s="32">
        <f>VLOOKUP('Data Catalogue 2023_RSS'!O41,'Codebook Machine Read'!A:B,2,FALSE)</f>
        <v>2</v>
      </c>
      <c r="P41" s="33">
        <f>VLOOKUP('Data Catalogue 2023_RSS'!P41,'Codebook Machine Read'!V:W,2,FALSE)</f>
        <v>86</v>
      </c>
      <c r="Q41" s="32">
        <f>VLOOKUP('Data Catalogue 2023_RSS'!Q41,'Codebook Machine Read'!Y:Z,2,FALSE)</f>
        <v>4</v>
      </c>
      <c r="R41" s="32">
        <f>VLOOKUP('Data Catalogue 2023_RSS'!R41,'Codebook Machine Read'!AB:AC,2,FALSE)</f>
        <v>1</v>
      </c>
      <c r="S41" s="34">
        <f>VLOOKUP('Data Catalogue 2023_Excel'!R41,'Codebook Machine Read'!G:H,2,FALSE)</f>
        <v>1</v>
      </c>
      <c r="T41" s="36">
        <f>'Data Catalogue 2023_RSS'!T41</f>
        <v>2023</v>
      </c>
      <c r="U41" s="36">
        <f>'Data Catalogue 2023_RSS'!U41</f>
        <v>2050</v>
      </c>
      <c r="V41" s="34">
        <f>VLOOKUP('Data Catalogue 2023_Excel'!S41,'Codebook Machine Read'!$P:$Q,2, FALSE)</f>
        <v>99</v>
      </c>
      <c r="W41" s="31" t="str">
        <f>'Data Catalogue 2023_RSS'!W41</f>
        <v>https://mc-cd8320d4-36a1-40ac-83cc-3389-cdn-endpoint.azureedge.net/-/media/Files/IRENA/Agency/Publication/2023/Mar/IRENA_Malaysia_energy_transition_outlook_2023.pdf?rev=b95f3ef90d3847bfb552f02bdde21529</v>
      </c>
      <c r="X41" s="35">
        <f>'Data Catalogue 2023_RSS'!X41</f>
        <v>0</v>
      </c>
      <c r="Y41" s="35">
        <f>'Data Catalogue 2023_RSS'!Y41</f>
        <v>1</v>
      </c>
      <c r="Z41" s="35">
        <f>'Data Catalogue 2023_RSS'!Z41</f>
        <v>0</v>
      </c>
      <c r="AA41" s="35">
        <f>'Data Catalogue 2023_RSS'!AA41</f>
        <v>1</v>
      </c>
      <c r="AB41" s="35">
        <f>'Data Catalogue 2023_RSS'!AB41</f>
        <v>0</v>
      </c>
      <c r="AC41" s="35">
        <f>'Data Catalogue 2023_RSS'!AC41</f>
        <v>0</v>
      </c>
      <c r="AD41" s="35">
        <f>'Data Catalogue 2023_RSS'!AD41</f>
        <v>1</v>
      </c>
      <c r="AE41" s="35">
        <f>'Data Catalogue 2023_RSS'!AE41</f>
        <v>1</v>
      </c>
      <c r="AF41" s="31" t="str">
        <f>'Data Catalogue 2023_RSS'!AF41</f>
        <v>Malaysia Energy Transition Outlook 2023 has outlined CO2 emissions forecasts (2018-2050) for the power sector and carbon intensity of power generation under 5 scenarios.</v>
      </c>
    </row>
    <row r="42" spans="1:32" x14ac:dyDescent="0.2">
      <c r="A42" s="30">
        <f>'Data Catalogue 2023_RSS'!A42</f>
        <v>40</v>
      </c>
      <c r="B42" s="30">
        <f>'Data Catalogue 2023_RSS'!B42</f>
        <v>5</v>
      </c>
      <c r="C42" s="30">
        <f>'Data Catalogue 2023_RSS'!C42</f>
        <v>6</v>
      </c>
      <c r="D42" s="30" t="str">
        <f>'Data Catalogue 2023_RSS'!D42</f>
        <v>5.6</v>
      </c>
      <c r="E42" s="31" t="str">
        <f>'Data Catalogue 2023_RSS'!E42</f>
        <v>GHG emissions intensity</v>
      </c>
      <c r="F42" s="32">
        <f>VLOOKUP('Data Catalogue 2023_RSS'!F42,'Codebook Machine Read'!J:K,2,FALSE)</f>
        <v>2</v>
      </c>
      <c r="G42" s="32">
        <f>VLOOKUP('Data Catalogue 2023_RSS'!G42,'Codebook Machine Read'!AE:AF,2,FALSE)</f>
        <v>1</v>
      </c>
      <c r="H42" s="32" t="str">
        <f>'Data Catalogue 2023_RSS'!H42</f>
        <v>country</v>
      </c>
      <c r="I42" s="32">
        <f>'Data Catalogue 2023_RSS'!I42</f>
        <v>16</v>
      </c>
      <c r="J42" s="30" t="str">
        <f>'Data Catalogue 2023_RSS'!J42</f>
        <v>ghg.combmet.ghgemsint.country.iea</v>
      </c>
      <c r="K42" s="30" t="str">
        <f>'Data Catalogue 2023_RSS'!K42</f>
        <v>ghg.combmet.ghgemsint.country.iea.5.6</v>
      </c>
      <c r="L42" s="31" t="str">
        <f>'Data Catalogue 2023_RSS'!L42</f>
        <v>International Energy Agency (IEA)</v>
      </c>
      <c r="M42" s="32" cm="1">
        <f t="array" ref="M42">INDEX('Codebook Machine Read'!T:T,MATCH(TRUE,INDEX('Codebook Machine Read'!S:S='Data Catalogue 2023_RSS'!M42,0),0))</f>
        <v>26</v>
      </c>
      <c r="N42" s="32">
        <f>VLOOKUP('Data Catalogue 2023_RSS'!N42,'Codebook Machine Read'!D:E,2,FALSE)</f>
        <v>9</v>
      </c>
      <c r="O42" s="32">
        <f>VLOOKUP('Data Catalogue 2023_RSS'!O42,'Codebook Machine Read'!A:B,2,FALSE)</f>
        <v>1</v>
      </c>
      <c r="P42" s="33">
        <f>VLOOKUP('Data Catalogue 2023_RSS'!P42,'Codebook Machine Read'!V:W,2,FALSE)</f>
        <v>74</v>
      </c>
      <c r="Q42" s="32">
        <f>VLOOKUP('Data Catalogue 2023_RSS'!Q42,'Codebook Machine Read'!Y:Z,2,FALSE)</f>
        <v>3</v>
      </c>
      <c r="R42" s="32">
        <f>VLOOKUP('Data Catalogue 2023_RSS'!R42,'Codebook Machine Read'!AB:AC,2,FALSE)</f>
        <v>2</v>
      </c>
      <c r="S42" s="34">
        <f>VLOOKUP('Data Catalogue 2023_Excel'!R42,'Codebook Machine Read'!G:H,2,FALSE)</f>
        <v>2</v>
      </c>
      <c r="T42" s="36">
        <f>'Data Catalogue 2023_RSS'!T42</f>
        <v>1990</v>
      </c>
      <c r="U42" s="36">
        <f>'Data Catalogue 2023_RSS'!U42</f>
        <v>2020</v>
      </c>
      <c r="V42" s="34">
        <f>VLOOKUP('Data Catalogue 2023_Excel'!S42,'Codebook Machine Read'!$P:$Q,2, FALSE)</f>
        <v>7</v>
      </c>
      <c r="W42" s="31" t="str">
        <f>'Data Catalogue 2023_RSS'!W42</f>
        <v>https://www.iea.org/countries/malaysia</v>
      </c>
      <c r="X42" s="35">
        <f>'Data Catalogue 2023_RSS'!X42</f>
        <v>0</v>
      </c>
      <c r="Y42" s="35">
        <f>'Data Catalogue 2023_RSS'!Y42</f>
        <v>1</v>
      </c>
      <c r="Z42" s="35">
        <f>'Data Catalogue 2023_RSS'!Z42</f>
        <v>0</v>
      </c>
      <c r="AA42" s="35">
        <f>'Data Catalogue 2023_RSS'!AA42</f>
        <v>1</v>
      </c>
      <c r="AB42" s="35">
        <f>'Data Catalogue 2023_RSS'!AB42</f>
        <v>0</v>
      </c>
      <c r="AC42" s="35">
        <f>'Data Catalogue 2023_RSS'!AC42</f>
        <v>0</v>
      </c>
      <c r="AD42" s="35">
        <f>'Data Catalogue 2023_RSS'!AD42</f>
        <v>1</v>
      </c>
      <c r="AE42" s="35">
        <f>'Data Catalogue 2023_RSS'!AE42</f>
        <v>1</v>
      </c>
      <c r="AF42" s="31" t="str">
        <f>'Data Catalogue 2023_RSS'!AF42</f>
        <v>IEA publishes key energy data by country. Charts showing data for Malaysia is available publicly on their country page. However, full data download requires subscription.</v>
      </c>
    </row>
    <row r="43" spans="1:32" x14ac:dyDescent="0.2">
      <c r="A43" s="30">
        <f>'Data Catalogue 2023_RSS'!A43</f>
        <v>41</v>
      </c>
      <c r="B43" s="30">
        <f>'Data Catalogue 2023_RSS'!B43</f>
        <v>6</v>
      </c>
      <c r="C43" s="30">
        <f>'Data Catalogue 2023_RSS'!C43</f>
        <v>1</v>
      </c>
      <c r="D43" s="30" t="str">
        <f>'Data Catalogue 2023_RSS'!D43</f>
        <v>6.1</v>
      </c>
      <c r="E43" s="31" t="str">
        <f>'Data Catalogue 2023_RSS'!E43</f>
        <v>Economic sectors' contribution to GDP and GHG emissions</v>
      </c>
      <c r="F43" s="32">
        <f>VLOOKUP('Data Catalogue 2023_RSS'!F43,'Codebook Machine Read'!J:K,2,FALSE)</f>
        <v>2</v>
      </c>
      <c r="G43" s="32">
        <f>VLOOKUP('Data Catalogue 2023_RSS'!G43,'Codebook Machine Read'!AE:AF,2,FALSE)</f>
        <v>1</v>
      </c>
      <c r="H43" s="32" t="str">
        <f>'Data Catalogue 2023_RSS'!H43</f>
        <v>sector</v>
      </c>
      <c r="I43" s="32">
        <f>'Data Catalogue 2023_RSS'!I43</f>
        <v>17</v>
      </c>
      <c r="J43" s="30" t="str">
        <f>'Data Catalogue 2023_RSS'!J43</f>
        <v>ghg.combmet.gdpghg.sector.epu</v>
      </c>
      <c r="K43" s="30" t="str">
        <f>'Data Catalogue 2023_RSS'!K43</f>
        <v>ghg.combmet.gdpghg.sector.epu.6.1</v>
      </c>
      <c r="L43" s="31" t="str">
        <f>'Data Catalogue 2023_RSS'!L43</f>
        <v>International Standard Industrial Classification and GHG Protocol</v>
      </c>
      <c r="M43" s="32" cm="1">
        <f t="array" ref="M43">INDEX('Codebook Machine Read'!T:T,MATCH(TRUE,INDEX('Codebook Machine Read'!S:S='Data Catalogue 2023_RSS'!M43,0),0))</f>
        <v>94</v>
      </c>
      <c r="N43" s="32">
        <f>VLOOKUP('Data Catalogue 2023_RSS'!N43,'Codebook Machine Read'!D:E,2,FALSE)</f>
        <v>36</v>
      </c>
      <c r="O43" s="32">
        <f>VLOOKUP('Data Catalogue 2023_RSS'!O43,'Codebook Machine Read'!A:B,2,FALSE)</f>
        <v>1</v>
      </c>
      <c r="P43" s="33">
        <f>VLOOKUP('Data Catalogue 2023_RSS'!P43,'Codebook Machine Read'!V:W,2,FALSE)</f>
        <v>38</v>
      </c>
      <c r="Q43" s="32">
        <f>VLOOKUP('Data Catalogue 2023_RSS'!Q43,'Codebook Machine Read'!Y:Z,2,FALSE)</f>
        <v>4</v>
      </c>
      <c r="R43" s="32">
        <f>VLOOKUP('Data Catalogue 2023_RSS'!R43,'Codebook Machine Read'!AB:AC,2,FALSE)</f>
        <v>1</v>
      </c>
      <c r="S43" s="34">
        <f>VLOOKUP('Data Catalogue 2023_Excel'!R43,'Codebook Machine Read'!G:H,2,FALSE)</f>
        <v>1</v>
      </c>
      <c r="T43" s="36">
        <f>'Data Catalogue 2023_RSS'!T43</f>
        <v>2005</v>
      </c>
      <c r="U43" s="36">
        <f>'Data Catalogue 2023_RSS'!U43</f>
        <v>2022</v>
      </c>
      <c r="V43" s="34">
        <f>VLOOKUP('Data Catalogue 2023_Excel'!S43,'Codebook Machine Read'!$P:$Q,2, FALSE)</f>
        <v>7</v>
      </c>
      <c r="W43" s="31" t="str">
        <f>'Data Catalogue 2023_RSS'!W43</f>
        <v>https://www.epu.gov.my/sites/default/files/2022-08/MEIF2022.pdf</v>
      </c>
      <c r="X43" s="35">
        <f>'Data Catalogue 2023_RSS'!X43</f>
        <v>0</v>
      </c>
      <c r="Y43" s="35">
        <f>'Data Catalogue 2023_RSS'!Y43</f>
        <v>0</v>
      </c>
      <c r="Z43" s="35">
        <f>'Data Catalogue 2023_RSS'!Z43</f>
        <v>0</v>
      </c>
      <c r="AA43" s="35">
        <f>'Data Catalogue 2023_RSS'!AA43</f>
        <v>1</v>
      </c>
      <c r="AB43" s="35">
        <f>'Data Catalogue 2023_RSS'!AB43</f>
        <v>0</v>
      </c>
      <c r="AC43" s="35">
        <f>'Data Catalogue 2023_RSS'!AC43</f>
        <v>0</v>
      </c>
      <c r="AD43" s="35">
        <f>'Data Catalogue 2023_RSS'!AD43</f>
        <v>0</v>
      </c>
      <c r="AE43" s="35">
        <f>'Data Catalogue 2023_RSS'!AE43</f>
        <v>0</v>
      </c>
      <c r="AF43" s="31" t="str">
        <f>'Data Catalogue 2023_RSS'!AF43</f>
        <v>EPU provides data on economics sector's contribution to GDP on different set of sector classification.</v>
      </c>
    </row>
    <row r="44" spans="1:32" x14ac:dyDescent="0.2">
      <c r="A44" s="30">
        <f>'Data Catalogue 2023_RSS'!A44</f>
        <v>42</v>
      </c>
      <c r="B44" s="30">
        <f>'Data Catalogue 2023_RSS'!B44</f>
        <v>6</v>
      </c>
      <c r="C44" s="30">
        <f>'Data Catalogue 2023_RSS'!C44</f>
        <v>2</v>
      </c>
      <c r="D44" s="30" t="str">
        <f>'Data Catalogue 2023_RSS'!D44</f>
        <v>6.2</v>
      </c>
      <c r="E44" s="31" t="str">
        <f>'Data Catalogue 2023_RSS'!E44</f>
        <v>Economic sectors' contribution to GDP and GHG emissions</v>
      </c>
      <c r="F44" s="32">
        <f>VLOOKUP('Data Catalogue 2023_RSS'!F44,'Codebook Machine Read'!J:K,2,FALSE)</f>
        <v>2</v>
      </c>
      <c r="G44" s="32">
        <f>VLOOKUP('Data Catalogue 2023_RSS'!G44,'Codebook Machine Read'!AE:AF,2,FALSE)</f>
        <v>1</v>
      </c>
      <c r="H44" s="32" t="str">
        <f>'Data Catalogue 2023_RSS'!H44</f>
        <v>sector</v>
      </c>
      <c r="I44" s="32">
        <f>'Data Catalogue 2023_RSS'!I44</f>
        <v>17</v>
      </c>
      <c r="J44" s="30" t="str">
        <f>'Data Catalogue 2023_RSS'!J44</f>
        <v>ghg.combmet.gdpghg.sector.nrecc</v>
      </c>
      <c r="K44" s="30" t="str">
        <f>'Data Catalogue 2023_RSS'!K44</f>
        <v>ghg.combmet.gdpghg.sector.nrecc.6.2</v>
      </c>
      <c r="L44" s="31" t="str">
        <f>'Data Catalogue 2023_RSS'!L44</f>
        <v>International Standard Industrial Classification and GHG Protocol</v>
      </c>
      <c r="M44" s="32" cm="1">
        <f t="array" ref="M44">INDEX('Codebook Machine Read'!T:T,MATCH(TRUE,INDEX('Codebook Machine Read'!S:S='Data Catalogue 2023_RSS'!M44,0),0))</f>
        <v>94</v>
      </c>
      <c r="N44" s="32">
        <f>VLOOKUP('Data Catalogue 2023_RSS'!N44,'Codebook Machine Read'!D:E,2,FALSE)</f>
        <v>36</v>
      </c>
      <c r="O44" s="32">
        <f>VLOOKUP('Data Catalogue 2023_RSS'!O44,'Codebook Machine Read'!A:B,2,FALSE)</f>
        <v>1</v>
      </c>
      <c r="P44" s="33">
        <f>VLOOKUP('Data Catalogue 2023_RSS'!P44,'Codebook Machine Read'!V:W,2,FALSE)</f>
        <v>90</v>
      </c>
      <c r="Q44" s="32">
        <f>VLOOKUP('Data Catalogue 2023_RSS'!Q44,'Codebook Machine Read'!Y:Z,2,FALSE)</f>
        <v>4</v>
      </c>
      <c r="R44" s="32">
        <f>VLOOKUP('Data Catalogue 2023_RSS'!R44,'Codebook Machine Read'!AB:AC,2,FALSE)</f>
        <v>1</v>
      </c>
      <c r="S44" s="34">
        <f>VLOOKUP('Data Catalogue 2023_Excel'!R44,'Codebook Machine Read'!G:H,2,FALSE)</f>
        <v>1</v>
      </c>
      <c r="T44" s="36">
        <f>'Data Catalogue 2023_RSS'!T44</f>
        <v>1990</v>
      </c>
      <c r="U44" s="36">
        <f>'Data Catalogue 2023_RSS'!U44</f>
        <v>2019</v>
      </c>
      <c r="V44" s="34">
        <f>VLOOKUP('Data Catalogue 2023_Excel'!S44,'Codebook Machine Read'!$P:$Q,2, FALSE)</f>
        <v>8</v>
      </c>
      <c r="W44" s="31" t="str">
        <f>'Data Catalogue 2023_RSS'!W44</f>
        <v>https://unfccc.int/documents/624776</v>
      </c>
      <c r="X44" s="35">
        <f>'Data Catalogue 2023_RSS'!X44</f>
        <v>0</v>
      </c>
      <c r="Y44" s="35">
        <f>'Data Catalogue 2023_RSS'!Y44</f>
        <v>0</v>
      </c>
      <c r="Z44" s="35">
        <f>'Data Catalogue 2023_RSS'!Z44</f>
        <v>0</v>
      </c>
      <c r="AA44" s="35">
        <f>'Data Catalogue 2023_RSS'!AA44</f>
        <v>1</v>
      </c>
      <c r="AB44" s="35">
        <f>'Data Catalogue 2023_RSS'!AB44</f>
        <v>0</v>
      </c>
      <c r="AC44" s="35">
        <f>'Data Catalogue 2023_RSS'!AC44</f>
        <v>0</v>
      </c>
      <c r="AD44" s="35">
        <f>'Data Catalogue 2023_RSS'!AD44</f>
        <v>0</v>
      </c>
      <c r="AE44" s="35">
        <f>'Data Catalogue 2023_RSS'!AE44</f>
        <v>0</v>
      </c>
      <c r="AF44" s="31" t="str">
        <f>'Data Catalogue 2023_RSS'!AF44</f>
        <v>The data published by NRECC is based on sectors (Energy, Industrial Processes and Product Use, Agriculture, Forestry and Other Land Use, and Water) instead of industrial sector classification as per MSIC 2008.</v>
      </c>
    </row>
    <row r="45" spans="1:32" x14ac:dyDescent="0.2">
      <c r="A45" s="30">
        <f>'Data Catalogue 2023_RSS'!A45</f>
        <v>43</v>
      </c>
      <c r="B45" s="30">
        <f>'Data Catalogue 2023_RSS'!B45</f>
        <v>7</v>
      </c>
      <c r="C45" s="30">
        <f>'Data Catalogue 2023_RSS'!C45</f>
        <v>1</v>
      </c>
      <c r="D45" s="30" t="str">
        <f>'Data Catalogue 2023_RSS'!D45</f>
        <v>7.1</v>
      </c>
      <c r="E45" s="31" t="str">
        <f>'Data Catalogue 2023_RSS'!E45</f>
        <v>Vehicle GHG emissions</v>
      </c>
      <c r="F45" s="32">
        <f>VLOOKUP('Data Catalogue 2023_RSS'!F45,'Codebook Machine Read'!J:K,2,FALSE)</f>
        <v>1</v>
      </c>
      <c r="G45" s="32">
        <f>VLOOKUP('Data Catalogue 2023_RSS'!G45,'Codebook Machine Read'!AE:AF,2,FALSE)</f>
        <v>1</v>
      </c>
      <c r="H45" s="32" t="str">
        <f>'Data Catalogue 2023_RSS'!H45</f>
        <v>type</v>
      </c>
      <c r="I45" s="32">
        <f>'Data Catalogue 2023_RSS'!I45</f>
        <v>18</v>
      </c>
      <c r="J45" s="30" t="str">
        <f>'Data Catalogue 2023_RSS'!J45</f>
        <v>ghg.ftprint.ghgveh.type.entity</v>
      </c>
      <c r="K45" s="30" t="str">
        <f>'Data Catalogue 2023_RSS'!K45</f>
        <v>ghg.ftprint.ghgveh.type.entity.7.1</v>
      </c>
      <c r="L45" s="31" t="str">
        <f>'Data Catalogue 2023_RSS'!L45</f>
        <v>1. GHG Protocol Corporate Accounting and Reporting Standard
2. 2006 Intergovernmental Panel on Climate Change (IPCC) Guidelines for National GHG Inventories / Malaysia Biennial Update Report to UNFCCC</v>
      </c>
      <c r="M45" s="32" cm="1">
        <f t="array" ref="M45">INDEX('Codebook Machine Read'!T:T,MATCH(TRUE,INDEX('Codebook Machine Read'!S:S='Data Catalogue 2023_RSS'!M45,0),0))</f>
        <v>58</v>
      </c>
      <c r="N45" s="32">
        <f>VLOOKUP('Data Catalogue 2023_RSS'!N45,'Codebook Machine Read'!D:E,2,FALSE)</f>
        <v>41</v>
      </c>
      <c r="O45" s="32">
        <f>VLOOKUP('Data Catalogue 2023_RSS'!O45,'Codebook Machine Read'!A:B,2,FALSE)</f>
        <v>1</v>
      </c>
      <c r="P45" s="33">
        <f>VLOOKUP('Data Catalogue 2023_RSS'!P45,'Codebook Machine Read'!V:W,2,FALSE)</f>
        <v>41</v>
      </c>
      <c r="Q45" s="32">
        <f>VLOOKUP('Data Catalogue 2023_RSS'!Q45,'Codebook Machine Read'!Y:Z,2,FALSE)</f>
        <v>1</v>
      </c>
      <c r="R45" s="32">
        <f>VLOOKUP('Data Catalogue 2023_RSS'!R45,'Codebook Machine Read'!AB:AC,2,FALSE)</f>
        <v>1</v>
      </c>
      <c r="S45" s="34">
        <f>VLOOKUP('Data Catalogue 2023_Excel'!R45,'Codebook Machine Read'!G:H,2,FALSE)</f>
        <v>3</v>
      </c>
      <c r="T45" s="36">
        <f>'Data Catalogue 2023_RSS'!T45</f>
        <v>0</v>
      </c>
      <c r="U45" s="36">
        <f>'Data Catalogue 2023_RSS'!U45</f>
        <v>0</v>
      </c>
      <c r="V45" s="34">
        <f>VLOOKUP('Data Catalogue 2023_Excel'!S45,'Codebook Machine Read'!$P:$Q,2, FALSE)</f>
        <v>0</v>
      </c>
      <c r="W45" s="31" t="str">
        <f>'Data Catalogue 2023_RSS'!W45</f>
        <v>Not available</v>
      </c>
      <c r="X45" s="35">
        <f>'Data Catalogue 2023_RSS'!X45</f>
        <v>1</v>
      </c>
      <c r="Y45" s="35">
        <f>'Data Catalogue 2023_RSS'!Y45</f>
        <v>1</v>
      </c>
      <c r="Z45" s="35">
        <f>'Data Catalogue 2023_RSS'!Z45</f>
        <v>0</v>
      </c>
      <c r="AA45" s="35">
        <f>'Data Catalogue 2023_RSS'!AA45</f>
        <v>0</v>
      </c>
      <c r="AB45" s="35">
        <f>'Data Catalogue 2023_RSS'!AB45</f>
        <v>0</v>
      </c>
      <c r="AC45" s="35">
        <f>'Data Catalogue 2023_RSS'!AC45</f>
        <v>0</v>
      </c>
      <c r="AD45" s="35">
        <f>'Data Catalogue 2023_RSS'!AD45</f>
        <v>1</v>
      </c>
      <c r="AE45" s="35">
        <f>'Data Catalogue 2023_RSS'!AE45</f>
        <v>1</v>
      </c>
      <c r="AF45" s="31" t="str">
        <f>'Data Catalogue 2023_RSS'!AF45</f>
        <v>Data for Malaysian car types is not available. Alternatively, user can have a read on improvised vehicle kilometre travelled (VKT) for measuring financed emission Scope 3 (PCAF) - https://www.researchgate.net/publication/281020242_Car_Annual_Vehicle_Kilometer_Travelled_Estimated_from_Car_Manufacturer_Data_-_An_Improved_Method</v>
      </c>
    </row>
    <row r="46" spans="1:32" x14ac:dyDescent="0.2">
      <c r="A46" s="30">
        <f>'Data Catalogue 2023_RSS'!A46</f>
        <v>44</v>
      </c>
      <c r="B46" s="30">
        <f>'Data Catalogue 2023_RSS'!B46</f>
        <v>7</v>
      </c>
      <c r="C46" s="30">
        <f>'Data Catalogue 2023_RSS'!C46</f>
        <v>2</v>
      </c>
      <c r="D46" s="30" t="str">
        <f>'Data Catalogue 2023_RSS'!D46</f>
        <v>7.2</v>
      </c>
      <c r="E46" s="31" t="str">
        <f>'Data Catalogue 2023_RSS'!E46</f>
        <v>Vehicle GHG emissions</v>
      </c>
      <c r="F46" s="32">
        <f>VLOOKUP('Data Catalogue 2023_RSS'!F46,'Codebook Machine Read'!J:K,2,FALSE)</f>
        <v>1</v>
      </c>
      <c r="G46" s="32">
        <f>VLOOKUP('Data Catalogue 2023_RSS'!G46,'Codebook Machine Read'!AE:AF,2,FALSE)</f>
        <v>1</v>
      </c>
      <c r="H46" s="32" t="str">
        <f>'Data Catalogue 2023_RSS'!H46</f>
        <v>type</v>
      </c>
      <c r="I46" s="32">
        <f>'Data Catalogue 2023_RSS'!I46</f>
        <v>18</v>
      </c>
      <c r="J46" s="30" t="str">
        <f>'Data Catalogue 2023_RSS'!J46</f>
        <v>ghg.ftprint.ghgveh.type.sglta</v>
      </c>
      <c r="K46" s="30" t="str">
        <f>'Data Catalogue 2023_RSS'!K46</f>
        <v>ghg.ftprint.ghgveh.type.sglta.7.2</v>
      </c>
      <c r="L46" s="31" t="str">
        <f>'Data Catalogue 2023_RSS'!L46</f>
        <v>1. GHG Protocol Corporate Accounting and Reporting Standard
2. 2006 Intergovernmental Panel on Climate Change (IPCC) Guidelines for National GHG Inventories / Malaysia Biennial Update Report to UNFCCC</v>
      </c>
      <c r="M46" s="32" cm="1">
        <f t="array" ref="M46">INDEX('Codebook Machine Read'!T:T,MATCH(TRUE,INDEX('Codebook Machine Read'!S:S='Data Catalogue 2023_RSS'!M46,0),0))</f>
        <v>58</v>
      </c>
      <c r="N46" s="32">
        <f>VLOOKUP('Data Catalogue 2023_RSS'!N46,'Codebook Machine Read'!D:E,2,FALSE)</f>
        <v>41</v>
      </c>
      <c r="O46" s="32">
        <f>VLOOKUP('Data Catalogue 2023_RSS'!O46,'Codebook Machine Read'!A:B,2,FALSE)</f>
        <v>1</v>
      </c>
      <c r="P46" s="33">
        <f>VLOOKUP('Data Catalogue 2023_RSS'!P46,'Codebook Machine Read'!V:W,2,FALSE)</f>
        <v>125</v>
      </c>
      <c r="Q46" s="32">
        <f>VLOOKUP('Data Catalogue 2023_RSS'!Q46,'Codebook Machine Read'!Y:Z,2,FALSE)</f>
        <v>4</v>
      </c>
      <c r="R46" s="32">
        <f>VLOOKUP('Data Catalogue 2023_RSS'!R46,'Codebook Machine Read'!AB:AC,2,FALSE)</f>
        <v>2</v>
      </c>
      <c r="S46" s="34">
        <f>VLOOKUP('Data Catalogue 2023_Excel'!R46,'Codebook Machine Read'!G:H,2,FALSE)</f>
        <v>1</v>
      </c>
      <c r="T46" s="36">
        <f>'Data Catalogue 2023_RSS'!T46</f>
        <v>0</v>
      </c>
      <c r="U46" s="36">
        <f>'Data Catalogue 2023_RSS'!U46</f>
        <v>0</v>
      </c>
      <c r="V46" s="34">
        <f>VLOOKUP('Data Catalogue 2023_Excel'!S46,'Codebook Machine Read'!$P:$Q,2, FALSE)</f>
        <v>99</v>
      </c>
      <c r="W46" s="31" t="str">
        <f>'Data Catalogue 2023_RSS'!W46</f>
        <v>https://vrl.lta.gov.sg/lta/vrl/action/pubfunc?ID=FuelCostCalculator</v>
      </c>
      <c r="X46" s="35">
        <f>'Data Catalogue 2023_RSS'!X46</f>
        <v>1</v>
      </c>
      <c r="Y46" s="35">
        <f>'Data Catalogue 2023_RSS'!Y46</f>
        <v>1</v>
      </c>
      <c r="Z46" s="35">
        <f>'Data Catalogue 2023_RSS'!Z46</f>
        <v>0</v>
      </c>
      <c r="AA46" s="35">
        <f>'Data Catalogue 2023_RSS'!AA46</f>
        <v>0</v>
      </c>
      <c r="AB46" s="35">
        <f>'Data Catalogue 2023_RSS'!AB46</f>
        <v>0</v>
      </c>
      <c r="AC46" s="35">
        <f>'Data Catalogue 2023_RSS'!AC46</f>
        <v>0</v>
      </c>
      <c r="AD46" s="35">
        <f>'Data Catalogue 2023_RSS'!AD46</f>
        <v>1</v>
      </c>
      <c r="AE46" s="35">
        <f>'Data Catalogue 2023_RSS'!AE46</f>
        <v>1</v>
      </c>
      <c r="AF46" s="31" t="str">
        <f>'Data Catalogue 2023_RSS'!AF46</f>
        <v>The service allows users to check the carbon emissions (CO2) and Fuel Economy data of cars and light goods vehicles approved for registration in Singapore. It also allows easier CO2 and fuel efficiency performance of different models as users can compare two different models of vehicles and obtain an estimate of the yearly fuel costs for and between each model of vehicle from the same site.</v>
      </c>
    </row>
    <row r="47" spans="1:32" x14ac:dyDescent="0.2">
      <c r="A47" s="30">
        <f>'Data Catalogue 2023_RSS'!A47</f>
        <v>45</v>
      </c>
      <c r="B47" s="30">
        <f>'Data Catalogue 2023_RSS'!B47</f>
        <v>7</v>
      </c>
      <c r="C47" s="30">
        <f>'Data Catalogue 2023_RSS'!C47</f>
        <v>3</v>
      </c>
      <c r="D47" s="30" t="str">
        <f>'Data Catalogue 2023_RSS'!D47</f>
        <v>7.3</v>
      </c>
      <c r="E47" s="31" t="str">
        <f>'Data Catalogue 2023_RSS'!E47</f>
        <v>Vehicle GHG emissions</v>
      </c>
      <c r="F47" s="32">
        <f>VLOOKUP('Data Catalogue 2023_RSS'!F47,'Codebook Machine Read'!J:K,2,FALSE)</f>
        <v>1</v>
      </c>
      <c r="G47" s="32">
        <f>VLOOKUP('Data Catalogue 2023_RSS'!G47,'Codebook Machine Read'!AE:AF,2,FALSE)</f>
        <v>1</v>
      </c>
      <c r="H47" s="32" t="str">
        <f>'Data Catalogue 2023_RSS'!H47</f>
        <v>type</v>
      </c>
      <c r="I47" s="32">
        <f>'Data Catalogue 2023_RSS'!I47</f>
        <v>18</v>
      </c>
      <c r="J47" s="30" t="str">
        <f>'Data Catalogue 2023_RSS'!J47</f>
        <v>ghg.ftprint.ghgveh.type.ukvehcerta</v>
      </c>
      <c r="K47" s="30" t="str">
        <f>'Data Catalogue 2023_RSS'!K47</f>
        <v>ghg.ftprint.ghgveh.type.ukvehcerta.7.3</v>
      </c>
      <c r="L47" s="31" t="str">
        <f>'Data Catalogue 2023_RSS'!L47</f>
        <v>1. GHG Protocol Corporate Accounting and Reporting Standard
2. 2006 Intergovernmental Panel on Climate Change (IPCC) Guidelines for National GHG Inventories / Malaysia Biennial Update Report to UNFCCC</v>
      </c>
      <c r="M47" s="32" cm="1">
        <f t="array" ref="M47">INDEX('Codebook Machine Read'!T:T,MATCH(TRUE,INDEX('Codebook Machine Read'!S:S='Data Catalogue 2023_RSS'!M47,0),0))</f>
        <v>58</v>
      </c>
      <c r="N47" s="32">
        <f>VLOOKUP('Data Catalogue 2023_RSS'!N47,'Codebook Machine Read'!D:E,2,FALSE)</f>
        <v>41</v>
      </c>
      <c r="O47" s="32">
        <f>VLOOKUP('Data Catalogue 2023_RSS'!O47,'Codebook Machine Read'!A:B,2,FALSE)</f>
        <v>1</v>
      </c>
      <c r="P47" s="33">
        <f>VLOOKUP('Data Catalogue 2023_RSS'!P47,'Codebook Machine Read'!V:W,2,FALSE)</f>
        <v>135</v>
      </c>
      <c r="Q47" s="32">
        <f>VLOOKUP('Data Catalogue 2023_RSS'!Q47,'Codebook Machine Read'!Y:Z,2,FALSE)</f>
        <v>4</v>
      </c>
      <c r="R47" s="32">
        <f>VLOOKUP('Data Catalogue 2023_RSS'!R47,'Codebook Machine Read'!AB:AC,2,FALSE)</f>
        <v>2</v>
      </c>
      <c r="S47" s="34">
        <f>VLOOKUP('Data Catalogue 2023_Excel'!R47,'Codebook Machine Read'!G:H,2,FALSE)</f>
        <v>1</v>
      </c>
      <c r="T47" s="36">
        <f>'Data Catalogue 2023_RSS'!T47</f>
        <v>0</v>
      </c>
      <c r="U47" s="36">
        <f>'Data Catalogue 2023_RSS'!U47</f>
        <v>0</v>
      </c>
      <c r="V47" s="34">
        <f>VLOOKUP('Data Catalogue 2023_Excel'!S47,'Codebook Machine Read'!$P:$Q,2, FALSE)</f>
        <v>99</v>
      </c>
      <c r="W47" s="31" t="str">
        <f>'Data Catalogue 2023_RSS'!W47</f>
        <v>https://www.gov.uk/co2-and-vehicle-tax-tools</v>
      </c>
      <c r="X47" s="35">
        <f>'Data Catalogue 2023_RSS'!X47</f>
        <v>1</v>
      </c>
      <c r="Y47" s="35">
        <f>'Data Catalogue 2023_RSS'!Y47</f>
        <v>1</v>
      </c>
      <c r="Z47" s="35">
        <f>'Data Catalogue 2023_RSS'!Z47</f>
        <v>0</v>
      </c>
      <c r="AA47" s="35">
        <f>'Data Catalogue 2023_RSS'!AA47</f>
        <v>0</v>
      </c>
      <c r="AB47" s="35">
        <f>'Data Catalogue 2023_RSS'!AB47</f>
        <v>0</v>
      </c>
      <c r="AC47" s="35">
        <f>'Data Catalogue 2023_RSS'!AC47</f>
        <v>0</v>
      </c>
      <c r="AD47" s="35">
        <f>'Data Catalogue 2023_RSS'!AD47</f>
        <v>1</v>
      </c>
      <c r="AE47" s="35">
        <f>'Data Catalogue 2023_RSS'!AE47</f>
        <v>1</v>
      </c>
      <c r="AF47" s="31" t="str">
        <f>'Data Catalogue 2023_RSS'!AF47</f>
        <v>The United Kingdom's government via its Vehicle Certification Agency has a vehicle GHG emission database on fuel consumption and CO2 emission data, whereby emission information by vehicle make and model is easily accessible in csv table format.</v>
      </c>
    </row>
    <row r="48" spans="1:32" x14ac:dyDescent="0.2">
      <c r="A48" s="30">
        <f>'Data Catalogue 2023_RSS'!A48</f>
        <v>46</v>
      </c>
      <c r="B48" s="30">
        <f>'Data Catalogue 2023_RSS'!B48</f>
        <v>7</v>
      </c>
      <c r="C48" s="30">
        <f>'Data Catalogue 2023_RSS'!C48</f>
        <v>4</v>
      </c>
      <c r="D48" s="30" t="str">
        <f>'Data Catalogue 2023_RSS'!D48</f>
        <v>7.4</v>
      </c>
      <c r="E48" s="31" t="str">
        <f>'Data Catalogue 2023_RSS'!E48</f>
        <v>Vehicle GHG emissions</v>
      </c>
      <c r="F48" s="32">
        <f>VLOOKUP('Data Catalogue 2023_RSS'!F48,'Codebook Machine Read'!J:K,2,FALSE)</f>
        <v>1</v>
      </c>
      <c r="G48" s="32">
        <f>VLOOKUP('Data Catalogue 2023_RSS'!G48,'Codebook Machine Read'!AE:AF,2,FALSE)</f>
        <v>1</v>
      </c>
      <c r="H48" s="32" t="str">
        <f>'Data Catalogue 2023_RSS'!H48</f>
        <v>type</v>
      </c>
      <c r="I48" s="32">
        <f>'Data Catalogue 2023_RSS'!I48</f>
        <v>18</v>
      </c>
      <c r="J48" s="30" t="str">
        <f>'Data Catalogue 2023_RSS'!J48</f>
        <v>ghg.ftprint.ghgveh.type.usdoe</v>
      </c>
      <c r="K48" s="30" t="str">
        <f>'Data Catalogue 2023_RSS'!K48</f>
        <v>ghg.ftprint.ghgveh.type.usdoe.7.4</v>
      </c>
      <c r="L48" s="31" t="str">
        <f>'Data Catalogue 2023_RSS'!L48</f>
        <v>1. GHG Protocol Corporate Accounting and Reporting Standard
2. 2006 Intergovernmental Panel on Climate Change (IPCC) Guidelines for National GHG Inventories / Malaysia Biennial Update Report to UNFCCC</v>
      </c>
      <c r="M48" s="32" cm="1">
        <f t="array" ref="M48">INDEX('Codebook Machine Read'!T:T,MATCH(TRUE,INDEX('Codebook Machine Read'!S:S='Data Catalogue 2023_RSS'!M48,0),0))</f>
        <v>58</v>
      </c>
      <c r="N48" s="32">
        <f>VLOOKUP('Data Catalogue 2023_RSS'!N48,'Codebook Machine Read'!D:E,2,FALSE)</f>
        <v>41</v>
      </c>
      <c r="O48" s="32">
        <f>VLOOKUP('Data Catalogue 2023_RSS'!O48,'Codebook Machine Read'!A:B,2,FALSE)</f>
        <v>1</v>
      </c>
      <c r="P48" s="33">
        <f>VLOOKUP('Data Catalogue 2023_RSS'!P48,'Codebook Machine Read'!V:W,2,FALSE)</f>
        <v>145</v>
      </c>
      <c r="Q48" s="32">
        <f>VLOOKUP('Data Catalogue 2023_RSS'!Q48,'Codebook Machine Read'!Y:Z,2,FALSE)</f>
        <v>4</v>
      </c>
      <c r="R48" s="32">
        <f>VLOOKUP('Data Catalogue 2023_RSS'!R48,'Codebook Machine Read'!AB:AC,2,FALSE)</f>
        <v>2</v>
      </c>
      <c r="S48" s="34">
        <f>VLOOKUP('Data Catalogue 2023_Excel'!R48,'Codebook Machine Read'!G:H,2,FALSE)</f>
        <v>1</v>
      </c>
      <c r="T48" s="36">
        <f>'Data Catalogue 2023_RSS'!T48</f>
        <v>0</v>
      </c>
      <c r="U48" s="36">
        <f>'Data Catalogue 2023_RSS'!U48</f>
        <v>0</v>
      </c>
      <c r="V48" s="34">
        <f>VLOOKUP('Data Catalogue 2023_Excel'!S48,'Codebook Machine Read'!$P:$Q,2, FALSE)</f>
        <v>99</v>
      </c>
      <c r="W48" s="31" t="str">
        <f>'Data Catalogue 2023_RSS'!W48</f>
        <v>https://www.fueleconomy.gov/feg/findacar.shtml</v>
      </c>
      <c r="X48" s="35">
        <f>'Data Catalogue 2023_RSS'!X48</f>
        <v>1</v>
      </c>
      <c r="Y48" s="35">
        <f>'Data Catalogue 2023_RSS'!Y48</f>
        <v>1</v>
      </c>
      <c r="Z48" s="35">
        <f>'Data Catalogue 2023_RSS'!Z48</f>
        <v>0</v>
      </c>
      <c r="AA48" s="35">
        <f>'Data Catalogue 2023_RSS'!AA48</f>
        <v>0</v>
      </c>
      <c r="AB48" s="35">
        <f>'Data Catalogue 2023_RSS'!AB48</f>
        <v>0</v>
      </c>
      <c r="AC48" s="35">
        <f>'Data Catalogue 2023_RSS'!AC48</f>
        <v>0</v>
      </c>
      <c r="AD48" s="35">
        <f>'Data Catalogue 2023_RSS'!AD48</f>
        <v>1</v>
      </c>
      <c r="AE48" s="35">
        <f>'Data Catalogue 2023_RSS'!AE48</f>
        <v>1</v>
      </c>
      <c r="AF48" s="31" t="str">
        <f>'Data Catalogue 2023_RSS'!AF48</f>
        <v>EPA gas mileage, safety, air pollution, and greenhouse gas estimates for new and used cars and trucks in the US.</v>
      </c>
    </row>
    <row r="49" spans="1:32" x14ac:dyDescent="0.2">
      <c r="A49" s="30">
        <f>'Data Catalogue 2023_RSS'!A49</f>
        <v>47</v>
      </c>
      <c r="B49" s="30">
        <f>'Data Catalogue 2023_RSS'!B49</f>
        <v>8</v>
      </c>
      <c r="C49" s="30">
        <f>'Data Catalogue 2023_RSS'!C49</f>
        <v>1</v>
      </c>
      <c r="D49" s="30" t="str">
        <f>'Data Catalogue 2023_RSS'!D49</f>
        <v>8.1</v>
      </c>
      <c r="E49" s="31" t="str">
        <f>'Data Catalogue 2023_RSS'!E49</f>
        <v>Portfolio temperature</v>
      </c>
      <c r="F49" s="32">
        <f>VLOOKUP('Data Catalogue 2023_RSS'!F49,'Codebook Machine Read'!J:K,2,FALSE)</f>
        <v>1</v>
      </c>
      <c r="G49" s="32">
        <f>VLOOKUP('Data Catalogue 2023_RSS'!G49,'Codebook Machine Read'!AE:AF,2,FALSE)</f>
        <v>1</v>
      </c>
      <c r="H49" s="32" t="str">
        <f>'Data Catalogue 2023_RSS'!H49</f>
        <v>entity</v>
      </c>
      <c r="I49" s="32">
        <f>'Data Catalogue 2023_RSS'!I49</f>
        <v>19</v>
      </c>
      <c r="J49" s="30" t="str">
        <f>'Data Catalogue 2023_RSS'!J49</f>
        <v>ghg.ftprint.porttemp.entity.entity</v>
      </c>
      <c r="K49" s="30" t="str">
        <f>'Data Catalogue 2023_RSS'!K49</f>
        <v>ghg.ftprint.porttemp.entity.entity.8.1</v>
      </c>
      <c r="L49" s="31" t="str">
        <f>'Data Catalogue 2023_RSS'!L49</f>
        <v>1. Morgan Stanley Capital International (MSCI)
2. Carbon Disclosure Project (CDP) - World Wide Fund for Nature (WWF)</v>
      </c>
      <c r="M49" s="32" cm="1">
        <f t="array" ref="M49">INDEX('Codebook Machine Read'!T:T,MATCH(TRUE,INDEX('Codebook Machine Read'!S:S='Data Catalogue 2023_RSS'!M49,0),0))</f>
        <v>43</v>
      </c>
      <c r="N49" s="32">
        <f>VLOOKUP('Data Catalogue 2023_RSS'!N49,'Codebook Machine Read'!D:E,2,FALSE)</f>
        <v>15</v>
      </c>
      <c r="O49" s="32">
        <f>VLOOKUP('Data Catalogue 2023_RSS'!O49,'Codebook Machine Read'!A:B,2,FALSE)</f>
        <v>1</v>
      </c>
      <c r="P49" s="33">
        <f>VLOOKUP('Data Catalogue 2023_RSS'!P49,'Codebook Machine Read'!V:W,2,FALSE)</f>
        <v>41</v>
      </c>
      <c r="Q49" s="32">
        <f>VLOOKUP('Data Catalogue 2023_RSS'!Q49,'Codebook Machine Read'!Y:Z,2,FALSE)</f>
        <v>1</v>
      </c>
      <c r="R49" s="32">
        <f>VLOOKUP('Data Catalogue 2023_RSS'!R49,'Codebook Machine Read'!AB:AC,2,FALSE)</f>
        <v>1</v>
      </c>
      <c r="S49" s="34">
        <f>VLOOKUP('Data Catalogue 2023_Excel'!R49,'Codebook Machine Read'!G:H,2,FALSE)</f>
        <v>0</v>
      </c>
      <c r="T49" s="36">
        <f>'Data Catalogue 2023_RSS'!T49</f>
        <v>0</v>
      </c>
      <c r="U49" s="36">
        <f>'Data Catalogue 2023_RSS'!U49</f>
        <v>0</v>
      </c>
      <c r="V49" s="34">
        <f>VLOOKUP('Data Catalogue 2023_Excel'!S49,'Codebook Machine Read'!$P:$Q,2, FALSE)</f>
        <v>0</v>
      </c>
      <c r="W49" s="31" t="str">
        <f>'Data Catalogue 2023_RSS'!W49</f>
        <v>Not available</v>
      </c>
      <c r="X49" s="35">
        <f>'Data Catalogue 2023_RSS'!X49</f>
        <v>0</v>
      </c>
      <c r="Y49" s="35">
        <f>'Data Catalogue 2023_RSS'!Y49</f>
        <v>1</v>
      </c>
      <c r="Z49" s="35">
        <f>'Data Catalogue 2023_RSS'!Z49</f>
        <v>1</v>
      </c>
      <c r="AA49" s="35">
        <f>'Data Catalogue 2023_RSS'!AA49</f>
        <v>1</v>
      </c>
      <c r="AB49" s="35">
        <f>'Data Catalogue 2023_RSS'!AB49</f>
        <v>0</v>
      </c>
      <c r="AC49" s="35">
        <f>'Data Catalogue 2023_RSS'!AC49</f>
        <v>0</v>
      </c>
      <c r="AD49" s="35">
        <f>'Data Catalogue 2023_RSS'!AD49</f>
        <v>1</v>
      </c>
      <c r="AE49" s="35">
        <f>'Data Catalogue 2023_RSS'!AE49</f>
        <v>0</v>
      </c>
      <c r="AF49" s="31" t="str">
        <f>'Data Catalogue 2023_RSS'!AF49</f>
        <v>Data is not available.</v>
      </c>
    </row>
    <row r="50" spans="1:32" x14ac:dyDescent="0.2">
      <c r="A50" s="30">
        <f>'Data Catalogue 2023_RSS'!A50</f>
        <v>48</v>
      </c>
      <c r="B50" s="30">
        <f>'Data Catalogue 2023_RSS'!B50</f>
        <v>8</v>
      </c>
      <c r="C50" s="30">
        <f>'Data Catalogue 2023_RSS'!C50</f>
        <v>2</v>
      </c>
      <c r="D50" s="30" t="str">
        <f>'Data Catalogue 2023_RSS'!D50</f>
        <v>8.2</v>
      </c>
      <c r="E50" s="31" t="str">
        <f>'Data Catalogue 2023_RSS'!E50</f>
        <v>Portfolio temperature</v>
      </c>
      <c r="F50" s="32">
        <f>VLOOKUP('Data Catalogue 2023_RSS'!F50,'Codebook Machine Read'!J:K,2,FALSE)</f>
        <v>1</v>
      </c>
      <c r="G50" s="32">
        <f>VLOOKUP('Data Catalogue 2023_RSS'!G50,'Codebook Machine Read'!AE:AF,2,FALSE)</f>
        <v>1</v>
      </c>
      <c r="H50" s="32" t="str">
        <f>'Data Catalogue 2023_RSS'!H50</f>
        <v>sector</v>
      </c>
      <c r="I50" s="32">
        <f>'Data Catalogue 2023_RSS'!I50</f>
        <v>20</v>
      </c>
      <c r="J50" s="30" t="str">
        <f>'Data Catalogue 2023_RSS'!J50</f>
        <v>ghg.ftprint.porttemp.sector.cdp</v>
      </c>
      <c r="K50" s="30" t="str">
        <f>'Data Catalogue 2023_RSS'!K50</f>
        <v>ghg.ftprint.porttemp.sector.cdp.8.2</v>
      </c>
      <c r="L50" s="31" t="str">
        <f>'Data Catalogue 2023_RSS'!L50</f>
        <v>1. Morgan Stanley Capital International (MSCI)
2. Carbon Disclosure Project (CDP) - World Wide Fund for Nature (WWF)</v>
      </c>
      <c r="M50" s="32" cm="1">
        <f t="array" ref="M50">INDEX('Codebook Machine Read'!T:T,MATCH(TRUE,INDEX('Codebook Machine Read'!S:S='Data Catalogue 2023_RSS'!M50,0),0))</f>
        <v>43</v>
      </c>
      <c r="N50" s="32">
        <f>VLOOKUP('Data Catalogue 2023_RSS'!N50,'Codebook Machine Read'!D:E,2,FALSE)</f>
        <v>36</v>
      </c>
      <c r="O50" s="32">
        <f>VLOOKUP('Data Catalogue 2023_RSS'!O50,'Codebook Machine Read'!A:B,2,FALSE)</f>
        <v>1</v>
      </c>
      <c r="P50" s="33">
        <f>VLOOKUP('Data Catalogue 2023_RSS'!P50,'Codebook Machine Read'!V:W,2,FALSE)</f>
        <v>14</v>
      </c>
      <c r="Q50" s="32">
        <f>VLOOKUP('Data Catalogue 2023_RSS'!Q50,'Codebook Machine Read'!Y:Z,2,FALSE)</f>
        <v>2</v>
      </c>
      <c r="R50" s="32">
        <f>VLOOKUP('Data Catalogue 2023_RSS'!R50,'Codebook Machine Read'!AB:AC,2,FALSE)</f>
        <v>2</v>
      </c>
      <c r="S50" s="34">
        <f>VLOOKUP('Data Catalogue 2023_Excel'!R50,'Codebook Machine Read'!G:H,2,FALSE)</f>
        <v>2</v>
      </c>
      <c r="T50" s="36">
        <f>'Data Catalogue 2023_RSS'!T50</f>
        <v>0</v>
      </c>
      <c r="U50" s="36">
        <f>'Data Catalogue 2023_RSS'!U50</f>
        <v>0</v>
      </c>
      <c r="V50" s="34">
        <f>VLOOKUP('Data Catalogue 2023_Excel'!S50,'Codebook Machine Read'!$P:$Q,2, FALSE)</f>
        <v>0</v>
      </c>
      <c r="W50" s="31" t="str">
        <f>'Data Catalogue 2023_RSS'!W50</f>
        <v>https://www.cdp.net/en/investor/temperature-ratings</v>
      </c>
      <c r="X50" s="35">
        <f>'Data Catalogue 2023_RSS'!X50</f>
        <v>0</v>
      </c>
      <c r="Y50" s="35">
        <f>'Data Catalogue 2023_RSS'!Y50</f>
        <v>1</v>
      </c>
      <c r="Z50" s="35">
        <f>'Data Catalogue 2023_RSS'!Z50</f>
        <v>1</v>
      </c>
      <c r="AA50" s="35">
        <f>'Data Catalogue 2023_RSS'!AA50</f>
        <v>1</v>
      </c>
      <c r="AB50" s="35">
        <f>'Data Catalogue 2023_RSS'!AB50</f>
        <v>0</v>
      </c>
      <c r="AC50" s="35">
        <f>'Data Catalogue 2023_RSS'!AC50</f>
        <v>0</v>
      </c>
      <c r="AD50" s="35">
        <f>'Data Catalogue 2023_RSS'!AD50</f>
        <v>1</v>
      </c>
      <c r="AE50" s="35">
        <f>'Data Catalogue 2023_RSS'!AE50</f>
        <v>0</v>
      </c>
      <c r="AF50" s="31" t="str">
        <f>'Data Catalogue 2023_RSS'!AF50</f>
        <v>The CDP-WWF temperature rating methodology is an open-source methodology which translates targets into an intuitive metric. It consists of three steps- a target protocol that converts emission targets to temperatures; a company protocol that aggregates the targets into an overall score; and a portfolio protocol that weights the scores across an investment portfolio.</v>
      </c>
    </row>
    <row r="51" spans="1:32" x14ac:dyDescent="0.2">
      <c r="A51" s="30">
        <f>'Data Catalogue 2023_RSS'!A51</f>
        <v>49</v>
      </c>
      <c r="B51" s="30">
        <f>'Data Catalogue 2023_RSS'!B51</f>
        <v>8</v>
      </c>
      <c r="C51" s="30">
        <f>'Data Catalogue 2023_RSS'!C51</f>
        <v>3</v>
      </c>
      <c r="D51" s="30" t="str">
        <f>'Data Catalogue 2023_RSS'!D51</f>
        <v>8.3</v>
      </c>
      <c r="E51" s="31" t="str">
        <f>'Data Catalogue 2023_RSS'!E51</f>
        <v>Portfolio temperature</v>
      </c>
      <c r="F51" s="32">
        <f>VLOOKUP('Data Catalogue 2023_RSS'!F51,'Codebook Machine Read'!J:K,2,FALSE)</f>
        <v>1</v>
      </c>
      <c r="G51" s="32">
        <f>VLOOKUP('Data Catalogue 2023_RSS'!G51,'Codebook Machine Read'!AE:AF,2,FALSE)</f>
        <v>1</v>
      </c>
      <c r="H51" s="32" t="str">
        <f>'Data Catalogue 2023_RSS'!H51</f>
        <v>sector</v>
      </c>
      <c r="I51" s="32">
        <f>'Data Catalogue 2023_RSS'!I51</f>
        <v>20</v>
      </c>
      <c r="J51" s="30" t="str">
        <f>'Data Catalogue 2023_RSS'!J51</f>
        <v>ghg.ftprint.porttemp.sector.msci</v>
      </c>
      <c r="K51" s="30" t="str">
        <f>'Data Catalogue 2023_RSS'!K51</f>
        <v>ghg.ftprint.porttemp.sector.msci.8.3</v>
      </c>
      <c r="L51" s="31" t="str">
        <f>'Data Catalogue 2023_RSS'!L51</f>
        <v>1. Morgan Stanley Capital International (MSCI)
2. Carbon Disclosure Project (CDP) - World Wide Fund for Nature (WWF)</v>
      </c>
      <c r="M51" s="32" cm="1">
        <f t="array" ref="M51">INDEX('Codebook Machine Read'!T:T,MATCH(TRUE,INDEX('Codebook Machine Read'!S:S='Data Catalogue 2023_RSS'!M51,0),0))</f>
        <v>43</v>
      </c>
      <c r="N51" s="32">
        <f>VLOOKUP('Data Catalogue 2023_RSS'!N51,'Codebook Machine Read'!D:E,2,FALSE)</f>
        <v>36</v>
      </c>
      <c r="O51" s="32">
        <f>VLOOKUP('Data Catalogue 2023_RSS'!O51,'Codebook Machine Read'!A:B,2,FALSE)</f>
        <v>1</v>
      </c>
      <c r="P51" s="33">
        <f>VLOOKUP('Data Catalogue 2023_RSS'!P51,'Codebook Machine Read'!V:W,2,FALSE)</f>
        <v>95</v>
      </c>
      <c r="Q51" s="32">
        <f>VLOOKUP('Data Catalogue 2023_RSS'!Q51,'Codebook Machine Read'!Y:Z,2,FALSE)</f>
        <v>1</v>
      </c>
      <c r="R51" s="32">
        <f>VLOOKUP('Data Catalogue 2023_RSS'!R51,'Codebook Machine Read'!AB:AC,2,FALSE)</f>
        <v>2</v>
      </c>
      <c r="S51" s="34">
        <f>VLOOKUP('Data Catalogue 2023_Excel'!R51,'Codebook Machine Read'!G:H,2,FALSE)</f>
        <v>2</v>
      </c>
      <c r="T51" s="36">
        <f>'Data Catalogue 2023_RSS'!T51</f>
        <v>0</v>
      </c>
      <c r="U51" s="36">
        <f>'Data Catalogue 2023_RSS'!U51</f>
        <v>0</v>
      </c>
      <c r="V51" s="34">
        <f>VLOOKUP('Data Catalogue 2023_Excel'!S51,'Codebook Machine Read'!$P:$Q,2, FALSE)</f>
        <v>0</v>
      </c>
      <c r="W51" s="31" t="str">
        <f>'Data Catalogue 2023_RSS'!W51</f>
        <v>https://www.msci.com/our-solutions/climate-investing/implied-temperature-rise</v>
      </c>
      <c r="X51" s="35">
        <f>'Data Catalogue 2023_RSS'!X51</f>
        <v>0</v>
      </c>
      <c r="Y51" s="35">
        <f>'Data Catalogue 2023_RSS'!Y51</f>
        <v>1</v>
      </c>
      <c r="Z51" s="35">
        <f>'Data Catalogue 2023_RSS'!Z51</f>
        <v>1</v>
      </c>
      <c r="AA51" s="35">
        <f>'Data Catalogue 2023_RSS'!AA51</f>
        <v>1</v>
      </c>
      <c r="AB51" s="35">
        <f>'Data Catalogue 2023_RSS'!AB51</f>
        <v>0</v>
      </c>
      <c r="AC51" s="35">
        <f>'Data Catalogue 2023_RSS'!AC51</f>
        <v>0</v>
      </c>
      <c r="AD51" s="35">
        <f>'Data Catalogue 2023_RSS'!AD51</f>
        <v>1</v>
      </c>
      <c r="AE51" s="35">
        <f>'Data Catalogue 2023_RSS'!AE51</f>
        <v>0</v>
      </c>
      <c r="AF51" s="31" t="str">
        <f>'Data Catalogue 2023_RSS'!AF51</f>
        <v>Data is available upon subscription.</v>
      </c>
    </row>
    <row r="52" spans="1:32" x14ac:dyDescent="0.2">
      <c r="A52" s="30">
        <f>'Data Catalogue 2023_RSS'!A52</f>
        <v>50</v>
      </c>
      <c r="B52" s="30">
        <f>'Data Catalogue 2023_RSS'!B52</f>
        <v>9</v>
      </c>
      <c r="C52" s="30">
        <f>'Data Catalogue 2023_RSS'!C52</f>
        <v>1</v>
      </c>
      <c r="D52" s="30" t="str">
        <f>'Data Catalogue 2023_RSS'!D52</f>
        <v>9.1</v>
      </c>
      <c r="E52" s="31" t="str">
        <f>'Data Catalogue 2023_RSS'!E52</f>
        <v>Internal carbon price</v>
      </c>
      <c r="F52" s="32">
        <f>VLOOKUP('Data Catalogue 2023_RSS'!F52,'Codebook Machine Read'!J:K,2,FALSE)</f>
        <v>3</v>
      </c>
      <c r="G52" s="32">
        <f>VLOOKUP('Data Catalogue 2023_RSS'!G52,'Codebook Machine Read'!AE:AF,2,FALSE)</f>
        <v>1</v>
      </c>
      <c r="H52" s="32" t="str">
        <f>'Data Catalogue 2023_RSS'!H52</f>
        <v>entity</v>
      </c>
      <c r="I52" s="32">
        <f>'Data Catalogue 2023_RSS'!I52</f>
        <v>21</v>
      </c>
      <c r="J52" s="30" t="str">
        <f>'Data Catalogue 2023_RSS'!J52</f>
        <v>ghg.tsens.intcarbprice.entity.cdp</v>
      </c>
      <c r="K52" s="30" t="str">
        <f>'Data Catalogue 2023_RSS'!K52</f>
        <v>ghg.tsens.intcarbprice.entity.cdp.9.1</v>
      </c>
      <c r="L52" s="31" t="str">
        <f>'Data Catalogue 2023_RSS'!L52</f>
        <v>UN Framework Convention on Climate Change Kyoto Protocol</v>
      </c>
      <c r="M52" s="32" cm="1">
        <f t="array" ref="M52">INDEX('Codebook Machine Read'!T:T,MATCH(TRUE,INDEX('Codebook Machine Read'!S:S='Data Catalogue 2023_RSS'!M52,0),0))</f>
        <v>147</v>
      </c>
      <c r="N52" s="32">
        <f>VLOOKUP('Data Catalogue 2023_RSS'!N52,'Codebook Machine Read'!D:E,2,FALSE)</f>
        <v>15</v>
      </c>
      <c r="O52" s="32">
        <f>VLOOKUP('Data Catalogue 2023_RSS'!O52,'Codebook Machine Read'!A:B,2,FALSE)</f>
        <v>1</v>
      </c>
      <c r="P52" s="33">
        <f>VLOOKUP('Data Catalogue 2023_RSS'!P52,'Codebook Machine Read'!V:W,2,FALSE)</f>
        <v>14</v>
      </c>
      <c r="Q52" s="32">
        <f>VLOOKUP('Data Catalogue 2023_RSS'!Q52,'Codebook Machine Read'!Y:Z,2,FALSE)</f>
        <v>2</v>
      </c>
      <c r="R52" s="32">
        <f>VLOOKUP('Data Catalogue 2023_RSS'!R52,'Codebook Machine Read'!AB:AC,2,FALSE)</f>
        <v>2</v>
      </c>
      <c r="S52" s="34">
        <f>VLOOKUP('Data Catalogue 2023_Excel'!R52,'Codebook Machine Read'!G:H,2,FALSE)</f>
        <v>2</v>
      </c>
      <c r="T52" s="36">
        <f>'Data Catalogue 2023_RSS'!T52</f>
        <v>0</v>
      </c>
      <c r="U52" s="36">
        <f>'Data Catalogue 2023_RSS'!U52</f>
        <v>0</v>
      </c>
      <c r="V52" s="34">
        <f>VLOOKUP('Data Catalogue 2023_Excel'!S52,'Codebook Machine Read'!$P:$Q,2, FALSE)</f>
        <v>0</v>
      </c>
      <c r="W52" s="31" t="str">
        <f>'Data Catalogue 2023_RSS'!W52</f>
        <v>https://www.cdp.net/en/climate/carbon-pricing</v>
      </c>
      <c r="X52" s="35">
        <f>'Data Catalogue 2023_RSS'!X52</f>
        <v>1</v>
      </c>
      <c r="Y52" s="35">
        <f>'Data Catalogue 2023_RSS'!Y52</f>
        <v>1</v>
      </c>
      <c r="Z52" s="35">
        <f>'Data Catalogue 2023_RSS'!Z52</f>
        <v>0</v>
      </c>
      <c r="AA52" s="35">
        <f>'Data Catalogue 2023_RSS'!AA52</f>
        <v>0</v>
      </c>
      <c r="AB52" s="35">
        <f>'Data Catalogue 2023_RSS'!AB52</f>
        <v>0</v>
      </c>
      <c r="AC52" s="35">
        <f>'Data Catalogue 2023_RSS'!AC52</f>
        <v>0</v>
      </c>
      <c r="AD52" s="35">
        <f>'Data Catalogue 2023_RSS'!AD52</f>
        <v>1</v>
      </c>
      <c r="AE52" s="35">
        <f>'Data Catalogue 2023_RSS'!AE52</f>
        <v>1</v>
      </c>
      <c r="AF52" s="31" t="str">
        <f>'Data Catalogue 2023_RSS'!AF52</f>
        <v>CDP’s data on internal carbon pricing offers insights that can inform policies to integrate the economic cost of carbon emissions into long-term planning.</v>
      </c>
    </row>
    <row r="53" spans="1:32" x14ac:dyDescent="0.2">
      <c r="A53" s="30">
        <f>'Data Catalogue 2023_RSS'!A53</f>
        <v>51</v>
      </c>
      <c r="B53" s="30">
        <f>'Data Catalogue 2023_RSS'!B53</f>
        <v>9</v>
      </c>
      <c r="C53" s="30">
        <f>'Data Catalogue 2023_RSS'!C53</f>
        <v>2</v>
      </c>
      <c r="D53" s="30" t="str">
        <f>'Data Catalogue 2023_RSS'!D53</f>
        <v>9.2</v>
      </c>
      <c r="E53" s="31" t="str">
        <f>'Data Catalogue 2023_RSS'!E53</f>
        <v>Internal carbon price</v>
      </c>
      <c r="F53" s="32">
        <f>VLOOKUP('Data Catalogue 2023_RSS'!F53,'Codebook Machine Read'!J:K,2,FALSE)</f>
        <v>3</v>
      </c>
      <c r="G53" s="32">
        <f>VLOOKUP('Data Catalogue 2023_RSS'!G53,'Codebook Machine Read'!AE:AF,2,FALSE)</f>
        <v>1</v>
      </c>
      <c r="H53" s="32" t="str">
        <f>'Data Catalogue 2023_RSS'!H53</f>
        <v>entity</v>
      </c>
      <c r="I53" s="32">
        <f>'Data Catalogue 2023_RSS'!I53</f>
        <v>21</v>
      </c>
      <c r="J53" s="30" t="str">
        <f>'Data Catalogue 2023_RSS'!J53</f>
        <v>ghg.tsens.intcarbprice.entity.entity</v>
      </c>
      <c r="K53" s="30" t="str">
        <f>'Data Catalogue 2023_RSS'!K53</f>
        <v>ghg.tsens.intcarbprice.entity.entity.9.2</v>
      </c>
      <c r="L53" s="31" t="str">
        <f>'Data Catalogue 2023_RSS'!L53</f>
        <v>UN Framework Convention on Climate Change Kyoto Protocol</v>
      </c>
      <c r="M53" s="32" cm="1">
        <f t="array" ref="M53">INDEX('Codebook Machine Read'!T:T,MATCH(TRUE,INDEX('Codebook Machine Read'!S:S='Data Catalogue 2023_RSS'!M53,0),0))</f>
        <v>147</v>
      </c>
      <c r="N53" s="32">
        <f>VLOOKUP('Data Catalogue 2023_RSS'!N53,'Codebook Machine Read'!D:E,2,FALSE)</f>
        <v>15</v>
      </c>
      <c r="O53" s="32">
        <f>VLOOKUP('Data Catalogue 2023_RSS'!O53,'Codebook Machine Read'!A:B,2,FALSE)</f>
        <v>1</v>
      </c>
      <c r="P53" s="33">
        <f>VLOOKUP('Data Catalogue 2023_RSS'!P53,'Codebook Machine Read'!V:W,2,FALSE)</f>
        <v>41</v>
      </c>
      <c r="Q53" s="32">
        <f>VLOOKUP('Data Catalogue 2023_RSS'!Q53,'Codebook Machine Read'!Y:Z,2,FALSE)</f>
        <v>1</v>
      </c>
      <c r="R53" s="32">
        <f>VLOOKUP('Data Catalogue 2023_RSS'!R53,'Codebook Machine Read'!AB:AC,2,FALSE)</f>
        <v>1</v>
      </c>
      <c r="S53" s="34">
        <f>VLOOKUP('Data Catalogue 2023_Excel'!R53,'Codebook Machine Read'!G:H,2,FALSE)</f>
        <v>0</v>
      </c>
      <c r="T53" s="36">
        <f>'Data Catalogue 2023_RSS'!T53</f>
        <v>0</v>
      </c>
      <c r="U53" s="36">
        <f>'Data Catalogue 2023_RSS'!U53</f>
        <v>0</v>
      </c>
      <c r="V53" s="34">
        <f>VLOOKUP('Data Catalogue 2023_Excel'!S53,'Codebook Machine Read'!$P:$Q,2, FALSE)</f>
        <v>0</v>
      </c>
      <c r="W53" s="31" t="str">
        <f>'Data Catalogue 2023_RSS'!W53</f>
        <v>Not available</v>
      </c>
      <c r="X53" s="35">
        <f>'Data Catalogue 2023_RSS'!X53</f>
        <v>1</v>
      </c>
      <c r="Y53" s="35">
        <f>'Data Catalogue 2023_RSS'!Y53</f>
        <v>1</v>
      </c>
      <c r="Z53" s="35">
        <f>'Data Catalogue 2023_RSS'!Z53</f>
        <v>0</v>
      </c>
      <c r="AA53" s="35">
        <f>'Data Catalogue 2023_RSS'!AA53</f>
        <v>0</v>
      </c>
      <c r="AB53" s="35">
        <f>'Data Catalogue 2023_RSS'!AB53</f>
        <v>0</v>
      </c>
      <c r="AC53" s="35">
        <f>'Data Catalogue 2023_RSS'!AC53</f>
        <v>0</v>
      </c>
      <c r="AD53" s="35">
        <f>'Data Catalogue 2023_RSS'!AD53</f>
        <v>1</v>
      </c>
      <c r="AE53" s="35">
        <f>'Data Catalogue 2023_RSS'!AE53</f>
        <v>1</v>
      </c>
      <c r="AF53" s="31" t="str">
        <f>'Data Catalogue 2023_RSS'!AF53</f>
        <v>Data is not available.</v>
      </c>
    </row>
    <row r="54" spans="1:32" x14ac:dyDescent="0.2">
      <c r="A54" s="30">
        <f>'Data Catalogue 2023_RSS'!A54</f>
        <v>52</v>
      </c>
      <c r="B54" s="30">
        <f>'Data Catalogue 2023_RSS'!B54</f>
        <v>10</v>
      </c>
      <c r="C54" s="30">
        <f>'Data Catalogue 2023_RSS'!C54</f>
        <v>1</v>
      </c>
      <c r="D54" s="30" t="str">
        <f>'Data Catalogue 2023_RSS'!D54</f>
        <v>10.1</v>
      </c>
      <c r="E54" s="31" t="str">
        <f>'Data Catalogue 2023_RSS'!E54</f>
        <v>Green or Net Zero Carbon Buildings Commitment</v>
      </c>
      <c r="F54" s="32">
        <f>VLOOKUP('Data Catalogue 2023_RSS'!F54,'Codebook Machine Read'!J:K,2,FALSE)</f>
        <v>1</v>
      </c>
      <c r="G54" s="32">
        <f>VLOOKUP('Data Catalogue 2023_RSS'!G54,'Codebook Machine Read'!AE:AF,2,FALSE)</f>
        <v>1</v>
      </c>
      <c r="H54" s="32" t="str">
        <f>'Data Catalogue 2023_RSS'!H54</f>
        <v>sector</v>
      </c>
      <c r="I54" s="32">
        <f>'Data Catalogue 2023_RSS'!I54</f>
        <v>22</v>
      </c>
      <c r="J54" s="30" t="str">
        <f>'Data Catalogue 2023_RSS'!J54</f>
        <v>ghg.ftprint.grbuildcomm.sector.gbi</v>
      </c>
      <c r="K54" s="30" t="str">
        <f>'Data Catalogue 2023_RSS'!K54</f>
        <v>ghg.ftprint.grbuildcomm.sector.gbi.10.1</v>
      </c>
      <c r="L54" s="31" t="str">
        <f>'Data Catalogue 2023_RSS'!L54</f>
        <v>2°C aligned companies/ Net Zero Carbon by 2050</v>
      </c>
      <c r="M54" s="32" cm="1">
        <f t="array" ref="M54">INDEX('Codebook Machine Read'!T:T,MATCH(TRUE,INDEX('Codebook Machine Read'!S:S='Data Catalogue 2023_RSS'!M54,0),0))</f>
        <v>0</v>
      </c>
      <c r="N54" s="32">
        <f>VLOOKUP('Data Catalogue 2023_RSS'!N54,'Codebook Machine Read'!D:E,2,FALSE)</f>
        <v>36</v>
      </c>
      <c r="O54" s="32">
        <f>VLOOKUP('Data Catalogue 2023_RSS'!O54,'Codebook Machine Read'!A:B,2,FALSE)</f>
        <v>2</v>
      </c>
      <c r="P54" s="33">
        <f>VLOOKUP('Data Catalogue 2023_RSS'!P54,'Codebook Machine Read'!V:W,2,FALSE)</f>
        <v>61</v>
      </c>
      <c r="Q54" s="32">
        <f>VLOOKUP('Data Catalogue 2023_RSS'!Q54,'Codebook Machine Read'!Y:Z,2,FALSE)</f>
        <v>2</v>
      </c>
      <c r="R54" s="32">
        <f>VLOOKUP('Data Catalogue 2023_RSS'!R54,'Codebook Machine Read'!AB:AC,2,FALSE)</f>
        <v>2</v>
      </c>
      <c r="S54" s="34">
        <f>VLOOKUP('Data Catalogue 2023_Excel'!R54,'Codebook Machine Read'!G:H,2,FALSE)</f>
        <v>1</v>
      </c>
      <c r="T54" s="36">
        <f>'Data Catalogue 2023_RSS'!T54</f>
        <v>0</v>
      </c>
      <c r="U54" s="36">
        <f>'Data Catalogue 2023_RSS'!U54</f>
        <v>0</v>
      </c>
      <c r="V54" s="34">
        <f>VLOOKUP('Data Catalogue 2023_Excel'!S54,'Codebook Machine Read'!$P:$Q,2, FALSE)</f>
        <v>99</v>
      </c>
      <c r="W54" s="31" t="str">
        <f>'Data Catalogue 2023_RSS'!W54</f>
        <v>https://www.greenbuildingindex.org/how-gbi-works/gbi-certified-buildings/</v>
      </c>
      <c r="X54" s="35">
        <f>'Data Catalogue 2023_RSS'!X54</f>
        <v>1</v>
      </c>
      <c r="Y54" s="35">
        <f>'Data Catalogue 2023_RSS'!Y54</f>
        <v>1</v>
      </c>
      <c r="Z54" s="35">
        <f>'Data Catalogue 2023_RSS'!Z54</f>
        <v>0</v>
      </c>
      <c r="AA54" s="35">
        <f>'Data Catalogue 2023_RSS'!AA54</f>
        <v>0</v>
      </c>
      <c r="AB54" s="35">
        <f>'Data Catalogue 2023_RSS'!AB54</f>
        <v>0</v>
      </c>
      <c r="AC54" s="35">
        <f>'Data Catalogue 2023_RSS'!AC54</f>
        <v>0</v>
      </c>
      <c r="AD54" s="35">
        <f>'Data Catalogue 2023_RSS'!AD54</f>
        <v>0</v>
      </c>
      <c r="AE54" s="35">
        <f>'Data Catalogue 2023_RSS'!AE54</f>
        <v>0</v>
      </c>
      <c r="AF54" s="31" t="str">
        <f>'Data Catalogue 2023_RSS'!AF54</f>
        <v>The list of buildings in Malaysia certified by Green Building Index is available in the website.</v>
      </c>
    </row>
    <row r="55" spans="1:32" x14ac:dyDescent="0.2">
      <c r="A55" s="30">
        <f>'Data Catalogue 2023_RSS'!A55</f>
        <v>53</v>
      </c>
      <c r="B55" s="30">
        <f>'Data Catalogue 2023_RSS'!B55</f>
        <v>10</v>
      </c>
      <c r="C55" s="30">
        <f>'Data Catalogue 2023_RSS'!C55</f>
        <v>2</v>
      </c>
      <c r="D55" s="30" t="str">
        <f>'Data Catalogue 2023_RSS'!D55</f>
        <v>10.2</v>
      </c>
      <c r="E55" s="31" t="str">
        <f>'Data Catalogue 2023_RSS'!E55</f>
        <v>Green or Net Zero Carbon Buildings Commitment</v>
      </c>
      <c r="F55" s="32">
        <f>VLOOKUP('Data Catalogue 2023_RSS'!F55,'Codebook Machine Read'!J:K,2,FALSE)</f>
        <v>1</v>
      </c>
      <c r="G55" s="32">
        <f>VLOOKUP('Data Catalogue 2023_RSS'!G55,'Codebook Machine Read'!AE:AF,2,FALSE)</f>
        <v>1</v>
      </c>
      <c r="H55" s="32" t="str">
        <f>'Data Catalogue 2023_RSS'!H55</f>
        <v>sector</v>
      </c>
      <c r="I55" s="32">
        <f>'Data Catalogue 2023_RSS'!I55</f>
        <v>22</v>
      </c>
      <c r="J55" s="30" t="str">
        <f>'Data Catalogue 2023_RSS'!J55</f>
        <v>ghg.ftprint.grbuildcomm.sector.wgbc</v>
      </c>
      <c r="K55" s="30" t="str">
        <f>'Data Catalogue 2023_RSS'!K55</f>
        <v>ghg.ftprint.grbuildcomm.sector.wgbc.10.2</v>
      </c>
      <c r="L55" s="31" t="str">
        <f>'Data Catalogue 2023_RSS'!L55</f>
        <v>2°C aligned companies/ Net Zero Carbon by 2050</v>
      </c>
      <c r="M55" s="32" cm="1">
        <f t="array" ref="M55">INDEX('Codebook Machine Read'!T:T,MATCH(TRUE,INDEX('Codebook Machine Read'!S:S='Data Catalogue 2023_RSS'!M55,0),0))</f>
        <v>0</v>
      </c>
      <c r="N55" s="32">
        <f>VLOOKUP('Data Catalogue 2023_RSS'!N55,'Codebook Machine Read'!D:E,2,FALSE)</f>
        <v>36</v>
      </c>
      <c r="O55" s="32">
        <f>VLOOKUP('Data Catalogue 2023_RSS'!O55,'Codebook Machine Read'!A:B,2,FALSE)</f>
        <v>2</v>
      </c>
      <c r="P55" s="33">
        <f>VLOOKUP('Data Catalogue 2023_RSS'!P55,'Codebook Machine Read'!V:W,2,FALSE)</f>
        <v>153</v>
      </c>
      <c r="Q55" s="32">
        <f>VLOOKUP('Data Catalogue 2023_RSS'!Q55,'Codebook Machine Read'!Y:Z,2,FALSE)</f>
        <v>2</v>
      </c>
      <c r="R55" s="32">
        <f>VLOOKUP('Data Catalogue 2023_RSS'!R55,'Codebook Machine Read'!AB:AC,2,FALSE)</f>
        <v>2</v>
      </c>
      <c r="S55" s="34">
        <f>VLOOKUP('Data Catalogue 2023_Excel'!R55,'Codebook Machine Read'!G:H,2,FALSE)</f>
        <v>1</v>
      </c>
      <c r="T55" s="36">
        <f>'Data Catalogue 2023_RSS'!T55</f>
        <v>0</v>
      </c>
      <c r="U55" s="36">
        <f>'Data Catalogue 2023_RSS'!U55</f>
        <v>0</v>
      </c>
      <c r="V55" s="34">
        <f>VLOOKUP('Data Catalogue 2023_Excel'!S55,'Codebook Machine Read'!$P:$Q,2, FALSE)</f>
        <v>99</v>
      </c>
      <c r="W55" s="31" t="str">
        <f>'Data Catalogue 2023_RSS'!W55</f>
        <v>https://www.worldgbc.org/thecommitment#:~:text=Net%20zero%20carbon%20is%20when,renewable%20energy%20sources%20and%20offsets.</v>
      </c>
      <c r="X55" s="35">
        <f>'Data Catalogue 2023_RSS'!X55</f>
        <v>1</v>
      </c>
      <c r="Y55" s="35">
        <f>'Data Catalogue 2023_RSS'!Y55</f>
        <v>1</v>
      </c>
      <c r="Z55" s="35">
        <f>'Data Catalogue 2023_RSS'!Z55</f>
        <v>0</v>
      </c>
      <c r="AA55" s="35">
        <f>'Data Catalogue 2023_RSS'!AA55</f>
        <v>0</v>
      </c>
      <c r="AB55" s="35">
        <f>'Data Catalogue 2023_RSS'!AB55</f>
        <v>0</v>
      </c>
      <c r="AC55" s="35">
        <f>'Data Catalogue 2023_RSS'!AC55</f>
        <v>0</v>
      </c>
      <c r="AD55" s="35">
        <f>'Data Catalogue 2023_RSS'!AD55</f>
        <v>0</v>
      </c>
      <c r="AE55" s="35">
        <f>'Data Catalogue 2023_RSS'!AE55</f>
        <v>0</v>
      </c>
      <c r="AF55" s="31" t="str">
        <f>'Data Catalogue 2023_RSS'!AF55</f>
        <v>The Net Zero Carbon Buildings Commitment is developed to recognise and promote advanced climate leadership action from businesses, organisations, cities and subnational governments in decarbonising the built environment, to inspire others to take similar action and remove barriers to implementation.</v>
      </c>
    </row>
    <row r="56" spans="1:32" x14ac:dyDescent="0.2">
      <c r="A56" s="30">
        <f>'Data Catalogue 2023_RSS'!A56</f>
        <v>54</v>
      </c>
      <c r="B56" s="30">
        <f>'Data Catalogue 2023_RSS'!B56</f>
        <v>11</v>
      </c>
      <c r="C56" s="30">
        <f>'Data Catalogue 2023_RSS'!C56</f>
        <v>1</v>
      </c>
      <c r="D56" s="30" t="str">
        <f>'Data Catalogue 2023_RSS'!D56</f>
        <v>11.1</v>
      </c>
      <c r="E56" s="31" t="str">
        <f>'Data Catalogue 2023_RSS'!E56</f>
        <v>Emission intensity performance of buildings in Malaysia</v>
      </c>
      <c r="F56" s="32">
        <f>VLOOKUP('Data Catalogue 2023_RSS'!F56,'Codebook Machine Read'!J:K,2,FALSE)</f>
        <v>1</v>
      </c>
      <c r="G56" s="32">
        <f>VLOOKUP('Data Catalogue 2023_RSS'!G56,'Codebook Machine Read'!AE:AF,2,FALSE)</f>
        <v>1</v>
      </c>
      <c r="H56" s="32" t="str">
        <f>'Data Catalogue 2023_RSS'!H56</f>
        <v>building</v>
      </c>
      <c r="I56" s="32">
        <f>'Data Catalogue 2023_RSS'!I56</f>
        <v>23</v>
      </c>
      <c r="J56" s="30" t="str">
        <f>'Data Catalogue 2023_RSS'!J56</f>
        <v>ghg.ftprint.emintbuild.building.ec</v>
      </c>
      <c r="K56" s="30" t="str">
        <f>'Data Catalogue 2023_RSS'!K56</f>
        <v>ghg.ftprint.emintbuild.building.ec.11.1</v>
      </c>
      <c r="L56" s="31" t="str">
        <f>'Data Catalogue 2023_RSS'!L56</f>
        <v>Climate Bonds Standard - Low Carbon Building Criteria</v>
      </c>
      <c r="M56" s="32" cm="1">
        <f t="array" ref="M56">INDEX('Codebook Machine Read'!T:T,MATCH(TRUE,INDEX('Codebook Machine Read'!S:S='Data Catalogue 2023_RSS'!M56,0),0))</f>
        <v>73</v>
      </c>
      <c r="N56" s="32">
        <f>VLOOKUP('Data Catalogue 2023_RSS'!N56,'Codebook Machine Read'!D:E,2,FALSE)</f>
        <v>3</v>
      </c>
      <c r="O56" s="32">
        <f>VLOOKUP('Data Catalogue 2023_RSS'!O56,'Codebook Machine Read'!A:B,2,FALSE)</f>
        <v>1</v>
      </c>
      <c r="P56" s="33">
        <f>VLOOKUP('Data Catalogue 2023_RSS'!P56,'Codebook Machine Read'!V:W,2,FALSE)</f>
        <v>40</v>
      </c>
      <c r="Q56" s="32">
        <f>VLOOKUP('Data Catalogue 2023_RSS'!Q56,'Codebook Machine Read'!Y:Z,2,FALSE)</f>
        <v>4</v>
      </c>
      <c r="R56" s="32">
        <f>VLOOKUP('Data Catalogue 2023_RSS'!R56,'Codebook Machine Read'!AB:AC,2,FALSE)</f>
        <v>1</v>
      </c>
      <c r="S56" s="34">
        <f>VLOOKUP('Data Catalogue 2023_Excel'!R56,'Codebook Machine Read'!G:H,2,FALSE)</f>
        <v>0</v>
      </c>
      <c r="T56" s="36">
        <f>'Data Catalogue 2023_RSS'!T56</f>
        <v>0</v>
      </c>
      <c r="U56" s="36">
        <f>'Data Catalogue 2023_RSS'!U56</f>
        <v>0</v>
      </c>
      <c r="V56" s="34">
        <f>VLOOKUP('Data Catalogue 2023_Excel'!S56,'Codebook Machine Read'!$P:$Q,2, FALSE)</f>
        <v>0</v>
      </c>
      <c r="W56" s="31" t="str">
        <f>'Data Catalogue 2023_RSS'!W56</f>
        <v>Not available</v>
      </c>
      <c r="X56" s="35">
        <f>'Data Catalogue 2023_RSS'!X56</f>
        <v>0</v>
      </c>
      <c r="Y56" s="35">
        <f>'Data Catalogue 2023_RSS'!Y56</f>
        <v>1</v>
      </c>
      <c r="Z56" s="35">
        <f>'Data Catalogue 2023_RSS'!Z56</f>
        <v>0</v>
      </c>
      <c r="AA56" s="35">
        <f>'Data Catalogue 2023_RSS'!AA56</f>
        <v>0</v>
      </c>
      <c r="AB56" s="35">
        <f>'Data Catalogue 2023_RSS'!AB56</f>
        <v>0</v>
      </c>
      <c r="AC56" s="35">
        <f>'Data Catalogue 2023_RSS'!AC56</f>
        <v>1</v>
      </c>
      <c r="AD56" s="35">
        <f>'Data Catalogue 2023_RSS'!AD56</f>
        <v>0</v>
      </c>
      <c r="AE56" s="35">
        <f>'Data Catalogue 2023_RSS'!AE56</f>
        <v>0</v>
      </c>
      <c r="AF56" s="31" t="str">
        <f>'Data Catalogue 2023_RSS'!AF56</f>
        <v>Data is not available.</v>
      </c>
    </row>
    <row r="57" spans="1:32" x14ac:dyDescent="0.2">
      <c r="A57" s="30">
        <f>'Data Catalogue 2023_RSS'!A57</f>
        <v>55</v>
      </c>
      <c r="B57" s="30">
        <f>'Data Catalogue 2023_RSS'!B57</f>
        <v>11</v>
      </c>
      <c r="C57" s="30">
        <f>'Data Catalogue 2023_RSS'!C57</f>
        <v>2</v>
      </c>
      <c r="D57" s="30" t="str">
        <f>'Data Catalogue 2023_RSS'!D57</f>
        <v>11.2</v>
      </c>
      <c r="E57" s="31" t="str">
        <f>'Data Catalogue 2023_RSS'!E57</f>
        <v>Emission intensity performance of buildings in Malaysia</v>
      </c>
      <c r="F57" s="32">
        <f>VLOOKUP('Data Catalogue 2023_RSS'!F57,'Codebook Machine Read'!J:K,2,FALSE)</f>
        <v>1</v>
      </c>
      <c r="G57" s="32">
        <f>VLOOKUP('Data Catalogue 2023_RSS'!G57,'Codebook Machine Read'!AE:AF,2,FALSE)</f>
        <v>1</v>
      </c>
      <c r="H57" s="32" t="str">
        <f>'Data Catalogue 2023_RSS'!H57</f>
        <v>building</v>
      </c>
      <c r="I57" s="32">
        <f>'Data Catalogue 2023_RSS'!I57</f>
        <v>23</v>
      </c>
      <c r="J57" s="30" t="str">
        <f>'Data Catalogue 2023_RSS'!J57</f>
        <v>ghg.ftprint.emintbuild.building.iea</v>
      </c>
      <c r="K57" s="30" t="str">
        <f>'Data Catalogue 2023_RSS'!K57</f>
        <v>ghg.ftprint.emintbuild.building.iea.11.2</v>
      </c>
      <c r="L57" s="31" t="str">
        <f>'Data Catalogue 2023_RSS'!L57</f>
        <v>Climate Bonds Standard - Low Carbon Building Criteria</v>
      </c>
      <c r="M57" s="32" cm="1">
        <f t="array" ref="M57">INDEX('Codebook Machine Read'!T:T,MATCH(TRUE,INDEX('Codebook Machine Read'!S:S='Data Catalogue 2023_RSS'!M57,0),0))</f>
        <v>73</v>
      </c>
      <c r="N57" s="32">
        <f>VLOOKUP('Data Catalogue 2023_RSS'!N57,'Codebook Machine Read'!D:E,2,FALSE)</f>
        <v>3</v>
      </c>
      <c r="O57" s="32">
        <f>VLOOKUP('Data Catalogue 2023_RSS'!O57,'Codebook Machine Read'!A:B,2,FALSE)</f>
        <v>1</v>
      </c>
      <c r="P57" s="33">
        <f>VLOOKUP('Data Catalogue 2023_RSS'!P57,'Codebook Machine Read'!V:W,2,FALSE)</f>
        <v>74</v>
      </c>
      <c r="Q57" s="32">
        <f>VLOOKUP('Data Catalogue 2023_RSS'!Q57,'Codebook Machine Read'!Y:Z,2,FALSE)</f>
        <v>3</v>
      </c>
      <c r="R57" s="32">
        <f>VLOOKUP('Data Catalogue 2023_RSS'!R57,'Codebook Machine Read'!AB:AC,2,FALSE)</f>
        <v>2</v>
      </c>
      <c r="S57" s="34">
        <f>VLOOKUP('Data Catalogue 2023_Excel'!R57,'Codebook Machine Read'!G:H,2,FALSE)</f>
        <v>1</v>
      </c>
      <c r="T57" s="36">
        <f>'Data Catalogue 2023_RSS'!T57</f>
        <v>0</v>
      </c>
      <c r="U57" s="36">
        <f>'Data Catalogue 2023_RSS'!U57</f>
        <v>0</v>
      </c>
      <c r="V57" s="34">
        <f>VLOOKUP('Data Catalogue 2023_Excel'!S57,'Codebook Machine Read'!$P:$Q,2, FALSE)</f>
        <v>0</v>
      </c>
      <c r="W57" s="31" t="str">
        <f>'Data Catalogue 2023_RSS'!W57</f>
        <v>https://www.iea.org/reports/buildings</v>
      </c>
      <c r="X57" s="35">
        <f>'Data Catalogue 2023_RSS'!X57</f>
        <v>0</v>
      </c>
      <c r="Y57" s="35">
        <f>'Data Catalogue 2023_RSS'!Y57</f>
        <v>1</v>
      </c>
      <c r="Z57" s="35">
        <f>'Data Catalogue 2023_RSS'!Z57</f>
        <v>0</v>
      </c>
      <c r="AA57" s="35">
        <f>'Data Catalogue 2023_RSS'!AA57</f>
        <v>0</v>
      </c>
      <c r="AB57" s="35">
        <f>'Data Catalogue 2023_RSS'!AB57</f>
        <v>0</v>
      </c>
      <c r="AC57" s="35">
        <f>'Data Catalogue 2023_RSS'!AC57</f>
        <v>1</v>
      </c>
      <c r="AD57" s="35">
        <f>'Data Catalogue 2023_RSS'!AD57</f>
        <v>0</v>
      </c>
      <c r="AE57" s="35">
        <f>'Data Catalogue 2023_RSS'!AE57</f>
        <v>0</v>
      </c>
      <c r="AF57" s="31" t="str">
        <f>'Data Catalogue 2023_RSS'!AF57</f>
        <v>Energy intensity performance can be found from this research journal: https://www.researchgate.net/publication/46496808_Energy_consumption_energy_savings_and_emission_analysis_in_Malaysian_office_buildings
https://www.iea.org/reports/buildings The data on CO2 emissions from the operation of buildings in the Net Zero Scenario, 2010-2030 is available at IEA website.</v>
      </c>
    </row>
    <row r="58" spans="1:32" x14ac:dyDescent="0.2">
      <c r="A58" s="30">
        <f>'Data Catalogue 2023_RSS'!A58</f>
        <v>56</v>
      </c>
      <c r="B58" s="30">
        <f>'Data Catalogue 2023_RSS'!B58</f>
        <v>12</v>
      </c>
      <c r="C58" s="30">
        <f>'Data Catalogue 2023_RSS'!C58</f>
        <v>1</v>
      </c>
      <c r="D58" s="30" t="str">
        <f>'Data Catalogue 2023_RSS'!D58</f>
        <v>12.1</v>
      </c>
      <c r="E58" s="31" t="str">
        <f>'Data Catalogue 2023_RSS'!E58</f>
        <v>Emission factors by Scope 1, 2 and 3</v>
      </c>
      <c r="F58" s="32">
        <f>VLOOKUP('Data Catalogue 2023_RSS'!F58,'Codebook Machine Read'!J:K,2,FALSE)</f>
        <v>1</v>
      </c>
      <c r="G58" s="32">
        <f>VLOOKUP('Data Catalogue 2023_RSS'!G58,'Codebook Machine Read'!AE:AF,2,FALSE)</f>
        <v>1</v>
      </c>
      <c r="H58" s="32" t="str">
        <f>'Data Catalogue 2023_RSS'!H58</f>
        <v>building</v>
      </c>
      <c r="I58" s="32">
        <f>'Data Catalogue 2023_RSS'!I58</f>
        <v>24</v>
      </c>
      <c r="J58" s="30" t="str">
        <f>'Data Catalogue 2023_RSS'!J58</f>
        <v>ghg.ftprint.emfacs123.building.pcaf</v>
      </c>
      <c r="K58" s="30" t="str">
        <f>'Data Catalogue 2023_RSS'!K58</f>
        <v>ghg.ftprint.emfacs123.building.pcaf.12.1</v>
      </c>
      <c r="L58" s="31" t="str">
        <f>'Data Catalogue 2023_RSS'!L58</f>
        <v>1. GHG Protocol Corporate Accounting and Reporting Standard
2. 2006 Intergovernmental Panel on Climate Change (IPCC) Guidelines for National GHG Inventories / Malaysia Biennial Update Report to UNFCCC
3. Annual Greenhouse Gas index
4. PCAF</v>
      </c>
      <c r="M58" s="32" cm="1">
        <f t="array" ref="M58">INDEX('Codebook Machine Read'!T:T,MATCH(TRUE,INDEX('Codebook Machine Read'!S:S='Data Catalogue 2023_RSS'!M58,0),0))</f>
        <v>25</v>
      </c>
      <c r="N58" s="32">
        <f>VLOOKUP('Data Catalogue 2023_RSS'!N58,'Codebook Machine Read'!D:E,2,FALSE)</f>
        <v>3</v>
      </c>
      <c r="O58" s="32">
        <f>VLOOKUP('Data Catalogue 2023_RSS'!O58,'Codebook Machine Read'!A:B,2,FALSE)</f>
        <v>1</v>
      </c>
      <c r="P58" s="33">
        <f>VLOOKUP('Data Catalogue 2023_RSS'!P58,'Codebook Machine Read'!V:W,2,FALSE)</f>
        <v>111</v>
      </c>
      <c r="Q58" s="32">
        <f>VLOOKUP('Data Catalogue 2023_RSS'!Q58,'Codebook Machine Read'!Y:Z,2,FALSE)</f>
        <v>2</v>
      </c>
      <c r="R58" s="32">
        <f>VLOOKUP('Data Catalogue 2023_RSS'!R58,'Codebook Machine Read'!AB:AC,2,FALSE)</f>
        <v>2</v>
      </c>
      <c r="S58" s="34">
        <f>VLOOKUP('Data Catalogue 2023_Excel'!R58,'Codebook Machine Read'!G:H,2,FALSE)</f>
        <v>1</v>
      </c>
      <c r="T58" s="36">
        <f>'Data Catalogue 2023_RSS'!T58</f>
        <v>0</v>
      </c>
      <c r="U58" s="36">
        <f>'Data Catalogue 2023_RSS'!U58</f>
        <v>0</v>
      </c>
      <c r="V58" s="34">
        <f>VLOOKUP('Data Catalogue 2023_Excel'!S58,'Codebook Machine Read'!$P:$Q,2, FALSE)</f>
        <v>99</v>
      </c>
      <c r="W58" s="31" t="str">
        <f>'Data Catalogue 2023_RSS'!W58</f>
        <v>https://building-db.carbonaccountingfinancials.com/login.php?operation=logout</v>
      </c>
      <c r="X58" s="35">
        <f>'Data Catalogue 2023_RSS'!X58</f>
        <v>1</v>
      </c>
      <c r="Y58" s="35">
        <f>'Data Catalogue 2023_RSS'!Y58</f>
        <v>1</v>
      </c>
      <c r="Z58" s="35">
        <f>'Data Catalogue 2023_RSS'!Z58</f>
        <v>1</v>
      </c>
      <c r="AA58" s="35">
        <f>'Data Catalogue 2023_RSS'!AA58</f>
        <v>1</v>
      </c>
      <c r="AB58" s="35">
        <f>'Data Catalogue 2023_RSS'!AB58</f>
        <v>0</v>
      </c>
      <c r="AC58" s="35">
        <f>'Data Catalogue 2023_RSS'!AC58</f>
        <v>0</v>
      </c>
      <c r="AD58" s="35">
        <f>'Data Catalogue 2023_RSS'!AD58</f>
        <v>1</v>
      </c>
      <c r="AE58" s="35">
        <f>'Data Catalogue 2023_RSS'!AE58</f>
        <v>1</v>
      </c>
      <c r="AF58" s="31" t="str">
        <f>'Data Catalogue 2023_RSS'!AF58</f>
        <v>Buildings emission factor for Malaysia is unavailable. The PCAF European building emission factor database provides financial institutions with a specified set of emission factors for mortgages and commercial real estate for all countries in the European Union to measure and track the financed emissions of their European building portfolios towards net zero. User guide can be found through this link " https://carbonaccountingfinancials.com/files/2022-02/user-guide-to-pcaf-european-building-emission-factor-database.pdf?318b48cd52"</v>
      </c>
    </row>
    <row r="59" spans="1:32" x14ac:dyDescent="0.2">
      <c r="A59" s="30">
        <f>'Data Catalogue 2023_RSS'!A59</f>
        <v>57</v>
      </c>
      <c r="B59" s="30">
        <f>'Data Catalogue 2023_RSS'!B59</f>
        <v>12</v>
      </c>
      <c r="C59" s="30">
        <f>'Data Catalogue 2023_RSS'!C59</f>
        <v>2</v>
      </c>
      <c r="D59" s="30" t="str">
        <f>'Data Catalogue 2023_RSS'!D59</f>
        <v>12.2</v>
      </c>
      <c r="E59" s="31" t="str">
        <f>'Data Catalogue 2023_RSS'!E59</f>
        <v>Emission factors by Scope 1, 2 and 3</v>
      </c>
      <c r="F59" s="32">
        <f>VLOOKUP('Data Catalogue 2023_RSS'!F59,'Codebook Machine Read'!J:K,2,FALSE)</f>
        <v>1</v>
      </c>
      <c r="G59" s="32">
        <f>VLOOKUP('Data Catalogue 2023_RSS'!G59,'Codebook Machine Read'!AE:AF,2,FALSE)</f>
        <v>1</v>
      </c>
      <c r="H59" s="32" t="str">
        <f>'Data Catalogue 2023_RSS'!H59</f>
        <v>country</v>
      </c>
      <c r="I59" s="32">
        <f>'Data Catalogue 2023_RSS'!I59</f>
        <v>25</v>
      </c>
      <c r="J59" s="30" t="str">
        <f>'Data Catalogue 2023_RSS'!J59</f>
        <v>ghg.ftprint.emfacs123.country.carbonfoot</v>
      </c>
      <c r="K59" s="30" t="str">
        <f>'Data Catalogue 2023_RSS'!K59</f>
        <v>ghg.ftprint.emfacs123.country.carbonfoot.12.2</v>
      </c>
      <c r="L59" s="31" t="str">
        <f>'Data Catalogue 2023_RSS'!L59</f>
        <v>1. GHG Protocol Corporate Accounting and Reporting Standard
2. 2006 Intergovernmental Panel on Climate Change (IPCC) Guidelines for National GHG Inventories / Malaysia Biennial Update Report to UNFCCC
3. Annual Greenhouse Gas index
4. PCAF</v>
      </c>
      <c r="M59" s="32" cm="1">
        <f t="array" ref="M59">INDEX('Codebook Machine Read'!T:T,MATCH(TRUE,INDEX('Codebook Machine Read'!S:S='Data Catalogue 2023_RSS'!M59,0),0))</f>
        <v>60</v>
      </c>
      <c r="N59" s="32">
        <f>VLOOKUP('Data Catalogue 2023_RSS'!N59,'Codebook Machine Read'!D:E,2,FALSE)</f>
        <v>9</v>
      </c>
      <c r="O59" s="32">
        <f>VLOOKUP('Data Catalogue 2023_RSS'!O59,'Codebook Machine Read'!A:B,2,FALSE)</f>
        <v>1</v>
      </c>
      <c r="P59" s="33">
        <f>VLOOKUP('Data Catalogue 2023_RSS'!P59,'Codebook Machine Read'!V:W,2,FALSE)</f>
        <v>15</v>
      </c>
      <c r="Q59" s="32">
        <f>VLOOKUP('Data Catalogue 2023_RSS'!Q59,'Codebook Machine Read'!Y:Z,2,FALSE)</f>
        <v>1</v>
      </c>
      <c r="R59" s="32">
        <f>VLOOKUP('Data Catalogue 2023_RSS'!R59,'Codebook Machine Read'!AB:AC,2,FALSE)</f>
        <v>2</v>
      </c>
      <c r="S59" s="34">
        <f>VLOOKUP('Data Catalogue 2023_Excel'!R59,'Codebook Machine Read'!G:H,2,FALSE)</f>
        <v>1</v>
      </c>
      <c r="T59" s="36">
        <f>'Data Catalogue 2023_RSS'!T59</f>
        <v>2018</v>
      </c>
      <c r="U59" s="36">
        <f>'Data Catalogue 2023_RSS'!U59</f>
        <v>2022</v>
      </c>
      <c r="V59" s="34">
        <f>VLOOKUP('Data Catalogue 2023_Excel'!S59,'Codebook Machine Read'!$P:$Q,2, FALSE)</f>
        <v>7</v>
      </c>
      <c r="W59" s="31" t="str">
        <f>'Data Catalogue 2023_RSS'!W59</f>
        <v>https://www.carbonfootprint.com/international_electricity_factors.html</v>
      </c>
      <c r="X59" s="35">
        <f>'Data Catalogue 2023_RSS'!X59</f>
        <v>1</v>
      </c>
      <c r="Y59" s="35">
        <f>'Data Catalogue 2023_RSS'!Y59</f>
        <v>1</v>
      </c>
      <c r="Z59" s="35">
        <f>'Data Catalogue 2023_RSS'!Z59</f>
        <v>1</v>
      </c>
      <c r="AA59" s="35">
        <f>'Data Catalogue 2023_RSS'!AA59</f>
        <v>1</v>
      </c>
      <c r="AB59" s="35">
        <f>'Data Catalogue 2023_RSS'!AB59</f>
        <v>0</v>
      </c>
      <c r="AC59" s="35">
        <f>'Data Catalogue 2023_RSS'!AC59</f>
        <v>0</v>
      </c>
      <c r="AD59" s="35">
        <f>'Data Catalogue 2023_RSS'!AD59</f>
        <v>1</v>
      </c>
      <c r="AE59" s="35">
        <f>'Data Catalogue 2023_RSS'!AE59</f>
        <v>1</v>
      </c>
      <c r="AF59" s="31" t="str">
        <f>'Data Catalogue 2023_RSS'!AF59</f>
        <v>Carbon Footprint Limited provides various software and tools to measure carbon footprint as well as list of emission factor of different regions.</v>
      </c>
    </row>
    <row r="60" spans="1:32" x14ac:dyDescent="0.2">
      <c r="A60" s="30">
        <f>'Data Catalogue 2023_RSS'!A60</f>
        <v>58</v>
      </c>
      <c r="B60" s="30">
        <f>'Data Catalogue 2023_RSS'!B60</f>
        <v>12</v>
      </c>
      <c r="C60" s="30">
        <f>'Data Catalogue 2023_RSS'!C60</f>
        <v>3</v>
      </c>
      <c r="D60" s="30" t="str">
        <f>'Data Catalogue 2023_RSS'!D60</f>
        <v>12.3</v>
      </c>
      <c r="E60" s="31" t="str">
        <f>'Data Catalogue 2023_RSS'!E60</f>
        <v>Emission factors by Scope 1, 2 and 3</v>
      </c>
      <c r="F60" s="32">
        <f>VLOOKUP('Data Catalogue 2023_RSS'!F60,'Codebook Machine Read'!J:K,2,FALSE)</f>
        <v>1</v>
      </c>
      <c r="G60" s="32">
        <f>VLOOKUP('Data Catalogue 2023_RSS'!G60,'Codebook Machine Read'!AE:AF,2,FALSE)</f>
        <v>1</v>
      </c>
      <c r="H60" s="32" t="str">
        <f>'Data Catalogue 2023_RSS'!H60</f>
        <v>country</v>
      </c>
      <c r="I60" s="32">
        <f>'Data Catalogue 2023_RSS'!I60</f>
        <v>25</v>
      </c>
      <c r="J60" s="30" t="str">
        <f>'Data Catalogue 2023_RSS'!J60</f>
        <v>ghg.ftprint.emfacs123.country.carbonfoot</v>
      </c>
      <c r="K60" s="30" t="str">
        <f>'Data Catalogue 2023_RSS'!K60</f>
        <v>ghg.ftprint.emfacs123.country.carbonfoot.12.3</v>
      </c>
      <c r="L60" s="31" t="str">
        <f>'Data Catalogue 2023_RSS'!L60</f>
        <v>1. GHG Protocol Corporate Accounting and Reporting Standard
2. 2006 Intergovernmental Panel on Climate Change (IPCC) Guidelines for National GHG Inventories / Malaysia Biennial Update Report to UNFCCC
3. Annual Greenhouse Gas index
4. PCAF</v>
      </c>
      <c r="M60" s="32" cm="1">
        <f t="array" ref="M60">INDEX('Codebook Machine Read'!T:T,MATCH(TRUE,INDEX('Codebook Machine Read'!S:S='Data Catalogue 2023_RSS'!M60,0),0))</f>
        <v>60</v>
      </c>
      <c r="N60" s="32">
        <f>VLOOKUP('Data Catalogue 2023_RSS'!N60,'Codebook Machine Read'!D:E,2,FALSE)</f>
        <v>9</v>
      </c>
      <c r="O60" s="32">
        <f>VLOOKUP('Data Catalogue 2023_RSS'!O60,'Codebook Machine Read'!A:B,2,FALSE)</f>
        <v>1</v>
      </c>
      <c r="P60" s="33">
        <f>VLOOKUP('Data Catalogue 2023_RSS'!P60,'Codebook Machine Read'!V:W,2,FALSE)</f>
        <v>15</v>
      </c>
      <c r="Q60" s="32">
        <f>VLOOKUP('Data Catalogue 2023_RSS'!Q60,'Codebook Machine Read'!Y:Z,2,FALSE)</f>
        <v>1</v>
      </c>
      <c r="R60" s="32">
        <f>VLOOKUP('Data Catalogue 2023_RSS'!R60,'Codebook Machine Read'!AB:AC,2,FALSE)</f>
        <v>2</v>
      </c>
      <c r="S60" s="34">
        <f>VLOOKUP('Data Catalogue 2023_Excel'!R60,'Codebook Machine Read'!G:H,2,FALSE)</f>
        <v>1</v>
      </c>
      <c r="T60" s="36">
        <f>'Data Catalogue 2023_RSS'!T60</f>
        <v>2022</v>
      </c>
      <c r="U60" s="36">
        <f>'Data Catalogue 2023_RSS'!U60</f>
        <v>2022</v>
      </c>
      <c r="V60" s="34">
        <f>VLOOKUP('Data Catalogue 2023_Excel'!S60,'Codebook Machine Read'!$P:$Q,2, FALSE)</f>
        <v>99</v>
      </c>
      <c r="W60" s="31" t="str">
        <f>'Data Catalogue 2023_RSS'!W60</f>
        <v>https://www.carbonfootprint.com/docs/2023_02_emissions_factors_sources_for_2022_electricity_v10.pdf</v>
      </c>
      <c r="X60" s="35">
        <f>'Data Catalogue 2023_RSS'!X60</f>
        <v>1</v>
      </c>
      <c r="Y60" s="35">
        <f>'Data Catalogue 2023_RSS'!Y60</f>
        <v>1</v>
      </c>
      <c r="Z60" s="35">
        <f>'Data Catalogue 2023_RSS'!Z60</f>
        <v>1</v>
      </c>
      <c r="AA60" s="35">
        <f>'Data Catalogue 2023_RSS'!AA60</f>
        <v>1</v>
      </c>
      <c r="AB60" s="35">
        <f>'Data Catalogue 2023_RSS'!AB60</f>
        <v>0</v>
      </c>
      <c r="AC60" s="35">
        <f>'Data Catalogue 2023_RSS'!AC60</f>
        <v>0</v>
      </c>
      <c r="AD60" s="35">
        <f>'Data Catalogue 2023_RSS'!AD60</f>
        <v>1</v>
      </c>
      <c r="AE60" s="35">
        <f>'Data Catalogue 2023_RSS'!AE60</f>
        <v>1</v>
      </c>
      <c r="AF60" s="31" t="str">
        <f>'Data Catalogue 2023_RSS'!AF60</f>
        <v>Data is not available. Carbon Footprint Limited provides various software and tools to measure carbon footprint as well as list of emission factor of different regions.</v>
      </c>
    </row>
    <row r="61" spans="1:32" x14ac:dyDescent="0.2">
      <c r="A61" s="30">
        <f>'Data Catalogue 2023_RSS'!A61</f>
        <v>59</v>
      </c>
      <c r="B61" s="30">
        <f>'Data Catalogue 2023_RSS'!B61</f>
        <v>12</v>
      </c>
      <c r="C61" s="30">
        <f>'Data Catalogue 2023_RSS'!C61</f>
        <v>4</v>
      </c>
      <c r="D61" s="30" t="str">
        <f>'Data Catalogue 2023_RSS'!D61</f>
        <v>12.4</v>
      </c>
      <c r="E61" s="31" t="str">
        <f>'Data Catalogue 2023_RSS'!E61</f>
        <v>Emission factors by Scope 1, 2 and 3</v>
      </c>
      <c r="F61" s="32">
        <f>VLOOKUP('Data Catalogue 2023_RSS'!F61,'Codebook Machine Read'!J:K,2,FALSE)</f>
        <v>1</v>
      </c>
      <c r="G61" s="32">
        <f>VLOOKUP('Data Catalogue 2023_RSS'!G61,'Codebook Machine Read'!AE:AF,2,FALSE)</f>
        <v>1</v>
      </c>
      <c r="H61" s="32" t="str">
        <f>'Data Catalogue 2023_RSS'!H61</f>
        <v>country</v>
      </c>
      <c r="I61" s="32">
        <f>'Data Catalogue 2023_RSS'!I61</f>
        <v>25</v>
      </c>
      <c r="J61" s="30" t="str">
        <f>'Data Catalogue 2023_RSS'!J61</f>
        <v>ghg.ftprint.emfacs123.country.iges</v>
      </c>
      <c r="K61" s="30" t="str">
        <f>'Data Catalogue 2023_RSS'!K61</f>
        <v>ghg.ftprint.emfacs123.country.iges.12.4</v>
      </c>
      <c r="L61" s="31" t="str">
        <f>'Data Catalogue 2023_RSS'!L61</f>
        <v>1. GHG Protocol Corporate Accounting and Reporting Standard
2. 2006 Intergovernmental Panel on Climate Change (IPCC) Guidelines for National GHG Inventories / Malaysia Biennial Update Report to UNFCCC
3. Annual Greenhouse Gas index
4. PCAF</v>
      </c>
      <c r="M61" s="32" cm="1">
        <f t="array" ref="M61">INDEX('Codebook Machine Read'!T:T,MATCH(TRUE,INDEX('Codebook Machine Read'!S:S='Data Catalogue 2023_RSS'!M61,0),0))</f>
        <v>61</v>
      </c>
      <c r="N61" s="32">
        <f>VLOOKUP('Data Catalogue 2023_RSS'!N61,'Codebook Machine Read'!D:E,2,FALSE)</f>
        <v>9</v>
      </c>
      <c r="O61" s="32">
        <f>VLOOKUP('Data Catalogue 2023_RSS'!O61,'Codebook Machine Read'!A:B,2,FALSE)</f>
        <v>1</v>
      </c>
      <c r="P61" s="33">
        <f>VLOOKUP('Data Catalogue 2023_RSS'!P61,'Codebook Machine Read'!V:W,2,FALSE)</f>
        <v>69</v>
      </c>
      <c r="Q61" s="32">
        <f>VLOOKUP('Data Catalogue 2023_RSS'!Q61,'Codebook Machine Read'!Y:Z,2,FALSE)</f>
        <v>3</v>
      </c>
      <c r="R61" s="32">
        <f>VLOOKUP('Data Catalogue 2023_RSS'!R61,'Codebook Machine Read'!AB:AC,2,FALSE)</f>
        <v>2</v>
      </c>
      <c r="S61" s="34">
        <f>VLOOKUP('Data Catalogue 2023_Excel'!R61,'Codebook Machine Read'!G:H,2,FALSE)</f>
        <v>1</v>
      </c>
      <c r="T61" s="36">
        <f>'Data Catalogue 2023_RSS'!T61</f>
        <v>0</v>
      </c>
      <c r="U61" s="36">
        <f>'Data Catalogue 2023_RSS'!U61</f>
        <v>0</v>
      </c>
      <c r="V61" s="34">
        <f>VLOOKUP('Data Catalogue 2023_Excel'!S61,'Codebook Machine Read'!$P:$Q,2, FALSE)</f>
        <v>99</v>
      </c>
      <c r="W61" s="31" t="str">
        <f>'Data Catalogue 2023_RSS'!W61</f>
        <v>https://www.iges.or.jp/en/pub/list-grid-emission-factor/en</v>
      </c>
      <c r="X61" s="35">
        <f>'Data Catalogue 2023_RSS'!X61</f>
        <v>1</v>
      </c>
      <c r="Y61" s="35">
        <f>'Data Catalogue 2023_RSS'!Y61</f>
        <v>1</v>
      </c>
      <c r="Z61" s="35">
        <f>'Data Catalogue 2023_RSS'!Z61</f>
        <v>1</v>
      </c>
      <c r="AA61" s="35">
        <f>'Data Catalogue 2023_RSS'!AA61</f>
        <v>1</v>
      </c>
      <c r="AB61" s="35">
        <f>'Data Catalogue 2023_RSS'!AB61</f>
        <v>0</v>
      </c>
      <c r="AC61" s="35">
        <f>'Data Catalogue 2023_RSS'!AC61</f>
        <v>0</v>
      </c>
      <c r="AD61" s="35">
        <f>'Data Catalogue 2023_RSS'!AD61</f>
        <v>1</v>
      </c>
      <c r="AE61" s="35">
        <f>'Data Catalogue 2023_RSS'!AE61</f>
        <v>1</v>
      </c>
      <c r="AF61" s="31" t="str">
        <f>'Data Catalogue 2023_RSS'!AF61</f>
        <v>IGES List of Grid Emission Factors provides information to be utilized for research and analysis on emissions calculation. Grid Emission Factor refers to CO2 emission factor (tCO2/MWh) which will be associated with each unit of electricity provided by an electricity system. It is a parameter to determine the baseline emissions for CDM projects in the renewable energy sector (hydro, wind, solar PV, and geothermal power, etc.) and waste heat/gas recovery sector.</v>
      </c>
    </row>
    <row r="62" spans="1:32" x14ac:dyDescent="0.2">
      <c r="A62" s="30">
        <f>'Data Catalogue 2023_RSS'!A62</f>
        <v>60</v>
      </c>
      <c r="B62" s="30">
        <f>'Data Catalogue 2023_RSS'!B62</f>
        <v>12</v>
      </c>
      <c r="C62" s="30">
        <f>'Data Catalogue 2023_RSS'!C62</f>
        <v>5</v>
      </c>
      <c r="D62" s="30" t="str">
        <f>'Data Catalogue 2023_RSS'!D62</f>
        <v>12.5</v>
      </c>
      <c r="E62" s="31" t="str">
        <f>'Data Catalogue 2023_RSS'!E62</f>
        <v>Emission factors by Scope 1, 2 and 3</v>
      </c>
      <c r="F62" s="32">
        <f>VLOOKUP('Data Catalogue 2023_RSS'!F62,'Codebook Machine Read'!J:K,2,FALSE)</f>
        <v>1</v>
      </c>
      <c r="G62" s="32">
        <f>VLOOKUP('Data Catalogue 2023_RSS'!G62,'Codebook Machine Read'!AE:AF,2,FALSE)</f>
        <v>1</v>
      </c>
      <c r="H62" s="32" t="str">
        <f>'Data Catalogue 2023_RSS'!H62</f>
        <v>country</v>
      </c>
      <c r="I62" s="32">
        <f>'Data Catalogue 2023_RSS'!I62</f>
        <v>25</v>
      </c>
      <c r="J62" s="30" t="str">
        <f>'Data Catalogue 2023_RSS'!J62</f>
        <v>ghg.ftprint.emfacs123.country.iges</v>
      </c>
      <c r="K62" s="30" t="str">
        <f>'Data Catalogue 2023_RSS'!K62</f>
        <v>ghg.ftprint.emfacs123.country.iges.12.5</v>
      </c>
      <c r="L62" s="31" t="str">
        <f>'Data Catalogue 2023_RSS'!L62</f>
        <v>1. GHG Protocol Corporate Accounting and Reporting Standard
2. 2006 Intergovernmental Panel on Climate Change (IPCC) Guidelines for National GHG Inventories / Malaysia Biennial Update Report to UNFCCC
3. Annual Greenhouse Gas index
4. PCAF</v>
      </c>
      <c r="M62" s="32" cm="1">
        <f t="array" ref="M62">INDEX('Codebook Machine Read'!T:T,MATCH(TRUE,INDEX('Codebook Machine Read'!S:S='Data Catalogue 2023_RSS'!M62,0),0))</f>
        <v>60</v>
      </c>
      <c r="N62" s="32">
        <f>VLOOKUP('Data Catalogue 2023_RSS'!N62,'Codebook Machine Read'!D:E,2,FALSE)</f>
        <v>9</v>
      </c>
      <c r="O62" s="32">
        <f>VLOOKUP('Data Catalogue 2023_RSS'!O62,'Codebook Machine Read'!A:B,2,FALSE)</f>
        <v>1</v>
      </c>
      <c r="P62" s="33">
        <f>VLOOKUP('Data Catalogue 2023_RSS'!P62,'Codebook Machine Read'!V:W,2,FALSE)</f>
        <v>69</v>
      </c>
      <c r="Q62" s="32">
        <f>VLOOKUP('Data Catalogue 2023_RSS'!Q62,'Codebook Machine Read'!Y:Z,2,FALSE)</f>
        <v>3</v>
      </c>
      <c r="R62" s="32">
        <f>VLOOKUP('Data Catalogue 2023_RSS'!R62,'Codebook Machine Read'!AB:AC,2,FALSE)</f>
        <v>2</v>
      </c>
      <c r="S62" s="34">
        <f>VLOOKUP('Data Catalogue 2023_Excel'!R62,'Codebook Machine Read'!G:H,2,FALSE)</f>
        <v>1</v>
      </c>
      <c r="T62" s="36">
        <f>'Data Catalogue 2023_RSS'!T62</f>
        <v>2009</v>
      </c>
      <c r="U62" s="36">
        <f>'Data Catalogue 2023_RSS'!U62</f>
        <v>2023</v>
      </c>
      <c r="V62" s="34">
        <f>VLOOKUP('Data Catalogue 2023_Excel'!S62,'Codebook Machine Read'!$P:$Q,2, FALSE)</f>
        <v>7</v>
      </c>
      <c r="W62" s="31" t="str">
        <f>'Data Catalogue 2023_RSS'!W62</f>
        <v>https://www.iges.or.jp/en/pub/list-grid-emission-factor/en</v>
      </c>
      <c r="X62" s="35">
        <f>'Data Catalogue 2023_RSS'!X62</f>
        <v>1</v>
      </c>
      <c r="Y62" s="35">
        <f>'Data Catalogue 2023_RSS'!Y62</f>
        <v>1</v>
      </c>
      <c r="Z62" s="35">
        <f>'Data Catalogue 2023_RSS'!Z62</f>
        <v>1</v>
      </c>
      <c r="AA62" s="35">
        <f>'Data Catalogue 2023_RSS'!AA62</f>
        <v>1</v>
      </c>
      <c r="AB62" s="35">
        <f>'Data Catalogue 2023_RSS'!AB62</f>
        <v>0</v>
      </c>
      <c r="AC62" s="35">
        <f>'Data Catalogue 2023_RSS'!AC62</f>
        <v>0</v>
      </c>
      <c r="AD62" s="35">
        <f>'Data Catalogue 2023_RSS'!AD62</f>
        <v>1</v>
      </c>
      <c r="AE62" s="35">
        <f>'Data Catalogue 2023_RSS'!AE62</f>
        <v>1</v>
      </c>
      <c r="AF62" s="31" t="str">
        <f>'Data Catalogue 2023_RSS'!AF62</f>
        <v>The List of Grid Emission Factors aims to provide information to be utilized for research and analysis regarding emissions from electricity generation. 
The database provides two types of grid: (1) CDM-based grid emission factors, those calculated and utilized by each registered CDM project and (2) Official grid emission factors published by host country governments or published as CDM standardized baseline approved by the CDM Executive Board</v>
      </c>
    </row>
    <row r="63" spans="1:32" x14ac:dyDescent="0.2">
      <c r="A63" s="30">
        <f>'Data Catalogue 2023_RSS'!A63</f>
        <v>61</v>
      </c>
      <c r="B63" s="30">
        <f>'Data Catalogue 2023_RSS'!B63</f>
        <v>12</v>
      </c>
      <c r="C63" s="30">
        <f>'Data Catalogue 2023_RSS'!C63</f>
        <v>6</v>
      </c>
      <c r="D63" s="30" t="str">
        <f>'Data Catalogue 2023_RSS'!D63</f>
        <v>12.6</v>
      </c>
      <c r="E63" s="31" t="str">
        <f>'Data Catalogue 2023_RSS'!E63</f>
        <v>Emission factors by Scope 1, 2 and 3</v>
      </c>
      <c r="F63" s="32">
        <f>VLOOKUP('Data Catalogue 2023_RSS'!F63,'Codebook Machine Read'!J:K,2,FALSE)</f>
        <v>1</v>
      </c>
      <c r="G63" s="32">
        <f>VLOOKUP('Data Catalogue 2023_RSS'!G63,'Codebook Machine Read'!AE:AF,2,FALSE)</f>
        <v>1</v>
      </c>
      <c r="H63" s="32" t="str">
        <f>'Data Catalogue 2023_RSS'!H63</f>
        <v>country</v>
      </c>
      <c r="I63" s="32">
        <f>'Data Catalogue 2023_RSS'!I63</f>
        <v>25</v>
      </c>
      <c r="J63" s="30" t="str">
        <f>'Data Catalogue 2023_RSS'!J63</f>
        <v>ghg.ftprint.emfacs123.country.iea</v>
      </c>
      <c r="K63" s="30" t="str">
        <f>'Data Catalogue 2023_RSS'!K63</f>
        <v>ghg.ftprint.emfacs123.country.iea.12.6</v>
      </c>
      <c r="L63" s="31" t="str">
        <f>'Data Catalogue 2023_RSS'!L63</f>
        <v>1. GHG Protocol Corporate Accounting and Reporting Standard
2. 2006 Intergovernmental Panel on Climate Change (IPCC) Guidelines for National GHG Inventories / Malaysia Biennial Update Report to UNFCCC
3. Annual Greenhouse Gas index</v>
      </c>
      <c r="M63" s="32" cm="1">
        <f t="array" ref="M63">INDEX('Codebook Machine Read'!T:T,MATCH(TRUE,INDEX('Codebook Machine Read'!S:S='Data Catalogue 2023_RSS'!M63,0),0))</f>
        <v>136</v>
      </c>
      <c r="N63" s="32">
        <f>VLOOKUP('Data Catalogue 2023_RSS'!N63,'Codebook Machine Read'!D:E,2,FALSE)</f>
        <v>9</v>
      </c>
      <c r="O63" s="32">
        <f>VLOOKUP('Data Catalogue 2023_RSS'!O63,'Codebook Machine Read'!A:B,2,FALSE)</f>
        <v>1</v>
      </c>
      <c r="P63" s="33">
        <f>VLOOKUP('Data Catalogue 2023_RSS'!P63,'Codebook Machine Read'!V:W,2,FALSE)</f>
        <v>74</v>
      </c>
      <c r="Q63" s="32">
        <f>VLOOKUP('Data Catalogue 2023_RSS'!Q63,'Codebook Machine Read'!Y:Z,2,FALSE)</f>
        <v>3</v>
      </c>
      <c r="R63" s="32">
        <f>VLOOKUP('Data Catalogue 2023_RSS'!R63,'Codebook Machine Read'!AB:AC,2,FALSE)</f>
        <v>2</v>
      </c>
      <c r="S63" s="34">
        <f>VLOOKUP('Data Catalogue 2023_Excel'!R63,'Codebook Machine Read'!G:H,2,FALSE)</f>
        <v>2</v>
      </c>
      <c r="T63" s="36">
        <f>'Data Catalogue 2023_RSS'!T63</f>
        <v>1990</v>
      </c>
      <c r="U63" s="36">
        <f>'Data Catalogue 2023_RSS'!U63</f>
        <v>2020</v>
      </c>
      <c r="V63" s="34">
        <f>VLOOKUP('Data Catalogue 2023_Excel'!S63,'Codebook Machine Read'!$P:$Q,2, FALSE)</f>
        <v>7</v>
      </c>
      <c r="W63" s="31" t="str">
        <f>'Data Catalogue 2023_RSS'!W63</f>
        <v>https://www.iea.org/data-and-statistics/data-product/emissions-factors-2022</v>
      </c>
      <c r="X63" s="35">
        <f>'Data Catalogue 2023_RSS'!X63</f>
        <v>1</v>
      </c>
      <c r="Y63" s="35">
        <f>'Data Catalogue 2023_RSS'!Y63</f>
        <v>1</v>
      </c>
      <c r="Z63" s="35">
        <f>'Data Catalogue 2023_RSS'!Z63</f>
        <v>1</v>
      </c>
      <c r="AA63" s="35">
        <f>'Data Catalogue 2023_RSS'!AA63</f>
        <v>1</v>
      </c>
      <c r="AB63" s="35">
        <f>'Data Catalogue 2023_RSS'!AB63</f>
        <v>0</v>
      </c>
      <c r="AC63" s="35">
        <f>'Data Catalogue 2023_RSS'!AC63</f>
        <v>0</v>
      </c>
      <c r="AD63" s="35">
        <f>'Data Catalogue 2023_RSS'!AD63</f>
        <v>1</v>
      </c>
      <c r="AE63" s="35">
        <f>'Data Catalogue 2023_RSS'!AE63</f>
        <v>1</v>
      </c>
      <c r="AF63" s="31" t="str">
        <f>'Data Catalogue 2023_RSS'!AF63</f>
        <v>Emissions Factors for 2022 by IEA provides global GHG emission factors from electricity and heat generation.</v>
      </c>
    </row>
    <row r="64" spans="1:32" x14ac:dyDescent="0.2">
      <c r="A64" s="30">
        <f>'Data Catalogue 2023_RSS'!A64</f>
        <v>62</v>
      </c>
      <c r="B64" s="30">
        <f>'Data Catalogue 2023_RSS'!B64</f>
        <v>12</v>
      </c>
      <c r="C64" s="30">
        <f>'Data Catalogue 2023_RSS'!C64</f>
        <v>7</v>
      </c>
      <c r="D64" s="30" t="str">
        <f>'Data Catalogue 2023_RSS'!D64</f>
        <v>12.7</v>
      </c>
      <c r="E64" s="31" t="str">
        <f>'Data Catalogue 2023_RSS'!E64</f>
        <v>Emission factors by Scope 1, 2 and 3</v>
      </c>
      <c r="F64" s="32">
        <f>VLOOKUP('Data Catalogue 2023_RSS'!F64,'Codebook Machine Read'!J:K,2,FALSE)</f>
        <v>1</v>
      </c>
      <c r="G64" s="32">
        <f>VLOOKUP('Data Catalogue 2023_RSS'!G64,'Codebook Machine Read'!AE:AF,2,FALSE)</f>
        <v>1</v>
      </c>
      <c r="H64" s="32" t="str">
        <f>'Data Catalogue 2023_RSS'!H64</f>
        <v>pollutant</v>
      </c>
      <c r="I64" s="32">
        <f>'Data Catalogue 2023_RSS'!I64</f>
        <v>26</v>
      </c>
      <c r="J64" s="30" t="str">
        <f>'Data Catalogue 2023_RSS'!J64</f>
        <v>ghg.ftprint.emfacs123.pollutant.defra</v>
      </c>
      <c r="K64" s="30" t="str">
        <f>'Data Catalogue 2023_RSS'!K64</f>
        <v>ghg.ftprint.emfacs123.pollutant.defra.12.7</v>
      </c>
      <c r="L64" s="31" t="str">
        <f>'Data Catalogue 2023_RSS'!L64</f>
        <v>1. GHG Protocol Corporate Accounting and Reporting Standard
2. 2006 Intergovernmental Panel on Climate Change (IPCC) Guidelines for National GHG Inventories / Malaysia Biennial Update Report to UNFCCC
3. Annual Greenhouse Gas index
4. PCAF</v>
      </c>
      <c r="M64" s="32" cm="1">
        <f t="array" ref="M64">INDEX('Codebook Machine Read'!T:T,MATCH(TRUE,INDEX('Codebook Machine Read'!S:S='Data Catalogue 2023_RSS'!M64,0),0))</f>
        <v>148</v>
      </c>
      <c r="N64" s="32">
        <f>VLOOKUP('Data Catalogue 2023_RSS'!N64,'Codebook Machine Read'!D:E,2,FALSE)</f>
        <v>27</v>
      </c>
      <c r="O64" s="32">
        <f>VLOOKUP('Data Catalogue 2023_RSS'!O64,'Codebook Machine Read'!A:B,2,FALSE)</f>
        <v>1</v>
      </c>
      <c r="P64" s="33">
        <f>VLOOKUP('Data Catalogue 2023_RSS'!P64,'Codebook Machine Read'!V:W,2,FALSE)</f>
        <v>28</v>
      </c>
      <c r="Q64" s="32">
        <f>VLOOKUP('Data Catalogue 2023_RSS'!Q64,'Codebook Machine Read'!Y:Z,2,FALSE)</f>
        <v>4</v>
      </c>
      <c r="R64" s="32">
        <f>VLOOKUP('Data Catalogue 2023_RSS'!R64,'Codebook Machine Read'!AB:AC,2,FALSE)</f>
        <v>2</v>
      </c>
      <c r="S64" s="34">
        <f>VLOOKUP('Data Catalogue 2023_Excel'!R64,'Codebook Machine Read'!G:H,2,FALSE)</f>
        <v>1</v>
      </c>
      <c r="T64" s="36">
        <f>'Data Catalogue 2023_RSS'!T64</f>
        <v>2021</v>
      </c>
      <c r="U64" s="36">
        <f>'Data Catalogue 2023_RSS'!U64</f>
        <v>2021</v>
      </c>
      <c r="V64" s="34">
        <f>VLOOKUP('Data Catalogue 2023_Excel'!S64,'Codebook Machine Read'!$P:$Q,2, FALSE)</f>
        <v>7</v>
      </c>
      <c r="W64" s="31" t="str">
        <f>'Data Catalogue 2023_RSS'!W64</f>
        <v>https://laqm.defra.gov.uk/air-quality/air-quality-assessment/emissions-factors-toolkit/</v>
      </c>
      <c r="X64" s="35">
        <f>'Data Catalogue 2023_RSS'!X64</f>
        <v>1</v>
      </c>
      <c r="Y64" s="35">
        <f>'Data Catalogue 2023_RSS'!Y64</f>
        <v>1</v>
      </c>
      <c r="Z64" s="35">
        <f>'Data Catalogue 2023_RSS'!Z64</f>
        <v>1</v>
      </c>
      <c r="AA64" s="35">
        <f>'Data Catalogue 2023_RSS'!AA64</f>
        <v>1</v>
      </c>
      <c r="AB64" s="35">
        <f>'Data Catalogue 2023_RSS'!AB64</f>
        <v>0</v>
      </c>
      <c r="AC64" s="35">
        <f>'Data Catalogue 2023_RSS'!AC64</f>
        <v>0</v>
      </c>
      <c r="AD64" s="35">
        <f>'Data Catalogue 2023_RSS'!AD64</f>
        <v>1</v>
      </c>
      <c r="AE64" s="35">
        <f>'Data Catalogue 2023_RSS'!AE64</f>
        <v>1</v>
      </c>
      <c r="AF64" s="31" t="str">
        <f>'Data Catalogue 2023_RSS'!AF64</f>
        <v>The Emissions Factors Toolkit (EFT) is published by DEFRA and the Devolved Administrations to assist local authorities in carrying out Review and Assessment of local air quality as part of their duties under the Environmental Act 1995 as amended by the Environment Act 2021. The EFT allows users to calculate road vehicle pollutant emission rates for NOx, PM10, PM2.5 and CO2 for a specified year, road type, vehicle speed and vehicle fleet composition.</v>
      </c>
    </row>
    <row r="65" spans="1:32" x14ac:dyDescent="0.2">
      <c r="A65" s="30">
        <f>'Data Catalogue 2023_RSS'!A65</f>
        <v>63</v>
      </c>
      <c r="B65" s="30">
        <f>'Data Catalogue 2023_RSS'!B65</f>
        <v>12</v>
      </c>
      <c r="C65" s="30">
        <f>'Data Catalogue 2023_RSS'!C65</f>
        <v>8</v>
      </c>
      <c r="D65" s="30" t="str">
        <f>'Data Catalogue 2023_RSS'!D65</f>
        <v>12.8</v>
      </c>
      <c r="E65" s="31" t="str">
        <f>'Data Catalogue 2023_RSS'!E65</f>
        <v>Emission factors by Scope 1, 2 and 3</v>
      </c>
      <c r="F65" s="32">
        <f>VLOOKUP('Data Catalogue 2023_RSS'!F65,'Codebook Machine Read'!J:K,2,FALSE)</f>
        <v>1</v>
      </c>
      <c r="G65" s="32">
        <f>VLOOKUP('Data Catalogue 2023_RSS'!G65,'Codebook Machine Read'!AE:AF,2,FALSE)</f>
        <v>1</v>
      </c>
      <c r="H65" s="32" t="str">
        <f>'Data Catalogue 2023_RSS'!H65</f>
        <v>pollutant</v>
      </c>
      <c r="I65" s="32">
        <f>'Data Catalogue 2023_RSS'!I65</f>
        <v>26</v>
      </c>
      <c r="J65" s="30" t="str">
        <f>'Data Catalogue 2023_RSS'!J65</f>
        <v>ghg.ftprint.emfacs123.pollutant.ipcc</v>
      </c>
      <c r="K65" s="30" t="str">
        <f>'Data Catalogue 2023_RSS'!K65</f>
        <v>ghg.ftprint.emfacs123.pollutant.ipcc.12.8</v>
      </c>
      <c r="L65" s="31" t="str">
        <f>'Data Catalogue 2023_RSS'!L65</f>
        <v>1. GHG Protocol Corporate Accounting and Reporting Standard
2. 2006 Intergovernmental Panel on Climate Change (IPCC) Guidelines for National GHG Inventories / Malaysia Biennial Update Report to UNFCCC
3. Annual Greenhouse Gas index
4. PCAF</v>
      </c>
      <c r="M65" s="32" cm="1">
        <f t="array" ref="M65">INDEX('Codebook Machine Read'!T:T,MATCH(TRUE,INDEX('Codebook Machine Read'!S:S='Data Catalogue 2023_RSS'!M65,0),0))</f>
        <v>148</v>
      </c>
      <c r="N65" s="32">
        <f>VLOOKUP('Data Catalogue 2023_RSS'!N65,'Codebook Machine Read'!D:E,2,FALSE)</f>
        <v>27</v>
      </c>
      <c r="O65" s="32">
        <f>VLOOKUP('Data Catalogue 2023_RSS'!O65,'Codebook Machine Read'!A:B,2,FALSE)</f>
        <v>1</v>
      </c>
      <c r="P65" s="33">
        <f>VLOOKUP('Data Catalogue 2023_RSS'!P65,'Codebook Machine Read'!V:W,2,FALSE)</f>
        <v>72</v>
      </c>
      <c r="Q65" s="32">
        <f>VLOOKUP('Data Catalogue 2023_RSS'!Q65,'Codebook Machine Read'!Y:Z,2,FALSE)</f>
        <v>3</v>
      </c>
      <c r="R65" s="32">
        <f>VLOOKUP('Data Catalogue 2023_RSS'!R65,'Codebook Machine Read'!AB:AC,2,FALSE)</f>
        <v>2</v>
      </c>
      <c r="S65" s="34">
        <f>VLOOKUP('Data Catalogue 2023_Excel'!R65,'Codebook Machine Read'!G:H,2,FALSE)</f>
        <v>1</v>
      </c>
      <c r="T65" s="36">
        <f>'Data Catalogue 2023_RSS'!T65</f>
        <v>2023</v>
      </c>
      <c r="U65" s="36">
        <f>'Data Catalogue 2023_RSS'!U65</f>
        <v>2023</v>
      </c>
      <c r="V65" s="34">
        <f>VLOOKUP('Data Catalogue 2023_Excel'!S65,'Codebook Machine Read'!$P:$Q,2, FALSE)</f>
        <v>7</v>
      </c>
      <c r="W65" s="31" t="str">
        <f>'Data Catalogue 2023_RSS'!W65</f>
        <v>https://www.ipcc-nggip.iges.or.jp/EFDB/main.php</v>
      </c>
      <c r="X65" s="35">
        <f>'Data Catalogue 2023_RSS'!X65</f>
        <v>1</v>
      </c>
      <c r="Y65" s="35">
        <f>'Data Catalogue 2023_RSS'!Y65</f>
        <v>1</v>
      </c>
      <c r="Z65" s="35">
        <f>'Data Catalogue 2023_RSS'!Z65</f>
        <v>1</v>
      </c>
      <c r="AA65" s="35">
        <f>'Data Catalogue 2023_RSS'!AA65</f>
        <v>1</v>
      </c>
      <c r="AB65" s="35">
        <f>'Data Catalogue 2023_RSS'!AB65</f>
        <v>0</v>
      </c>
      <c r="AC65" s="35">
        <f>'Data Catalogue 2023_RSS'!AC65</f>
        <v>0</v>
      </c>
      <c r="AD65" s="35">
        <f>'Data Catalogue 2023_RSS'!AD65</f>
        <v>1</v>
      </c>
      <c r="AE65" s="35">
        <f>'Data Catalogue 2023_RSS'!AE65</f>
        <v>1</v>
      </c>
      <c r="AF65" s="31" t="str">
        <f>'Data Catalogue 2023_RSS'!AF65</f>
        <v xml:space="preserve">EFDB is a database on various parameters to be used in calculation of anthropogenic emissions by sources and removals by sinks of greenhouse gases. It covers not only the so-called "emission factors" but also the other relevant parameters. For convenience sake, however, the term "Emission Factor" or its abbreviation "EF" is sometimes used to represent parameters in this database generally. Particularly for transport sector, the data is unavailable. </v>
      </c>
    </row>
    <row r="66" spans="1:32" x14ac:dyDescent="0.2">
      <c r="A66" s="30">
        <f>'Data Catalogue 2023_RSS'!A66</f>
        <v>64</v>
      </c>
      <c r="B66" s="30">
        <f>'Data Catalogue 2023_RSS'!B66</f>
        <v>12</v>
      </c>
      <c r="C66" s="30">
        <f>'Data Catalogue 2023_RSS'!C66</f>
        <v>9</v>
      </c>
      <c r="D66" s="30" t="str">
        <f>'Data Catalogue 2023_RSS'!D66</f>
        <v>12.9</v>
      </c>
      <c r="E66" s="31" t="str">
        <f>'Data Catalogue 2023_RSS'!E66</f>
        <v>Emission factors by Scope 1, 2 and 3</v>
      </c>
      <c r="F66" s="32">
        <f>VLOOKUP('Data Catalogue 2023_RSS'!F66,'Codebook Machine Read'!J:K,2,FALSE)</f>
        <v>1</v>
      </c>
      <c r="G66" s="32">
        <f>VLOOKUP('Data Catalogue 2023_RSS'!G66,'Codebook Machine Read'!AE:AF,2,FALSE)</f>
        <v>1</v>
      </c>
      <c r="H66" s="32" t="str">
        <f>'Data Catalogue 2023_RSS'!H66</f>
        <v>region</v>
      </c>
      <c r="I66" s="32">
        <f>'Data Catalogue 2023_RSS'!I66</f>
        <v>27</v>
      </c>
      <c r="J66" s="30" t="str">
        <f>'Data Catalogue 2023_RSS'!J66</f>
        <v>ghg.ftprint.emfacs123.region.ec</v>
      </c>
      <c r="K66" s="30" t="str">
        <f>'Data Catalogue 2023_RSS'!K66</f>
        <v>ghg.ftprint.emfacs123.region.ec.12.9</v>
      </c>
      <c r="L66" s="31" t="str">
        <f>'Data Catalogue 2023_RSS'!L66</f>
        <v>1. GHG Protocol Corporate Accounting and Reporting Standard
2. 2006 Intergovernmental Panel on Climate Change (IPCC) Guidelines for National GHG Inventories / Malaysia Biennial Update Report to UNFCCC
3. Annual Greenhouse Gas index
4. PCAF</v>
      </c>
      <c r="M66" s="32" cm="1">
        <f t="array" ref="M66">INDEX('Codebook Machine Read'!T:T,MATCH(TRUE,INDEX('Codebook Machine Read'!S:S='Data Catalogue 2023_RSS'!M66,0),0))</f>
        <v>60</v>
      </c>
      <c r="N66" s="32">
        <f>VLOOKUP('Data Catalogue 2023_RSS'!N66,'Codebook Machine Read'!D:E,2,FALSE)</f>
        <v>31</v>
      </c>
      <c r="O66" s="32">
        <f>VLOOKUP('Data Catalogue 2023_RSS'!O66,'Codebook Machine Read'!A:B,2,FALSE)</f>
        <v>1</v>
      </c>
      <c r="P66" s="33">
        <f>VLOOKUP('Data Catalogue 2023_RSS'!P66,'Codebook Machine Read'!V:W,2,FALSE)</f>
        <v>40</v>
      </c>
      <c r="Q66" s="32">
        <f>VLOOKUP('Data Catalogue 2023_RSS'!Q66,'Codebook Machine Read'!Y:Z,2,FALSE)</f>
        <v>4</v>
      </c>
      <c r="R66" s="32">
        <f>VLOOKUP('Data Catalogue 2023_RSS'!R66,'Codebook Machine Read'!AB:AC,2,FALSE)</f>
        <v>1</v>
      </c>
      <c r="S66" s="34">
        <f>VLOOKUP('Data Catalogue 2023_Excel'!R66,'Codebook Machine Read'!G:H,2,FALSE)</f>
        <v>1</v>
      </c>
      <c r="T66" s="36">
        <f>'Data Catalogue 2023_RSS'!T66</f>
        <v>2017</v>
      </c>
      <c r="U66" s="36">
        <f>'Data Catalogue 2023_RSS'!U66</f>
        <v>2019</v>
      </c>
      <c r="V66" s="34">
        <f>VLOOKUP('Data Catalogue 2023_Excel'!S66,'Codebook Machine Read'!$P:$Q,2, FALSE)</f>
        <v>99</v>
      </c>
      <c r="W66" s="31" t="str">
        <f>'Data Catalogue 2023_RSS'!W66</f>
        <v>https://meih.st.gov.my/documents/10620/384e88c1-b782-49a1-8dff-74c836b3a3f7</v>
      </c>
      <c r="X66" s="35">
        <f>'Data Catalogue 2023_RSS'!X66</f>
        <v>1</v>
      </c>
      <c r="Y66" s="35">
        <f>'Data Catalogue 2023_RSS'!Y66</f>
        <v>1</v>
      </c>
      <c r="Z66" s="35">
        <f>'Data Catalogue 2023_RSS'!Z66</f>
        <v>1</v>
      </c>
      <c r="AA66" s="35">
        <f>'Data Catalogue 2023_RSS'!AA66</f>
        <v>1</v>
      </c>
      <c r="AB66" s="35">
        <f>'Data Catalogue 2023_RSS'!AB66</f>
        <v>0</v>
      </c>
      <c r="AC66" s="35">
        <f>'Data Catalogue 2023_RSS'!AC66</f>
        <v>0</v>
      </c>
      <c r="AD66" s="35">
        <f>'Data Catalogue 2023_RSS'!AD66</f>
        <v>1</v>
      </c>
      <c r="AE66" s="35">
        <f>'Data Catalogue 2023_RSS'!AE66</f>
        <v>1</v>
      </c>
      <c r="AF66" s="31" t="str">
        <f>'Data Catalogue 2023_RSS'!AF66</f>
        <v>Grid Emission Factor (GEF) is the generation weighted-average greenhouse gas (GHG) emission per unit of net electricity generation of all generating power plants serving the electricity grid and is used to measure emissions from Scope 2: Electricity</v>
      </c>
    </row>
    <row r="67" spans="1:32" x14ac:dyDescent="0.2">
      <c r="A67" s="30">
        <f>'Data Catalogue 2023_RSS'!A67</f>
        <v>65</v>
      </c>
      <c r="B67" s="30">
        <f>'Data Catalogue 2023_RSS'!B67</f>
        <v>12</v>
      </c>
      <c r="C67" s="30">
        <f>'Data Catalogue 2023_RSS'!C67</f>
        <v>10</v>
      </c>
      <c r="D67" s="30" t="str">
        <f>'Data Catalogue 2023_RSS'!D67</f>
        <v>12.10</v>
      </c>
      <c r="E67" s="31" t="str">
        <f>'Data Catalogue 2023_RSS'!E67</f>
        <v>Emission factors by Scope 1, 2 and 3</v>
      </c>
      <c r="F67" s="32">
        <f>VLOOKUP('Data Catalogue 2023_RSS'!F67,'Codebook Machine Read'!J:K,2,FALSE)</f>
        <v>1</v>
      </c>
      <c r="G67" s="32">
        <f>VLOOKUP('Data Catalogue 2023_RSS'!G67,'Codebook Machine Read'!AE:AF,2,FALSE)</f>
        <v>1</v>
      </c>
      <c r="H67" s="32" t="str">
        <f>'Data Catalogue 2023_RSS'!H67</f>
        <v>scope</v>
      </c>
      <c r="I67" s="32">
        <f>'Data Catalogue 2023_RSS'!I67</f>
        <v>28</v>
      </c>
      <c r="J67" s="30" t="str">
        <f>'Data Catalogue 2023_RSS'!J67</f>
        <v>ghg.ftprint.emfacs123.scope.ukgov</v>
      </c>
      <c r="K67" s="30" t="str">
        <f>'Data Catalogue 2023_RSS'!K67</f>
        <v>ghg.ftprint.emfacs123.scope.ukgov.12.10</v>
      </c>
      <c r="L67" s="31" t="str">
        <f>'Data Catalogue 2023_RSS'!L67</f>
        <v>1. GHG Protocol Corporate Accounting and Reporting Standard
2. 2006 Intergovernmental Panel on Climate Change (IPCC) Guidelines for National GHG Inventories / Malaysia Biennial Update Report to UNFCCC
3. Annual Greenhouse Gas index
4. PCAF</v>
      </c>
      <c r="M67" s="32" cm="1">
        <f t="array" ref="M67">INDEX('Codebook Machine Read'!T:T,MATCH(TRUE,INDEX('Codebook Machine Read'!S:S='Data Catalogue 2023_RSS'!M67,0),0))</f>
        <v>136</v>
      </c>
      <c r="N67" s="32">
        <f>VLOOKUP('Data Catalogue 2023_RSS'!N67,'Codebook Machine Read'!D:E,2,FALSE)</f>
        <v>35</v>
      </c>
      <c r="O67" s="32">
        <f>VLOOKUP('Data Catalogue 2023_RSS'!O67,'Codebook Machine Read'!A:B,2,FALSE)</f>
        <v>1</v>
      </c>
      <c r="P67" s="33">
        <f>VLOOKUP('Data Catalogue 2023_RSS'!P67,'Codebook Machine Read'!V:W,2,FALSE)</f>
        <v>134</v>
      </c>
      <c r="Q67" s="32">
        <f>VLOOKUP('Data Catalogue 2023_RSS'!Q67,'Codebook Machine Read'!Y:Z,2,FALSE)</f>
        <v>4</v>
      </c>
      <c r="R67" s="32">
        <f>VLOOKUP('Data Catalogue 2023_RSS'!R67,'Codebook Machine Read'!AB:AC,2,FALSE)</f>
        <v>2</v>
      </c>
      <c r="S67" s="34">
        <f>VLOOKUP('Data Catalogue 2023_Excel'!R67,'Codebook Machine Read'!G:H,2,FALSE)</f>
        <v>1</v>
      </c>
      <c r="T67" s="36">
        <f>'Data Catalogue 2023_RSS'!T67</f>
        <v>2022</v>
      </c>
      <c r="U67" s="36">
        <f>'Data Catalogue 2023_RSS'!U67</f>
        <v>2022</v>
      </c>
      <c r="V67" s="34">
        <f>VLOOKUP('Data Catalogue 2023_Excel'!S67,'Codebook Machine Read'!$P:$Q,2, FALSE)</f>
        <v>99</v>
      </c>
      <c r="W67" s="31" t="str">
        <f>'Data Catalogue 2023_RSS'!W67</f>
        <v>https://www.gov.uk/government/publications/greenhouse-gas-reporting-conversion-factors-2022</v>
      </c>
      <c r="X67" s="35">
        <f>'Data Catalogue 2023_RSS'!X67</f>
        <v>1</v>
      </c>
      <c r="Y67" s="35">
        <f>'Data Catalogue 2023_RSS'!Y67</f>
        <v>1</v>
      </c>
      <c r="Z67" s="35">
        <f>'Data Catalogue 2023_RSS'!Z67</f>
        <v>1</v>
      </c>
      <c r="AA67" s="35">
        <f>'Data Catalogue 2023_RSS'!AA67</f>
        <v>1</v>
      </c>
      <c r="AB67" s="35">
        <f>'Data Catalogue 2023_RSS'!AB67</f>
        <v>0</v>
      </c>
      <c r="AC67" s="35">
        <f>'Data Catalogue 2023_RSS'!AC67</f>
        <v>0</v>
      </c>
      <c r="AD67" s="35">
        <f>'Data Catalogue 2023_RSS'!AD67</f>
        <v>1</v>
      </c>
      <c r="AE67" s="35">
        <f>'Data Catalogue 2023_RSS'!AE67</f>
        <v>1</v>
      </c>
      <c r="AF67" s="31" t="str">
        <f>'Data Catalogue 2023_RSS'!AF67</f>
        <v>Carbon emission factor for Malaysia is not available. Alternatively, user can use emission factor from other countries (e.g. UK, New Zealand) for calculation purposes.</v>
      </c>
    </row>
    <row r="68" spans="1:32" x14ac:dyDescent="0.2">
      <c r="A68" s="30">
        <f>'Data Catalogue 2023_RSS'!A68</f>
        <v>66</v>
      </c>
      <c r="B68" s="30">
        <f>'Data Catalogue 2023_RSS'!B68</f>
        <v>13</v>
      </c>
      <c r="C68" s="30">
        <f>'Data Catalogue 2023_RSS'!C68</f>
        <v>1</v>
      </c>
      <c r="D68" s="30" t="str">
        <f>'Data Catalogue 2023_RSS'!D68</f>
        <v>13.1</v>
      </c>
      <c r="E68" s="31" t="str">
        <f>'Data Catalogue 2023_RSS'!E68</f>
        <v>Emission intensity per revenue</v>
      </c>
      <c r="F68" s="32">
        <f>VLOOKUP('Data Catalogue 2023_RSS'!F68,'Codebook Machine Read'!J:K,2,FALSE)</f>
        <v>1</v>
      </c>
      <c r="G68" s="32">
        <f>VLOOKUP('Data Catalogue 2023_RSS'!G68,'Codebook Machine Read'!AE:AF,2,FALSE)</f>
        <v>1</v>
      </c>
      <c r="H68" s="32" t="str">
        <f>'Data Catalogue 2023_RSS'!H68</f>
        <v>sector</v>
      </c>
      <c r="I68" s="32">
        <f>'Data Catalogue 2023_RSS'!I68</f>
        <v>29</v>
      </c>
      <c r="J68" s="30" t="str">
        <f>'Data Catalogue 2023_RSS'!J68</f>
        <v>ghg.ftprint.emintrev.sector.wri</v>
      </c>
      <c r="K68" s="30" t="str">
        <f>'Data Catalogue 2023_RSS'!K68</f>
        <v>ghg.ftprint.emintrev.sector.wri.13.1</v>
      </c>
      <c r="L68" s="31" t="str">
        <f>'Data Catalogue 2023_RSS'!L68</f>
        <v>GHG Protocol Corporate Accounting and Reporting Standard</v>
      </c>
      <c r="M68" s="32" cm="1">
        <f t="array" ref="M68">INDEX('Codebook Machine Read'!T:T,MATCH(TRUE,INDEX('Codebook Machine Read'!S:S='Data Catalogue 2023_RSS'!M68,0),0))</f>
        <v>137</v>
      </c>
      <c r="N68" s="32">
        <f>VLOOKUP('Data Catalogue 2023_RSS'!N68,'Codebook Machine Read'!D:E,2,FALSE)</f>
        <v>36</v>
      </c>
      <c r="O68" s="32">
        <f>VLOOKUP('Data Catalogue 2023_RSS'!O68,'Codebook Machine Read'!A:B,2,FALSE)</f>
        <v>1</v>
      </c>
      <c r="P68" s="33">
        <f>VLOOKUP('Data Catalogue 2023_RSS'!P68,'Codebook Machine Read'!V:W,2,FALSE)</f>
        <v>155</v>
      </c>
      <c r="Q68" s="32">
        <f>VLOOKUP('Data Catalogue 2023_RSS'!Q68,'Codebook Machine Read'!Y:Z,2,FALSE)</f>
        <v>2</v>
      </c>
      <c r="R68" s="32">
        <f>VLOOKUP('Data Catalogue 2023_RSS'!R68,'Codebook Machine Read'!AB:AC,2,FALSE)</f>
        <v>2</v>
      </c>
      <c r="S68" s="34">
        <f>VLOOKUP('Data Catalogue 2023_Excel'!R68,'Codebook Machine Read'!G:H,2,FALSE)</f>
        <v>1</v>
      </c>
      <c r="T68" s="36">
        <f>'Data Catalogue 2023_RSS'!T68</f>
        <v>1990</v>
      </c>
      <c r="U68" s="36">
        <f>'Data Catalogue 2023_RSS'!U68</f>
        <v>2020</v>
      </c>
      <c r="V68" s="34">
        <f>VLOOKUP('Data Catalogue 2023_Excel'!S68,'Codebook Machine Read'!$P:$Q,2, FALSE)</f>
        <v>8</v>
      </c>
      <c r="W68" s="31" t="str">
        <f>'Data Catalogue 2023_RSS'!W68</f>
        <v>https://www.climatewatchdata.org/ghg-emissions?calculation=PER_GDP&amp;end_year=2020&amp;regions=WORLD&amp;sectors=total-including-lucf&amp;start_year=1990</v>
      </c>
      <c r="X68" s="35">
        <f>'Data Catalogue 2023_RSS'!X68</f>
        <v>1</v>
      </c>
      <c r="Y68" s="35">
        <f>'Data Catalogue 2023_RSS'!Y68</f>
        <v>1</v>
      </c>
      <c r="Z68" s="35">
        <f>'Data Catalogue 2023_RSS'!Z68</f>
        <v>1</v>
      </c>
      <c r="AA68" s="35">
        <f>'Data Catalogue 2023_RSS'!AA68</f>
        <v>1</v>
      </c>
      <c r="AB68" s="35">
        <f>'Data Catalogue 2023_RSS'!AB68</f>
        <v>0</v>
      </c>
      <c r="AC68" s="35">
        <f>'Data Catalogue 2023_RSS'!AC68</f>
        <v>0</v>
      </c>
      <c r="AD68" s="35">
        <f>'Data Catalogue 2023_RSS'!AD68</f>
        <v>1</v>
      </c>
      <c r="AE68" s="35">
        <f>'Data Catalogue 2023_RSS'!AE68</f>
        <v>1</v>
      </c>
      <c r="AF68" s="31" t="str">
        <f>'Data Catalogue 2023_RSS'!AF68</f>
        <v>Sector coverage is based on IPCC. Climate Watch, which is managed by World Resources Institute, is an online platform designed to empower policymakers, researchers, media and other stakeholders with the open climate data, visualizations and resources they need to gather insights on national and global progress on climate change.</v>
      </c>
    </row>
    <row r="69" spans="1:32" x14ac:dyDescent="0.2">
      <c r="A69" s="30">
        <f>'Data Catalogue 2023_RSS'!A69</f>
        <v>67</v>
      </c>
      <c r="B69" s="30">
        <f>'Data Catalogue 2023_RSS'!B69</f>
        <v>14</v>
      </c>
      <c r="C69" s="30">
        <f>'Data Catalogue 2023_RSS'!C69</f>
        <v>1</v>
      </c>
      <c r="D69" s="30" t="str">
        <f>'Data Catalogue 2023_RSS'!D69</f>
        <v>14.1</v>
      </c>
      <c r="E69" s="31" t="str">
        <f>'Data Catalogue 2023_RSS'!E69</f>
        <v>Monitoring of insurance-related emissions</v>
      </c>
      <c r="F69" s="32">
        <f>VLOOKUP('Data Catalogue 2023_RSS'!F69,'Codebook Machine Read'!J:K,2,FALSE)</f>
        <v>1</v>
      </c>
      <c r="G69" s="32">
        <f>VLOOKUP('Data Catalogue 2023_RSS'!G69,'Codebook Machine Read'!AE:AF,2,FALSE)</f>
        <v>1</v>
      </c>
      <c r="H69" s="32" t="str">
        <f>'Data Catalogue 2023_RSS'!H69</f>
        <v>sector</v>
      </c>
      <c r="I69" s="32">
        <f>'Data Catalogue 2023_RSS'!I69</f>
        <v>30</v>
      </c>
      <c r="J69" s="30" t="str">
        <f>'Data Catalogue 2023_RSS'!J69</f>
        <v>ghg.ftprint.insem.sector.pcaf</v>
      </c>
      <c r="K69" s="30" t="str">
        <f>'Data Catalogue 2023_RSS'!K69</f>
        <v>ghg.ftprint.insem.sector.pcaf.14.1</v>
      </c>
      <c r="L69" s="31" t="str">
        <f>'Data Catalogue 2023_RSS'!L69</f>
        <v>PCAF</v>
      </c>
      <c r="M69" s="32" cm="1">
        <f t="array" ref="M69">INDEX('Codebook Machine Read'!T:T,MATCH(TRUE,INDEX('Codebook Machine Read'!S:S='Data Catalogue 2023_RSS'!M69,0),0))</f>
        <v>0</v>
      </c>
      <c r="N69" s="32">
        <f>VLOOKUP('Data Catalogue 2023_RSS'!N69,'Codebook Machine Read'!D:E,2,FALSE)</f>
        <v>36</v>
      </c>
      <c r="O69" s="32">
        <f>VLOOKUP('Data Catalogue 2023_RSS'!O69,'Codebook Machine Read'!A:B,2,FALSE)</f>
        <v>1</v>
      </c>
      <c r="P69" s="33">
        <f>VLOOKUP('Data Catalogue 2023_RSS'!P69,'Codebook Machine Read'!V:W,2,FALSE)</f>
        <v>111</v>
      </c>
      <c r="Q69" s="32">
        <f>VLOOKUP('Data Catalogue 2023_RSS'!Q69,'Codebook Machine Read'!Y:Z,2,FALSE)</f>
        <v>2</v>
      </c>
      <c r="R69" s="32">
        <f>VLOOKUP('Data Catalogue 2023_RSS'!R69,'Codebook Machine Read'!AB:AC,2,FALSE)</f>
        <v>2</v>
      </c>
      <c r="S69" s="34">
        <f>VLOOKUP('Data Catalogue 2023_Excel'!R69,'Codebook Machine Read'!G:H,2,FALSE)</f>
        <v>1</v>
      </c>
      <c r="T69" s="36">
        <f>'Data Catalogue 2023_RSS'!T69</f>
        <v>2023</v>
      </c>
      <c r="U69" s="36">
        <f>'Data Catalogue 2023_RSS'!U69</f>
        <v>2023</v>
      </c>
      <c r="V69" s="34">
        <f>VLOOKUP('Data Catalogue 2023_Excel'!S69,'Codebook Machine Read'!$P:$Q,2, FALSE)</f>
        <v>99</v>
      </c>
      <c r="W69" s="31" t="str">
        <f>'Data Catalogue 2023_RSS'!W69</f>
        <v>https://carbonaccountingfinancials.com/files/downloads/pcaf-standard-part-c-insurance-associated-emissions-nov-2022.pdf</v>
      </c>
      <c r="X69" s="35">
        <f>'Data Catalogue 2023_RSS'!X69</f>
        <v>1</v>
      </c>
      <c r="Y69" s="35">
        <f>'Data Catalogue 2023_RSS'!Y69</f>
        <v>1</v>
      </c>
      <c r="Z69" s="35">
        <f>'Data Catalogue 2023_RSS'!Z69</f>
        <v>1</v>
      </c>
      <c r="AA69" s="35">
        <f>'Data Catalogue 2023_RSS'!AA69</f>
        <v>1</v>
      </c>
      <c r="AB69" s="35">
        <f>'Data Catalogue 2023_RSS'!AB69</f>
        <v>0</v>
      </c>
      <c r="AC69" s="35">
        <f>'Data Catalogue 2023_RSS'!AC69</f>
        <v>0</v>
      </c>
      <c r="AD69" s="35">
        <f>'Data Catalogue 2023_RSS'!AD69</f>
        <v>1</v>
      </c>
      <c r="AE69" s="35">
        <f>'Data Catalogue 2023_RSS'!AE69</f>
        <v>1</v>
      </c>
      <c r="AF69" s="31" t="str">
        <f>'Data Catalogue 2023_RSS'!AF69</f>
        <v>Data is not available. Link provides guidance on measuring insurance-related emission issued by PCAF.</v>
      </c>
    </row>
    <row r="70" spans="1:32" x14ac:dyDescent="0.2">
      <c r="A70" s="30">
        <f>'Data Catalogue 2023_RSS'!A70</f>
        <v>68</v>
      </c>
      <c r="B70" s="30">
        <f>'Data Catalogue 2023_RSS'!B70</f>
        <v>15</v>
      </c>
      <c r="C70" s="30">
        <f>'Data Catalogue 2023_RSS'!C70</f>
        <v>1</v>
      </c>
      <c r="D70" s="30" t="str">
        <f>'Data Catalogue 2023_RSS'!D70</f>
        <v>15.1</v>
      </c>
      <c r="E70" s="31" t="str">
        <f>'Data Catalogue 2023_RSS'!E70</f>
        <v>Climate Scenarios</v>
      </c>
      <c r="F70" s="32">
        <f>VLOOKUP('Data Catalogue 2023_RSS'!F70,'Codebook Machine Read'!J:K,2,FALSE)</f>
        <v>6</v>
      </c>
      <c r="G70" s="32">
        <f>VLOOKUP('Data Catalogue 2023_RSS'!G70,'Codebook Machine Read'!AE:AF,2,FALSE)</f>
        <v>1</v>
      </c>
      <c r="H70" s="32" t="str">
        <f>'Data Catalogue 2023_RSS'!H70</f>
        <v>scenario</v>
      </c>
      <c r="I70" s="32">
        <f>'Data Catalogue 2023_RSS'!I70</f>
        <v>31</v>
      </c>
      <c r="J70" s="30" t="str">
        <f>'Data Catalogue 2023_RSS'!J70</f>
        <v>ghg.align.climsc.scenario.gresb</v>
      </c>
      <c r="K70" s="30" t="str">
        <f>'Data Catalogue 2023_RSS'!K70</f>
        <v>ghg.align.climsc.scenario.gresb.15.1</v>
      </c>
      <c r="L70" s="31" t="str">
        <f>'Data Catalogue 2023_RSS'!L70</f>
        <v>Not Applicable</v>
      </c>
      <c r="M70" s="32" cm="1">
        <f t="array" ref="M70">INDEX('Codebook Machine Read'!T:T,MATCH(TRUE,INDEX('Codebook Machine Read'!S:S='Data Catalogue 2023_RSS'!M70,0),0))</f>
        <v>77</v>
      </c>
      <c r="N70" s="32">
        <f>VLOOKUP('Data Catalogue 2023_RSS'!N70,'Codebook Machine Read'!D:E,2,FALSE)</f>
        <v>34</v>
      </c>
      <c r="O70" s="32">
        <f>VLOOKUP('Data Catalogue 2023_RSS'!O70,'Codebook Machine Read'!A:B,2,FALSE)</f>
        <v>2</v>
      </c>
      <c r="P70" s="33">
        <f>VLOOKUP('Data Catalogue 2023_RSS'!P70,'Codebook Machine Read'!V:W,2,FALSE)</f>
        <v>60</v>
      </c>
      <c r="Q70" s="32">
        <f>VLOOKUP('Data Catalogue 2023_RSS'!Q70,'Codebook Machine Read'!Y:Z,2,FALSE)</f>
        <v>1</v>
      </c>
      <c r="R70" s="32">
        <f>VLOOKUP('Data Catalogue 2023_RSS'!R70,'Codebook Machine Read'!AB:AC,2,FALSE)</f>
        <v>2</v>
      </c>
      <c r="S70" s="34">
        <f>VLOOKUP('Data Catalogue 2023_Excel'!R70,'Codebook Machine Read'!G:H,2,FALSE)</f>
        <v>1</v>
      </c>
      <c r="T70" s="36">
        <f>'Data Catalogue 2023_RSS'!T70</f>
        <v>2020</v>
      </c>
      <c r="U70" s="36">
        <f>'Data Catalogue 2023_RSS'!U70</f>
        <v>2050</v>
      </c>
      <c r="V70" s="34">
        <f>VLOOKUP('Data Catalogue 2023_Excel'!S70,'Codebook Machine Read'!$P:$Q,2, FALSE)</f>
        <v>7</v>
      </c>
      <c r="W70" s="31" t="str">
        <f>'Data Catalogue 2023_RSS'!W70</f>
        <v>https://www.gresb.com/nl-en/carbon-risk-real-estate-monitor-crrem/</v>
      </c>
      <c r="X70" s="35">
        <f>'Data Catalogue 2023_RSS'!X70</f>
        <v>0</v>
      </c>
      <c r="Y70" s="35">
        <f>'Data Catalogue 2023_RSS'!Y70</f>
        <v>1</v>
      </c>
      <c r="Z70" s="35">
        <f>'Data Catalogue 2023_RSS'!Z70</f>
        <v>0</v>
      </c>
      <c r="AA70" s="35">
        <f>'Data Catalogue 2023_RSS'!AA70</f>
        <v>0</v>
      </c>
      <c r="AB70" s="35">
        <f>'Data Catalogue 2023_RSS'!AB70</f>
        <v>0</v>
      </c>
      <c r="AC70" s="35">
        <f>'Data Catalogue 2023_RSS'!AC70</f>
        <v>0</v>
      </c>
      <c r="AD70" s="35">
        <f>'Data Catalogue 2023_RSS'!AD70</f>
        <v>1</v>
      </c>
      <c r="AE70" s="35">
        <f>'Data Catalogue 2023_RSS'!AE70</f>
        <v>1</v>
      </c>
      <c r="AF70" s="31" t="str">
        <f>'Data Catalogue 2023_RSS'!AF70</f>
        <v>The Carbon Risk Real Estate Monitor (CRREM) provides the real estate industry with transparent, science-based decarbonization pathways aligned with the Paris Climate Goals of limiting global temperature rise to 2°C, with ambition towards 1.5°C. The Global Pathways also covers Malaysia. The CRREM tool is an EU-based tool which helps to identify which properties will be at risk of stranding due to the expected increase in the stringent building codes, regulation, and carbon prices. In principle, the tool can also be used outside the EU and also applicable for other building types. The excel-based solution is flexible and not limited to the EU or commercial real estate.</v>
      </c>
    </row>
    <row r="71" spans="1:32" x14ac:dyDescent="0.2">
      <c r="A71" s="30">
        <f>'Data Catalogue 2023_RSS'!A71</f>
        <v>69</v>
      </c>
      <c r="B71" s="30">
        <f>'Data Catalogue 2023_RSS'!B71</f>
        <v>15</v>
      </c>
      <c r="C71" s="30">
        <f>'Data Catalogue 2023_RSS'!C71</f>
        <v>2</v>
      </c>
      <c r="D71" s="30" t="str">
        <f>'Data Catalogue 2023_RSS'!D71</f>
        <v>15.2</v>
      </c>
      <c r="E71" s="31" t="str">
        <f>'Data Catalogue 2023_RSS'!E71</f>
        <v>Climate Scenarios</v>
      </c>
      <c r="F71" s="32">
        <f>VLOOKUP('Data Catalogue 2023_RSS'!F71,'Codebook Machine Read'!J:K,2,FALSE)</f>
        <v>6</v>
      </c>
      <c r="G71" s="32">
        <f>VLOOKUP('Data Catalogue 2023_RSS'!G71,'Codebook Machine Read'!AE:AF,2,FALSE)</f>
        <v>1</v>
      </c>
      <c r="H71" s="32" t="str">
        <f>'Data Catalogue 2023_RSS'!H71</f>
        <v>scenario</v>
      </c>
      <c r="I71" s="32">
        <f>'Data Catalogue 2023_RSS'!I71</f>
        <v>31</v>
      </c>
      <c r="J71" s="30" t="str">
        <f>'Data Catalogue 2023_RSS'!J71</f>
        <v>ghg.align.climsc.scenario.ipcc</v>
      </c>
      <c r="K71" s="30" t="str">
        <f>'Data Catalogue 2023_RSS'!K71</f>
        <v>ghg.align.climsc.scenario.ipcc.15.2</v>
      </c>
      <c r="L71" s="31" t="str">
        <f>'Data Catalogue 2023_RSS'!L71</f>
        <v>Not Applicable</v>
      </c>
      <c r="M71" s="32" cm="1">
        <f t="array" ref="M71">INDEX('Codebook Machine Read'!T:T,MATCH(TRUE,INDEX('Codebook Machine Read'!S:S='Data Catalogue 2023_RSS'!M71,0),0))</f>
        <v>138</v>
      </c>
      <c r="N71" s="32">
        <f>VLOOKUP('Data Catalogue 2023_RSS'!N71,'Codebook Machine Read'!D:E,2,FALSE)</f>
        <v>34</v>
      </c>
      <c r="O71" s="32">
        <f>VLOOKUP('Data Catalogue 2023_RSS'!O71,'Codebook Machine Read'!A:B,2,FALSE)</f>
        <v>2</v>
      </c>
      <c r="P71" s="33">
        <f>VLOOKUP('Data Catalogue 2023_RSS'!P71,'Codebook Machine Read'!V:W,2,FALSE)</f>
        <v>72</v>
      </c>
      <c r="Q71" s="32">
        <f>VLOOKUP('Data Catalogue 2023_RSS'!Q71,'Codebook Machine Read'!Y:Z,2,FALSE)</f>
        <v>3</v>
      </c>
      <c r="R71" s="32">
        <f>VLOOKUP('Data Catalogue 2023_RSS'!R71,'Codebook Machine Read'!AB:AC,2,FALSE)</f>
        <v>2</v>
      </c>
      <c r="S71" s="34">
        <f>VLOOKUP('Data Catalogue 2023_Excel'!R71,'Codebook Machine Read'!G:H,2,FALSE)</f>
        <v>1</v>
      </c>
      <c r="T71" s="36">
        <f>'Data Catalogue 2023_RSS'!T71</f>
        <v>2000</v>
      </c>
      <c r="U71" s="36">
        <f>'Data Catalogue 2023_RSS'!U71</f>
        <v>2100</v>
      </c>
      <c r="V71" s="34">
        <f>VLOOKUP('Data Catalogue 2023_Excel'!S71,'Codebook Machine Read'!$P:$Q,2, FALSE)</f>
        <v>7</v>
      </c>
      <c r="W71" s="31" t="str">
        <f>'Data Catalogue 2023_RSS'!W71</f>
        <v>https://www.ipcc.ch/report/ar6/syr/downloads/report/IPCC_AR6_SYR_SPM.pdf</v>
      </c>
      <c r="X71" s="35">
        <f>'Data Catalogue 2023_RSS'!X71</f>
        <v>0</v>
      </c>
      <c r="Y71" s="35">
        <f>'Data Catalogue 2023_RSS'!Y71</f>
        <v>1</v>
      </c>
      <c r="Z71" s="35">
        <f>'Data Catalogue 2023_RSS'!Z71</f>
        <v>0</v>
      </c>
      <c r="AA71" s="35">
        <f>'Data Catalogue 2023_RSS'!AA71</f>
        <v>0</v>
      </c>
      <c r="AB71" s="35">
        <f>'Data Catalogue 2023_RSS'!AB71</f>
        <v>0</v>
      </c>
      <c r="AC71" s="35">
        <f>'Data Catalogue 2023_RSS'!AC71</f>
        <v>0</v>
      </c>
      <c r="AD71" s="35">
        <f>'Data Catalogue 2023_RSS'!AD71</f>
        <v>1</v>
      </c>
      <c r="AE71" s="35">
        <f>'Data Catalogue 2023_RSS'!AE71</f>
        <v>1</v>
      </c>
      <c r="AF71" s="31" t="str">
        <f>'Data Catalogue 2023_RSS'!AF71</f>
        <v>IPCC provides five future scenarios in their Climate Report Sixth Assessment Report (AR6) IPCC 2021. The Representative Concentration Pathways (RCPs) were used by WGI and WGII to assess regional climate changes, impacts and risks.</v>
      </c>
    </row>
    <row r="72" spans="1:32" x14ac:dyDescent="0.2">
      <c r="A72" s="30">
        <f>'Data Catalogue 2023_RSS'!A72</f>
        <v>70</v>
      </c>
      <c r="B72" s="30">
        <f>'Data Catalogue 2023_RSS'!B72</f>
        <v>15</v>
      </c>
      <c r="C72" s="30">
        <f>'Data Catalogue 2023_RSS'!C72</f>
        <v>3</v>
      </c>
      <c r="D72" s="30" t="str">
        <f>'Data Catalogue 2023_RSS'!D72</f>
        <v>15.3</v>
      </c>
      <c r="E72" s="31" t="str">
        <f>'Data Catalogue 2023_RSS'!E72</f>
        <v>Climate Scenarios</v>
      </c>
      <c r="F72" s="32">
        <f>VLOOKUP('Data Catalogue 2023_RSS'!F72,'Codebook Machine Read'!J:K,2,FALSE)</f>
        <v>6</v>
      </c>
      <c r="G72" s="32">
        <f>VLOOKUP('Data Catalogue 2023_RSS'!G72,'Codebook Machine Read'!AE:AF,2,FALSE)</f>
        <v>1</v>
      </c>
      <c r="H72" s="32" t="str">
        <f>'Data Catalogue 2023_RSS'!H72</f>
        <v>scenario</v>
      </c>
      <c r="I72" s="32">
        <f>'Data Catalogue 2023_RSS'!I72</f>
        <v>31</v>
      </c>
      <c r="J72" s="30" t="str">
        <f>'Data Catalogue 2023_RSS'!J72</f>
        <v>ghg.align.climsc.scenario.iata</v>
      </c>
      <c r="K72" s="30" t="str">
        <f>'Data Catalogue 2023_RSS'!K72</f>
        <v>ghg.align.climsc.scenario.iata.15.3</v>
      </c>
      <c r="L72" s="31" t="str">
        <f>'Data Catalogue 2023_RSS'!L72</f>
        <v>1. International Air Transport Associations (IATA)
2. Air Transport Action Group (ATAG)</v>
      </c>
      <c r="M72" s="32" cm="1">
        <f t="array" ref="M72">INDEX('Codebook Machine Read'!T:T,MATCH(TRUE,INDEX('Codebook Machine Read'!S:S='Data Catalogue 2023_RSS'!M72,0),0))</f>
        <v>14</v>
      </c>
      <c r="N72" s="32">
        <f>VLOOKUP('Data Catalogue 2023_RSS'!N72,'Codebook Machine Read'!D:E,2,FALSE)</f>
        <v>34</v>
      </c>
      <c r="O72" s="32">
        <f>VLOOKUP('Data Catalogue 2023_RSS'!O72,'Codebook Machine Read'!A:B,2,FALSE)</f>
        <v>2</v>
      </c>
      <c r="P72" s="33">
        <f>VLOOKUP('Data Catalogue 2023_RSS'!P72,'Codebook Machine Read'!V:W,2,FALSE)</f>
        <v>73</v>
      </c>
      <c r="Q72" s="32">
        <f>VLOOKUP('Data Catalogue 2023_RSS'!Q72,'Codebook Machine Read'!Y:Z,2,FALSE)</f>
        <v>3</v>
      </c>
      <c r="R72" s="32">
        <f>VLOOKUP('Data Catalogue 2023_RSS'!R72,'Codebook Machine Read'!AB:AC,2,FALSE)</f>
        <v>2</v>
      </c>
      <c r="S72" s="34">
        <f>VLOOKUP('Data Catalogue 2023_Excel'!R72,'Codebook Machine Read'!G:H,2,FALSE)</f>
        <v>1</v>
      </c>
      <c r="T72" s="36">
        <f>'Data Catalogue 2023_RSS'!T72</f>
        <v>2025</v>
      </c>
      <c r="U72" s="36">
        <f>'Data Catalogue 2023_RSS'!U72</f>
        <v>2050</v>
      </c>
      <c r="V72" s="34">
        <f>VLOOKUP('Data Catalogue 2023_Excel'!S72,'Codebook Machine Read'!$P:$Q,2, FALSE)</f>
        <v>7</v>
      </c>
      <c r="W72" s="31" t="str">
        <f>'Data Catalogue 2023_RSS'!W72</f>
        <v>https://www.iata.org/en/programs/environment/flynetzero/</v>
      </c>
      <c r="X72" s="35">
        <f>'Data Catalogue 2023_RSS'!X72</f>
        <v>0</v>
      </c>
      <c r="Y72" s="35">
        <f>'Data Catalogue 2023_RSS'!Y72</f>
        <v>1</v>
      </c>
      <c r="Z72" s="35">
        <f>'Data Catalogue 2023_RSS'!Z72</f>
        <v>0</v>
      </c>
      <c r="AA72" s="35">
        <f>'Data Catalogue 2023_RSS'!AA72</f>
        <v>0</v>
      </c>
      <c r="AB72" s="35">
        <f>'Data Catalogue 2023_RSS'!AB72</f>
        <v>0</v>
      </c>
      <c r="AC72" s="35">
        <f>'Data Catalogue 2023_RSS'!AC72</f>
        <v>0</v>
      </c>
      <c r="AD72" s="35">
        <f>'Data Catalogue 2023_RSS'!AD72</f>
        <v>1</v>
      </c>
      <c r="AE72" s="35">
        <f>'Data Catalogue 2023_RSS'!AE72</f>
        <v>1</v>
      </c>
      <c r="AF72" s="31" t="str">
        <f>'Data Catalogue 2023_RSS'!AF72</f>
        <v>Fly Net Zero is the commitment of airlines to achieve net zero carbon by 2050.  IATA provides guidelines and methodologies on the airline GHG emissions reporting.</v>
      </c>
    </row>
    <row r="73" spans="1:32" x14ac:dyDescent="0.2">
      <c r="A73" s="30">
        <f>'Data Catalogue 2023_RSS'!A73</f>
        <v>71</v>
      </c>
      <c r="B73" s="30">
        <f>'Data Catalogue 2023_RSS'!B73</f>
        <v>15</v>
      </c>
      <c r="C73" s="30">
        <f>'Data Catalogue 2023_RSS'!C73</f>
        <v>4</v>
      </c>
      <c r="D73" s="30" t="str">
        <f>'Data Catalogue 2023_RSS'!D73</f>
        <v>15.4</v>
      </c>
      <c r="E73" s="31" t="str">
        <f>'Data Catalogue 2023_RSS'!E73</f>
        <v>Climate Scenarios</v>
      </c>
      <c r="F73" s="32">
        <f>VLOOKUP('Data Catalogue 2023_RSS'!F73,'Codebook Machine Read'!J:K,2,FALSE)</f>
        <v>6</v>
      </c>
      <c r="G73" s="32">
        <f>VLOOKUP('Data Catalogue 2023_RSS'!G73,'Codebook Machine Read'!AE:AF,2,FALSE)</f>
        <v>1</v>
      </c>
      <c r="H73" s="32" t="str">
        <f>'Data Catalogue 2023_RSS'!H73</f>
        <v>scenario</v>
      </c>
      <c r="I73" s="32">
        <f>'Data Catalogue 2023_RSS'!I73</f>
        <v>31</v>
      </c>
      <c r="J73" s="30" t="str">
        <f>'Data Catalogue 2023_RSS'!J73</f>
        <v>ghg.align.climsc.scenario.iea</v>
      </c>
      <c r="K73" s="30" t="str">
        <f>'Data Catalogue 2023_RSS'!K73</f>
        <v>ghg.align.climsc.scenario.iea.15.4</v>
      </c>
      <c r="L73" s="31" t="str">
        <f>'Data Catalogue 2023_RSS'!L73</f>
        <v>Not Applicable</v>
      </c>
      <c r="M73" s="32" cm="1">
        <f t="array" ref="M73">INDEX('Codebook Machine Read'!T:T,MATCH(TRUE,INDEX('Codebook Machine Read'!S:S='Data Catalogue 2023_RSS'!M73,0),0))</f>
        <v>138</v>
      </c>
      <c r="N73" s="32">
        <f>VLOOKUP('Data Catalogue 2023_RSS'!N73,'Codebook Machine Read'!D:E,2,FALSE)</f>
        <v>34</v>
      </c>
      <c r="O73" s="32">
        <f>VLOOKUP('Data Catalogue 2023_RSS'!O73,'Codebook Machine Read'!A:B,2,FALSE)</f>
        <v>2</v>
      </c>
      <c r="P73" s="33">
        <f>VLOOKUP('Data Catalogue 2023_RSS'!P73,'Codebook Machine Read'!V:W,2,FALSE)</f>
        <v>74</v>
      </c>
      <c r="Q73" s="32">
        <f>VLOOKUP('Data Catalogue 2023_RSS'!Q73,'Codebook Machine Read'!Y:Z,2,FALSE)</f>
        <v>3</v>
      </c>
      <c r="R73" s="32">
        <f>VLOOKUP('Data Catalogue 2023_RSS'!R73,'Codebook Machine Read'!AB:AC,2,FALSE)</f>
        <v>2</v>
      </c>
      <c r="S73" s="34">
        <f>VLOOKUP('Data Catalogue 2023_Excel'!R73,'Codebook Machine Read'!G:H,2,FALSE)</f>
        <v>1</v>
      </c>
      <c r="T73" s="36">
        <f>'Data Catalogue 2023_RSS'!T73</f>
        <v>2000</v>
      </c>
      <c r="U73" s="36">
        <f>'Data Catalogue 2023_RSS'!U73</f>
        <v>2050</v>
      </c>
      <c r="V73" s="34">
        <f>VLOOKUP('Data Catalogue 2023_Excel'!S73,'Codebook Machine Read'!$P:$Q,2, FALSE)</f>
        <v>7</v>
      </c>
      <c r="W73" s="31" t="str">
        <f>'Data Catalogue 2023_RSS'!W73</f>
        <v>https://www.iea.org/reports/world-energy-outlook-2021/scenario-trajectories-and-temperature-outcomes</v>
      </c>
      <c r="X73" s="35">
        <f>'Data Catalogue 2023_RSS'!X73</f>
        <v>0</v>
      </c>
      <c r="Y73" s="35">
        <f>'Data Catalogue 2023_RSS'!Y73</f>
        <v>1</v>
      </c>
      <c r="Z73" s="35">
        <f>'Data Catalogue 2023_RSS'!Z73</f>
        <v>0</v>
      </c>
      <c r="AA73" s="35">
        <f>'Data Catalogue 2023_RSS'!AA73</f>
        <v>0</v>
      </c>
      <c r="AB73" s="35">
        <f>'Data Catalogue 2023_RSS'!AB73</f>
        <v>0</v>
      </c>
      <c r="AC73" s="35">
        <f>'Data Catalogue 2023_RSS'!AC73</f>
        <v>0</v>
      </c>
      <c r="AD73" s="35">
        <f>'Data Catalogue 2023_RSS'!AD73</f>
        <v>1</v>
      </c>
      <c r="AE73" s="35">
        <f>'Data Catalogue 2023_RSS'!AE73</f>
        <v>1</v>
      </c>
      <c r="AF73" s="31" t="str">
        <f>'Data Catalogue 2023_RSS'!AF73</f>
        <v>The World Energy Outlook provides a detailed stocktake of how far nations have come in their energy transitions, and a sobering picture of how far there still is to go under 4 different scenarios i.e. Stated Policies Scenario, Announced Pledges Scenario, Sustainable Development Scenario and Net Zero Scenario.</v>
      </c>
    </row>
    <row r="74" spans="1:32" x14ac:dyDescent="0.2">
      <c r="A74" s="30">
        <f>'Data Catalogue 2023_RSS'!A74</f>
        <v>72</v>
      </c>
      <c r="B74" s="30">
        <f>'Data Catalogue 2023_RSS'!B74</f>
        <v>15</v>
      </c>
      <c r="C74" s="30">
        <f>'Data Catalogue 2023_RSS'!C74</f>
        <v>5</v>
      </c>
      <c r="D74" s="30" t="str">
        <f>'Data Catalogue 2023_RSS'!D74</f>
        <v>15.5</v>
      </c>
      <c r="E74" s="31" t="str">
        <f>'Data Catalogue 2023_RSS'!E74</f>
        <v>Climate Scenarios</v>
      </c>
      <c r="F74" s="32">
        <f>VLOOKUP('Data Catalogue 2023_RSS'!F74,'Codebook Machine Read'!J:K,2,FALSE)</f>
        <v>6</v>
      </c>
      <c r="G74" s="32">
        <f>VLOOKUP('Data Catalogue 2023_RSS'!G74,'Codebook Machine Read'!AE:AF,2,FALSE)</f>
        <v>1</v>
      </c>
      <c r="H74" s="32" t="str">
        <f>'Data Catalogue 2023_RSS'!H74</f>
        <v>scenario</v>
      </c>
      <c r="I74" s="32">
        <f>'Data Catalogue 2023_RSS'!I74</f>
        <v>31</v>
      </c>
      <c r="J74" s="30" t="str">
        <f>'Data Catalogue 2023_RSS'!J74</f>
        <v>ghg.align.climsc.scenario.ngfs</v>
      </c>
      <c r="K74" s="30" t="str">
        <f>'Data Catalogue 2023_RSS'!K74</f>
        <v>ghg.align.climsc.scenario.ngfs.15.5</v>
      </c>
      <c r="L74" s="31" t="str">
        <f>'Data Catalogue 2023_RSS'!L74</f>
        <v>Network of Central Banks and Supervisors for Greening the Financial System (NGFS)</v>
      </c>
      <c r="M74" s="32" cm="1">
        <f t="array" ref="M74">INDEX('Codebook Machine Read'!T:T,MATCH(TRUE,INDEX('Codebook Machine Read'!S:S='Data Catalogue 2023_RSS'!M74,0),0))</f>
        <v>138</v>
      </c>
      <c r="N74" s="32">
        <f>VLOOKUP('Data Catalogue 2023_RSS'!N74,'Codebook Machine Read'!D:E,2,FALSE)</f>
        <v>34</v>
      </c>
      <c r="O74" s="32">
        <f>VLOOKUP('Data Catalogue 2023_RSS'!O74,'Codebook Machine Read'!A:B,2,FALSE)</f>
        <v>2</v>
      </c>
      <c r="P74" s="33">
        <f>VLOOKUP('Data Catalogue 2023_RSS'!P74,'Codebook Machine Read'!V:W,2,FALSE)</f>
        <v>106</v>
      </c>
      <c r="Q74" s="32">
        <f>VLOOKUP('Data Catalogue 2023_RSS'!Q74,'Codebook Machine Read'!Y:Z,2,FALSE)</f>
        <v>3</v>
      </c>
      <c r="R74" s="32">
        <f>VLOOKUP('Data Catalogue 2023_RSS'!R74,'Codebook Machine Read'!AB:AC,2,FALSE)</f>
        <v>2</v>
      </c>
      <c r="S74" s="34">
        <f>VLOOKUP('Data Catalogue 2023_Excel'!R74,'Codebook Machine Read'!G:H,2,FALSE)</f>
        <v>1</v>
      </c>
      <c r="T74" s="36">
        <f>'Data Catalogue 2023_RSS'!T74</f>
        <v>2020</v>
      </c>
      <c r="U74" s="36">
        <f>'Data Catalogue 2023_RSS'!U74</f>
        <v>2050</v>
      </c>
      <c r="V74" s="34">
        <f>VLOOKUP('Data Catalogue 2023_Excel'!S74,'Codebook Machine Read'!$P:$Q,2, FALSE)</f>
        <v>7</v>
      </c>
      <c r="W74" s="31" t="str">
        <f>'Data Catalogue 2023_RSS'!W74</f>
        <v>https://www.ngfs.net/sites/default/files/medias/documents/ngfs_climate_scenarios_for_central_banks_and_supervisors_.pdf.pdf</v>
      </c>
      <c r="X74" s="35">
        <f>'Data Catalogue 2023_RSS'!X74</f>
        <v>0</v>
      </c>
      <c r="Y74" s="35">
        <f>'Data Catalogue 2023_RSS'!Y74</f>
        <v>1</v>
      </c>
      <c r="Z74" s="35">
        <f>'Data Catalogue 2023_RSS'!Z74</f>
        <v>0</v>
      </c>
      <c r="AA74" s="35">
        <f>'Data Catalogue 2023_RSS'!AA74</f>
        <v>0</v>
      </c>
      <c r="AB74" s="35">
        <f>'Data Catalogue 2023_RSS'!AB74</f>
        <v>0</v>
      </c>
      <c r="AC74" s="35">
        <f>'Data Catalogue 2023_RSS'!AC74</f>
        <v>0</v>
      </c>
      <c r="AD74" s="35">
        <f>'Data Catalogue 2023_RSS'!AD74</f>
        <v>1</v>
      </c>
      <c r="AE74" s="35">
        <f>'Data Catalogue 2023_RSS'!AE74</f>
        <v>1</v>
      </c>
      <c r="AF74" s="31" t="str">
        <f>'Data Catalogue 2023_RSS'!AF74</f>
        <v>The NGFS scenario explores a different set of assumptions for how climate policy, emissions, and temperatures evolve i.e. Net Zero 2050, Below 2°C, Divergent Net Zero, Delayed transitions, Nationally Determined Contributions (NDCs), Current Policies.</v>
      </c>
    </row>
    <row r="75" spans="1:32" x14ac:dyDescent="0.2">
      <c r="A75" s="30">
        <f>'Data Catalogue 2023_RSS'!A75</f>
        <v>73</v>
      </c>
      <c r="B75" s="30">
        <f>'Data Catalogue 2023_RSS'!B75</f>
        <v>15</v>
      </c>
      <c r="C75" s="30">
        <f>'Data Catalogue 2023_RSS'!C75</f>
        <v>6</v>
      </c>
      <c r="D75" s="30" t="str">
        <f>'Data Catalogue 2023_RSS'!D75</f>
        <v>15.6</v>
      </c>
      <c r="E75" s="31" t="str">
        <f>'Data Catalogue 2023_RSS'!E75</f>
        <v>Climate Scenarios</v>
      </c>
      <c r="F75" s="32">
        <f>VLOOKUP('Data Catalogue 2023_RSS'!F75,'Codebook Machine Read'!J:K,2,FALSE)</f>
        <v>6</v>
      </c>
      <c r="G75" s="32">
        <f>VLOOKUP('Data Catalogue 2023_RSS'!G75,'Codebook Machine Read'!AE:AF,2,FALSE)</f>
        <v>1</v>
      </c>
      <c r="H75" s="32" t="str">
        <f>'Data Catalogue 2023_RSS'!H75</f>
        <v>scenario</v>
      </c>
      <c r="I75" s="32">
        <f>'Data Catalogue 2023_RSS'!I75</f>
        <v>31</v>
      </c>
      <c r="J75" s="30" t="str">
        <f>'Data Catalogue 2023_RSS'!J75</f>
        <v>ghg.align.climsc.scenario.ngfs</v>
      </c>
      <c r="K75" s="30" t="str">
        <f>'Data Catalogue 2023_RSS'!K75</f>
        <v>ghg.align.climsc.scenario.ngfs.15.6</v>
      </c>
      <c r="L75" s="31" t="str">
        <f>'Data Catalogue 2023_RSS'!L75</f>
        <v>Network of Central Banks and Supervisors for Greening the Financial System (NGFS)</v>
      </c>
      <c r="M75" s="32" cm="1">
        <f t="array" ref="M75">INDEX('Codebook Machine Read'!T:T,MATCH(TRUE,INDEX('Codebook Machine Read'!S:S='Data Catalogue 2023_RSS'!M75,0),0))</f>
        <v>138</v>
      </c>
      <c r="N75" s="32">
        <f>VLOOKUP('Data Catalogue 2023_RSS'!N75,'Codebook Machine Read'!D:E,2,FALSE)</f>
        <v>34</v>
      </c>
      <c r="O75" s="32">
        <f>VLOOKUP('Data Catalogue 2023_RSS'!O75,'Codebook Machine Read'!A:B,2,FALSE)</f>
        <v>2</v>
      </c>
      <c r="P75" s="33">
        <f>VLOOKUP('Data Catalogue 2023_RSS'!P75,'Codebook Machine Read'!V:W,2,FALSE)</f>
        <v>106</v>
      </c>
      <c r="Q75" s="32">
        <f>VLOOKUP('Data Catalogue 2023_RSS'!Q75,'Codebook Machine Read'!Y:Z,2,FALSE)</f>
        <v>3</v>
      </c>
      <c r="R75" s="32">
        <f>VLOOKUP('Data Catalogue 2023_RSS'!R75,'Codebook Machine Read'!AB:AC,2,FALSE)</f>
        <v>2</v>
      </c>
      <c r="S75" s="34">
        <f>VLOOKUP('Data Catalogue 2023_Excel'!R75,'Codebook Machine Read'!G:H,2,FALSE)</f>
        <v>2</v>
      </c>
      <c r="T75" s="36">
        <f>'Data Catalogue 2023_RSS'!T75</f>
        <v>2010</v>
      </c>
      <c r="U75" s="36">
        <f>'Data Catalogue 2023_RSS'!U75</f>
        <v>2100</v>
      </c>
      <c r="V75" s="34">
        <f>VLOOKUP('Data Catalogue 2023_Excel'!S75,'Codebook Machine Read'!$P:$Q,2, FALSE)</f>
        <v>7</v>
      </c>
      <c r="W75" s="31" t="str">
        <f>'Data Catalogue 2023_RSS'!W75</f>
        <v>https://data.ene.iiasa.ac.at/ngfs/</v>
      </c>
      <c r="X75" s="35">
        <f>'Data Catalogue 2023_RSS'!X75</f>
        <v>0</v>
      </c>
      <c r="Y75" s="35">
        <f>'Data Catalogue 2023_RSS'!Y75</f>
        <v>1</v>
      </c>
      <c r="Z75" s="35">
        <f>'Data Catalogue 2023_RSS'!Z75</f>
        <v>0</v>
      </c>
      <c r="AA75" s="35">
        <f>'Data Catalogue 2023_RSS'!AA75</f>
        <v>0</v>
      </c>
      <c r="AB75" s="35">
        <f>'Data Catalogue 2023_RSS'!AB75</f>
        <v>0</v>
      </c>
      <c r="AC75" s="35">
        <f>'Data Catalogue 2023_RSS'!AC75</f>
        <v>0</v>
      </c>
      <c r="AD75" s="35">
        <f>'Data Catalogue 2023_RSS'!AD75</f>
        <v>1</v>
      </c>
      <c r="AE75" s="35">
        <f>'Data Catalogue 2023_RSS'!AE75</f>
        <v>1</v>
      </c>
      <c r="AF75" s="31" t="str">
        <f>'Data Catalogue 2023_RSS'!AF75</f>
        <v>The NGFS scenarios explore a range of emission pathways and corresponding global warming trajectories (as compared to pre-industrial levels). Across all scenarios energy use is de-linked from its historical correlation with growth. Deep reductions in carbon intensity are further needed to reach net zero carbon emissions.</v>
      </c>
    </row>
    <row r="76" spans="1:32" x14ac:dyDescent="0.2">
      <c r="A76" s="30">
        <f>'Data Catalogue 2023_RSS'!A76</f>
        <v>74</v>
      </c>
      <c r="B76" s="30">
        <f>'Data Catalogue 2023_RSS'!B76</f>
        <v>15</v>
      </c>
      <c r="C76" s="30">
        <f>'Data Catalogue 2023_RSS'!C76</f>
        <v>7</v>
      </c>
      <c r="D76" s="30" t="str">
        <f>'Data Catalogue 2023_RSS'!D76</f>
        <v>15.7</v>
      </c>
      <c r="E76" s="31" t="str">
        <f>'Data Catalogue 2023_RSS'!E76</f>
        <v>Climate Scenarios</v>
      </c>
      <c r="F76" s="32">
        <f>VLOOKUP('Data Catalogue 2023_RSS'!F76,'Codebook Machine Read'!J:K,2,FALSE)</f>
        <v>6</v>
      </c>
      <c r="G76" s="32">
        <f>VLOOKUP('Data Catalogue 2023_RSS'!G76,'Codebook Machine Read'!AE:AF,2,FALSE)</f>
        <v>1</v>
      </c>
      <c r="H76" s="32" t="str">
        <f>'Data Catalogue 2023_RSS'!H76</f>
        <v>sector</v>
      </c>
      <c r="I76" s="32">
        <f>'Data Catalogue 2023_RSS'!I76</f>
        <v>32</v>
      </c>
      <c r="J76" s="30" t="str">
        <f>'Data Catalogue 2023_RSS'!J76</f>
        <v>ghg.align.climsc.sector.ipcc</v>
      </c>
      <c r="K76" s="30" t="str">
        <f>'Data Catalogue 2023_RSS'!K76</f>
        <v>ghg.align.climsc.sector.ipcc.15.7</v>
      </c>
      <c r="L76" s="31" t="str">
        <f>'Data Catalogue 2023_RSS'!L76</f>
        <v>International Institute for Applied Systems Analysis</v>
      </c>
      <c r="M76" s="32" cm="1">
        <f t="array" ref="M76">INDEX('Codebook Machine Read'!T:T,MATCH(TRUE,INDEX('Codebook Machine Read'!S:S='Data Catalogue 2023_RSS'!M76,0),0))</f>
        <v>138</v>
      </c>
      <c r="N76" s="32">
        <f>VLOOKUP('Data Catalogue 2023_RSS'!N76,'Codebook Machine Read'!D:E,2,FALSE)</f>
        <v>36</v>
      </c>
      <c r="O76" s="32">
        <f>VLOOKUP('Data Catalogue 2023_RSS'!O76,'Codebook Machine Read'!A:B,2,FALSE)</f>
        <v>2</v>
      </c>
      <c r="P76" s="33">
        <f>VLOOKUP('Data Catalogue 2023_RSS'!P76,'Codebook Machine Read'!V:W,2,FALSE)</f>
        <v>72</v>
      </c>
      <c r="Q76" s="32">
        <f>VLOOKUP('Data Catalogue 2023_RSS'!Q76,'Codebook Machine Read'!Y:Z,2,FALSE)</f>
        <v>3</v>
      </c>
      <c r="R76" s="32">
        <f>VLOOKUP('Data Catalogue 2023_RSS'!R76,'Codebook Machine Read'!AB:AC,2,FALSE)</f>
        <v>2</v>
      </c>
      <c r="S76" s="34">
        <f>VLOOKUP('Data Catalogue 2023_Excel'!R76,'Codebook Machine Read'!G:H,2,FALSE)</f>
        <v>2</v>
      </c>
      <c r="T76" s="36">
        <f>'Data Catalogue 2023_RSS'!T76</f>
        <v>2010</v>
      </c>
      <c r="U76" s="36">
        <f>'Data Catalogue 2023_RSS'!U76</f>
        <v>2100</v>
      </c>
      <c r="V76" s="34">
        <f>VLOOKUP('Data Catalogue 2023_Excel'!S76,'Codebook Machine Read'!$P:$Q,2, FALSE)</f>
        <v>7</v>
      </c>
      <c r="W76" s="31" t="str">
        <f>'Data Catalogue 2023_RSS'!W76</f>
        <v>https://data.ene.iiasa.ac.at/ar6/#/login?redirect=%2Fworkspaces</v>
      </c>
      <c r="X76" s="35">
        <f>'Data Catalogue 2023_RSS'!X76</f>
        <v>0</v>
      </c>
      <c r="Y76" s="35">
        <f>'Data Catalogue 2023_RSS'!Y76</f>
        <v>1</v>
      </c>
      <c r="Z76" s="35">
        <f>'Data Catalogue 2023_RSS'!Z76</f>
        <v>0</v>
      </c>
      <c r="AA76" s="35">
        <f>'Data Catalogue 2023_RSS'!AA76</f>
        <v>0</v>
      </c>
      <c r="AB76" s="35">
        <f>'Data Catalogue 2023_RSS'!AB76</f>
        <v>0</v>
      </c>
      <c r="AC76" s="35">
        <f>'Data Catalogue 2023_RSS'!AC76</f>
        <v>0</v>
      </c>
      <c r="AD76" s="35">
        <f>'Data Catalogue 2023_RSS'!AD76</f>
        <v>1</v>
      </c>
      <c r="AE76" s="35">
        <f>'Data Catalogue 2023_RSS'!AE76</f>
        <v>1</v>
      </c>
      <c r="AF76" s="31" t="str">
        <f>'Data Catalogue 2023_RSS'!AF76</f>
        <v>The Scenario Explorer presents an ensemble of quantitative, model-based pathways underpinning the Sixth Assessment Report (AR6) of Working Group III by the Intergovernmental Panel on Climate Change (IPCC), entitled Climate Change 2022: Mitigation of Climate Change.</v>
      </c>
    </row>
    <row r="77" spans="1:32" x14ac:dyDescent="0.2">
      <c r="A77" s="30">
        <f>'Data Catalogue 2023_RSS'!A77</f>
        <v>75</v>
      </c>
      <c r="B77" s="30">
        <f>'Data Catalogue 2023_RSS'!B77</f>
        <v>15</v>
      </c>
      <c r="C77" s="30">
        <f>'Data Catalogue 2023_RSS'!C77</f>
        <v>8</v>
      </c>
      <c r="D77" s="30" t="str">
        <f>'Data Catalogue 2023_RSS'!D77</f>
        <v>15.8</v>
      </c>
      <c r="E77" s="31" t="str">
        <f>'Data Catalogue 2023_RSS'!E77</f>
        <v>Climate Scenarios</v>
      </c>
      <c r="F77" s="32">
        <f>VLOOKUP('Data Catalogue 2023_RSS'!F77,'Codebook Machine Read'!J:K,2,FALSE)</f>
        <v>6</v>
      </c>
      <c r="G77" s="32">
        <f>VLOOKUP('Data Catalogue 2023_RSS'!G77,'Codebook Machine Read'!AE:AF,2,FALSE)</f>
        <v>1</v>
      </c>
      <c r="H77" s="32" t="str">
        <f>'Data Catalogue 2023_RSS'!H77</f>
        <v>sector</v>
      </c>
      <c r="I77" s="32">
        <f>'Data Catalogue 2023_RSS'!I77</f>
        <v>32</v>
      </c>
      <c r="J77" s="30" t="str">
        <f>'Data Catalogue 2023_RSS'!J77</f>
        <v>ghg.align.climsc.sector.imoposeido</v>
      </c>
      <c r="K77" s="30" t="str">
        <f>'Data Catalogue 2023_RSS'!K77</f>
        <v>ghg.align.climsc.sector.imoposeido.15.8</v>
      </c>
      <c r="L77" s="31" t="str">
        <f>'Data Catalogue 2023_RSS'!L77</f>
        <v>Not Applicable</v>
      </c>
      <c r="M77" s="32" cm="1">
        <f t="array" ref="M77">INDEX('Codebook Machine Read'!T:T,MATCH(TRUE,INDEX('Codebook Machine Read'!S:S='Data Catalogue 2023_RSS'!M77,0),0))</f>
        <v>138</v>
      </c>
      <c r="N77" s="32">
        <f>VLOOKUP('Data Catalogue 2023_RSS'!N77,'Codebook Machine Read'!D:E,2,FALSE)</f>
        <v>36</v>
      </c>
      <c r="O77" s="32">
        <f>VLOOKUP('Data Catalogue 2023_RSS'!O77,'Codebook Machine Read'!A:B,2,FALSE)</f>
        <v>2</v>
      </c>
      <c r="P77" s="33">
        <f>VLOOKUP('Data Catalogue 2023_RSS'!P77,'Codebook Machine Read'!V:W,2,FALSE)</f>
        <v>76</v>
      </c>
      <c r="Q77" s="32">
        <f>VLOOKUP('Data Catalogue 2023_RSS'!Q77,'Codebook Machine Read'!Y:Z,2,FALSE)</f>
        <v>3</v>
      </c>
      <c r="R77" s="32">
        <f>VLOOKUP('Data Catalogue 2023_RSS'!R77,'Codebook Machine Read'!AB:AC,2,FALSE)</f>
        <v>2</v>
      </c>
      <c r="S77" s="34">
        <f>VLOOKUP('Data Catalogue 2023_Excel'!R77,'Codebook Machine Read'!G:H,2,FALSE)</f>
        <v>1</v>
      </c>
      <c r="T77" s="36">
        <f>'Data Catalogue 2023_RSS'!T77</f>
        <v>2010</v>
      </c>
      <c r="U77" s="36">
        <f>'Data Catalogue 2023_RSS'!U77</f>
        <v>2050</v>
      </c>
      <c r="V77" s="34">
        <f>VLOOKUP('Data Catalogue 2023_Excel'!S77,'Codebook Machine Read'!$P:$Q,2, FALSE)</f>
        <v>7</v>
      </c>
      <c r="W77" s="31" t="str">
        <f>'Data Catalogue 2023_RSS'!W77</f>
        <v>https://www.poseidonprinciples.org/finance/about/</v>
      </c>
      <c r="X77" s="35">
        <f>'Data Catalogue 2023_RSS'!X77</f>
        <v>0</v>
      </c>
      <c r="Y77" s="35">
        <f>'Data Catalogue 2023_RSS'!Y77</f>
        <v>1</v>
      </c>
      <c r="Z77" s="35">
        <f>'Data Catalogue 2023_RSS'!Z77</f>
        <v>0</v>
      </c>
      <c r="AA77" s="35">
        <f>'Data Catalogue 2023_RSS'!AA77</f>
        <v>0</v>
      </c>
      <c r="AB77" s="35">
        <f>'Data Catalogue 2023_RSS'!AB77</f>
        <v>0</v>
      </c>
      <c r="AC77" s="35">
        <f>'Data Catalogue 2023_RSS'!AC77</f>
        <v>0</v>
      </c>
      <c r="AD77" s="35">
        <f>'Data Catalogue 2023_RSS'!AD77</f>
        <v>1</v>
      </c>
      <c r="AE77" s="35">
        <f>'Data Catalogue 2023_RSS'!AE77</f>
        <v>1</v>
      </c>
      <c r="AF77" s="31" t="str">
        <f>'Data Catalogue 2023_RSS'!AF77</f>
        <v>The report collates data reported by 30 Signatories for their activities throughout 2021. Shipping transports over 80% of global trade while producing around 3% of global greenhouse gas (GHG) emissions.</v>
      </c>
    </row>
    <row r="78" spans="1:32" x14ac:dyDescent="0.2">
      <c r="A78" s="30">
        <f>'Data Catalogue 2023_RSS'!A78</f>
        <v>76</v>
      </c>
      <c r="B78" s="30">
        <f>'Data Catalogue 2023_RSS'!B78</f>
        <v>15</v>
      </c>
      <c r="C78" s="30">
        <f>'Data Catalogue 2023_RSS'!C78</f>
        <v>9</v>
      </c>
      <c r="D78" s="30" t="str">
        <f>'Data Catalogue 2023_RSS'!D78</f>
        <v>15.9</v>
      </c>
      <c r="E78" s="31" t="str">
        <f>'Data Catalogue 2023_RSS'!E78</f>
        <v>Climate Scenarios</v>
      </c>
      <c r="F78" s="32">
        <f>VLOOKUP('Data Catalogue 2023_RSS'!F78,'Codebook Machine Read'!J:K,2,FALSE)</f>
        <v>6</v>
      </c>
      <c r="G78" s="32">
        <f>VLOOKUP('Data Catalogue 2023_RSS'!G78,'Codebook Machine Read'!AE:AF,2,FALSE)</f>
        <v>1</v>
      </c>
      <c r="H78" s="32" t="str">
        <f>'Data Catalogue 2023_RSS'!H78</f>
        <v>type</v>
      </c>
      <c r="I78" s="32">
        <f>'Data Catalogue 2023_RSS'!I78</f>
        <v>33</v>
      </c>
      <c r="J78" s="30" t="str">
        <f>'Data Catalogue 2023_RSS'!J78</f>
        <v>ghg.align.climsc.type.iea</v>
      </c>
      <c r="K78" s="30" t="str">
        <f>'Data Catalogue 2023_RSS'!K78</f>
        <v>ghg.align.climsc.type.iea.15.9</v>
      </c>
      <c r="L78" s="31" t="str">
        <f>'Data Catalogue 2023_RSS'!L78</f>
        <v>Not Applicable</v>
      </c>
      <c r="M78" s="32" cm="1">
        <f t="array" ref="M78">INDEX('Codebook Machine Read'!T:T,MATCH(TRUE,INDEX('Codebook Machine Read'!S:S='Data Catalogue 2023_RSS'!M78,0),0))</f>
        <v>138</v>
      </c>
      <c r="N78" s="32">
        <f>VLOOKUP('Data Catalogue 2023_RSS'!N78,'Codebook Machine Read'!D:E,2,FALSE)</f>
        <v>41</v>
      </c>
      <c r="O78" s="32">
        <f>VLOOKUP('Data Catalogue 2023_RSS'!O78,'Codebook Machine Read'!A:B,2,FALSE)</f>
        <v>2</v>
      </c>
      <c r="P78" s="33">
        <f>VLOOKUP('Data Catalogue 2023_RSS'!P78,'Codebook Machine Read'!V:W,2,FALSE)</f>
        <v>74</v>
      </c>
      <c r="Q78" s="32">
        <f>VLOOKUP('Data Catalogue 2023_RSS'!Q78,'Codebook Machine Read'!Y:Z,2,FALSE)</f>
        <v>3</v>
      </c>
      <c r="R78" s="32">
        <f>VLOOKUP('Data Catalogue 2023_RSS'!R78,'Codebook Machine Read'!AB:AC,2,FALSE)</f>
        <v>2</v>
      </c>
      <c r="S78" s="34">
        <f>VLOOKUP('Data Catalogue 2023_Excel'!R78,'Codebook Machine Read'!G:H,2,FALSE)</f>
        <v>2</v>
      </c>
      <c r="T78" s="36">
        <f>'Data Catalogue 2023_RSS'!T78</f>
        <v>2019</v>
      </c>
      <c r="U78" s="36">
        <f>'Data Catalogue 2023_RSS'!U78</f>
        <v>2050</v>
      </c>
      <c r="V78" s="34">
        <f>VLOOKUP('Data Catalogue 2023_Excel'!S78,'Codebook Machine Read'!$P:$Q,2, FALSE)</f>
        <v>7</v>
      </c>
      <c r="W78" s="31" t="str">
        <f>'Data Catalogue 2023_RSS'!W78</f>
        <v>https://www.iea.org/data-and-statistics/data-sets?filter=
scenarios</v>
      </c>
      <c r="X78" s="35">
        <f>'Data Catalogue 2023_RSS'!X78</f>
        <v>0</v>
      </c>
      <c r="Y78" s="35">
        <f>'Data Catalogue 2023_RSS'!Y78</f>
        <v>1</v>
      </c>
      <c r="Z78" s="35">
        <f>'Data Catalogue 2023_RSS'!Z78</f>
        <v>0</v>
      </c>
      <c r="AA78" s="35">
        <f>'Data Catalogue 2023_RSS'!AA78</f>
        <v>0</v>
      </c>
      <c r="AB78" s="35">
        <f>'Data Catalogue 2023_RSS'!AB78</f>
        <v>0</v>
      </c>
      <c r="AC78" s="35">
        <f>'Data Catalogue 2023_RSS'!AC78</f>
        <v>0</v>
      </c>
      <c r="AD78" s="35">
        <f>'Data Catalogue 2023_RSS'!AD78</f>
        <v>1</v>
      </c>
      <c r="AE78" s="35">
        <f>'Data Catalogue 2023_RSS'!AE78</f>
        <v>1</v>
      </c>
      <c r="AF78" s="31" t="str">
        <f>'Data Catalogue 2023_RSS'!AF78</f>
        <v>Useful for investigating potential impacts of climate change to FI’s portfolio through climate scenario analysis/climate stress test.</v>
      </c>
    </row>
    <row r="79" spans="1:32" x14ac:dyDescent="0.2">
      <c r="A79" s="30">
        <f>'Data Catalogue 2023_RSS'!A79</f>
        <v>77</v>
      </c>
      <c r="B79" s="30">
        <f>'Data Catalogue 2023_RSS'!B79</f>
        <v>15</v>
      </c>
      <c r="C79" s="30">
        <f>'Data Catalogue 2023_RSS'!C79</f>
        <v>10</v>
      </c>
      <c r="D79" s="30" t="str">
        <f>'Data Catalogue 2023_RSS'!D79</f>
        <v>15.10</v>
      </c>
      <c r="E79" s="31" t="str">
        <f>'Data Catalogue 2023_RSS'!E79</f>
        <v>Climate Scenarios</v>
      </c>
      <c r="F79" s="32">
        <f>VLOOKUP('Data Catalogue 2023_RSS'!F79,'Codebook Machine Read'!J:K,2,FALSE)</f>
        <v>6</v>
      </c>
      <c r="G79" s="32">
        <f>VLOOKUP('Data Catalogue 2023_RSS'!G79,'Codebook Machine Read'!AE:AF,2,FALSE)</f>
        <v>1</v>
      </c>
      <c r="H79" s="32" t="str">
        <f>'Data Catalogue 2023_RSS'!H79</f>
        <v>type</v>
      </c>
      <c r="I79" s="32">
        <f>'Data Catalogue 2023_RSS'!I79</f>
        <v>33</v>
      </c>
      <c r="J79" s="30" t="str">
        <f>'Data Catalogue 2023_RSS'!J79</f>
        <v>ghg.align.climsc.type.missionpos</v>
      </c>
      <c r="K79" s="30" t="str">
        <f>'Data Catalogue 2023_RSS'!K79</f>
        <v>ghg.align.climsc.type.missionpos.15.10</v>
      </c>
      <c r="L79" s="31" t="str">
        <f>'Data Catalogue 2023_RSS'!L79</f>
        <v>Not Applicable</v>
      </c>
      <c r="M79" s="32" cm="1">
        <f t="array" ref="M79">INDEX('Codebook Machine Read'!T:T,MATCH(TRUE,INDEX('Codebook Machine Read'!S:S='Data Catalogue 2023_RSS'!M79,0),0))</f>
        <v>131</v>
      </c>
      <c r="N79" s="32">
        <f>VLOOKUP('Data Catalogue 2023_RSS'!N79,'Codebook Machine Read'!D:E,2,FALSE)</f>
        <v>41</v>
      </c>
      <c r="O79" s="32">
        <f>VLOOKUP('Data Catalogue 2023_RSS'!O79,'Codebook Machine Read'!A:B,2,FALSE)</f>
        <v>2</v>
      </c>
      <c r="P79" s="33">
        <f>VLOOKUP('Data Catalogue 2023_RSS'!P79,'Codebook Machine Read'!V:W,2,FALSE)</f>
        <v>93</v>
      </c>
      <c r="Q79" s="32">
        <f>VLOOKUP('Data Catalogue 2023_RSS'!Q79,'Codebook Machine Read'!Y:Z,2,FALSE)</f>
        <v>2</v>
      </c>
      <c r="R79" s="32">
        <f>VLOOKUP('Data Catalogue 2023_RSS'!R79,'Codebook Machine Read'!AB:AC,2,FALSE)</f>
        <v>2</v>
      </c>
      <c r="S79" s="34">
        <f>VLOOKUP('Data Catalogue 2023_Excel'!R79,'Codebook Machine Read'!G:H,2,FALSE)</f>
        <v>1</v>
      </c>
      <c r="T79" s="36">
        <f>'Data Catalogue 2023_RSS'!T79</f>
        <v>2020</v>
      </c>
      <c r="U79" s="36">
        <f>'Data Catalogue 2023_RSS'!U79</f>
        <v>2050</v>
      </c>
      <c r="V79" s="34">
        <f>VLOOKUP('Data Catalogue 2023_Excel'!S79,'Codebook Machine Read'!$P:$Q,2, FALSE)</f>
        <v>7</v>
      </c>
      <c r="W79" s="31" t="str">
        <f>'Data Catalogue 2023_RSS'!W79</f>
        <v>https://missionpossiblepartnership.org/wp-content/uplo
ads/2021/10/MPP-Steel-Transition-Strategy-2021.pdf</v>
      </c>
      <c r="X79" s="35">
        <f>'Data Catalogue 2023_RSS'!X79</f>
        <v>0</v>
      </c>
      <c r="Y79" s="35">
        <f>'Data Catalogue 2023_RSS'!Y79</f>
        <v>1</v>
      </c>
      <c r="Z79" s="35">
        <f>'Data Catalogue 2023_RSS'!Z79</f>
        <v>0</v>
      </c>
      <c r="AA79" s="35">
        <f>'Data Catalogue 2023_RSS'!AA79</f>
        <v>0</v>
      </c>
      <c r="AB79" s="35">
        <f>'Data Catalogue 2023_RSS'!AB79</f>
        <v>0</v>
      </c>
      <c r="AC79" s="35">
        <f>'Data Catalogue 2023_RSS'!AC79</f>
        <v>0</v>
      </c>
      <c r="AD79" s="35">
        <f>'Data Catalogue 2023_RSS'!AD79</f>
        <v>1</v>
      </c>
      <c r="AE79" s="35">
        <f>'Data Catalogue 2023_RSS'!AE79</f>
        <v>1</v>
      </c>
      <c r="AF79" s="31" t="str">
        <f>'Data Catalogue 2023_RSS'!AF79</f>
        <v>Data brings together high-ambition steel producers—alongside energy and feedstock suppliers, equipment suppliers, and buyers, and in close collaboration with financial institutions and policymakers—to pursue a unique end-to-end supply chain approach to decarbonisation.</v>
      </c>
    </row>
    <row r="80" spans="1:32" x14ac:dyDescent="0.2">
      <c r="A80" s="30">
        <f>'Data Catalogue 2023_RSS'!A80</f>
        <v>78</v>
      </c>
      <c r="B80" s="30">
        <f>'Data Catalogue 2023_RSS'!B80</f>
        <v>16</v>
      </c>
      <c r="C80" s="30">
        <f>'Data Catalogue 2023_RSS'!C80</f>
        <v>1</v>
      </c>
      <c r="D80" s="30" t="str">
        <f>'Data Catalogue 2023_RSS'!D80</f>
        <v>16.1</v>
      </c>
      <c r="E80" s="31" t="str">
        <f>'Data Catalogue 2023_RSS'!E80</f>
        <v>Source of the global warming potential (GWP) rates used</v>
      </c>
      <c r="F80" s="32">
        <f>VLOOKUP('Data Catalogue 2023_RSS'!F80,'Codebook Machine Read'!J:K,2,FALSE)</f>
        <v>1</v>
      </c>
      <c r="G80" s="32">
        <f>VLOOKUP('Data Catalogue 2023_RSS'!G80,'Codebook Machine Read'!AE:AF,2,FALSE)</f>
        <v>1</v>
      </c>
      <c r="H80" s="32" t="str">
        <f>'Data Catalogue 2023_RSS'!H80</f>
        <v>typeofgas</v>
      </c>
      <c r="I80" s="32">
        <f>'Data Catalogue 2023_RSS'!I80</f>
        <v>34</v>
      </c>
      <c r="J80" s="30" t="str">
        <f>'Data Catalogue 2023_RSS'!J80</f>
        <v>ghg.ftprint.gwprate.typeofgas.ghgprotoco</v>
      </c>
      <c r="K80" s="30" t="str">
        <f>'Data Catalogue 2023_RSS'!K80</f>
        <v>ghg.ftprint.gwprate.typeofgas.ghgprotoco.16.1</v>
      </c>
      <c r="L80" s="31" t="str">
        <f>'Data Catalogue 2023_RSS'!L80</f>
        <v xml:space="preserve">TCFD </v>
      </c>
      <c r="M80" s="32" cm="1">
        <f t="array" ref="M80">INDEX('Codebook Machine Read'!T:T,MATCH(TRUE,INDEX('Codebook Machine Read'!S:S='Data Catalogue 2023_RSS'!M80,0),0))</f>
        <v>33</v>
      </c>
      <c r="N80" s="32">
        <f>VLOOKUP('Data Catalogue 2023_RSS'!N80,'Codebook Machine Read'!D:E,2,FALSE)</f>
        <v>42</v>
      </c>
      <c r="O80" s="32">
        <f>VLOOKUP('Data Catalogue 2023_RSS'!O80,'Codebook Machine Read'!A:B,2,FALSE)</f>
        <v>1</v>
      </c>
      <c r="P80" s="33">
        <f>VLOOKUP('Data Catalogue 2023_RSS'!P80,'Codebook Machine Read'!V:W,2,FALSE)</f>
        <v>66</v>
      </c>
      <c r="Q80" s="32">
        <f>VLOOKUP('Data Catalogue 2023_RSS'!Q80,'Codebook Machine Read'!Y:Z,2,FALSE)</f>
        <v>2</v>
      </c>
      <c r="R80" s="32">
        <f>VLOOKUP('Data Catalogue 2023_RSS'!R80,'Codebook Machine Read'!AB:AC,2,FALSE)</f>
        <v>2</v>
      </c>
      <c r="S80" s="34">
        <f>VLOOKUP('Data Catalogue 2023_Excel'!R80,'Codebook Machine Read'!G:H,2,FALSE)</f>
        <v>1</v>
      </c>
      <c r="T80" s="36">
        <f>'Data Catalogue 2023_RSS'!T80</f>
        <v>2013</v>
      </c>
      <c r="U80" s="36">
        <f>'Data Catalogue 2023_RSS'!U80</f>
        <v>2013</v>
      </c>
      <c r="V80" s="34">
        <f>VLOOKUP('Data Catalogue 2023_Excel'!S80,'Codebook Machine Read'!$P:$Q,2, FALSE)</f>
        <v>99</v>
      </c>
      <c r="W80" s="31" t="str">
        <f>'Data Catalogue 2023_RSS'!W80</f>
        <v>https://ghgprotocol.org/sites/default/files/ghgp/Global-Warming-Potential-Values%20%28Feb%2016%202016%29_1.pdf</v>
      </c>
      <c r="X80" s="35">
        <f>'Data Catalogue 2023_RSS'!X80</f>
        <v>1</v>
      </c>
      <c r="Y80" s="35">
        <f>'Data Catalogue 2023_RSS'!Y80</f>
        <v>1</v>
      </c>
      <c r="Z80" s="35">
        <f>'Data Catalogue 2023_RSS'!Z80</f>
        <v>0</v>
      </c>
      <c r="AA80" s="35">
        <f>'Data Catalogue 2023_RSS'!AA80</f>
        <v>0</v>
      </c>
      <c r="AB80" s="35">
        <f>'Data Catalogue 2023_RSS'!AB80</f>
        <v>0</v>
      </c>
      <c r="AC80" s="35">
        <f>'Data Catalogue 2023_RSS'!AC80</f>
        <v>0</v>
      </c>
      <c r="AD80" s="35">
        <f>'Data Catalogue 2023_RSS'!AD80</f>
        <v>1</v>
      </c>
      <c r="AE80" s="35">
        <f>'Data Catalogue 2023_RSS'!AE80</f>
        <v>1</v>
      </c>
      <c r="AF80" s="31" t="str">
        <f>'Data Catalogue 2023_RSS'!AF80</f>
        <v>GHG provided Global warming potential (GWP) values relative to CO2 for reporting usage. The table is adapted from the IPCC Fifth Assessment Report, 2014 (AR5).</v>
      </c>
    </row>
    <row r="81" spans="1:32" x14ac:dyDescent="0.2">
      <c r="A81" s="30">
        <f>'Data Catalogue 2023_RSS'!A81</f>
        <v>79</v>
      </c>
      <c r="B81" s="30">
        <f>'Data Catalogue 2023_RSS'!B81</f>
        <v>17</v>
      </c>
      <c r="C81" s="30">
        <f>'Data Catalogue 2023_RSS'!C81</f>
        <v>1</v>
      </c>
      <c r="D81" s="30" t="str">
        <f>'Data Catalogue 2023_RSS'!D81</f>
        <v>17.1</v>
      </c>
      <c r="E81" s="31" t="str">
        <f>'Data Catalogue 2023_RSS'!E81</f>
        <v>Green/Sustainable loan/financing, refinancing, outstanding, applied, approved, disbursed, repaid</v>
      </c>
      <c r="F81" s="32">
        <f>VLOOKUP('Data Catalogue 2023_RSS'!F81,'Codebook Machine Read'!J:K,2,FALSE)</f>
        <v>4</v>
      </c>
      <c r="G81" s="32">
        <f>VLOOKUP('Data Catalogue 2023_RSS'!G81,'Codebook Machine Read'!AE:AF,2,FALSE)</f>
        <v>2</v>
      </c>
      <c r="H81" s="32" t="str">
        <f>'Data Catalogue 2023_RSS'!H81</f>
        <v>ccptclassific</v>
      </c>
      <c r="I81" s="32">
        <f>'Data Catalogue 2023_RSS'!I81</f>
        <v>35</v>
      </c>
      <c r="J81" s="30" t="str">
        <f>'Data Catalogue 2023_RSS'!J81</f>
        <v>financing.mobil.gsfinloan.ccptclassific.fi</v>
      </c>
      <c r="K81" s="30" t="str">
        <f>'Data Catalogue 2023_RSS'!K81</f>
        <v>financing.mobil.gsfinloan.ccptclassific.fi.17.1</v>
      </c>
      <c r="L81" s="31" t="str">
        <f>'Data Catalogue 2023_RSS'!L81</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1" s="32" cm="1">
        <f t="array" ref="M81">INDEX('Codebook Machine Read'!T:T,MATCH(TRUE,INDEX('Codebook Machine Read'!S:S='Data Catalogue 2023_RSS'!M81,0),0))</f>
        <v>38</v>
      </c>
      <c r="N81" s="32">
        <f>VLOOKUP('Data Catalogue 2023_RSS'!N81,'Codebook Machine Read'!D:E,2,FALSE)</f>
        <v>5</v>
      </c>
      <c r="O81" s="32">
        <f>VLOOKUP('Data Catalogue 2023_RSS'!O81,'Codebook Machine Read'!A:B,2,FALSE)</f>
        <v>1</v>
      </c>
      <c r="P81" s="33">
        <f>VLOOKUP('Data Catalogue 2023_RSS'!P81,'Codebook Machine Read'!V:W,2,FALSE)</f>
        <v>46</v>
      </c>
      <c r="Q81" s="32">
        <f>VLOOKUP('Data Catalogue 2023_RSS'!Q81,'Codebook Machine Read'!Y:Z,2,FALSE)</f>
        <v>1</v>
      </c>
      <c r="R81" s="32">
        <f>VLOOKUP('Data Catalogue 2023_RSS'!R81,'Codebook Machine Read'!AB:AC,2,FALSE)</f>
        <v>1</v>
      </c>
      <c r="S81" s="34">
        <f>VLOOKUP('Data Catalogue 2023_Excel'!R81,'Codebook Machine Read'!G:H,2,FALSE)</f>
        <v>3</v>
      </c>
      <c r="T81" s="36">
        <f>'Data Catalogue 2023_RSS'!T81</f>
        <v>0</v>
      </c>
      <c r="U81" s="36">
        <f>'Data Catalogue 2023_RSS'!U81</f>
        <v>0</v>
      </c>
      <c r="V81" s="34">
        <f>VLOOKUP('Data Catalogue 2023_Excel'!S81,'Codebook Machine Read'!$P:$Q,2, FALSE)</f>
        <v>0</v>
      </c>
      <c r="W81" s="31" t="str">
        <f>'Data Catalogue 2023_RSS'!W81</f>
        <v>Not available</v>
      </c>
      <c r="X81" s="35">
        <f>'Data Catalogue 2023_RSS'!X81</f>
        <v>1</v>
      </c>
      <c r="Y81" s="35">
        <f>'Data Catalogue 2023_RSS'!Y81</f>
        <v>1</v>
      </c>
      <c r="Z81" s="35">
        <f>'Data Catalogue 2023_RSS'!Z81</f>
        <v>1</v>
      </c>
      <c r="AA81" s="35">
        <f>'Data Catalogue 2023_RSS'!AA81</f>
        <v>1</v>
      </c>
      <c r="AB81" s="35">
        <f>'Data Catalogue 2023_RSS'!AB81</f>
        <v>0</v>
      </c>
      <c r="AC81" s="35">
        <f>'Data Catalogue 2023_RSS'!AC81</f>
        <v>1</v>
      </c>
      <c r="AD81" s="35">
        <f>'Data Catalogue 2023_RSS'!AD81</f>
        <v>1</v>
      </c>
      <c r="AE81" s="35">
        <f>'Data Catalogue 2023_RSS'!AE81</f>
        <v>1</v>
      </c>
      <c r="AF81" s="31" t="str">
        <f>'Data Catalogue 2023_RSS'!AF81</f>
        <v>Data is compiled by financial institutions. Certain data being compiled by financial institutions containing aggregated level exposure based on CCPT classification is submitted to BNM.</v>
      </c>
    </row>
    <row r="82" spans="1:32" x14ac:dyDescent="0.2">
      <c r="A82" s="30">
        <f>'Data Catalogue 2023_RSS'!A82</f>
        <v>80</v>
      </c>
      <c r="B82" s="30">
        <f>'Data Catalogue 2023_RSS'!B82</f>
        <v>17</v>
      </c>
      <c r="C82" s="30">
        <f>'Data Catalogue 2023_RSS'!C82</f>
        <v>2</v>
      </c>
      <c r="D82" s="30" t="str">
        <f>'Data Catalogue 2023_RSS'!D82</f>
        <v>17.2</v>
      </c>
      <c r="E82" s="31" t="str">
        <f>'Data Catalogue 2023_RSS'!E82</f>
        <v>Green/Sustainable loan/financing, refinancing, outstanding, applied, approved, disbursed, repaid</v>
      </c>
      <c r="F82" s="32">
        <f>VLOOKUP('Data Catalogue 2023_RSS'!F82,'Codebook Machine Read'!J:K,2,FALSE)</f>
        <v>4</v>
      </c>
      <c r="G82" s="32">
        <f>VLOOKUP('Data Catalogue 2023_RSS'!G82,'Codebook Machine Read'!AE:AF,2,FALSE)</f>
        <v>2</v>
      </c>
      <c r="H82" s="32" t="str">
        <f>'Data Catalogue 2023_RSS'!H82</f>
        <v>classificatio</v>
      </c>
      <c r="I82" s="32">
        <f>'Data Catalogue 2023_RSS'!I82</f>
        <v>36</v>
      </c>
      <c r="J82" s="30" t="str">
        <f>'Data Catalogue 2023_RSS'!J82</f>
        <v>financing.mobil.gsfinloan.classificatio.fi</v>
      </c>
      <c r="K82" s="30" t="str">
        <f>'Data Catalogue 2023_RSS'!K82</f>
        <v>financing.mobil.gsfinloan.classificatio.fi.17.2</v>
      </c>
      <c r="L82" s="31" t="str">
        <f>'Data Catalogue 2023_RSS'!L82</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2" s="32" cm="1">
        <f t="array" ref="M82">INDEX('Codebook Machine Read'!T:T,MATCH(TRUE,INDEX('Codebook Machine Read'!S:S='Data Catalogue 2023_RSS'!M82,0),0))</f>
        <v>38</v>
      </c>
      <c r="N82" s="32">
        <f>VLOOKUP('Data Catalogue 2023_RSS'!N82,'Codebook Machine Read'!D:E,2,FALSE)</f>
        <v>6</v>
      </c>
      <c r="O82" s="32">
        <f>VLOOKUP('Data Catalogue 2023_RSS'!O82,'Codebook Machine Read'!A:B,2,FALSE)</f>
        <v>1</v>
      </c>
      <c r="P82" s="33">
        <f>VLOOKUP('Data Catalogue 2023_RSS'!P82,'Codebook Machine Read'!V:W,2,FALSE)</f>
        <v>46</v>
      </c>
      <c r="Q82" s="32">
        <f>VLOOKUP('Data Catalogue 2023_RSS'!Q82,'Codebook Machine Read'!Y:Z,2,FALSE)</f>
        <v>1</v>
      </c>
      <c r="R82" s="32">
        <f>VLOOKUP('Data Catalogue 2023_RSS'!R82,'Codebook Machine Read'!AB:AC,2,FALSE)</f>
        <v>1</v>
      </c>
      <c r="S82" s="34">
        <f>VLOOKUP('Data Catalogue 2023_Excel'!R82,'Codebook Machine Read'!G:H,2,FALSE)</f>
        <v>3</v>
      </c>
      <c r="T82" s="36">
        <f>'Data Catalogue 2023_RSS'!T82</f>
        <v>0</v>
      </c>
      <c r="U82" s="36">
        <f>'Data Catalogue 2023_RSS'!U82</f>
        <v>0</v>
      </c>
      <c r="V82" s="34">
        <f>VLOOKUP('Data Catalogue 2023_Excel'!S82,'Codebook Machine Read'!$P:$Q,2, FALSE)</f>
        <v>0</v>
      </c>
      <c r="W82" s="31" t="str">
        <f>'Data Catalogue 2023_RSS'!W82</f>
        <v>Not available</v>
      </c>
      <c r="X82" s="35">
        <f>'Data Catalogue 2023_RSS'!X82</f>
        <v>1</v>
      </c>
      <c r="Y82" s="35">
        <f>'Data Catalogue 2023_RSS'!Y82</f>
        <v>1</v>
      </c>
      <c r="Z82" s="35">
        <f>'Data Catalogue 2023_RSS'!Z82</f>
        <v>1</v>
      </c>
      <c r="AA82" s="35">
        <f>'Data Catalogue 2023_RSS'!AA82</f>
        <v>1</v>
      </c>
      <c r="AB82" s="35">
        <f>'Data Catalogue 2023_RSS'!AB82</f>
        <v>0</v>
      </c>
      <c r="AC82" s="35">
        <f>'Data Catalogue 2023_RSS'!AC82</f>
        <v>1</v>
      </c>
      <c r="AD82" s="35">
        <f>'Data Catalogue 2023_RSS'!AD82</f>
        <v>1</v>
      </c>
      <c r="AE82" s="35">
        <f>'Data Catalogue 2023_RSS'!AE82</f>
        <v>1</v>
      </c>
      <c r="AF82" s="31" t="str">
        <f>'Data Catalogue 2023_RSS'!AF82</f>
        <v>Data is compiled by financial institutions. Certain data being compiled by financial institutions containing aggregated level exposure based on CCPT classification is submitted to BNM.</v>
      </c>
    </row>
    <row r="83" spans="1:32" x14ac:dyDescent="0.2">
      <c r="A83" s="30">
        <f>'Data Catalogue 2023_RSS'!A83</f>
        <v>81</v>
      </c>
      <c r="B83" s="30">
        <f>'Data Catalogue 2023_RSS'!B83</f>
        <v>17</v>
      </c>
      <c r="C83" s="30">
        <f>'Data Catalogue 2023_RSS'!C83</f>
        <v>3</v>
      </c>
      <c r="D83" s="30" t="str">
        <f>'Data Catalogue 2023_RSS'!D83</f>
        <v>17.3</v>
      </c>
      <c r="E83" s="31" t="str">
        <f>'Data Catalogue 2023_RSS'!E83</f>
        <v>Green/Sustainable loan/financing, refinancing, outstanding, applied, approved, disbursed, repaid</v>
      </c>
      <c r="F83" s="32">
        <f>VLOOKUP('Data Catalogue 2023_RSS'!F83,'Codebook Machine Read'!J:K,2,FALSE)</f>
        <v>4</v>
      </c>
      <c r="G83" s="32">
        <f>VLOOKUP('Data Catalogue 2023_RSS'!G83,'Codebook Machine Read'!AE:AF,2,FALSE)</f>
        <v>2</v>
      </c>
      <c r="H83" s="32" t="str">
        <f>'Data Catalogue 2023_RSS'!H83</f>
        <v>climatesuppor</v>
      </c>
      <c r="I83" s="32">
        <f>'Data Catalogue 2023_RSS'!I83</f>
        <v>37</v>
      </c>
      <c r="J83" s="30" t="str">
        <f>'Data Catalogue 2023_RSS'!J83</f>
        <v>financing.mobil.gsfinloan.climatesuppor.fi</v>
      </c>
      <c r="K83" s="30" t="str">
        <f>'Data Catalogue 2023_RSS'!K83</f>
        <v>financing.mobil.gsfinloan.climatesuppor.fi.17.3</v>
      </c>
      <c r="L83" s="31" t="str">
        <f>'Data Catalogue 2023_RSS'!L83</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3" s="32" cm="1">
        <f t="array" ref="M83">INDEX('Codebook Machine Read'!T:T,MATCH(TRUE,INDEX('Codebook Machine Read'!S:S='Data Catalogue 2023_RSS'!M83,0),0))</f>
        <v>38</v>
      </c>
      <c r="N83" s="32">
        <f>VLOOKUP('Data Catalogue 2023_RSS'!N83,'Codebook Machine Read'!D:E,2,FALSE)</f>
        <v>7</v>
      </c>
      <c r="O83" s="32">
        <f>VLOOKUP('Data Catalogue 2023_RSS'!O83,'Codebook Machine Read'!A:B,2,FALSE)</f>
        <v>1</v>
      </c>
      <c r="P83" s="33">
        <f>VLOOKUP('Data Catalogue 2023_RSS'!P83,'Codebook Machine Read'!V:W,2,FALSE)</f>
        <v>46</v>
      </c>
      <c r="Q83" s="32">
        <f>VLOOKUP('Data Catalogue 2023_RSS'!Q83,'Codebook Machine Read'!Y:Z,2,FALSE)</f>
        <v>1</v>
      </c>
      <c r="R83" s="32">
        <f>VLOOKUP('Data Catalogue 2023_RSS'!R83,'Codebook Machine Read'!AB:AC,2,FALSE)</f>
        <v>1</v>
      </c>
      <c r="S83" s="34">
        <f>VLOOKUP('Data Catalogue 2023_Excel'!R83,'Codebook Machine Read'!G:H,2,FALSE)</f>
        <v>3</v>
      </c>
      <c r="T83" s="36">
        <f>'Data Catalogue 2023_RSS'!T83</f>
        <v>0</v>
      </c>
      <c r="U83" s="36">
        <f>'Data Catalogue 2023_RSS'!U83</f>
        <v>0</v>
      </c>
      <c r="V83" s="34">
        <f>VLOOKUP('Data Catalogue 2023_Excel'!S83,'Codebook Machine Read'!$P:$Q,2, FALSE)</f>
        <v>0</v>
      </c>
      <c r="W83" s="31" t="str">
        <f>'Data Catalogue 2023_RSS'!W83</f>
        <v>Not available</v>
      </c>
      <c r="X83" s="35">
        <f>'Data Catalogue 2023_RSS'!X83</f>
        <v>1</v>
      </c>
      <c r="Y83" s="35">
        <f>'Data Catalogue 2023_RSS'!Y83</f>
        <v>1</v>
      </c>
      <c r="Z83" s="35">
        <f>'Data Catalogue 2023_RSS'!Z83</f>
        <v>1</v>
      </c>
      <c r="AA83" s="35">
        <f>'Data Catalogue 2023_RSS'!AA83</f>
        <v>1</v>
      </c>
      <c r="AB83" s="35">
        <f>'Data Catalogue 2023_RSS'!AB83</f>
        <v>0</v>
      </c>
      <c r="AC83" s="35">
        <f>'Data Catalogue 2023_RSS'!AC83</f>
        <v>1</v>
      </c>
      <c r="AD83" s="35">
        <f>'Data Catalogue 2023_RSS'!AD83</f>
        <v>1</v>
      </c>
      <c r="AE83" s="35">
        <f>'Data Catalogue 2023_RSS'!AE83</f>
        <v>1</v>
      </c>
      <c r="AF83" s="31" t="str">
        <f>'Data Catalogue 2023_RSS'!AF83</f>
        <v xml:space="preserve">Climate-supporting (C1)/ transitioning (C2 &amp; C3)/ watchlist financing (C4 &amp; C5) loan data by sector being compiled by financial institutions based on CCPT classification is submitted to BNM. 
</v>
      </c>
    </row>
    <row r="84" spans="1:32" x14ac:dyDescent="0.2">
      <c r="A84" s="30">
        <f>'Data Catalogue 2023_RSS'!A84</f>
        <v>82</v>
      </c>
      <c r="B84" s="30">
        <f>'Data Catalogue 2023_RSS'!B84</f>
        <v>17</v>
      </c>
      <c r="C84" s="30">
        <f>'Data Catalogue 2023_RSS'!C84</f>
        <v>4</v>
      </c>
      <c r="D84" s="30" t="str">
        <f>'Data Catalogue 2023_RSS'!D84</f>
        <v>17.4</v>
      </c>
      <c r="E84" s="31" t="str">
        <f>'Data Catalogue 2023_RSS'!E84</f>
        <v>Green/Sustainable loan/financing, refinancing, outstanding, applied, approved, disbursed, repaid</v>
      </c>
      <c r="F84" s="32">
        <f>VLOOKUP('Data Catalogue 2023_RSS'!F84,'Codebook Machine Read'!J:K,2,FALSE)</f>
        <v>4</v>
      </c>
      <c r="G84" s="32">
        <f>VLOOKUP('Data Catalogue 2023_RSS'!G84,'Codebook Machine Read'!AE:AF,2,FALSE)</f>
        <v>2</v>
      </c>
      <c r="H84" s="32" t="str">
        <f>'Data Catalogue 2023_RSS'!H84</f>
        <v>customersegme</v>
      </c>
      <c r="I84" s="32">
        <f>'Data Catalogue 2023_RSS'!I84</f>
        <v>38</v>
      </c>
      <c r="J84" s="30" t="str">
        <f>'Data Catalogue 2023_RSS'!J84</f>
        <v>financing.mobil.gsfinloan.customersegme.fi</v>
      </c>
      <c r="K84" s="30" t="str">
        <f>'Data Catalogue 2023_RSS'!K84</f>
        <v>financing.mobil.gsfinloan.customersegme.fi.17.4</v>
      </c>
      <c r="L84" s="31" t="str">
        <f>'Data Catalogue 2023_RSS'!L84</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4" s="32" cm="1">
        <f t="array" ref="M84">INDEX('Codebook Machine Read'!T:T,MATCH(TRUE,INDEX('Codebook Machine Read'!S:S='Data Catalogue 2023_RSS'!M84,0),0))</f>
        <v>38</v>
      </c>
      <c r="N84" s="32">
        <f>VLOOKUP('Data Catalogue 2023_RSS'!N84,'Codebook Machine Read'!D:E,2,FALSE)</f>
        <v>13</v>
      </c>
      <c r="O84" s="32">
        <f>VLOOKUP('Data Catalogue 2023_RSS'!O84,'Codebook Machine Read'!A:B,2,FALSE)</f>
        <v>1</v>
      </c>
      <c r="P84" s="33">
        <f>VLOOKUP('Data Catalogue 2023_RSS'!P84,'Codebook Machine Read'!V:W,2,FALSE)</f>
        <v>46</v>
      </c>
      <c r="Q84" s="32">
        <f>VLOOKUP('Data Catalogue 2023_RSS'!Q84,'Codebook Machine Read'!Y:Z,2,FALSE)</f>
        <v>1</v>
      </c>
      <c r="R84" s="32">
        <f>VLOOKUP('Data Catalogue 2023_RSS'!R84,'Codebook Machine Read'!AB:AC,2,FALSE)</f>
        <v>1</v>
      </c>
      <c r="S84" s="34">
        <f>VLOOKUP('Data Catalogue 2023_Excel'!R84,'Codebook Machine Read'!G:H,2,FALSE)</f>
        <v>3</v>
      </c>
      <c r="T84" s="36">
        <f>'Data Catalogue 2023_RSS'!T84</f>
        <v>0</v>
      </c>
      <c r="U84" s="36">
        <f>'Data Catalogue 2023_RSS'!U84</f>
        <v>0</v>
      </c>
      <c r="V84" s="34">
        <f>VLOOKUP('Data Catalogue 2023_Excel'!S84,'Codebook Machine Read'!$P:$Q,2, FALSE)</f>
        <v>0</v>
      </c>
      <c r="W84" s="31" t="str">
        <f>'Data Catalogue 2023_RSS'!W84</f>
        <v>Not available</v>
      </c>
      <c r="X84" s="35">
        <f>'Data Catalogue 2023_RSS'!X84</f>
        <v>1</v>
      </c>
      <c r="Y84" s="35">
        <f>'Data Catalogue 2023_RSS'!Y84</f>
        <v>1</v>
      </c>
      <c r="Z84" s="35">
        <f>'Data Catalogue 2023_RSS'!Z84</f>
        <v>1</v>
      </c>
      <c r="AA84" s="35">
        <f>'Data Catalogue 2023_RSS'!AA84</f>
        <v>1</v>
      </c>
      <c r="AB84" s="35">
        <f>'Data Catalogue 2023_RSS'!AB84</f>
        <v>0</v>
      </c>
      <c r="AC84" s="35">
        <f>'Data Catalogue 2023_RSS'!AC84</f>
        <v>1</v>
      </c>
      <c r="AD84" s="35">
        <f>'Data Catalogue 2023_RSS'!AD84</f>
        <v>1</v>
      </c>
      <c r="AE84" s="35">
        <f>'Data Catalogue 2023_RSS'!AE84</f>
        <v>1</v>
      </c>
      <c r="AF84" s="31" t="str">
        <f>'Data Catalogue 2023_RSS'!AF84</f>
        <v>Data is compiled by financial institutions. Certain data being compiled by financial institutions containing aggregated level exposure based on CCPT classification is submitted to BNM.</v>
      </c>
    </row>
    <row r="85" spans="1:32" x14ac:dyDescent="0.2">
      <c r="A85" s="30">
        <f>'Data Catalogue 2023_RSS'!A85</f>
        <v>83</v>
      </c>
      <c r="B85" s="30">
        <f>'Data Catalogue 2023_RSS'!B85</f>
        <v>17</v>
      </c>
      <c r="C85" s="30">
        <f>'Data Catalogue 2023_RSS'!C85</f>
        <v>5</v>
      </c>
      <c r="D85" s="30" t="str">
        <f>'Data Catalogue 2023_RSS'!D85</f>
        <v>17.5</v>
      </c>
      <c r="E85" s="31" t="str">
        <f>'Data Catalogue 2023_RSS'!E85</f>
        <v>Green/Sustainable loan/financing, refinancing, outstanding, applied, approved, disbursed, repaid</v>
      </c>
      <c r="F85" s="32">
        <f>VLOOKUP('Data Catalogue 2023_RSS'!F85,'Codebook Machine Read'!J:K,2,FALSE)</f>
        <v>4</v>
      </c>
      <c r="G85" s="32">
        <f>VLOOKUP('Data Catalogue 2023_RSS'!G85,'Codebook Machine Read'!AE:AF,2,FALSE)</f>
        <v>2</v>
      </c>
      <c r="H85" s="32" t="str">
        <f>'Data Catalogue 2023_RSS'!H85</f>
        <v>entity</v>
      </c>
      <c r="I85" s="32">
        <f>'Data Catalogue 2023_RSS'!I85</f>
        <v>39</v>
      </c>
      <c r="J85" s="30" t="str">
        <f>'Data Catalogue 2023_RSS'!J85</f>
        <v>financing.mobil.gsfinloan.entity.fi</v>
      </c>
      <c r="K85" s="30" t="str">
        <f>'Data Catalogue 2023_RSS'!K85</f>
        <v>financing.mobil.gsfinloan.entity.fi.17.5</v>
      </c>
      <c r="L85" s="31" t="str">
        <f>'Data Catalogue 2023_RSS'!L85</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5" s="32" cm="1">
        <f t="array" ref="M85">INDEX('Codebook Machine Read'!T:T,MATCH(TRUE,INDEX('Codebook Machine Read'!S:S='Data Catalogue 2023_RSS'!M85,0),0))</f>
        <v>38</v>
      </c>
      <c r="N85" s="32">
        <f>VLOOKUP('Data Catalogue 2023_RSS'!N85,'Codebook Machine Read'!D:E,2,FALSE)</f>
        <v>15</v>
      </c>
      <c r="O85" s="32">
        <f>VLOOKUP('Data Catalogue 2023_RSS'!O85,'Codebook Machine Read'!A:B,2,FALSE)</f>
        <v>1</v>
      </c>
      <c r="P85" s="33">
        <f>VLOOKUP('Data Catalogue 2023_RSS'!P85,'Codebook Machine Read'!V:W,2,FALSE)</f>
        <v>46</v>
      </c>
      <c r="Q85" s="32">
        <f>VLOOKUP('Data Catalogue 2023_RSS'!Q85,'Codebook Machine Read'!Y:Z,2,FALSE)</f>
        <v>1</v>
      </c>
      <c r="R85" s="32">
        <f>VLOOKUP('Data Catalogue 2023_RSS'!R85,'Codebook Machine Read'!AB:AC,2,FALSE)</f>
        <v>1</v>
      </c>
      <c r="S85" s="34">
        <f>VLOOKUP('Data Catalogue 2023_Excel'!R85,'Codebook Machine Read'!G:H,2,FALSE)</f>
        <v>3</v>
      </c>
      <c r="T85" s="36">
        <f>'Data Catalogue 2023_RSS'!T85</f>
        <v>0</v>
      </c>
      <c r="U85" s="36">
        <f>'Data Catalogue 2023_RSS'!U85</f>
        <v>0</v>
      </c>
      <c r="V85" s="34">
        <f>VLOOKUP('Data Catalogue 2023_Excel'!S85,'Codebook Machine Read'!$P:$Q,2, FALSE)</f>
        <v>0</v>
      </c>
      <c r="W85" s="31" t="str">
        <f>'Data Catalogue 2023_RSS'!W85</f>
        <v>Not available</v>
      </c>
      <c r="X85" s="35">
        <f>'Data Catalogue 2023_RSS'!X85</f>
        <v>1</v>
      </c>
      <c r="Y85" s="35">
        <f>'Data Catalogue 2023_RSS'!Y85</f>
        <v>1</v>
      </c>
      <c r="Z85" s="35">
        <f>'Data Catalogue 2023_RSS'!Z85</f>
        <v>1</v>
      </c>
      <c r="AA85" s="35">
        <f>'Data Catalogue 2023_RSS'!AA85</f>
        <v>1</v>
      </c>
      <c r="AB85" s="35">
        <f>'Data Catalogue 2023_RSS'!AB85</f>
        <v>0</v>
      </c>
      <c r="AC85" s="35">
        <f>'Data Catalogue 2023_RSS'!AC85</f>
        <v>1</v>
      </c>
      <c r="AD85" s="35">
        <f>'Data Catalogue 2023_RSS'!AD85</f>
        <v>1</v>
      </c>
      <c r="AE85" s="35">
        <f>'Data Catalogue 2023_RSS'!AE85</f>
        <v>1</v>
      </c>
      <c r="AF85" s="31" t="str">
        <f>'Data Catalogue 2023_RSS'!AF85</f>
        <v>Data is compiled by financial institutions. Certain data being compiled by financial institutions containing aggregated level exposure based on CCPT classification is submitted to BNM.</v>
      </c>
    </row>
    <row r="86" spans="1:32" x14ac:dyDescent="0.2">
      <c r="A86" s="30">
        <f>'Data Catalogue 2023_RSS'!A86</f>
        <v>84</v>
      </c>
      <c r="B86" s="30">
        <f>'Data Catalogue 2023_RSS'!B86</f>
        <v>17</v>
      </c>
      <c r="C86" s="30">
        <f>'Data Catalogue 2023_RSS'!C86</f>
        <v>6</v>
      </c>
      <c r="D86" s="30" t="str">
        <f>'Data Catalogue 2023_RSS'!D86</f>
        <v>17.6</v>
      </c>
      <c r="E86" s="31" t="str">
        <f>'Data Catalogue 2023_RSS'!E86</f>
        <v>Green/Sustainable loan/financing, refinancing, outstanding, applied, approved, disbursed, repaid</v>
      </c>
      <c r="F86" s="32">
        <f>VLOOKUP('Data Catalogue 2023_RSS'!F86,'Codebook Machine Read'!J:K,2,FALSE)</f>
        <v>4</v>
      </c>
      <c r="G86" s="32">
        <f>VLOOKUP('Data Catalogue 2023_RSS'!G86,'Codebook Machine Read'!AE:AF,2,FALSE)</f>
        <v>2</v>
      </c>
      <c r="H86" s="32" t="str">
        <f>'Data Catalogue 2023_RSS'!H86</f>
        <v>locationofuti</v>
      </c>
      <c r="I86" s="32">
        <f>'Data Catalogue 2023_RSS'!I86</f>
        <v>40</v>
      </c>
      <c r="J86" s="30" t="str">
        <f>'Data Catalogue 2023_RSS'!J86</f>
        <v>financing.mobil.gsfinloan.locationofuti.fi</v>
      </c>
      <c r="K86" s="30" t="str">
        <f>'Data Catalogue 2023_RSS'!K86</f>
        <v>financing.mobil.gsfinloan.locationofuti.fi.17.6</v>
      </c>
      <c r="L86" s="31" t="str">
        <f>'Data Catalogue 2023_RSS'!L86</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6" s="32" cm="1">
        <f t="array" ref="M86">INDEX('Codebook Machine Read'!T:T,MATCH(TRUE,INDEX('Codebook Machine Read'!S:S='Data Catalogue 2023_RSS'!M86,0),0))</f>
        <v>38</v>
      </c>
      <c r="N86" s="32">
        <f>VLOOKUP('Data Catalogue 2023_RSS'!N86,'Codebook Machine Read'!D:E,2,FALSE)</f>
        <v>26</v>
      </c>
      <c r="O86" s="32">
        <f>VLOOKUP('Data Catalogue 2023_RSS'!O86,'Codebook Machine Read'!A:B,2,FALSE)</f>
        <v>1</v>
      </c>
      <c r="P86" s="33">
        <f>VLOOKUP('Data Catalogue 2023_RSS'!P86,'Codebook Machine Read'!V:W,2,FALSE)</f>
        <v>46</v>
      </c>
      <c r="Q86" s="32">
        <f>VLOOKUP('Data Catalogue 2023_RSS'!Q86,'Codebook Machine Read'!Y:Z,2,FALSE)</f>
        <v>1</v>
      </c>
      <c r="R86" s="32">
        <f>VLOOKUP('Data Catalogue 2023_RSS'!R86,'Codebook Machine Read'!AB:AC,2,FALSE)</f>
        <v>1</v>
      </c>
      <c r="S86" s="34">
        <f>VLOOKUP('Data Catalogue 2023_Excel'!R86,'Codebook Machine Read'!G:H,2,FALSE)</f>
        <v>3</v>
      </c>
      <c r="T86" s="36">
        <f>'Data Catalogue 2023_RSS'!T86</f>
        <v>0</v>
      </c>
      <c r="U86" s="36">
        <f>'Data Catalogue 2023_RSS'!U86</f>
        <v>0</v>
      </c>
      <c r="V86" s="34">
        <f>VLOOKUP('Data Catalogue 2023_Excel'!S86,'Codebook Machine Read'!$P:$Q,2, FALSE)</f>
        <v>0</v>
      </c>
      <c r="W86" s="31" t="str">
        <f>'Data Catalogue 2023_RSS'!W86</f>
        <v>Not available</v>
      </c>
      <c r="X86" s="35">
        <f>'Data Catalogue 2023_RSS'!X86</f>
        <v>1</v>
      </c>
      <c r="Y86" s="35">
        <f>'Data Catalogue 2023_RSS'!Y86</f>
        <v>1</v>
      </c>
      <c r="Z86" s="35">
        <f>'Data Catalogue 2023_RSS'!Z86</f>
        <v>1</v>
      </c>
      <c r="AA86" s="35">
        <f>'Data Catalogue 2023_RSS'!AA86</f>
        <v>1</v>
      </c>
      <c r="AB86" s="35">
        <f>'Data Catalogue 2023_RSS'!AB86</f>
        <v>0</v>
      </c>
      <c r="AC86" s="35">
        <f>'Data Catalogue 2023_RSS'!AC86</f>
        <v>1</v>
      </c>
      <c r="AD86" s="35">
        <f>'Data Catalogue 2023_RSS'!AD86</f>
        <v>1</v>
      </c>
      <c r="AE86" s="35">
        <f>'Data Catalogue 2023_RSS'!AE86</f>
        <v>1</v>
      </c>
      <c r="AF86" s="31" t="str">
        <f>'Data Catalogue 2023_RSS'!AF86</f>
        <v>Data is compiled by financial institutions. Certain data being compiled by financial institutions containing aggregated level exposure based on CCPT classification is submitted to BNM.</v>
      </c>
    </row>
    <row r="87" spans="1:32" x14ac:dyDescent="0.2">
      <c r="A87" s="30">
        <f>'Data Catalogue 2023_RSS'!A87</f>
        <v>85</v>
      </c>
      <c r="B87" s="30">
        <f>'Data Catalogue 2023_RSS'!B87</f>
        <v>17</v>
      </c>
      <c r="C87" s="30">
        <f>'Data Catalogue 2023_RSS'!C87</f>
        <v>7</v>
      </c>
      <c r="D87" s="30" t="str">
        <f>'Data Catalogue 2023_RSS'!D87</f>
        <v>17.7</v>
      </c>
      <c r="E87" s="31" t="str">
        <f>'Data Catalogue 2023_RSS'!E87</f>
        <v>Green/Sustainable loan/financing, refinancing, outstanding, applied, approved, disbursed, repaid</v>
      </c>
      <c r="F87" s="32">
        <f>VLOOKUP('Data Catalogue 2023_RSS'!F87,'Codebook Machine Read'!J:K,2,FALSE)</f>
        <v>4</v>
      </c>
      <c r="G87" s="32">
        <f>VLOOKUP('Data Catalogue 2023_RSS'!G87,'Codebook Machine Read'!AE:AF,2,FALSE)</f>
        <v>2</v>
      </c>
      <c r="H87" s="32" t="str">
        <f>'Data Catalogue 2023_RSS'!H87</f>
        <v>product</v>
      </c>
      <c r="I87" s="32">
        <f>'Data Catalogue 2023_RSS'!I87</f>
        <v>41</v>
      </c>
      <c r="J87" s="30" t="str">
        <f>'Data Catalogue 2023_RSS'!J87</f>
        <v>financing.mobil.gsfinloan.product.fi</v>
      </c>
      <c r="K87" s="30" t="str">
        <f>'Data Catalogue 2023_RSS'!K87</f>
        <v>financing.mobil.gsfinloan.product.fi.17.7</v>
      </c>
      <c r="L87" s="31" t="str">
        <f>'Data Catalogue 2023_RSS'!L87</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7" s="32" cm="1">
        <f t="array" ref="M87">INDEX('Codebook Machine Read'!T:T,MATCH(TRUE,INDEX('Codebook Machine Read'!S:S='Data Catalogue 2023_RSS'!M87,0),0))</f>
        <v>38</v>
      </c>
      <c r="N87" s="32">
        <f>VLOOKUP('Data Catalogue 2023_RSS'!N87,'Codebook Machine Read'!D:E,2,FALSE)</f>
        <v>29</v>
      </c>
      <c r="O87" s="32">
        <f>VLOOKUP('Data Catalogue 2023_RSS'!O87,'Codebook Machine Read'!A:B,2,FALSE)</f>
        <v>1</v>
      </c>
      <c r="P87" s="33">
        <f>VLOOKUP('Data Catalogue 2023_RSS'!P87,'Codebook Machine Read'!V:W,2,FALSE)</f>
        <v>46</v>
      </c>
      <c r="Q87" s="32">
        <f>VLOOKUP('Data Catalogue 2023_RSS'!Q87,'Codebook Machine Read'!Y:Z,2,FALSE)</f>
        <v>1</v>
      </c>
      <c r="R87" s="32">
        <f>VLOOKUP('Data Catalogue 2023_RSS'!R87,'Codebook Machine Read'!AB:AC,2,FALSE)</f>
        <v>1</v>
      </c>
      <c r="S87" s="34">
        <f>VLOOKUP('Data Catalogue 2023_Excel'!R87,'Codebook Machine Read'!G:H,2,FALSE)</f>
        <v>3</v>
      </c>
      <c r="T87" s="36">
        <f>'Data Catalogue 2023_RSS'!T87</f>
        <v>0</v>
      </c>
      <c r="U87" s="36">
        <f>'Data Catalogue 2023_RSS'!U87</f>
        <v>0</v>
      </c>
      <c r="V87" s="34">
        <f>VLOOKUP('Data Catalogue 2023_Excel'!S87,'Codebook Machine Read'!$P:$Q,2, FALSE)</f>
        <v>0</v>
      </c>
      <c r="W87" s="31" t="str">
        <f>'Data Catalogue 2023_RSS'!W87</f>
        <v>Not available</v>
      </c>
      <c r="X87" s="35">
        <f>'Data Catalogue 2023_RSS'!X87</f>
        <v>1</v>
      </c>
      <c r="Y87" s="35">
        <f>'Data Catalogue 2023_RSS'!Y87</f>
        <v>1</v>
      </c>
      <c r="Z87" s="35">
        <f>'Data Catalogue 2023_RSS'!Z87</f>
        <v>1</v>
      </c>
      <c r="AA87" s="35">
        <f>'Data Catalogue 2023_RSS'!AA87</f>
        <v>1</v>
      </c>
      <c r="AB87" s="35">
        <f>'Data Catalogue 2023_RSS'!AB87</f>
        <v>0</v>
      </c>
      <c r="AC87" s="35">
        <f>'Data Catalogue 2023_RSS'!AC87</f>
        <v>1</v>
      </c>
      <c r="AD87" s="35">
        <f>'Data Catalogue 2023_RSS'!AD87</f>
        <v>1</v>
      </c>
      <c r="AE87" s="35">
        <f>'Data Catalogue 2023_RSS'!AE87</f>
        <v>1</v>
      </c>
      <c r="AF87" s="31" t="str">
        <f>'Data Catalogue 2023_RSS'!AF87</f>
        <v>Data is compiled by financial institutions. Certain data being compiled by financial institutions containing aggregated level exposure based on CCPT classification is submitted to BNM.</v>
      </c>
    </row>
    <row r="88" spans="1:32" x14ac:dyDescent="0.2">
      <c r="A88" s="30">
        <f>'Data Catalogue 2023_RSS'!A88</f>
        <v>86</v>
      </c>
      <c r="B88" s="30">
        <f>'Data Catalogue 2023_RSS'!B88</f>
        <v>17</v>
      </c>
      <c r="C88" s="30">
        <f>'Data Catalogue 2023_RSS'!C88</f>
        <v>8</v>
      </c>
      <c r="D88" s="30" t="str">
        <f>'Data Catalogue 2023_RSS'!D88</f>
        <v>17.8</v>
      </c>
      <c r="E88" s="31" t="str">
        <f>'Data Catalogue 2023_RSS'!E88</f>
        <v>Green/Sustainable loan/financing, refinancing, outstanding, applied, approved, disbursed, repaid</v>
      </c>
      <c r="F88" s="32">
        <f>VLOOKUP('Data Catalogue 2023_RSS'!F88,'Codebook Machine Read'!J:K,2,FALSE)</f>
        <v>4</v>
      </c>
      <c r="G88" s="32">
        <f>VLOOKUP('Data Catalogue 2023_RSS'!G88,'Codebook Machine Read'!AE:AF,2,FALSE)</f>
        <v>2</v>
      </c>
      <c r="H88" s="32" t="str">
        <f>'Data Catalogue 2023_RSS'!H88</f>
        <v>sector</v>
      </c>
      <c r="I88" s="32">
        <f>'Data Catalogue 2023_RSS'!I88</f>
        <v>42</v>
      </c>
      <c r="J88" s="30" t="str">
        <f>'Data Catalogue 2023_RSS'!J88</f>
        <v>financing.mobil.gsfinloan.sector.fi</v>
      </c>
      <c r="K88" s="30" t="str">
        <f>'Data Catalogue 2023_RSS'!K88</f>
        <v>financing.mobil.gsfinloan.sector.fi.17.8</v>
      </c>
      <c r="L88" s="31" t="str">
        <f>'Data Catalogue 2023_RSS'!L88</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8" s="32" cm="1">
        <f t="array" ref="M88">INDEX('Codebook Machine Read'!T:T,MATCH(TRUE,INDEX('Codebook Machine Read'!S:S='Data Catalogue 2023_RSS'!M88,0),0))</f>
        <v>38</v>
      </c>
      <c r="N88" s="32">
        <f>VLOOKUP('Data Catalogue 2023_RSS'!N88,'Codebook Machine Read'!D:E,2,FALSE)</f>
        <v>36</v>
      </c>
      <c r="O88" s="32">
        <f>VLOOKUP('Data Catalogue 2023_RSS'!O88,'Codebook Machine Read'!A:B,2,FALSE)</f>
        <v>1</v>
      </c>
      <c r="P88" s="33">
        <f>VLOOKUP('Data Catalogue 2023_RSS'!P88,'Codebook Machine Read'!V:W,2,FALSE)</f>
        <v>46</v>
      </c>
      <c r="Q88" s="32">
        <f>VLOOKUP('Data Catalogue 2023_RSS'!Q88,'Codebook Machine Read'!Y:Z,2,FALSE)</f>
        <v>1</v>
      </c>
      <c r="R88" s="32">
        <f>VLOOKUP('Data Catalogue 2023_RSS'!R88,'Codebook Machine Read'!AB:AC,2,FALSE)</f>
        <v>1</v>
      </c>
      <c r="S88" s="34">
        <f>VLOOKUP('Data Catalogue 2023_Excel'!R88,'Codebook Machine Read'!G:H,2,FALSE)</f>
        <v>3</v>
      </c>
      <c r="T88" s="36">
        <f>'Data Catalogue 2023_RSS'!T88</f>
        <v>0</v>
      </c>
      <c r="U88" s="36">
        <f>'Data Catalogue 2023_RSS'!U88</f>
        <v>0</v>
      </c>
      <c r="V88" s="34">
        <f>VLOOKUP('Data Catalogue 2023_Excel'!S88,'Codebook Machine Read'!$P:$Q,2, FALSE)</f>
        <v>0</v>
      </c>
      <c r="W88" s="31" t="str">
        <f>'Data Catalogue 2023_RSS'!W88</f>
        <v>Not available</v>
      </c>
      <c r="X88" s="35">
        <f>'Data Catalogue 2023_RSS'!X88</f>
        <v>1</v>
      </c>
      <c r="Y88" s="35">
        <f>'Data Catalogue 2023_RSS'!Y88</f>
        <v>1</v>
      </c>
      <c r="Z88" s="35">
        <f>'Data Catalogue 2023_RSS'!Z88</f>
        <v>1</v>
      </c>
      <c r="AA88" s="35">
        <f>'Data Catalogue 2023_RSS'!AA88</f>
        <v>1</v>
      </c>
      <c r="AB88" s="35">
        <f>'Data Catalogue 2023_RSS'!AB88</f>
        <v>0</v>
      </c>
      <c r="AC88" s="35">
        <f>'Data Catalogue 2023_RSS'!AC88</f>
        <v>1</v>
      </c>
      <c r="AD88" s="35">
        <f>'Data Catalogue 2023_RSS'!AD88</f>
        <v>1</v>
      </c>
      <c r="AE88" s="35">
        <f>'Data Catalogue 2023_RSS'!AE88</f>
        <v>1</v>
      </c>
      <c r="AF88" s="31" t="str">
        <f>'Data Catalogue 2023_RSS'!AF88</f>
        <v>Data is compiled by financial institutions. Certain data being compiled by financial institutions containing aggregated level exposure based on CCPT classification is submitted to BNM.</v>
      </c>
    </row>
    <row r="89" spans="1:32" x14ac:dyDescent="0.2">
      <c r="A89" s="30">
        <f>'Data Catalogue 2023_RSS'!A89</f>
        <v>87</v>
      </c>
      <c r="B89" s="30">
        <f>'Data Catalogue 2023_RSS'!B89</f>
        <v>17</v>
      </c>
      <c r="C89" s="30">
        <f>'Data Catalogue 2023_RSS'!C89</f>
        <v>9</v>
      </c>
      <c r="D89" s="30" t="str">
        <f>'Data Catalogue 2023_RSS'!D89</f>
        <v>17.9</v>
      </c>
      <c r="E89" s="31" t="str">
        <f>'Data Catalogue 2023_RSS'!E89</f>
        <v>Green/Sustainable loan/financing, refinancing, outstanding, applied, approved, disbursed, repaid</v>
      </c>
      <c r="F89" s="32">
        <f>VLOOKUP('Data Catalogue 2023_RSS'!F89,'Codebook Machine Read'!J:K,2,FALSE)</f>
        <v>4</v>
      </c>
      <c r="G89" s="32">
        <f>VLOOKUP('Data Catalogue 2023_RSS'!G89,'Codebook Machine Read'!AE:AF,2,FALSE)</f>
        <v>2</v>
      </c>
      <c r="H89" s="32" t="str">
        <f>'Data Catalogue 2023_RSS'!H89</f>
        <v>type</v>
      </c>
      <c r="I89" s="32">
        <f>'Data Catalogue 2023_RSS'!I89</f>
        <v>43</v>
      </c>
      <c r="J89" s="30" t="str">
        <f>'Data Catalogue 2023_RSS'!J89</f>
        <v>financing.mobil.gsfinloan.type.bnm</v>
      </c>
      <c r="K89" s="30" t="str">
        <f>'Data Catalogue 2023_RSS'!K89</f>
        <v>financing.mobil.gsfinloan.type.bnm.17.9</v>
      </c>
      <c r="L89" s="31" t="str">
        <f>'Data Catalogue 2023_RSS'!L89</f>
        <v>1. Climate Change and Principle based Taxonomy (CCPT) reporting
• Climate supporting: C1 
• Transitioning: C2 &amp; C3
• Watchlist: C4 &amp; C5
2. ASEAN Taxonomy: An activity can be classified in one of six ways: 
• Green FF: Green Foundation Framework 
• Amber FF: Amber Foundation Framework
• Red FF: Red Foundation Framework 
• Green PS: Green Plus Standard 
• Amber PS Amber Plus Standard 
• Red PS: Red Plus Standard</v>
      </c>
      <c r="M89" s="32" cm="1">
        <f t="array" ref="M89">INDEX('Codebook Machine Read'!T:T,MATCH(TRUE,INDEX('Codebook Machine Read'!S:S='Data Catalogue 2023_RSS'!M89,0),0))</f>
        <v>38</v>
      </c>
      <c r="N89" s="32">
        <f>VLOOKUP('Data Catalogue 2023_RSS'!N89,'Codebook Machine Read'!D:E,2,FALSE)</f>
        <v>41</v>
      </c>
      <c r="O89" s="32">
        <f>VLOOKUP('Data Catalogue 2023_RSS'!O89,'Codebook Machine Read'!A:B,2,FALSE)</f>
        <v>1</v>
      </c>
      <c r="P89" s="33">
        <f>VLOOKUP('Data Catalogue 2023_RSS'!P89,'Codebook Machine Read'!V:W,2,FALSE)</f>
        <v>8</v>
      </c>
      <c r="Q89" s="32">
        <f>VLOOKUP('Data Catalogue 2023_RSS'!Q89,'Codebook Machine Read'!Y:Z,2,FALSE)</f>
        <v>4</v>
      </c>
      <c r="R89" s="32">
        <f>VLOOKUP('Data Catalogue 2023_RSS'!R89,'Codebook Machine Read'!AB:AC,2,FALSE)</f>
        <v>1</v>
      </c>
      <c r="S89" s="34">
        <f>VLOOKUP('Data Catalogue 2023_Excel'!R89,'Codebook Machine Read'!G:H,2,FALSE)</f>
        <v>3</v>
      </c>
      <c r="T89" s="36">
        <f>'Data Catalogue 2023_RSS'!T89</f>
        <v>0</v>
      </c>
      <c r="U89" s="36">
        <f>'Data Catalogue 2023_RSS'!U89</f>
        <v>0</v>
      </c>
      <c r="V89" s="34">
        <f>VLOOKUP('Data Catalogue 2023_Excel'!S89,'Codebook Machine Read'!$P:$Q,2, FALSE)</f>
        <v>0</v>
      </c>
      <c r="W89" s="31" t="str">
        <f>'Data Catalogue 2023_RSS'!W89</f>
        <v>Not available</v>
      </c>
      <c r="X89" s="35">
        <f>'Data Catalogue 2023_RSS'!X89</f>
        <v>1</v>
      </c>
      <c r="Y89" s="35">
        <f>'Data Catalogue 2023_RSS'!Y89</f>
        <v>1</v>
      </c>
      <c r="Z89" s="35">
        <f>'Data Catalogue 2023_RSS'!Z89</f>
        <v>1</v>
      </c>
      <c r="AA89" s="35">
        <f>'Data Catalogue 2023_RSS'!AA89</f>
        <v>1</v>
      </c>
      <c r="AB89" s="35">
        <f>'Data Catalogue 2023_RSS'!AB89</f>
        <v>0</v>
      </c>
      <c r="AC89" s="35">
        <f>'Data Catalogue 2023_RSS'!AC89</f>
        <v>1</v>
      </c>
      <c r="AD89" s="35">
        <f>'Data Catalogue 2023_RSS'!AD89</f>
        <v>1</v>
      </c>
      <c r="AE89" s="35">
        <f>'Data Catalogue 2023_RSS'!AE89</f>
        <v>1</v>
      </c>
      <c r="AF89" s="31" t="str">
        <f>'Data Catalogue 2023_RSS'!AF89</f>
        <v>Data is compiled by financial institutions. Certain data being compiled by financial institutions containing aggregated level exposure based on CCPT classification is submitted to BNM.</v>
      </c>
    </row>
    <row r="90" spans="1:32" x14ac:dyDescent="0.2">
      <c r="A90" s="30">
        <f>'Data Catalogue 2023_RSS'!A90</f>
        <v>88</v>
      </c>
      <c r="B90" s="30">
        <f>'Data Catalogue 2023_RSS'!B90</f>
        <v>18</v>
      </c>
      <c r="C90" s="30">
        <f>'Data Catalogue 2023_RSS'!C90</f>
        <v>1</v>
      </c>
      <c r="D90" s="30" t="str">
        <f>'Data Catalogue 2023_RSS'!D90</f>
        <v>18.1</v>
      </c>
      <c r="E90" s="31" t="str">
        <f>'Data Catalogue 2023_RSS'!E90</f>
        <v xml:space="preserve">Green/Sustainable bonds/sukuk issuance </v>
      </c>
      <c r="F90" s="32">
        <f>VLOOKUP('Data Catalogue 2023_RSS'!F90,'Codebook Machine Read'!J:K,2,FALSE)</f>
        <v>4</v>
      </c>
      <c r="G90" s="32">
        <f>VLOOKUP('Data Catalogue 2023_RSS'!G90,'Codebook Machine Read'!AE:AF,2,FALSE)</f>
        <v>2</v>
      </c>
      <c r="H90" s="32" t="str">
        <f>'Data Catalogue 2023_RSS'!H90</f>
        <v>currency</v>
      </c>
      <c r="I90" s="32">
        <f>'Data Catalogue 2023_RSS'!I90</f>
        <v>44</v>
      </c>
      <c r="J90" s="30" t="str">
        <f>'Data Catalogue 2023_RSS'!J90</f>
        <v>financing.mobil.gsfinbond.currency.bloomberg</v>
      </c>
      <c r="K90" s="30" t="str">
        <f>'Data Catalogue 2023_RSS'!K90</f>
        <v>financing.mobil.gsfinbond.currency.bloomberg.18.1</v>
      </c>
      <c r="L90" s="31" t="str">
        <f>'Data Catalogue 2023_RSS'!L90</f>
        <v>BloombergNEF</v>
      </c>
      <c r="M90" s="32" cm="1">
        <f t="array" ref="M90">INDEX('Codebook Machine Read'!T:T,MATCH(TRUE,INDEX('Codebook Machine Read'!S:S='Data Catalogue 2023_RSS'!M90,0),0))</f>
        <v>144</v>
      </c>
      <c r="N90" s="32">
        <f>VLOOKUP('Data Catalogue 2023_RSS'!N90,'Codebook Machine Read'!D:E,2,FALSE)</f>
        <v>12</v>
      </c>
      <c r="O90" s="32">
        <f>VLOOKUP('Data Catalogue 2023_RSS'!O90,'Codebook Machine Read'!A:B,2,FALSE)</f>
        <v>1</v>
      </c>
      <c r="P90" s="33">
        <f>VLOOKUP('Data Catalogue 2023_RSS'!P90,'Codebook Machine Read'!V:W,2,FALSE)</f>
        <v>9</v>
      </c>
      <c r="Q90" s="32">
        <f>VLOOKUP('Data Catalogue 2023_RSS'!Q90,'Codebook Machine Read'!Y:Z,2,FALSE)</f>
        <v>1</v>
      </c>
      <c r="R90" s="32">
        <f>VLOOKUP('Data Catalogue 2023_RSS'!R90,'Codebook Machine Read'!AB:AC,2,FALSE)</f>
        <v>2</v>
      </c>
      <c r="S90" s="34">
        <f>VLOOKUP('Data Catalogue 2023_Excel'!R90,'Codebook Machine Read'!G:H,2,FALSE)</f>
        <v>2</v>
      </c>
      <c r="T90" s="36">
        <f>'Data Catalogue 2023_RSS'!T90</f>
        <v>2012</v>
      </c>
      <c r="U90" s="36">
        <f>'Data Catalogue 2023_RSS'!U90</f>
        <v>2023</v>
      </c>
      <c r="V90" s="34">
        <f>VLOOKUP('Data Catalogue 2023_Excel'!S90,'Codebook Machine Read'!$P:$Q,2, FALSE)</f>
        <v>99</v>
      </c>
      <c r="W90" s="31" t="str">
        <f>'Data Catalogue 2023_RSS'!W90</f>
        <v>https://about.bnef.com/</v>
      </c>
      <c r="X90" s="35">
        <f>'Data Catalogue 2023_RSS'!X90</f>
        <v>1</v>
      </c>
      <c r="Y90" s="35">
        <f>'Data Catalogue 2023_RSS'!Y90</f>
        <v>1</v>
      </c>
      <c r="Z90" s="35">
        <f>'Data Catalogue 2023_RSS'!Z90</f>
        <v>1</v>
      </c>
      <c r="AA90" s="35">
        <f>'Data Catalogue 2023_RSS'!AA90</f>
        <v>1</v>
      </c>
      <c r="AB90" s="35">
        <f>'Data Catalogue 2023_RSS'!AB90</f>
        <v>0</v>
      </c>
      <c r="AC90" s="35">
        <f>'Data Catalogue 2023_RSS'!AC90</f>
        <v>1</v>
      </c>
      <c r="AD90" s="35">
        <f>'Data Catalogue 2023_RSS'!AD90</f>
        <v>1</v>
      </c>
      <c r="AE90" s="35">
        <f>'Data Catalogue 2023_RSS'!AE90</f>
        <v>1</v>
      </c>
      <c r="AF90" s="31" t="str">
        <f>'Data Catalogue 2023_RSS'!AF90</f>
        <v xml:space="preserve">Sustainable, green, and social bond and loan issuances by issuer, issuer type, issuer sector, country, and amount issued. </v>
      </c>
    </row>
    <row r="91" spans="1:32" x14ac:dyDescent="0.2">
      <c r="A91" s="30">
        <f>'Data Catalogue 2023_RSS'!A91</f>
        <v>89</v>
      </c>
      <c r="B91" s="30">
        <f>'Data Catalogue 2023_RSS'!B91</f>
        <v>18</v>
      </c>
      <c r="C91" s="30">
        <f>'Data Catalogue 2023_RSS'!C91</f>
        <v>2</v>
      </c>
      <c r="D91" s="30" t="str">
        <f>'Data Catalogue 2023_RSS'!D91</f>
        <v>18.2</v>
      </c>
      <c r="E91" s="31" t="str">
        <f>'Data Catalogue 2023_RSS'!E91</f>
        <v xml:space="preserve">Green/Sustainable bonds/sukuk issuance </v>
      </c>
      <c r="F91" s="32">
        <f>VLOOKUP('Data Catalogue 2023_RSS'!F91,'Codebook Machine Read'!J:K,2,FALSE)</f>
        <v>4</v>
      </c>
      <c r="G91" s="32">
        <f>VLOOKUP('Data Catalogue 2023_RSS'!G91,'Codebook Machine Read'!AE:AF,2,FALSE)</f>
        <v>2</v>
      </c>
      <c r="H91" s="32" t="str">
        <f>'Data Catalogue 2023_RSS'!H91</f>
        <v>entity</v>
      </c>
      <c r="I91" s="32">
        <f>'Data Catalogue 2023_RSS'!I91</f>
        <v>45</v>
      </c>
      <c r="J91" s="30" t="str">
        <f>'Data Catalogue 2023_RSS'!J91</f>
        <v>financing.mobil.gsfinbond.entity.bix</v>
      </c>
      <c r="K91" s="30" t="str">
        <f>'Data Catalogue 2023_RSS'!K91</f>
        <v>financing.mobil.gsfinbond.entity.bix.18.2</v>
      </c>
      <c r="L91" s="31" t="str">
        <f>'Data Catalogue 2023_RSS'!L91</f>
        <v xml:space="preserve">1. Sustainable and Responsible Investment (SRI) Sukuk Framework by SC
2. Climate Change and Principle based Taxonomy (CCPT) reporting
• Climate supporting: C1 
• Transitioning: C2 &amp; C3
• Watchlist: C4 &amp; C5
3. ASEAN Green, Social, Sustainability Bond Standards
4. International Capital Market Association (ICMA) Green/Sustainability Bond Principles
5. ASEAN Taxonomy: An activity can be classified in one of six ways: 
• Green FF: Green Foundation Framework 
• Amber FF: Amber Foundation Framework 
• Red FF: Red Foundation Framework 
• Green PS: Green Plus Standard 
• Amber PS Amber Plus Standard 
• Red PS: Red Plus Standard </v>
      </c>
      <c r="M91" s="32" cm="1">
        <f t="array" ref="M91">INDEX('Codebook Machine Read'!T:T,MATCH(TRUE,INDEX('Codebook Machine Read'!S:S='Data Catalogue 2023_RSS'!M91,0),0))</f>
        <v>38</v>
      </c>
      <c r="N91" s="32">
        <f>VLOOKUP('Data Catalogue 2023_RSS'!N91,'Codebook Machine Read'!D:E,2,FALSE)</f>
        <v>15</v>
      </c>
      <c r="O91" s="32">
        <f>VLOOKUP('Data Catalogue 2023_RSS'!O91,'Codebook Machine Read'!A:B,2,FALSE)</f>
        <v>1</v>
      </c>
      <c r="P91" s="33">
        <f>VLOOKUP('Data Catalogue 2023_RSS'!P91,'Codebook Machine Read'!V:W,2,FALSE)</f>
        <v>12</v>
      </c>
      <c r="Q91" s="32">
        <f>VLOOKUP('Data Catalogue 2023_RSS'!Q91,'Codebook Machine Read'!Y:Z,2,FALSE)</f>
        <v>2</v>
      </c>
      <c r="R91" s="32">
        <f>VLOOKUP('Data Catalogue 2023_RSS'!R91,'Codebook Machine Read'!AB:AC,2,FALSE)</f>
        <v>1</v>
      </c>
      <c r="S91" s="34">
        <f>VLOOKUP('Data Catalogue 2023_Excel'!R91,'Codebook Machine Read'!G:H,2,FALSE)</f>
        <v>1</v>
      </c>
      <c r="T91" s="36">
        <f>'Data Catalogue 2023_RSS'!T91</f>
        <v>2023</v>
      </c>
      <c r="U91" s="36">
        <f>'Data Catalogue 2023_RSS'!U91</f>
        <v>2023</v>
      </c>
      <c r="V91" s="34">
        <f>VLOOKUP('Data Catalogue 2023_Excel'!S91,'Codebook Machine Read'!$P:$Q,2, FALSE)</f>
        <v>12</v>
      </c>
      <c r="W91" s="31" t="str">
        <f>'Data Catalogue 2023_RSS'!W91</f>
        <v>https://www.bixmalaysia.com/news-announcements/new-issuances</v>
      </c>
      <c r="X91" s="35">
        <f>'Data Catalogue 2023_RSS'!X91</f>
        <v>1</v>
      </c>
      <c r="Y91" s="35">
        <f>'Data Catalogue 2023_RSS'!Y91</f>
        <v>1</v>
      </c>
      <c r="Z91" s="35">
        <f>'Data Catalogue 2023_RSS'!Z91</f>
        <v>1</v>
      </c>
      <c r="AA91" s="35">
        <f>'Data Catalogue 2023_RSS'!AA91</f>
        <v>1</v>
      </c>
      <c r="AB91" s="35">
        <f>'Data Catalogue 2023_RSS'!AB91</f>
        <v>0</v>
      </c>
      <c r="AC91" s="35">
        <f>'Data Catalogue 2023_RSS'!AC91</f>
        <v>1</v>
      </c>
      <c r="AD91" s="35">
        <f>'Data Catalogue 2023_RSS'!AD91</f>
        <v>1</v>
      </c>
      <c r="AE91" s="35">
        <f>'Data Catalogue 2023_RSS'!AE91</f>
        <v>1</v>
      </c>
      <c r="AF91" s="31" t="str">
        <f>'Data Catalogue 2023_RSS'!AF91</f>
        <v>BIX is a non-profit information platform established to provide free public access to information on bonds and sukuk issued in Malaysia.</v>
      </c>
    </row>
    <row r="92" spans="1:32" x14ac:dyDescent="0.2">
      <c r="A92" s="30">
        <f>'Data Catalogue 2023_RSS'!A92</f>
        <v>90</v>
      </c>
      <c r="B92" s="30">
        <f>'Data Catalogue 2023_RSS'!B92</f>
        <v>18</v>
      </c>
      <c r="C92" s="30">
        <f>'Data Catalogue 2023_RSS'!C92</f>
        <v>3</v>
      </c>
      <c r="D92" s="30" t="str">
        <f>'Data Catalogue 2023_RSS'!D92</f>
        <v>18.3</v>
      </c>
      <c r="E92" s="31" t="str">
        <f>'Data Catalogue 2023_RSS'!E92</f>
        <v xml:space="preserve">Green/Sustainable bonds/sukuk issuance </v>
      </c>
      <c r="F92" s="32">
        <f>VLOOKUP('Data Catalogue 2023_RSS'!F92,'Codebook Machine Read'!J:K,2,FALSE)</f>
        <v>4</v>
      </c>
      <c r="G92" s="32">
        <f>VLOOKUP('Data Catalogue 2023_RSS'!G92,'Codebook Machine Read'!AE:AF,2,FALSE)</f>
        <v>2</v>
      </c>
      <c r="H92" s="32" t="str">
        <f>'Data Catalogue 2023_RSS'!H92</f>
        <v>entity</v>
      </c>
      <c r="I92" s="32">
        <f>'Data Catalogue 2023_RSS'!I92</f>
        <v>45</v>
      </c>
      <c r="J92" s="30" t="str">
        <f>'Data Catalogue 2023_RSS'!J92</f>
        <v>financing.mobil.gsfinbond.entity.fastbnm</v>
      </c>
      <c r="K92" s="30" t="str">
        <f>'Data Catalogue 2023_RSS'!K92</f>
        <v>financing.mobil.gsfinbond.entity.fastbnm.18.3</v>
      </c>
      <c r="L92" s="31" t="str">
        <f>'Data Catalogue 2023_RSS'!L92</f>
        <v xml:space="preserve">1. Sustainable and Responsible Investment (SRI) Sukuk Framework by SC
2. Climate Change and Principle based Taxonomy (CCPT) reporting
• Climate supporting: C1 
• Transitioning: C2 &amp; C3
• Watchlist: C4 &amp; C5
3. ASEAN Green, Social, Sustainability Bond Standards
4. International Capital Market Association (ICMA) Green/Sustainability Bond Principles
5. ASEAN Taxonomy: An activity can be classified in one of six ways: 
• Green FF: Green Foundation Framework 
• Amber FF: Amber Foundation Framework 
• Red FF: Red Foundation Framework 
• Green PS: Green Plus Standard 
• Amber PS Amber Plus Standard 
• Red PS: Red Plus Standard </v>
      </c>
      <c r="M92" s="32" cm="1">
        <f t="array" ref="M92">INDEX('Codebook Machine Read'!T:T,MATCH(TRUE,INDEX('Codebook Machine Read'!S:S='Data Catalogue 2023_RSS'!M92,0),0))</f>
        <v>38</v>
      </c>
      <c r="N92" s="32">
        <f>VLOOKUP('Data Catalogue 2023_RSS'!N92,'Codebook Machine Read'!D:E,2,FALSE)</f>
        <v>15</v>
      </c>
      <c r="O92" s="32">
        <f>VLOOKUP('Data Catalogue 2023_RSS'!O92,'Codebook Machine Read'!A:B,2,FALSE)</f>
        <v>1</v>
      </c>
      <c r="P92" s="33">
        <f>VLOOKUP('Data Catalogue 2023_RSS'!P92,'Codebook Machine Read'!V:W,2,FALSE)</f>
        <v>54</v>
      </c>
      <c r="Q92" s="32">
        <f>VLOOKUP('Data Catalogue 2023_RSS'!Q92,'Codebook Machine Read'!Y:Z,2,FALSE)</f>
        <v>4</v>
      </c>
      <c r="R92" s="32">
        <f>VLOOKUP('Data Catalogue 2023_RSS'!R92,'Codebook Machine Read'!AB:AC,2,FALSE)</f>
        <v>1</v>
      </c>
      <c r="S92" s="34">
        <f>VLOOKUP('Data Catalogue 2023_Excel'!R92,'Codebook Machine Read'!G:H,2,FALSE)</f>
        <v>1</v>
      </c>
      <c r="T92" s="36">
        <f>'Data Catalogue 2023_RSS'!T92</f>
        <v>2023</v>
      </c>
      <c r="U92" s="36">
        <f>'Data Catalogue 2023_RSS'!U92</f>
        <v>2023</v>
      </c>
      <c r="V92" s="34">
        <f>VLOOKUP('Data Catalogue 2023_Excel'!S92,'Codebook Machine Read'!$P:$Q,2, FALSE)</f>
        <v>99</v>
      </c>
      <c r="W92" s="31" t="str">
        <f>'Data Catalogue 2023_RSS'!W92</f>
        <v>https://fast.bnm.gov.my/fastweb/public/MainPage.do</v>
      </c>
      <c r="X92" s="35">
        <f>'Data Catalogue 2023_RSS'!X92</f>
        <v>1</v>
      </c>
      <c r="Y92" s="35">
        <f>'Data Catalogue 2023_RSS'!Y92</f>
        <v>1</v>
      </c>
      <c r="Z92" s="35">
        <f>'Data Catalogue 2023_RSS'!Z92</f>
        <v>1</v>
      </c>
      <c r="AA92" s="35">
        <f>'Data Catalogue 2023_RSS'!AA92</f>
        <v>1</v>
      </c>
      <c r="AB92" s="35">
        <f>'Data Catalogue 2023_RSS'!AB92</f>
        <v>0</v>
      </c>
      <c r="AC92" s="35">
        <f>'Data Catalogue 2023_RSS'!AC92</f>
        <v>1</v>
      </c>
      <c r="AD92" s="35">
        <f>'Data Catalogue 2023_RSS'!AD92</f>
        <v>1</v>
      </c>
      <c r="AE92" s="35">
        <f>'Data Catalogue 2023_RSS'!AE92</f>
        <v>1</v>
      </c>
      <c r="AF92" s="31" t="str">
        <f>'Data Catalogue 2023_RSS'!AF92</f>
        <v>FAST is a system designed to facilitate the primary issue of all debt securities and money market instruments approved by BNM and relevant authorities. The debt securities and money market instruments are either issued via tender or on a private placement basis.</v>
      </c>
    </row>
    <row r="93" spans="1:32" x14ac:dyDescent="0.2">
      <c r="A93" s="30">
        <f>'Data Catalogue 2023_RSS'!A93</f>
        <v>91</v>
      </c>
      <c r="B93" s="30">
        <f>'Data Catalogue 2023_RSS'!B93</f>
        <v>18</v>
      </c>
      <c r="C93" s="30">
        <f>'Data Catalogue 2023_RSS'!C93</f>
        <v>4</v>
      </c>
      <c r="D93" s="30" t="str">
        <f>'Data Catalogue 2023_RSS'!D93</f>
        <v>18.4</v>
      </c>
      <c r="E93" s="31" t="str">
        <f>'Data Catalogue 2023_RSS'!E93</f>
        <v xml:space="preserve">Green/Sustainable bonds/sukuk issuance </v>
      </c>
      <c r="F93" s="32">
        <f>VLOOKUP('Data Catalogue 2023_RSS'!F93,'Codebook Machine Read'!J:K,2,FALSE)</f>
        <v>4</v>
      </c>
      <c r="G93" s="32">
        <f>VLOOKUP('Data Catalogue 2023_RSS'!G93,'Codebook Machine Read'!AE:AF,2,FALSE)</f>
        <v>2</v>
      </c>
      <c r="H93" s="32" t="str">
        <f>'Data Catalogue 2023_RSS'!H93</f>
        <v>entity</v>
      </c>
      <c r="I93" s="32">
        <f>'Data Catalogue 2023_RSS'!I93</f>
        <v>45</v>
      </c>
      <c r="J93" s="30" t="str">
        <f>'Data Catalogue 2023_RSS'!J93</f>
        <v>financing.mobil.gsfinbond.entity.sc</v>
      </c>
      <c r="K93" s="30" t="str">
        <f>'Data Catalogue 2023_RSS'!K93</f>
        <v>financing.mobil.gsfinbond.entity.sc.18.4</v>
      </c>
      <c r="L93" s="31" t="str">
        <f>'Data Catalogue 2023_RSS'!L93</f>
        <v>SRI Funds (Securities Commission)</v>
      </c>
      <c r="M93" s="32" cm="1">
        <f t="array" ref="M93">INDEX('Codebook Machine Read'!T:T,MATCH(TRUE,INDEX('Codebook Machine Read'!S:S='Data Catalogue 2023_RSS'!M93,0),0))</f>
        <v>85</v>
      </c>
      <c r="N93" s="32">
        <f>VLOOKUP('Data Catalogue 2023_RSS'!N93,'Codebook Machine Read'!D:E,2,FALSE)</f>
        <v>15</v>
      </c>
      <c r="O93" s="32">
        <f>VLOOKUP('Data Catalogue 2023_RSS'!O93,'Codebook Machine Read'!A:B,2,FALSE)</f>
        <v>1</v>
      </c>
      <c r="P93" s="33">
        <f>VLOOKUP('Data Catalogue 2023_RSS'!P93,'Codebook Machine Read'!V:W,2,FALSE)</f>
        <v>124</v>
      </c>
      <c r="Q93" s="32">
        <f>VLOOKUP('Data Catalogue 2023_RSS'!Q93,'Codebook Machine Read'!Y:Z,2,FALSE)</f>
        <v>4</v>
      </c>
      <c r="R93" s="32">
        <f>VLOOKUP('Data Catalogue 2023_RSS'!R93,'Codebook Machine Read'!AB:AC,2,FALSE)</f>
        <v>1</v>
      </c>
      <c r="S93" s="34">
        <f>VLOOKUP('Data Catalogue 2023_Excel'!R93,'Codebook Machine Read'!G:H,2,FALSE)</f>
        <v>1</v>
      </c>
      <c r="T93" s="36">
        <f>'Data Catalogue 2023_RSS'!T93</f>
        <v>2023</v>
      </c>
      <c r="U93" s="36">
        <f>'Data Catalogue 2023_RSS'!U93</f>
        <v>2023</v>
      </c>
      <c r="V93" s="34">
        <f>VLOOKUP('Data Catalogue 2023_Excel'!S93,'Codebook Machine Read'!$P:$Q,2, FALSE)</f>
        <v>99</v>
      </c>
      <c r="W93" s="31" t="str">
        <f>'Data Catalogue 2023_RSS'!W93</f>
        <v>https://www.sc.com.my/api/documentms/download.ashx?id=32eb683b-c134-49fb-a9d8-64b6cc44d849</v>
      </c>
      <c r="X93" s="35">
        <f>'Data Catalogue 2023_RSS'!X93</f>
        <v>1</v>
      </c>
      <c r="Y93" s="35">
        <f>'Data Catalogue 2023_RSS'!Y93</f>
        <v>1</v>
      </c>
      <c r="Z93" s="35">
        <f>'Data Catalogue 2023_RSS'!Z93</f>
        <v>1</v>
      </c>
      <c r="AA93" s="35">
        <f>'Data Catalogue 2023_RSS'!AA93</f>
        <v>1</v>
      </c>
      <c r="AB93" s="35">
        <f>'Data Catalogue 2023_RSS'!AB93</f>
        <v>0</v>
      </c>
      <c r="AC93" s="35">
        <f>'Data Catalogue 2023_RSS'!AC93</f>
        <v>1</v>
      </c>
      <c r="AD93" s="35">
        <f>'Data Catalogue 2023_RSS'!AD93</f>
        <v>1</v>
      </c>
      <c r="AE93" s="35">
        <f>'Data Catalogue 2023_RSS'!AE93</f>
        <v>1</v>
      </c>
      <c r="AF93" s="31" t="str">
        <f>'Data Catalogue 2023_RSS'!AF93</f>
        <v>Securities Commission Malaysia publishes a list of all funds registered under its SRI framework.</v>
      </c>
    </row>
    <row r="94" spans="1:32" x14ac:dyDescent="0.2">
      <c r="A94" s="30">
        <f>'Data Catalogue 2023_RSS'!A94</f>
        <v>92</v>
      </c>
      <c r="B94" s="30">
        <f>'Data Catalogue 2023_RSS'!B94</f>
        <v>18</v>
      </c>
      <c r="C94" s="30">
        <f>'Data Catalogue 2023_RSS'!C94</f>
        <v>5</v>
      </c>
      <c r="D94" s="30" t="str">
        <f>'Data Catalogue 2023_RSS'!D94</f>
        <v>18.5</v>
      </c>
      <c r="E94" s="31" t="str">
        <f>'Data Catalogue 2023_RSS'!E94</f>
        <v xml:space="preserve">Green/Sustainable bonds/sukuk issuance </v>
      </c>
      <c r="F94" s="32">
        <f>VLOOKUP('Data Catalogue 2023_RSS'!F94,'Codebook Machine Read'!J:K,2,FALSE)</f>
        <v>4</v>
      </c>
      <c r="G94" s="32">
        <f>VLOOKUP('Data Catalogue 2023_RSS'!G94,'Codebook Machine Read'!AE:AF,2,FALSE)</f>
        <v>2</v>
      </c>
      <c r="H94" s="32" t="str">
        <f>'Data Catalogue 2023_RSS'!H94</f>
        <v>locationofuti</v>
      </c>
      <c r="I94" s="32">
        <f>'Data Catalogue 2023_RSS'!I94</f>
        <v>46</v>
      </c>
      <c r="J94" s="30" t="str">
        <f>'Data Catalogue 2023_RSS'!J94</f>
        <v>financing.mobil.gsfinbond.locationofuti.cbi</v>
      </c>
      <c r="K94" s="30" t="str">
        <f>'Data Catalogue 2023_RSS'!K94</f>
        <v>financing.mobil.gsfinbond.locationofuti.cbi.18.5</v>
      </c>
      <c r="L94" s="31" t="str">
        <f>'Data Catalogue 2023_RSS'!L94</f>
        <v xml:space="preserve">1. Sustainable and Responsible Investment (SRI) Sukuk Framework by SC
2. Climate Change and Principle based Taxonomy (CCPT) reporting
• Climate supporting: C1 
• Transitioning: C2 &amp; C3
• Watchlist: C4 &amp; C5
3. ASEAN Green, Social, Sustainability Bond Standards
4. International Capital Market Association (ICMA) Green/Sustainability Bond Principles
5. ASEAN Taxonomy: An activity can be classified in one of six ways: 
• Green FF: Green Foundation Framework 
• Amber FF: Amber Foundation Framework 
• Red FF: Red Foundation Framework 
• Green PS: Green Plus Standard 
• Amber PS Amber Plus Standard 
• Red PS: Red Plus Standard </v>
      </c>
      <c r="M94" s="32" cm="1">
        <f t="array" ref="M94">INDEX('Codebook Machine Read'!T:T,MATCH(TRUE,INDEX('Codebook Machine Read'!S:S='Data Catalogue 2023_RSS'!M94,0),0))</f>
        <v>38</v>
      </c>
      <c r="N94" s="32">
        <f>VLOOKUP('Data Catalogue 2023_RSS'!N94,'Codebook Machine Read'!D:E,2,FALSE)</f>
        <v>26</v>
      </c>
      <c r="O94" s="32">
        <f>VLOOKUP('Data Catalogue 2023_RSS'!O94,'Codebook Machine Read'!A:B,2,FALSE)</f>
        <v>1</v>
      </c>
      <c r="P94" s="33">
        <f>VLOOKUP('Data Catalogue 2023_RSS'!P94,'Codebook Machine Read'!V:W,2,FALSE)</f>
        <v>20</v>
      </c>
      <c r="Q94" s="32">
        <f>VLOOKUP('Data Catalogue 2023_RSS'!Q94,'Codebook Machine Read'!Y:Z,2,FALSE)</f>
        <v>2</v>
      </c>
      <c r="R94" s="32">
        <f>VLOOKUP('Data Catalogue 2023_RSS'!R94,'Codebook Machine Read'!AB:AC,2,FALSE)</f>
        <v>2</v>
      </c>
      <c r="S94" s="34">
        <f>VLOOKUP('Data Catalogue 2023_Excel'!R94,'Codebook Machine Read'!G:H,2,FALSE)</f>
        <v>1</v>
      </c>
      <c r="T94" s="36">
        <f>'Data Catalogue 2023_RSS'!T94</f>
        <v>2014</v>
      </c>
      <c r="U94" s="36">
        <f>'Data Catalogue 2023_RSS'!U94</f>
        <v>2022</v>
      </c>
      <c r="V94" s="34">
        <f>VLOOKUP('Data Catalogue 2023_Excel'!S94,'Codebook Machine Read'!$P:$Q,2, FALSE)</f>
        <v>6</v>
      </c>
      <c r="W94" s="31" t="str">
        <f>'Data Catalogue 2023_RSS'!W94</f>
        <v>https://www.climatebonds.net/market/data/</v>
      </c>
      <c r="X94" s="35">
        <f>'Data Catalogue 2023_RSS'!X94</f>
        <v>1</v>
      </c>
      <c r="Y94" s="35">
        <f>'Data Catalogue 2023_RSS'!Y94</f>
        <v>1</v>
      </c>
      <c r="Z94" s="35">
        <f>'Data Catalogue 2023_RSS'!Z94</f>
        <v>1</v>
      </c>
      <c r="AA94" s="35">
        <f>'Data Catalogue 2023_RSS'!AA94</f>
        <v>1</v>
      </c>
      <c r="AB94" s="35">
        <f>'Data Catalogue 2023_RSS'!AB94</f>
        <v>0</v>
      </c>
      <c r="AC94" s="35">
        <f>'Data Catalogue 2023_RSS'!AC94</f>
        <v>1</v>
      </c>
      <c r="AD94" s="35">
        <f>'Data Catalogue 2023_RSS'!AD94</f>
        <v>1</v>
      </c>
      <c r="AE94" s="35">
        <f>'Data Catalogue 2023_RSS'!AE94</f>
        <v>1</v>
      </c>
      <c r="AF94" s="31" t="str">
        <f>'Data Catalogue 2023_RSS'!AF94</f>
        <v>Climate Bond provides data on green bond issuance geographies, issuer type, use of proceeds (sector), currency, and deal size.</v>
      </c>
    </row>
    <row r="95" spans="1:32" x14ac:dyDescent="0.2">
      <c r="A95" s="30">
        <f>'Data Catalogue 2023_RSS'!A95</f>
        <v>93</v>
      </c>
      <c r="B95" s="30">
        <f>'Data Catalogue 2023_RSS'!B95</f>
        <v>18</v>
      </c>
      <c r="C95" s="30">
        <f>'Data Catalogue 2023_RSS'!C95</f>
        <v>6</v>
      </c>
      <c r="D95" s="30" t="str">
        <f>'Data Catalogue 2023_RSS'!D95</f>
        <v>18.6</v>
      </c>
      <c r="E95" s="31" t="str">
        <f>'Data Catalogue 2023_RSS'!E95</f>
        <v xml:space="preserve">Green/Sustainable bonds/sukuk issuance </v>
      </c>
      <c r="F95" s="32">
        <f>VLOOKUP('Data Catalogue 2023_RSS'!F95,'Codebook Machine Read'!J:K,2,FALSE)</f>
        <v>4</v>
      </c>
      <c r="G95" s="32">
        <f>VLOOKUP('Data Catalogue 2023_RSS'!G95,'Codebook Machine Read'!AE:AF,2,FALSE)</f>
        <v>2</v>
      </c>
      <c r="H95" s="32" t="str">
        <f>'Data Catalogue 2023_RSS'!H95</f>
        <v>sector</v>
      </c>
      <c r="I95" s="32">
        <f>'Data Catalogue 2023_RSS'!I95</f>
        <v>47</v>
      </c>
      <c r="J95" s="30" t="str">
        <f>'Data Catalogue 2023_RSS'!J95</f>
        <v>financing.mobil.gsfinbond.sector.acmf</v>
      </c>
      <c r="K95" s="30" t="str">
        <f>'Data Catalogue 2023_RSS'!K95</f>
        <v>financing.mobil.gsfinbond.sector.acmf.18.6</v>
      </c>
      <c r="L95" s="31" t="str">
        <f>'Data Catalogue 2023_RSS'!L95</f>
        <v xml:space="preserve">1. Sustainable and Responsible Investment (SRI) Sukuk Framework by SC
2. Climate Change and Principle based Taxonomy (CCPT) reporting
• Climate supporting: C1 
• Transitioning: C2 &amp; C3
• Watchlist: C4 &amp; C5
3. ASEAN Green, Social, Sustainability Bond Standards
4. International Capital Market Association (ICMA) Green/Sustainability Bond Principles
5. ASEAN Taxonomy: An activity can be classified in one of six ways: 
• Green FF: Green Foundation Framework 
• Amber FF: Amber Foundation Framework 
• Red FF: Red Foundation Framework 
• Green PS: Green Plus Standard 
• Amber PS Amber Plus Standard 
• Red PS: Red Plus Standard </v>
      </c>
      <c r="M95" s="32" cm="1">
        <f t="array" ref="M95">INDEX('Codebook Machine Read'!T:T,MATCH(TRUE,INDEX('Codebook Machine Read'!S:S='Data Catalogue 2023_RSS'!M95,0),0))</f>
        <v>38</v>
      </c>
      <c r="N95" s="32">
        <f>VLOOKUP('Data Catalogue 2023_RSS'!N95,'Codebook Machine Read'!D:E,2,FALSE)</f>
        <v>36</v>
      </c>
      <c r="O95" s="32">
        <f>VLOOKUP('Data Catalogue 2023_RSS'!O95,'Codebook Machine Read'!A:B,2,FALSE)</f>
        <v>1</v>
      </c>
      <c r="P95" s="33">
        <f>VLOOKUP('Data Catalogue 2023_RSS'!P95,'Codebook Machine Read'!V:W,2,FALSE)</f>
        <v>5</v>
      </c>
      <c r="Q95" s="32">
        <f>VLOOKUP('Data Catalogue 2023_RSS'!Q95,'Codebook Machine Read'!Y:Z,2,FALSE)</f>
        <v>2</v>
      </c>
      <c r="R95" s="32">
        <f>VLOOKUP('Data Catalogue 2023_RSS'!R95,'Codebook Machine Read'!AB:AC,2,FALSE)</f>
        <v>2</v>
      </c>
      <c r="S95" s="34">
        <f>VLOOKUP('Data Catalogue 2023_Excel'!R95,'Codebook Machine Read'!G:H,2,FALSE)</f>
        <v>1</v>
      </c>
      <c r="T95" s="36">
        <f>'Data Catalogue 2023_RSS'!T95</f>
        <v>2017</v>
      </c>
      <c r="U95" s="36">
        <f>'Data Catalogue 2023_RSS'!U95</f>
        <v>2023</v>
      </c>
      <c r="V95" s="34">
        <f>VLOOKUP('Data Catalogue 2023_Excel'!S95,'Codebook Machine Read'!$P:$Q,2, FALSE)</f>
        <v>12</v>
      </c>
      <c r="W95" s="31" t="str">
        <f>'Data Catalogue 2023_RSS'!W95</f>
        <v>https://www.theacmf.org/initiatives/sustainable-finance/list-of-asean-green-social-sustainability-bondssukuk</v>
      </c>
      <c r="X95" s="35">
        <f>'Data Catalogue 2023_RSS'!X95</f>
        <v>1</v>
      </c>
      <c r="Y95" s="35">
        <f>'Data Catalogue 2023_RSS'!Y95</f>
        <v>1</v>
      </c>
      <c r="Z95" s="35">
        <f>'Data Catalogue 2023_RSS'!Z95</f>
        <v>1</v>
      </c>
      <c r="AA95" s="35">
        <f>'Data Catalogue 2023_RSS'!AA95</f>
        <v>1</v>
      </c>
      <c r="AB95" s="35">
        <f>'Data Catalogue 2023_RSS'!AB95</f>
        <v>0</v>
      </c>
      <c r="AC95" s="35">
        <f>'Data Catalogue 2023_RSS'!AC95</f>
        <v>1</v>
      </c>
      <c r="AD95" s="35">
        <f>'Data Catalogue 2023_RSS'!AD95</f>
        <v>1</v>
      </c>
      <c r="AE95" s="35">
        <f>'Data Catalogue 2023_RSS'!AE95</f>
        <v>1</v>
      </c>
      <c r="AF95" s="31" t="str">
        <f>'Data Catalogue 2023_RSS'!AF95</f>
        <v>ACMF provides the list of issued bonds in ASEAN countries, along with the name of issuer, type of project, currency, size, type of bond (green/social/sustainable).</v>
      </c>
    </row>
    <row r="96" spans="1:32" x14ac:dyDescent="0.2">
      <c r="A96" s="30">
        <f>'Data Catalogue 2023_RSS'!A96</f>
        <v>94</v>
      </c>
      <c r="B96" s="30">
        <f>'Data Catalogue 2023_RSS'!B96</f>
        <v>18</v>
      </c>
      <c r="C96" s="30">
        <f>'Data Catalogue 2023_RSS'!C96</f>
        <v>7</v>
      </c>
      <c r="D96" s="30" t="str">
        <f>'Data Catalogue 2023_RSS'!D96</f>
        <v>18.7</v>
      </c>
      <c r="E96" s="31" t="str">
        <f>'Data Catalogue 2023_RSS'!E96</f>
        <v xml:space="preserve">Green/Sustainable bonds/sukuk issuance </v>
      </c>
      <c r="F96" s="32">
        <f>VLOOKUP('Data Catalogue 2023_RSS'!F96,'Codebook Machine Read'!J:K,2,FALSE)</f>
        <v>4</v>
      </c>
      <c r="G96" s="32">
        <f>VLOOKUP('Data Catalogue 2023_RSS'!G96,'Codebook Machine Read'!AE:AF,2,FALSE)</f>
        <v>2</v>
      </c>
      <c r="H96" s="32" t="str">
        <f>'Data Catalogue 2023_RSS'!H96</f>
        <v>sector</v>
      </c>
      <c r="I96" s="32">
        <f>'Data Catalogue 2023_RSS'!I96</f>
        <v>47</v>
      </c>
      <c r="J96" s="30" t="str">
        <f>'Data Catalogue 2023_RSS'!J96</f>
        <v>financing.mobil.gsfinbond.sector.bpam</v>
      </c>
      <c r="K96" s="30" t="str">
        <f>'Data Catalogue 2023_RSS'!K96</f>
        <v>financing.mobil.gsfinbond.sector.bpam.18.7</v>
      </c>
      <c r="L96" s="31" t="str">
        <f>'Data Catalogue 2023_RSS'!L96</f>
        <v xml:space="preserve">1. Sustainable and Responsible Investment (SRI) Sukuk Framework by SC
2. Climate Change and Principle based Taxonomy (CCPT) reporting
• Climate supporting: C1 
• Transitioning: C2 &amp; C3
• Watchlist: C4 &amp; C5
3. ASEAN Green, Social, Sustainability Bond Standards
4. International Capital Market Association (ICMA) Green/Sustainability Bond Principles
5. ASEAN Taxonomy: An activity can be classified in one of six ways: 
• Green FF: Green Foundation Framework 
• Amber FF: Amber Foundation Framework 
• Red FF: Red Foundation Framework 
• Green PS: Green Plus Standard 
• Amber PS Amber Plus Standard 
• Red PS: Red Plus Standard </v>
      </c>
      <c r="M96" s="32" cm="1">
        <f t="array" ref="M96">INDEX('Codebook Machine Read'!T:T,MATCH(TRUE,INDEX('Codebook Machine Read'!S:S='Data Catalogue 2023_RSS'!M96,0),0))</f>
        <v>38</v>
      </c>
      <c r="N96" s="32">
        <f>VLOOKUP('Data Catalogue 2023_RSS'!N96,'Codebook Machine Read'!D:E,2,FALSE)</f>
        <v>36</v>
      </c>
      <c r="O96" s="32">
        <f>VLOOKUP('Data Catalogue 2023_RSS'!O96,'Codebook Machine Read'!A:B,2,FALSE)</f>
        <v>1</v>
      </c>
      <c r="P96" s="33">
        <f>VLOOKUP('Data Catalogue 2023_RSS'!P96,'Codebook Machine Read'!V:W,2,FALSE)</f>
        <v>11</v>
      </c>
      <c r="Q96" s="32">
        <f>VLOOKUP('Data Catalogue 2023_RSS'!Q96,'Codebook Machine Read'!Y:Z,2,FALSE)</f>
        <v>2</v>
      </c>
      <c r="R96" s="32">
        <f>VLOOKUP('Data Catalogue 2023_RSS'!R96,'Codebook Machine Read'!AB:AC,2,FALSE)</f>
        <v>1</v>
      </c>
      <c r="S96" s="34">
        <f>VLOOKUP('Data Catalogue 2023_Excel'!R96,'Codebook Machine Read'!G:H,2,FALSE)</f>
        <v>2</v>
      </c>
      <c r="T96" s="36">
        <f>'Data Catalogue 2023_RSS'!T96</f>
        <v>2018</v>
      </c>
      <c r="U96" s="36">
        <f>'Data Catalogue 2023_RSS'!U96</f>
        <v>2023</v>
      </c>
      <c r="V96" s="34">
        <f>VLOOKUP('Data Catalogue 2023_Excel'!S96,'Codebook Machine Read'!$P:$Q,2, FALSE)</f>
        <v>2</v>
      </c>
      <c r="W96" s="31" t="str">
        <f>'Data Catalogue 2023_RSS'!W96</f>
        <v>https://www.bpam.com.my/esg</v>
      </c>
      <c r="X96" s="35">
        <f>'Data Catalogue 2023_RSS'!X96</f>
        <v>1</v>
      </c>
      <c r="Y96" s="35">
        <f>'Data Catalogue 2023_RSS'!Y96</f>
        <v>1</v>
      </c>
      <c r="Z96" s="35">
        <f>'Data Catalogue 2023_RSS'!Z96</f>
        <v>1</v>
      </c>
      <c r="AA96" s="35">
        <f>'Data Catalogue 2023_RSS'!AA96</f>
        <v>1</v>
      </c>
      <c r="AB96" s="35">
        <f>'Data Catalogue 2023_RSS'!AB96</f>
        <v>0</v>
      </c>
      <c r="AC96" s="35">
        <f>'Data Catalogue 2023_RSS'!AC96</f>
        <v>1</v>
      </c>
      <c r="AD96" s="35">
        <f>'Data Catalogue 2023_RSS'!AD96</f>
        <v>1</v>
      </c>
      <c r="AE96" s="35">
        <f>'Data Catalogue 2023_RSS'!AE96</f>
        <v>1</v>
      </c>
      <c r="AF96" s="31" t="str">
        <f>'Data Catalogue 2023_RSS'!AF96</f>
        <v>BPAM's webpage provides the latest and upcoming issuances of ESG bond/sukuk in Malaysia, with more ESG data in their proprietary platform BondStream. 
For CCPT reporting, BPAM provides the bond classifications by request and subscription basis.</v>
      </c>
    </row>
    <row r="97" spans="1:32" x14ac:dyDescent="0.2">
      <c r="A97" s="30">
        <f>'Data Catalogue 2023_RSS'!A97</f>
        <v>95</v>
      </c>
      <c r="B97" s="30">
        <f>'Data Catalogue 2023_RSS'!B97</f>
        <v>18</v>
      </c>
      <c r="C97" s="30">
        <f>'Data Catalogue 2023_RSS'!C97</f>
        <v>8</v>
      </c>
      <c r="D97" s="30" t="str">
        <f>'Data Catalogue 2023_RSS'!D97</f>
        <v>18.8</v>
      </c>
      <c r="E97" s="31" t="str">
        <f>'Data Catalogue 2023_RSS'!E97</f>
        <v xml:space="preserve">Green/Sustainable bonds/sukuk issuance </v>
      </c>
      <c r="F97" s="32">
        <f>VLOOKUP('Data Catalogue 2023_RSS'!F97,'Codebook Machine Read'!J:K,2,FALSE)</f>
        <v>4</v>
      </c>
      <c r="G97" s="32">
        <f>VLOOKUP('Data Catalogue 2023_RSS'!G97,'Codebook Machine Read'!AE:AF,2,FALSE)</f>
        <v>2</v>
      </c>
      <c r="H97" s="32" t="str">
        <f>'Data Catalogue 2023_RSS'!H97</f>
        <v>type</v>
      </c>
      <c r="I97" s="32">
        <f>'Data Catalogue 2023_RSS'!I97</f>
        <v>48</v>
      </c>
      <c r="J97" s="30" t="str">
        <f>'Data Catalogue 2023_RSS'!J97</f>
        <v>financing.mobil.gsfinbond.type.acmf</v>
      </c>
      <c r="K97" s="30" t="str">
        <f>'Data Catalogue 2023_RSS'!K97</f>
        <v>financing.mobil.gsfinbond.type.acmf.18.8</v>
      </c>
      <c r="L97" s="31" t="str">
        <f>'Data Catalogue 2023_RSS'!L97</f>
        <v xml:space="preserve">1. Sustainable and Responsible Investment (SRI) Sukuk Framework by SC
2. Climate Change and Principle based Taxonomy (CCPT) reporting
• Climate supporting: C1 
• Transitioning: C2 &amp; C3
• Watchlist: C4 &amp; C5
3. ASEAN Green, Social, Sustainability Bond Standards
4. International Capital Market Association (ICMA) Green/Sustainability Bond Principles
5. ASEAN Taxonomy: An activity can be classified in one of six ways: 
• Green FF: Green Foundation Framework 
• Amber FF: Amber Foundation Framework 
• Red FF: Red Foundation Framework 
• Green PS: Green Plus Standard 
• Amber PS Amber Plus Standard 
• Red PS: Red Plus Standard </v>
      </c>
      <c r="M97" s="32" cm="1">
        <f t="array" ref="M97">INDEX('Codebook Machine Read'!T:T,MATCH(TRUE,INDEX('Codebook Machine Read'!S:S='Data Catalogue 2023_RSS'!M97,0),0))</f>
        <v>38</v>
      </c>
      <c r="N97" s="32">
        <f>VLOOKUP('Data Catalogue 2023_RSS'!N97,'Codebook Machine Read'!D:E,2,FALSE)</f>
        <v>41</v>
      </c>
      <c r="O97" s="32">
        <f>VLOOKUP('Data Catalogue 2023_RSS'!O97,'Codebook Machine Read'!A:B,2,FALSE)</f>
        <v>1</v>
      </c>
      <c r="P97" s="33">
        <f>VLOOKUP('Data Catalogue 2023_RSS'!P97,'Codebook Machine Read'!V:W,2,FALSE)</f>
        <v>5</v>
      </c>
      <c r="Q97" s="32">
        <f>VLOOKUP('Data Catalogue 2023_RSS'!Q97,'Codebook Machine Read'!Y:Z,2,FALSE)</f>
        <v>2</v>
      </c>
      <c r="R97" s="32">
        <f>VLOOKUP('Data Catalogue 2023_RSS'!R97,'Codebook Machine Read'!AB:AC,2,FALSE)</f>
        <v>2</v>
      </c>
      <c r="S97" s="34">
        <f>VLOOKUP('Data Catalogue 2023_Excel'!R97,'Codebook Machine Read'!G:H,2,FALSE)</f>
        <v>1</v>
      </c>
      <c r="T97" s="36">
        <f>'Data Catalogue 2023_RSS'!T97</f>
        <v>2017</v>
      </c>
      <c r="U97" s="36">
        <f>'Data Catalogue 2023_RSS'!U97</f>
        <v>2023</v>
      </c>
      <c r="V97" s="34">
        <f>VLOOKUP('Data Catalogue 2023_Excel'!S97,'Codebook Machine Read'!$P:$Q,2, FALSE)</f>
        <v>12</v>
      </c>
      <c r="W97" s="31" t="str">
        <f>'Data Catalogue 2023_RSS'!W97</f>
        <v>https://www.theacmf.org/initiatives/sustainable-finance/list-of-asean-green-social-sustainability-bondssukuk</v>
      </c>
      <c r="X97" s="35">
        <f>'Data Catalogue 2023_RSS'!X97</f>
        <v>1</v>
      </c>
      <c r="Y97" s="35">
        <f>'Data Catalogue 2023_RSS'!Y97</f>
        <v>1</v>
      </c>
      <c r="Z97" s="35">
        <f>'Data Catalogue 2023_RSS'!Z97</f>
        <v>1</v>
      </c>
      <c r="AA97" s="35">
        <f>'Data Catalogue 2023_RSS'!AA97</f>
        <v>1</v>
      </c>
      <c r="AB97" s="35">
        <f>'Data Catalogue 2023_RSS'!AB97</f>
        <v>0</v>
      </c>
      <c r="AC97" s="35">
        <f>'Data Catalogue 2023_RSS'!AC97</f>
        <v>1</v>
      </c>
      <c r="AD97" s="35">
        <f>'Data Catalogue 2023_RSS'!AD97</f>
        <v>1</v>
      </c>
      <c r="AE97" s="35">
        <f>'Data Catalogue 2023_RSS'!AE97</f>
        <v>1</v>
      </c>
      <c r="AF97" s="31" t="str">
        <f>'Data Catalogue 2023_RSS'!AF97</f>
        <v>ACMF provides the list of issued bonds in ASEAN countries, along with the name of issuer, type of project, currency, size, type of bond (green/social/sustainable).</v>
      </c>
    </row>
    <row r="98" spans="1:32" x14ac:dyDescent="0.2">
      <c r="A98" s="30">
        <f>'Data Catalogue 2023_RSS'!A98</f>
        <v>96</v>
      </c>
      <c r="B98" s="30">
        <f>'Data Catalogue 2023_RSS'!B98</f>
        <v>18</v>
      </c>
      <c r="C98" s="30">
        <f>'Data Catalogue 2023_RSS'!C98</f>
        <v>9</v>
      </c>
      <c r="D98" s="30" t="str">
        <f>'Data Catalogue 2023_RSS'!D98</f>
        <v>18.9</v>
      </c>
      <c r="E98" s="31" t="str">
        <f>'Data Catalogue 2023_RSS'!E98</f>
        <v xml:space="preserve">Green/Sustainable bonds/sukuk issuance </v>
      </c>
      <c r="F98" s="32">
        <f>VLOOKUP('Data Catalogue 2023_RSS'!F98,'Codebook Machine Read'!J:K,2,FALSE)</f>
        <v>4</v>
      </c>
      <c r="G98" s="32">
        <f>VLOOKUP('Data Catalogue 2023_RSS'!G98,'Codebook Machine Read'!AE:AF,2,FALSE)</f>
        <v>2</v>
      </c>
      <c r="H98" s="32" t="str">
        <f>'Data Catalogue 2023_RSS'!H98</f>
        <v>type</v>
      </c>
      <c r="I98" s="32">
        <f>'Data Catalogue 2023_RSS'!I98</f>
        <v>48</v>
      </c>
      <c r="J98" s="30" t="str">
        <f>'Data Catalogue 2023_RSS'!J98</f>
        <v>financing.mobil.gsfinbond.type.bpam</v>
      </c>
      <c r="K98" s="30" t="str">
        <f>'Data Catalogue 2023_RSS'!K98</f>
        <v>financing.mobil.gsfinbond.type.bpam.18.9</v>
      </c>
      <c r="L98" s="31" t="str">
        <f>'Data Catalogue 2023_RSS'!L98</f>
        <v xml:space="preserve">1. Sustainable and Responsible Investment (SRI) Sukuk Framework by SC
2. Climate Change and Principle based Taxonomy (CCPT) reporting
• Climate supporting: C1 
• Transitioning: C2 &amp; C3
• Watchlist: C4 &amp; C5
3. ASEAN Green, Social, Sustainability Bond Standards
4. International Capital Market Association (ICMA) Green/Sustainability Bond Principles
5. ASEAN Taxonomy: An activity can be classified in one of six ways: 
• Green FF: Green Foundation Framework 
• Amber FF: Amber Foundation Framework 
• Red FF: Red Foundation Framework 
• Green PS: Green Plus Standard 
• Amber PS Amber Plus Standard 
• Red PS: Red Plus Standard </v>
      </c>
      <c r="M98" s="32" cm="1">
        <f t="array" ref="M98">INDEX('Codebook Machine Read'!T:T,MATCH(TRUE,INDEX('Codebook Machine Read'!S:S='Data Catalogue 2023_RSS'!M98,0),0))</f>
        <v>38</v>
      </c>
      <c r="N98" s="32">
        <f>VLOOKUP('Data Catalogue 2023_RSS'!N98,'Codebook Machine Read'!D:E,2,FALSE)</f>
        <v>41</v>
      </c>
      <c r="O98" s="32">
        <f>VLOOKUP('Data Catalogue 2023_RSS'!O98,'Codebook Machine Read'!A:B,2,FALSE)</f>
        <v>2</v>
      </c>
      <c r="P98" s="33">
        <f>VLOOKUP('Data Catalogue 2023_RSS'!P98,'Codebook Machine Read'!V:W,2,FALSE)</f>
        <v>11</v>
      </c>
      <c r="Q98" s="32">
        <f>VLOOKUP('Data Catalogue 2023_RSS'!Q98,'Codebook Machine Read'!Y:Z,2,FALSE)</f>
        <v>2</v>
      </c>
      <c r="R98" s="32">
        <f>VLOOKUP('Data Catalogue 2023_RSS'!R98,'Codebook Machine Read'!AB:AC,2,FALSE)</f>
        <v>1</v>
      </c>
      <c r="S98" s="34">
        <f>VLOOKUP('Data Catalogue 2023_Excel'!R98,'Codebook Machine Read'!G:H,2,FALSE)</f>
        <v>2</v>
      </c>
      <c r="T98" s="36">
        <f>'Data Catalogue 2023_RSS'!T98</f>
        <v>2018</v>
      </c>
      <c r="U98" s="36">
        <f>'Data Catalogue 2023_RSS'!U98</f>
        <v>2023</v>
      </c>
      <c r="V98" s="34">
        <f>VLOOKUP('Data Catalogue 2023_Excel'!S98,'Codebook Machine Read'!$P:$Q,2, FALSE)</f>
        <v>2</v>
      </c>
      <c r="W98" s="31" t="str">
        <f>'Data Catalogue 2023_RSS'!W98</f>
        <v>https://www.bpam.com.my/esg</v>
      </c>
      <c r="X98" s="35">
        <f>'Data Catalogue 2023_RSS'!X98</f>
        <v>1</v>
      </c>
      <c r="Y98" s="35">
        <f>'Data Catalogue 2023_RSS'!Y98</f>
        <v>1</v>
      </c>
      <c r="Z98" s="35">
        <f>'Data Catalogue 2023_RSS'!Z98</f>
        <v>1</v>
      </c>
      <c r="AA98" s="35">
        <f>'Data Catalogue 2023_RSS'!AA98</f>
        <v>1</v>
      </c>
      <c r="AB98" s="35">
        <f>'Data Catalogue 2023_RSS'!AB98</f>
        <v>0</v>
      </c>
      <c r="AC98" s="35">
        <f>'Data Catalogue 2023_RSS'!AC98</f>
        <v>1</v>
      </c>
      <c r="AD98" s="35">
        <f>'Data Catalogue 2023_RSS'!AD98</f>
        <v>1</v>
      </c>
      <c r="AE98" s="35">
        <f>'Data Catalogue 2023_RSS'!AE98</f>
        <v>1</v>
      </c>
      <c r="AF98" s="31" t="str">
        <f>'Data Catalogue 2023_RSS'!AF98</f>
        <v>BPAM's webpage provides the latest and upcoming issuances of ESG bond/sukuk in Malaysia, with more ESG data in their proprietary platform BondStream. 
For CCPT reporting, BPAM provides the bond classifications by request and subscription basis.</v>
      </c>
    </row>
    <row r="99" spans="1:32" x14ac:dyDescent="0.2">
      <c r="A99" s="30">
        <f>'Data Catalogue 2023_RSS'!A99</f>
        <v>97</v>
      </c>
      <c r="B99" s="30">
        <f>'Data Catalogue 2023_RSS'!B99</f>
        <v>19</v>
      </c>
      <c r="C99" s="30">
        <f>'Data Catalogue 2023_RSS'!C99</f>
        <v>1</v>
      </c>
      <c r="D99" s="30" t="str">
        <f>'Data Catalogue 2023_RSS'!D99</f>
        <v>19.1</v>
      </c>
      <c r="E99" s="31" t="str">
        <f>'Data Catalogue 2023_RSS'!E99</f>
        <v>Green/Sustainable stock/bonds market indices</v>
      </c>
      <c r="F99" s="32">
        <f>VLOOKUP('Data Catalogue 2023_RSS'!F99,'Codebook Machine Read'!J:K,2,FALSE)</f>
        <v>4</v>
      </c>
      <c r="G99" s="32">
        <f>VLOOKUP('Data Catalogue 2023_RSS'!G99,'Codebook Machine Read'!AE:AF,2,FALSE)</f>
        <v>2</v>
      </c>
      <c r="H99" s="32" t="str">
        <f>'Data Catalogue 2023_RSS'!H99</f>
        <v>holder</v>
      </c>
      <c r="I99" s="32">
        <f>'Data Catalogue 2023_RSS'!I99</f>
        <v>49</v>
      </c>
      <c r="J99" s="30" t="str">
        <f>'Data Catalogue 2023_RSS'!J99</f>
        <v>financing.mobil.gsfinmktind.holder.bursa</v>
      </c>
      <c r="K99" s="30" t="str">
        <f>'Data Catalogue 2023_RSS'!K99</f>
        <v>financing.mobil.gsfinmktind.holder.bursa.19.1</v>
      </c>
      <c r="L99" s="31" t="str">
        <f>'Data Catalogue 2023_RSS'!L99</f>
        <v>1. BPAM ESG Bond Index 
2. FTSE4GOOD Bursa Malaysia Index
3. Dow Jones Sustainability Index
4. MSCI ESG Index</v>
      </c>
      <c r="M99" s="32" cm="1">
        <f t="array" ref="M99">INDEX('Codebook Machine Read'!T:T,MATCH(TRUE,INDEX('Codebook Machine Read'!S:S='Data Catalogue 2023_RSS'!M99,0),0))</f>
        <v>70</v>
      </c>
      <c r="N99" s="32">
        <f>VLOOKUP('Data Catalogue 2023_RSS'!N99,'Codebook Machine Read'!D:E,2,FALSE)</f>
        <v>22</v>
      </c>
      <c r="O99" s="32">
        <f>VLOOKUP('Data Catalogue 2023_RSS'!O99,'Codebook Machine Read'!A:B,2,FALSE)</f>
        <v>1</v>
      </c>
      <c r="P99" s="33">
        <f>VLOOKUP('Data Catalogue 2023_RSS'!P99,'Codebook Machine Read'!V:W,2,FALSE)</f>
        <v>13</v>
      </c>
      <c r="Q99" s="32">
        <f>VLOOKUP('Data Catalogue 2023_RSS'!Q99,'Codebook Machine Read'!Y:Z,2,FALSE)</f>
        <v>1</v>
      </c>
      <c r="R99" s="32">
        <f>VLOOKUP('Data Catalogue 2023_RSS'!R99,'Codebook Machine Read'!AB:AC,2,FALSE)</f>
        <v>1</v>
      </c>
      <c r="S99" s="34">
        <f>VLOOKUP('Data Catalogue 2023_Excel'!R99,'Codebook Machine Read'!G:H,2,FALSE)</f>
        <v>1</v>
      </c>
      <c r="T99" s="36">
        <f>'Data Catalogue 2023_RSS'!T99</f>
        <v>2014</v>
      </c>
      <c r="U99" s="36">
        <f>'Data Catalogue 2023_RSS'!U99</f>
        <v>2023</v>
      </c>
      <c r="V99" s="34">
        <f>VLOOKUP('Data Catalogue 2023_Excel'!S99,'Codebook Machine Read'!$P:$Q,2, FALSE)</f>
        <v>2</v>
      </c>
      <c r="W99" s="31" t="str">
        <f>'Data Catalogue 2023_RSS'!W99</f>
        <v>https://www.bursamalaysia.com/trade/our_products_services/indices/ftse4good-bursa-malaysia-f4gbm-index</v>
      </c>
      <c r="X99" s="35">
        <f>'Data Catalogue 2023_RSS'!X99</f>
        <v>1</v>
      </c>
      <c r="Y99" s="35">
        <f>'Data Catalogue 2023_RSS'!Y99</f>
        <v>1</v>
      </c>
      <c r="Z99" s="35">
        <f>'Data Catalogue 2023_RSS'!Z99</f>
        <v>1</v>
      </c>
      <c r="AA99" s="35">
        <f>'Data Catalogue 2023_RSS'!AA99</f>
        <v>1</v>
      </c>
      <c r="AB99" s="35">
        <f>'Data Catalogue 2023_RSS'!AB99</f>
        <v>0</v>
      </c>
      <c r="AC99" s="35">
        <f>'Data Catalogue 2023_RSS'!AC99</f>
        <v>1</v>
      </c>
      <c r="AD99" s="35">
        <f>'Data Catalogue 2023_RSS'!AD99</f>
        <v>1</v>
      </c>
      <c r="AE99" s="35">
        <f>'Data Catalogue 2023_RSS'!AE99</f>
        <v>1</v>
      </c>
      <c r="AF99" s="31" t="str">
        <f>'Data Catalogue 2023_RSS'!AF99</f>
        <v>The FTSE4Good Bursa Malaysia Index allows identification of index constituents and constituents' market value.</v>
      </c>
    </row>
    <row r="100" spans="1:32" x14ac:dyDescent="0.2">
      <c r="A100" s="30">
        <f>'Data Catalogue 2023_RSS'!A100</f>
        <v>98</v>
      </c>
      <c r="B100" s="30">
        <f>'Data Catalogue 2023_RSS'!B100</f>
        <v>19</v>
      </c>
      <c r="C100" s="30">
        <f>'Data Catalogue 2023_RSS'!C100</f>
        <v>2</v>
      </c>
      <c r="D100" s="30" t="str">
        <f>'Data Catalogue 2023_RSS'!D100</f>
        <v>19.2</v>
      </c>
      <c r="E100" s="31" t="str">
        <f>'Data Catalogue 2023_RSS'!E100</f>
        <v>Green/Sustainable stock/bonds market indices</v>
      </c>
      <c r="F100" s="32">
        <f>VLOOKUP('Data Catalogue 2023_RSS'!F100,'Codebook Machine Read'!J:K,2,FALSE)</f>
        <v>4</v>
      </c>
      <c r="G100" s="32">
        <f>VLOOKUP('Data Catalogue 2023_RSS'!G100,'Codebook Machine Read'!AE:AF,2,FALSE)</f>
        <v>2</v>
      </c>
      <c r="H100" s="32" t="str">
        <f>'Data Catalogue 2023_RSS'!H100</f>
        <v>holder</v>
      </c>
      <c r="I100" s="32">
        <f>'Data Catalogue 2023_RSS'!I100</f>
        <v>49</v>
      </c>
      <c r="J100" s="30" t="str">
        <f>'Data Catalogue 2023_RSS'!J100</f>
        <v>financing.mobil.gsfinmktind.holder.bursa</v>
      </c>
      <c r="K100" s="30" t="str">
        <f>'Data Catalogue 2023_RSS'!K100</f>
        <v>financing.mobil.gsfinmktind.holder.bursa.19.2</v>
      </c>
      <c r="L100" s="31" t="str">
        <f>'Data Catalogue 2023_RSS'!L100</f>
        <v>1. BPAM ESG Bond Index 
2. FTSE4GOOD Bursa Malaysia Index
3. Dow Jones Sustainability Index
4. MSCI ESG Index</v>
      </c>
      <c r="M100" s="32" cm="1">
        <f t="array" ref="M100">INDEX('Codebook Machine Read'!T:T,MATCH(TRUE,INDEX('Codebook Machine Read'!S:S='Data Catalogue 2023_RSS'!M100,0),0))</f>
        <v>70</v>
      </c>
      <c r="N100" s="32">
        <f>VLOOKUP('Data Catalogue 2023_RSS'!N100,'Codebook Machine Read'!D:E,2,FALSE)</f>
        <v>22</v>
      </c>
      <c r="O100" s="32">
        <f>VLOOKUP('Data Catalogue 2023_RSS'!O100,'Codebook Machine Read'!A:B,2,FALSE)</f>
        <v>1</v>
      </c>
      <c r="P100" s="33">
        <f>VLOOKUP('Data Catalogue 2023_RSS'!P100,'Codebook Machine Read'!V:W,2,FALSE)</f>
        <v>13</v>
      </c>
      <c r="Q100" s="32">
        <f>VLOOKUP('Data Catalogue 2023_RSS'!Q100,'Codebook Machine Read'!Y:Z,2,FALSE)</f>
        <v>1</v>
      </c>
      <c r="R100" s="32">
        <f>VLOOKUP('Data Catalogue 2023_RSS'!R100,'Codebook Machine Read'!AB:AC,2,FALSE)</f>
        <v>1</v>
      </c>
      <c r="S100" s="34">
        <f>VLOOKUP('Data Catalogue 2023_Excel'!R100,'Codebook Machine Read'!G:H,2,FALSE)</f>
        <v>1</v>
      </c>
      <c r="T100" s="36">
        <f>'Data Catalogue 2023_RSS'!T100</f>
        <v>2014</v>
      </c>
      <c r="U100" s="36">
        <f>'Data Catalogue 2023_RSS'!U100</f>
        <v>2023</v>
      </c>
      <c r="V100" s="34">
        <f>VLOOKUP('Data Catalogue 2023_Excel'!S100,'Codebook Machine Read'!$P:$Q,2, FALSE)</f>
        <v>2</v>
      </c>
      <c r="W100" s="31" t="str">
        <f>'Data Catalogue 2023_RSS'!W100</f>
        <v>https://www.investing.com/indices/ftse4good-bursa-malaysia-historical-data</v>
      </c>
      <c r="X100" s="35">
        <f>'Data Catalogue 2023_RSS'!X100</f>
        <v>1</v>
      </c>
      <c r="Y100" s="35">
        <f>'Data Catalogue 2023_RSS'!Y100</f>
        <v>1</v>
      </c>
      <c r="Z100" s="35">
        <f>'Data Catalogue 2023_RSS'!Z100</f>
        <v>1</v>
      </c>
      <c r="AA100" s="35">
        <f>'Data Catalogue 2023_RSS'!AA100</f>
        <v>1</v>
      </c>
      <c r="AB100" s="35">
        <f>'Data Catalogue 2023_RSS'!AB100</f>
        <v>0</v>
      </c>
      <c r="AC100" s="35">
        <f>'Data Catalogue 2023_RSS'!AC100</f>
        <v>1</v>
      </c>
      <c r="AD100" s="35">
        <f>'Data Catalogue 2023_RSS'!AD100</f>
        <v>1</v>
      </c>
      <c r="AE100" s="35">
        <f>'Data Catalogue 2023_RSS'!AE100</f>
        <v>1</v>
      </c>
      <c r="AF100" s="31" t="str">
        <f>'Data Catalogue 2023_RSS'!AF100</f>
        <v>The FTSE4Good Bursa Malaysia Index allows identification of index constituents and constituents' market value.</v>
      </c>
    </row>
    <row r="101" spans="1:32" x14ac:dyDescent="0.2">
      <c r="A101" s="30">
        <f>'Data Catalogue 2023_RSS'!A101</f>
        <v>99</v>
      </c>
      <c r="B101" s="30">
        <f>'Data Catalogue 2023_RSS'!B101</f>
        <v>19</v>
      </c>
      <c r="C101" s="30">
        <f>'Data Catalogue 2023_RSS'!C101</f>
        <v>3</v>
      </c>
      <c r="D101" s="30" t="str">
        <f>'Data Catalogue 2023_RSS'!D101</f>
        <v>19.3</v>
      </c>
      <c r="E101" s="31" t="str">
        <f>'Data Catalogue 2023_RSS'!E101</f>
        <v>Green/Sustainable stock/bonds market indices</v>
      </c>
      <c r="F101" s="32">
        <f>VLOOKUP('Data Catalogue 2023_RSS'!F101,'Codebook Machine Read'!J:K,2,FALSE)</f>
        <v>4</v>
      </c>
      <c r="G101" s="32">
        <f>VLOOKUP('Data Catalogue 2023_RSS'!G101,'Codebook Machine Read'!AE:AF,2,FALSE)</f>
        <v>2</v>
      </c>
      <c r="H101" s="32" t="str">
        <f>'Data Catalogue 2023_RSS'!H101</f>
        <v>sector</v>
      </c>
      <c r="I101" s="32">
        <f>'Data Catalogue 2023_RSS'!I101</f>
        <v>50</v>
      </c>
      <c r="J101" s="30" t="str">
        <f>'Data Catalogue 2023_RSS'!J101</f>
        <v>financing.mobil.gsfinmktind.sector.bpam</v>
      </c>
      <c r="K101" s="30" t="str">
        <f>'Data Catalogue 2023_RSS'!K101</f>
        <v>financing.mobil.gsfinmktind.sector.bpam.19.3</v>
      </c>
      <c r="L101" s="31" t="str">
        <f>'Data Catalogue 2023_RSS'!L101</f>
        <v>1. BPAM ESG Bond Index 
2. FTSE4GOOD Bursa Malaysia Index
3. Dow Jones Sustainability Index
4. MSCI ESG Index</v>
      </c>
      <c r="M101" s="32" cm="1">
        <f t="array" ref="M101">INDEX('Codebook Machine Read'!T:T,MATCH(TRUE,INDEX('Codebook Machine Read'!S:S='Data Catalogue 2023_RSS'!M101,0),0))</f>
        <v>70</v>
      </c>
      <c r="N101" s="32">
        <f>VLOOKUP('Data Catalogue 2023_RSS'!N101,'Codebook Machine Read'!D:E,2,FALSE)</f>
        <v>36</v>
      </c>
      <c r="O101" s="32">
        <f>VLOOKUP('Data Catalogue 2023_RSS'!O101,'Codebook Machine Read'!A:B,2,FALSE)</f>
        <v>2</v>
      </c>
      <c r="P101" s="33">
        <f>VLOOKUP('Data Catalogue 2023_RSS'!P101,'Codebook Machine Read'!V:W,2,FALSE)</f>
        <v>11</v>
      </c>
      <c r="Q101" s="32">
        <f>VLOOKUP('Data Catalogue 2023_RSS'!Q101,'Codebook Machine Read'!Y:Z,2,FALSE)</f>
        <v>2</v>
      </c>
      <c r="R101" s="32">
        <f>VLOOKUP('Data Catalogue 2023_RSS'!R101,'Codebook Machine Read'!AB:AC,2,FALSE)</f>
        <v>1</v>
      </c>
      <c r="S101" s="34">
        <f>VLOOKUP('Data Catalogue 2023_Excel'!R101,'Codebook Machine Read'!G:H,2,FALSE)</f>
        <v>1</v>
      </c>
      <c r="T101" s="36">
        <f>'Data Catalogue 2023_RSS'!T101</f>
        <v>2023</v>
      </c>
      <c r="U101" s="36">
        <f>'Data Catalogue 2023_RSS'!U101</f>
        <v>2023</v>
      </c>
      <c r="V101" s="34">
        <f>VLOOKUP('Data Catalogue 2023_Excel'!S101,'Codebook Machine Read'!$P:$Q,2, FALSE)</f>
        <v>2</v>
      </c>
      <c r="W101" s="31" t="str">
        <f>'Data Catalogue 2023_RSS'!W101</f>
        <v>https://bpam.com.my/local-market</v>
      </c>
      <c r="X101" s="35">
        <f>'Data Catalogue 2023_RSS'!X101</f>
        <v>1</v>
      </c>
      <c r="Y101" s="35">
        <f>'Data Catalogue 2023_RSS'!Y101</f>
        <v>1</v>
      </c>
      <c r="Z101" s="35">
        <f>'Data Catalogue 2023_RSS'!Z101</f>
        <v>1</v>
      </c>
      <c r="AA101" s="35">
        <f>'Data Catalogue 2023_RSS'!AA101</f>
        <v>1</v>
      </c>
      <c r="AB101" s="35">
        <f>'Data Catalogue 2023_RSS'!AB101</f>
        <v>0</v>
      </c>
      <c r="AC101" s="35">
        <f>'Data Catalogue 2023_RSS'!AC101</f>
        <v>1</v>
      </c>
      <c r="AD101" s="35">
        <f>'Data Catalogue 2023_RSS'!AD101</f>
        <v>1</v>
      </c>
      <c r="AE101" s="35">
        <f>'Data Catalogue 2023_RSS'!AE101</f>
        <v>1</v>
      </c>
      <c r="AF101" s="31" t="str">
        <f>'Data Catalogue 2023_RSS'!AF101</f>
        <v>BPAM has an ESG Bond Index which includes a 3-month index value chart. More ESG index data can be found in their proprietary platform BondStream.</v>
      </c>
    </row>
    <row r="102" spans="1:32" x14ac:dyDescent="0.2">
      <c r="A102" s="30">
        <f>'Data Catalogue 2023_RSS'!A102</f>
        <v>100</v>
      </c>
      <c r="B102" s="30">
        <f>'Data Catalogue 2023_RSS'!B102</f>
        <v>19</v>
      </c>
      <c r="C102" s="30">
        <f>'Data Catalogue 2023_RSS'!C102</f>
        <v>4</v>
      </c>
      <c r="D102" s="30" t="str">
        <f>'Data Catalogue 2023_RSS'!D102</f>
        <v>19.4</v>
      </c>
      <c r="E102" s="31" t="str">
        <f>'Data Catalogue 2023_RSS'!E102</f>
        <v>Green/Sustainable stock/bonds market indices</v>
      </c>
      <c r="F102" s="32">
        <f>VLOOKUP('Data Catalogue 2023_RSS'!F102,'Codebook Machine Read'!J:K,2,FALSE)</f>
        <v>4</v>
      </c>
      <c r="G102" s="32">
        <f>VLOOKUP('Data Catalogue 2023_RSS'!G102,'Codebook Machine Read'!AE:AF,2,FALSE)</f>
        <v>2</v>
      </c>
      <c r="H102" s="32" t="str">
        <f>'Data Catalogue 2023_RSS'!H102</f>
        <v>type</v>
      </c>
      <c r="I102" s="32">
        <f>'Data Catalogue 2023_RSS'!I102</f>
        <v>51</v>
      </c>
      <c r="J102" s="30" t="str">
        <f>'Data Catalogue 2023_RSS'!J102</f>
        <v>financing.mobil.gsfinmktind.type.djsust</v>
      </c>
      <c r="K102" s="30" t="str">
        <f>'Data Catalogue 2023_RSS'!K102</f>
        <v>financing.mobil.gsfinmktind.type.djsust.19.4</v>
      </c>
      <c r="L102" s="31" t="str">
        <f>'Data Catalogue 2023_RSS'!L102</f>
        <v>1. BPAM ESG Bond Index 
2. FTSE4GOOD Bursa Malaysia Index
3. Dow Jones Sustainability Index
4. MSCI ESG Index</v>
      </c>
      <c r="M102" s="32" cm="1">
        <f t="array" ref="M102">INDEX('Codebook Machine Read'!T:T,MATCH(TRUE,INDEX('Codebook Machine Read'!S:S='Data Catalogue 2023_RSS'!M102,0),0))</f>
        <v>70</v>
      </c>
      <c r="N102" s="32">
        <f>VLOOKUP('Data Catalogue 2023_RSS'!N102,'Codebook Machine Read'!D:E,2,FALSE)</f>
        <v>41</v>
      </c>
      <c r="O102" s="32">
        <f>VLOOKUP('Data Catalogue 2023_RSS'!O102,'Codebook Machine Read'!A:B,2,FALSE)</f>
        <v>1</v>
      </c>
      <c r="P102" s="33">
        <f>VLOOKUP('Data Catalogue 2023_RSS'!P102,'Codebook Machine Read'!V:W,2,FALSE)</f>
        <v>36</v>
      </c>
      <c r="Q102" s="32">
        <f>VLOOKUP('Data Catalogue 2023_RSS'!Q102,'Codebook Machine Read'!Y:Z,2,FALSE)</f>
        <v>1</v>
      </c>
      <c r="R102" s="32">
        <f>VLOOKUP('Data Catalogue 2023_RSS'!R102,'Codebook Machine Read'!AB:AC,2,FALSE)</f>
        <v>2</v>
      </c>
      <c r="S102" s="34">
        <f>VLOOKUP('Data Catalogue 2023_Excel'!R102,'Codebook Machine Read'!G:H,2,FALSE)</f>
        <v>2</v>
      </c>
      <c r="T102" s="36">
        <f>'Data Catalogue 2023_RSS'!T102</f>
        <v>2014</v>
      </c>
      <c r="U102" s="36">
        <f>'Data Catalogue 2023_RSS'!U102</f>
        <v>2023</v>
      </c>
      <c r="V102" s="34">
        <f>VLOOKUP('Data Catalogue 2023_Excel'!S102,'Codebook Machine Read'!$P:$Q,2, FALSE)</f>
        <v>2</v>
      </c>
      <c r="W102" s="31" t="str">
        <f>'Data Catalogue 2023_RSS'!W102</f>
        <v>https://www.spglobal.com/spdji/en/index-family/esg/fixed-income-esg/green-bonds/#overview</v>
      </c>
      <c r="X102" s="35">
        <f>'Data Catalogue 2023_RSS'!X102</f>
        <v>1</v>
      </c>
      <c r="Y102" s="35">
        <f>'Data Catalogue 2023_RSS'!Y102</f>
        <v>1</v>
      </c>
      <c r="Z102" s="35">
        <f>'Data Catalogue 2023_RSS'!Z102</f>
        <v>1</v>
      </c>
      <c r="AA102" s="35">
        <f>'Data Catalogue 2023_RSS'!AA102</f>
        <v>1</v>
      </c>
      <c r="AB102" s="35">
        <f>'Data Catalogue 2023_RSS'!AB102</f>
        <v>0</v>
      </c>
      <c r="AC102" s="35">
        <f>'Data Catalogue 2023_RSS'!AC102</f>
        <v>1</v>
      </c>
      <c r="AD102" s="35">
        <f>'Data Catalogue 2023_RSS'!AD102</f>
        <v>1</v>
      </c>
      <c r="AE102" s="35">
        <f>'Data Catalogue 2023_RSS'!AE102</f>
        <v>1</v>
      </c>
      <c r="AF102" s="31" t="str">
        <f>'Data Catalogue 2023_RSS'!AF102</f>
        <v>Green bond by S&amp;P Global indices designed to track bonds whose proceeds are used to finance environmentally friendly projects.</v>
      </c>
    </row>
    <row r="103" spans="1:32" x14ac:dyDescent="0.2">
      <c r="A103" s="30">
        <f>'Data Catalogue 2023_RSS'!A103</f>
        <v>101</v>
      </c>
      <c r="B103" s="30">
        <f>'Data Catalogue 2023_RSS'!B103</f>
        <v>19</v>
      </c>
      <c r="C103" s="30">
        <f>'Data Catalogue 2023_RSS'!C103</f>
        <v>5</v>
      </c>
      <c r="D103" s="30" t="str">
        <f>'Data Catalogue 2023_RSS'!D103</f>
        <v>19.5</v>
      </c>
      <c r="E103" s="31" t="str">
        <f>'Data Catalogue 2023_RSS'!E103</f>
        <v>Green/Sustainable stock/bonds market indices</v>
      </c>
      <c r="F103" s="32">
        <f>VLOOKUP('Data Catalogue 2023_RSS'!F103,'Codebook Machine Read'!J:K,2,FALSE)</f>
        <v>4</v>
      </c>
      <c r="G103" s="32">
        <f>VLOOKUP('Data Catalogue 2023_RSS'!G103,'Codebook Machine Read'!AE:AF,2,FALSE)</f>
        <v>2</v>
      </c>
      <c r="H103" s="32" t="str">
        <f>'Data Catalogue 2023_RSS'!H103</f>
        <v>type</v>
      </c>
      <c r="I103" s="32">
        <f>'Data Catalogue 2023_RSS'!I103</f>
        <v>51</v>
      </c>
      <c r="J103" s="30" t="str">
        <f>'Data Catalogue 2023_RSS'!J103</f>
        <v>financing.mobil.gsfinmktind.type.bloombergm</v>
      </c>
      <c r="K103" s="30" t="str">
        <f>'Data Catalogue 2023_RSS'!K103</f>
        <v>financing.mobil.gsfinmktind.type.bloombergm.19.5</v>
      </c>
      <c r="L103" s="31" t="str">
        <f>'Data Catalogue 2023_RSS'!L103</f>
        <v>1. BPAM ESG Bond Index 
2. FTSE4GOOD Bursa Malaysia Index
3. Dow Jones Sustainability Index
4. MSCI ESG Index</v>
      </c>
      <c r="M103" s="32" cm="1">
        <f t="array" ref="M103">INDEX('Codebook Machine Read'!T:T,MATCH(TRUE,INDEX('Codebook Machine Read'!S:S='Data Catalogue 2023_RSS'!M103,0),0))</f>
        <v>70</v>
      </c>
      <c r="N103" s="32">
        <f>VLOOKUP('Data Catalogue 2023_RSS'!N103,'Codebook Machine Read'!D:E,2,FALSE)</f>
        <v>41</v>
      </c>
      <c r="O103" s="32">
        <f>VLOOKUP('Data Catalogue 2023_RSS'!O103,'Codebook Machine Read'!A:B,2,FALSE)</f>
        <v>1</v>
      </c>
      <c r="P103" s="33">
        <f>VLOOKUP('Data Catalogue 2023_RSS'!P103,'Codebook Machine Read'!V:W,2,FALSE)</f>
        <v>10</v>
      </c>
      <c r="Q103" s="32">
        <f>VLOOKUP('Data Catalogue 2023_RSS'!Q103,'Codebook Machine Read'!Y:Z,2,FALSE)</f>
        <v>1</v>
      </c>
      <c r="R103" s="32">
        <f>VLOOKUP('Data Catalogue 2023_RSS'!R103,'Codebook Machine Read'!AB:AC,2,FALSE)</f>
        <v>2</v>
      </c>
      <c r="S103" s="34">
        <f>VLOOKUP('Data Catalogue 2023_Excel'!R103,'Codebook Machine Read'!G:H,2,FALSE)</f>
        <v>2</v>
      </c>
      <c r="T103" s="36">
        <f>'Data Catalogue 2023_RSS'!T103</f>
        <v>2023</v>
      </c>
      <c r="U103" s="36">
        <f>'Data Catalogue 2023_RSS'!U103</f>
        <v>2023</v>
      </c>
      <c r="V103" s="34">
        <f>VLOOKUP('Data Catalogue 2023_Excel'!S103,'Codebook Machine Read'!$P:$Q,2, FALSE)</f>
        <v>2</v>
      </c>
      <c r="W103" s="31" t="str">
        <f>'Data Catalogue 2023_RSS'!W103</f>
        <v>https://www.msci.com/our-solutions/indexes/bloomberg-msci-esg-fixed-income-indexes</v>
      </c>
      <c r="X103" s="35">
        <f>'Data Catalogue 2023_RSS'!X103</f>
        <v>1</v>
      </c>
      <c r="Y103" s="35">
        <f>'Data Catalogue 2023_RSS'!Y103</f>
        <v>1</v>
      </c>
      <c r="Z103" s="35">
        <f>'Data Catalogue 2023_RSS'!Z103</f>
        <v>1</v>
      </c>
      <c r="AA103" s="35">
        <f>'Data Catalogue 2023_RSS'!AA103</f>
        <v>1</v>
      </c>
      <c r="AB103" s="35">
        <f>'Data Catalogue 2023_RSS'!AB103</f>
        <v>0</v>
      </c>
      <c r="AC103" s="35">
        <f>'Data Catalogue 2023_RSS'!AC103</f>
        <v>1</v>
      </c>
      <c r="AD103" s="35">
        <f>'Data Catalogue 2023_RSS'!AD103</f>
        <v>1</v>
      </c>
      <c r="AE103" s="35">
        <f>'Data Catalogue 2023_RSS'!AE103</f>
        <v>1</v>
      </c>
      <c r="AF103" s="31" t="str">
        <f>'Data Catalogue 2023_RSS'!AF103</f>
        <v>A collaboration between Bloomberg and MSCI in the development of the fixed income index family to incorporate measures of ESG risk and exposures, globally and locally.</v>
      </c>
    </row>
    <row r="104" spans="1:32" x14ac:dyDescent="0.2">
      <c r="A104" s="30">
        <f>'Data Catalogue 2023_RSS'!A104</f>
        <v>102</v>
      </c>
      <c r="B104" s="30">
        <f>'Data Catalogue 2023_RSS'!B104</f>
        <v>20</v>
      </c>
      <c r="C104" s="30">
        <f>'Data Catalogue 2023_RSS'!C104</f>
        <v>1</v>
      </c>
      <c r="D104" s="30" t="str">
        <f>'Data Catalogue 2023_RSS'!D104</f>
        <v>20.1</v>
      </c>
      <c r="E104" s="31" t="str">
        <f>'Data Catalogue 2023_RSS'!E104</f>
        <v>Green public investment, fiscal expenditures (including Public Private Partnerships)</v>
      </c>
      <c r="F104" s="32">
        <f>VLOOKUP('Data Catalogue 2023_RSS'!F104,'Codebook Machine Read'!J:K,2,FALSE)</f>
        <v>4</v>
      </c>
      <c r="G104" s="32">
        <f>VLOOKUP('Data Catalogue 2023_RSS'!G104,'Codebook Machine Read'!AE:AF,2,FALSE)</f>
        <v>2</v>
      </c>
      <c r="H104" s="32" t="str">
        <f>'Data Catalogue 2023_RSS'!H104</f>
        <v>sector</v>
      </c>
      <c r="I104" s="32">
        <f>'Data Catalogue 2023_RSS'!I104</f>
        <v>52</v>
      </c>
      <c r="J104" s="30" t="str">
        <f>'Data Catalogue 2023_RSS'!J104</f>
        <v>financing.mobil.gpubinv.sector.gtfsmgtc</v>
      </c>
      <c r="K104" s="30" t="str">
        <f>'Data Catalogue 2023_RSS'!K104</f>
        <v>financing.mobil.gpubinv.sector.gtfsmgtc.20.1</v>
      </c>
      <c r="L104" s="31" t="str">
        <f>'Data Catalogue 2023_RSS'!L104</f>
        <v>Not Applicable</v>
      </c>
      <c r="M104" s="32" cm="1">
        <f t="array" ref="M104">INDEX('Codebook Machine Read'!T:T,MATCH(TRUE,INDEX('Codebook Machine Read'!S:S='Data Catalogue 2023_RSS'!M104,0),0))</f>
        <v>38</v>
      </c>
      <c r="N104" s="32">
        <f>VLOOKUP('Data Catalogue 2023_RSS'!N104,'Codebook Machine Read'!D:E,2,FALSE)</f>
        <v>36</v>
      </c>
      <c r="O104" s="32">
        <f>VLOOKUP('Data Catalogue 2023_RSS'!O104,'Codebook Machine Read'!A:B,2,FALSE)</f>
        <v>1</v>
      </c>
      <c r="P104" s="33">
        <f>VLOOKUP('Data Catalogue 2023_RSS'!P104,'Codebook Machine Read'!V:W,2,FALSE)</f>
        <v>65</v>
      </c>
      <c r="Q104" s="32">
        <f>VLOOKUP('Data Catalogue 2023_RSS'!Q104,'Codebook Machine Read'!Y:Z,2,FALSE)</f>
        <v>4</v>
      </c>
      <c r="R104" s="32">
        <f>VLOOKUP('Data Catalogue 2023_RSS'!R104,'Codebook Machine Read'!AB:AC,2,FALSE)</f>
        <v>1</v>
      </c>
      <c r="S104" s="34">
        <f>VLOOKUP('Data Catalogue 2023_Excel'!R104,'Codebook Machine Read'!G:H,2,FALSE)</f>
        <v>1</v>
      </c>
      <c r="T104" s="36">
        <f>'Data Catalogue 2023_RSS'!T104</f>
        <v>2013</v>
      </c>
      <c r="U104" s="36">
        <f>'Data Catalogue 2023_RSS'!U104</f>
        <v>2017</v>
      </c>
      <c r="V104" s="34">
        <f>VLOOKUP('Data Catalogue 2023_Excel'!S104,'Codebook Machine Read'!$P:$Q,2, FALSE)</f>
        <v>7</v>
      </c>
      <c r="W104" s="31" t="str">
        <f>'Data Catalogue 2023_RSS'!W104</f>
        <v>https://www.gtfs.my/</v>
      </c>
      <c r="X104" s="35">
        <f>'Data Catalogue 2023_RSS'!X104</f>
        <v>1</v>
      </c>
      <c r="Y104" s="35">
        <f>'Data Catalogue 2023_RSS'!Y104</f>
        <v>1</v>
      </c>
      <c r="Z104" s="35">
        <f>'Data Catalogue 2023_RSS'!Z104</f>
        <v>1</v>
      </c>
      <c r="AA104" s="35">
        <f>'Data Catalogue 2023_RSS'!AA104</f>
        <v>1</v>
      </c>
      <c r="AB104" s="35">
        <f>'Data Catalogue 2023_RSS'!AB104</f>
        <v>0</v>
      </c>
      <c r="AC104" s="35">
        <f>'Data Catalogue 2023_RSS'!AC104</f>
        <v>1</v>
      </c>
      <c r="AD104" s="35">
        <f>'Data Catalogue 2023_RSS'!AD104</f>
        <v>1</v>
      </c>
      <c r="AE104" s="35">
        <f>'Data Catalogue 2023_RSS'!AE104</f>
        <v>1</v>
      </c>
      <c r="AF104" s="31" t="str">
        <f>'Data Catalogue 2023_RSS'!AF104</f>
        <v>GTFS shows a list of GTFS-certified companies and their projects.</v>
      </c>
    </row>
    <row r="105" spans="1:32" x14ac:dyDescent="0.2">
      <c r="A105" s="30">
        <f>'Data Catalogue 2023_RSS'!A105</f>
        <v>103</v>
      </c>
      <c r="B105" s="30">
        <f>'Data Catalogue 2023_RSS'!B105</f>
        <v>20</v>
      </c>
      <c r="C105" s="30">
        <f>'Data Catalogue 2023_RSS'!C105</f>
        <v>2</v>
      </c>
      <c r="D105" s="30" t="str">
        <f>'Data Catalogue 2023_RSS'!D105</f>
        <v>20.2</v>
      </c>
      <c r="E105" s="31" t="str">
        <f>'Data Catalogue 2023_RSS'!E105</f>
        <v>Green public investment, fiscal expenditures (including Public Private Partnerships)</v>
      </c>
      <c r="F105" s="32">
        <f>VLOOKUP('Data Catalogue 2023_RSS'!F105,'Codebook Machine Read'!J:K,2,FALSE)</f>
        <v>4</v>
      </c>
      <c r="G105" s="32">
        <f>VLOOKUP('Data Catalogue 2023_RSS'!G105,'Codebook Machine Read'!AE:AF,2,FALSE)</f>
        <v>2</v>
      </c>
      <c r="H105" s="32" t="str">
        <f>'Data Catalogue 2023_RSS'!H105</f>
        <v>sector</v>
      </c>
      <c r="I105" s="32">
        <f>'Data Catalogue 2023_RSS'!I105</f>
        <v>52</v>
      </c>
      <c r="J105" s="30" t="str">
        <f>'Data Catalogue 2023_RSS'!J105</f>
        <v>financing.mobil.gpubinv.sector.mastic</v>
      </c>
      <c r="K105" s="30" t="str">
        <f>'Data Catalogue 2023_RSS'!K105</f>
        <v>financing.mobil.gpubinv.sector.mastic.20.2</v>
      </c>
      <c r="L105" s="31" t="str">
        <f>'Data Catalogue 2023_RSS'!L105</f>
        <v>Not Applicable</v>
      </c>
      <c r="M105" s="32" cm="1">
        <f t="array" ref="M105">INDEX('Codebook Machine Read'!T:T,MATCH(TRUE,INDEX('Codebook Machine Read'!S:S='Data Catalogue 2023_RSS'!M105,0),0))</f>
        <v>50</v>
      </c>
      <c r="N105" s="32">
        <f>VLOOKUP('Data Catalogue 2023_RSS'!N105,'Codebook Machine Read'!D:E,2,FALSE)</f>
        <v>36</v>
      </c>
      <c r="O105" s="32">
        <f>VLOOKUP('Data Catalogue 2023_RSS'!O105,'Codebook Machine Read'!A:B,2,FALSE)</f>
        <v>1</v>
      </c>
      <c r="P105" s="33">
        <f>VLOOKUP('Data Catalogue 2023_RSS'!P105,'Codebook Machine Read'!V:W,2,FALSE)</f>
        <v>87</v>
      </c>
      <c r="Q105" s="32">
        <f>VLOOKUP('Data Catalogue 2023_RSS'!Q105,'Codebook Machine Read'!Y:Z,2,FALSE)</f>
        <v>4</v>
      </c>
      <c r="R105" s="32">
        <f>VLOOKUP('Data Catalogue 2023_RSS'!R105,'Codebook Machine Read'!AB:AC,2,FALSE)</f>
        <v>1</v>
      </c>
      <c r="S105" s="34">
        <f>VLOOKUP('Data Catalogue 2023_Excel'!R105,'Codebook Machine Read'!G:H,2,FALSE)</f>
        <v>1</v>
      </c>
      <c r="T105" s="36">
        <f>'Data Catalogue 2023_RSS'!T105</f>
        <v>1994</v>
      </c>
      <c r="U105" s="36">
        <f>'Data Catalogue 2023_RSS'!U105</f>
        <v>2019</v>
      </c>
      <c r="V105" s="34">
        <f>VLOOKUP('Data Catalogue 2023_Excel'!S105,'Codebook Machine Read'!$P:$Q,2, FALSE)</f>
        <v>7</v>
      </c>
      <c r="W105" s="31" t="str">
        <f>'Data Catalogue 2023_RSS'!W105</f>
        <v>https://mastic.mosti.gov.my/sti/sti-survey/national-survey-research-and-development</v>
      </c>
      <c r="X105" s="35">
        <f>'Data Catalogue 2023_RSS'!X105</f>
        <v>1</v>
      </c>
      <c r="Y105" s="35">
        <f>'Data Catalogue 2023_RSS'!Y105</f>
        <v>1</v>
      </c>
      <c r="Z105" s="35">
        <f>'Data Catalogue 2023_RSS'!Z105</f>
        <v>1</v>
      </c>
      <c r="AA105" s="35">
        <f>'Data Catalogue 2023_RSS'!AA105</f>
        <v>1</v>
      </c>
      <c r="AB105" s="35">
        <f>'Data Catalogue 2023_RSS'!AB105</f>
        <v>0</v>
      </c>
      <c r="AC105" s="35">
        <f>'Data Catalogue 2023_RSS'!AC105</f>
        <v>1</v>
      </c>
      <c r="AD105" s="35">
        <f>'Data Catalogue 2023_RSS'!AD105</f>
        <v>1</v>
      </c>
      <c r="AE105" s="35">
        <f>'Data Catalogue 2023_RSS'!AE105</f>
        <v>1</v>
      </c>
      <c r="AF105" s="31" t="str">
        <f>'Data Catalogue 2023_RSS'!AF105</f>
        <v>Data is not available. Information about Research &amp; Development Expenditure on Environment and Climate Change, Plantation Crops and Commodities and Sustainable Economic Development can be obtained from National Survey of Research and Development (R&amp;D) in Malaysia. However, no further information on specific sectors.</v>
      </c>
    </row>
    <row r="106" spans="1:32" x14ac:dyDescent="0.2">
      <c r="A106" s="30">
        <f>'Data Catalogue 2023_RSS'!A106</f>
        <v>104</v>
      </c>
      <c r="B106" s="30">
        <f>'Data Catalogue 2023_RSS'!B106</f>
        <v>20</v>
      </c>
      <c r="C106" s="30">
        <f>'Data Catalogue 2023_RSS'!C106</f>
        <v>3</v>
      </c>
      <c r="D106" s="30" t="str">
        <f>'Data Catalogue 2023_RSS'!D106</f>
        <v>20.3</v>
      </c>
      <c r="E106" s="31" t="str">
        <f>'Data Catalogue 2023_RSS'!E106</f>
        <v>Green public investment, fiscal expenditures (including Public Private Partnerships)</v>
      </c>
      <c r="F106" s="32">
        <f>VLOOKUP('Data Catalogue 2023_RSS'!F106,'Codebook Machine Read'!J:K,2,FALSE)</f>
        <v>4</v>
      </c>
      <c r="G106" s="32">
        <f>VLOOKUP('Data Catalogue 2023_RSS'!G106,'Codebook Machine Read'!AE:AF,2,FALSE)</f>
        <v>2</v>
      </c>
      <c r="H106" s="32" t="str">
        <f>'Data Catalogue 2023_RSS'!H106</f>
        <v>state</v>
      </c>
      <c r="I106" s="32">
        <f>'Data Catalogue 2023_RSS'!I106</f>
        <v>53</v>
      </c>
      <c r="J106" s="30" t="str">
        <f>'Data Catalogue 2023_RSS'!J106</f>
        <v>financing.mobil.gpubinv.state.dosm</v>
      </c>
      <c r="K106" s="30" t="str">
        <f>'Data Catalogue 2023_RSS'!K106</f>
        <v>financing.mobil.gpubinv.state.dosm.20.3</v>
      </c>
      <c r="L106" s="31" t="str">
        <f>'Data Catalogue 2023_RSS'!L106</f>
        <v>Not Applicable</v>
      </c>
      <c r="M106" s="32" cm="1">
        <f t="array" ref="M106">INDEX('Codebook Machine Read'!T:T,MATCH(TRUE,INDEX('Codebook Machine Read'!S:S='Data Catalogue 2023_RSS'!M106,0),0))</f>
        <v>38</v>
      </c>
      <c r="N106" s="32">
        <f>VLOOKUP('Data Catalogue 2023_RSS'!N106,'Codebook Machine Read'!D:E,2,FALSE)</f>
        <v>39</v>
      </c>
      <c r="O106" s="32">
        <f>VLOOKUP('Data Catalogue 2023_RSS'!O106,'Codebook Machine Read'!A:B,2,FALSE)</f>
        <v>1</v>
      </c>
      <c r="P106" s="33">
        <f>VLOOKUP('Data Catalogue 2023_RSS'!P106,'Codebook Machine Read'!V:W,2,FALSE)</f>
        <v>31</v>
      </c>
      <c r="Q106" s="32">
        <f>VLOOKUP('Data Catalogue 2023_RSS'!Q106,'Codebook Machine Read'!Y:Z,2,FALSE)</f>
        <v>4</v>
      </c>
      <c r="R106" s="32">
        <f>VLOOKUP('Data Catalogue 2023_RSS'!R106,'Codebook Machine Read'!AB:AC,2,FALSE)</f>
        <v>1</v>
      </c>
      <c r="S106" s="34">
        <f>VLOOKUP('Data Catalogue 2023_Excel'!R106,'Codebook Machine Read'!G:H,2,FALSE)</f>
        <v>1</v>
      </c>
      <c r="T106" s="36">
        <f>'Data Catalogue 2023_RSS'!T106</f>
        <v>2014</v>
      </c>
      <c r="U106" s="36">
        <f>'Data Catalogue 2023_RSS'!U106</f>
        <v>2022</v>
      </c>
      <c r="V106" s="34">
        <f>VLOOKUP('Data Catalogue 2023_Excel'!S106,'Codebook Machine Read'!$P:$Q,2, FALSE)</f>
        <v>7</v>
      </c>
      <c r="W106" s="31" t="str">
        <f>'Data Catalogue 2023_RSS'!W106</f>
        <v>https://newss.statistics.gov.my/newss-portalx/ep/epProductFreeDownloadSearch.seam</v>
      </c>
      <c r="X106" s="35">
        <f>'Data Catalogue 2023_RSS'!X106</f>
        <v>1</v>
      </c>
      <c r="Y106" s="35">
        <f>'Data Catalogue 2023_RSS'!Y106</f>
        <v>1</v>
      </c>
      <c r="Z106" s="35">
        <f>'Data Catalogue 2023_RSS'!Z106</f>
        <v>1</v>
      </c>
      <c r="AA106" s="35">
        <f>'Data Catalogue 2023_RSS'!AA106</f>
        <v>1</v>
      </c>
      <c r="AB106" s="35">
        <f>'Data Catalogue 2023_RSS'!AB106</f>
        <v>0</v>
      </c>
      <c r="AC106" s="35">
        <f>'Data Catalogue 2023_RSS'!AC106</f>
        <v>1</v>
      </c>
      <c r="AD106" s="35">
        <f>'Data Catalogue 2023_RSS'!AD106</f>
        <v>1</v>
      </c>
      <c r="AE106" s="35">
        <f>'Data Catalogue 2023_RSS'!AE106</f>
        <v>1</v>
      </c>
      <c r="AF106" s="31" t="str">
        <f>'Data Catalogue 2023_RSS'!AF106</f>
        <v>DOSM provides data on the environmental protection expenditure on sectoral level. Go to DOSM eStatistik &gt; click on 'Free Download' on the left pane on the page &gt; search 'Compendium of Environment Statistics' &gt; Table of Component 6 (6.1-6.3).</v>
      </c>
    </row>
    <row r="107" spans="1:32" x14ac:dyDescent="0.2">
      <c r="A107" s="30">
        <f>'Data Catalogue 2023_RSS'!A107</f>
        <v>105</v>
      </c>
      <c r="B107" s="30">
        <f>'Data Catalogue 2023_RSS'!B107</f>
        <v>20</v>
      </c>
      <c r="C107" s="30">
        <f>'Data Catalogue 2023_RSS'!C107</f>
        <v>4</v>
      </c>
      <c r="D107" s="30" t="str">
        <f>'Data Catalogue 2023_RSS'!D107</f>
        <v>20.4</v>
      </c>
      <c r="E107" s="31" t="str">
        <f>'Data Catalogue 2023_RSS'!E107</f>
        <v>Green public investment, fiscal expenditures (including Public Private Partnerships)</v>
      </c>
      <c r="F107" s="32">
        <f>VLOOKUP('Data Catalogue 2023_RSS'!F107,'Codebook Machine Read'!J:K,2,FALSE)</f>
        <v>4</v>
      </c>
      <c r="G107" s="32">
        <f>VLOOKUP('Data Catalogue 2023_RSS'!G107,'Codebook Machine Read'!AE:AF,2,FALSE)</f>
        <v>2</v>
      </c>
      <c r="H107" s="32" t="str">
        <f>'Data Catalogue 2023_RSS'!H107</f>
        <v>type</v>
      </c>
      <c r="I107" s="32">
        <f>'Data Catalogue 2023_RSS'!I107</f>
        <v>54</v>
      </c>
      <c r="J107" s="30" t="str">
        <f>'Data Catalogue 2023_RSS'!J107</f>
        <v>financing.mobil.gpubinv.type.mgtc</v>
      </c>
      <c r="K107" s="30" t="str">
        <f>'Data Catalogue 2023_RSS'!K107</f>
        <v>financing.mobil.gpubinv.type.mgtc.20.4</v>
      </c>
      <c r="L107" s="31" t="str">
        <f>'Data Catalogue 2023_RSS'!L107</f>
        <v>Not Applicable</v>
      </c>
      <c r="M107" s="32" cm="1">
        <f t="array" ref="M107">INDEX('Codebook Machine Read'!T:T,MATCH(TRUE,INDEX('Codebook Machine Read'!S:S='Data Catalogue 2023_RSS'!M107,0),0))</f>
        <v>38</v>
      </c>
      <c r="N107" s="32">
        <f>VLOOKUP('Data Catalogue 2023_RSS'!N107,'Codebook Machine Read'!D:E,2,FALSE)</f>
        <v>41</v>
      </c>
      <c r="O107" s="32">
        <f>VLOOKUP('Data Catalogue 2023_RSS'!O107,'Codebook Machine Read'!A:B,2,FALSE)</f>
        <v>1</v>
      </c>
      <c r="P107" s="33">
        <f>VLOOKUP('Data Catalogue 2023_RSS'!P107,'Codebook Machine Read'!V:W,2,FALSE)</f>
        <v>64</v>
      </c>
      <c r="Q107" s="32">
        <f>VLOOKUP('Data Catalogue 2023_RSS'!Q107,'Codebook Machine Read'!Y:Z,2,FALSE)</f>
        <v>4</v>
      </c>
      <c r="R107" s="32">
        <f>VLOOKUP('Data Catalogue 2023_RSS'!R107,'Codebook Machine Read'!AB:AC,2,FALSE)</f>
        <v>1</v>
      </c>
      <c r="S107" s="34">
        <f>VLOOKUP('Data Catalogue 2023_Excel'!R107,'Codebook Machine Read'!G:H,2,FALSE)</f>
        <v>1</v>
      </c>
      <c r="T107" s="36">
        <f>'Data Catalogue 2023_RSS'!T107</f>
        <v>2018</v>
      </c>
      <c r="U107" s="36">
        <f>'Data Catalogue 2023_RSS'!U107</f>
        <v>2021</v>
      </c>
      <c r="V107" s="34">
        <f>VLOOKUP('Data Catalogue 2023_Excel'!S107,'Codebook Machine Read'!$P:$Q,2, FALSE)</f>
        <v>7</v>
      </c>
      <c r="W107" s="31" t="str">
        <f>'Data Catalogue 2023_RSS'!W107</f>
        <v>https://www.mgtc.gov.my/media/resources/</v>
      </c>
      <c r="X107" s="35">
        <f>'Data Catalogue 2023_RSS'!X107</f>
        <v>1</v>
      </c>
      <c r="Y107" s="35">
        <f>'Data Catalogue 2023_RSS'!Y107</f>
        <v>1</v>
      </c>
      <c r="Z107" s="35">
        <f>'Data Catalogue 2023_RSS'!Z107</f>
        <v>1</v>
      </c>
      <c r="AA107" s="35">
        <f>'Data Catalogue 2023_RSS'!AA107</f>
        <v>1</v>
      </c>
      <c r="AB107" s="35">
        <f>'Data Catalogue 2023_RSS'!AB107</f>
        <v>0</v>
      </c>
      <c r="AC107" s="35">
        <f>'Data Catalogue 2023_RSS'!AC107</f>
        <v>1</v>
      </c>
      <c r="AD107" s="35">
        <f>'Data Catalogue 2023_RSS'!AD107</f>
        <v>1</v>
      </c>
      <c r="AE107" s="35">
        <f>'Data Catalogue 2023_RSS'!AE107</f>
        <v>1</v>
      </c>
      <c r="AF107" s="31" t="str">
        <f>'Data Catalogue 2023_RSS'!AF107</f>
        <v>Data on budget allocation for green technology and projects approved can be found in MGTC's annual report.</v>
      </c>
    </row>
    <row r="108" spans="1:32" x14ac:dyDescent="0.2">
      <c r="A108" s="30">
        <f>'Data Catalogue 2023_RSS'!A108</f>
        <v>106</v>
      </c>
      <c r="B108" s="30">
        <f>'Data Catalogue 2023_RSS'!B108</f>
        <v>21</v>
      </c>
      <c r="C108" s="30">
        <f>'Data Catalogue 2023_RSS'!C108</f>
        <v>1</v>
      </c>
      <c r="D108" s="30" t="str">
        <f>'Data Catalogue 2023_RSS'!D108</f>
        <v>21.1</v>
      </c>
      <c r="E108" s="31" t="str">
        <f>'Data Catalogue 2023_RSS'!E108</f>
        <v>Percentage of investment in share capital with a green company (holding of ordinary or preference shares)</v>
      </c>
      <c r="F108" s="32">
        <f>VLOOKUP('Data Catalogue 2023_RSS'!F108,'Codebook Machine Read'!J:K,2,FALSE)</f>
        <v>4</v>
      </c>
      <c r="G108" s="32">
        <f>VLOOKUP('Data Catalogue 2023_RSS'!G108,'Codebook Machine Read'!AE:AF,2,FALSE)</f>
        <v>2</v>
      </c>
      <c r="H108" s="32" t="str">
        <f>'Data Catalogue 2023_RSS'!H108</f>
        <v>sector</v>
      </c>
      <c r="I108" s="32">
        <f>'Data Catalogue 2023_RSS'!I108</f>
        <v>55</v>
      </c>
      <c r="J108" s="30" t="str">
        <f>'Data Catalogue 2023_RSS'!J108</f>
        <v>financing.mobil.gcoinvpct.sector.entity</v>
      </c>
      <c r="K108" s="30" t="str">
        <f>'Data Catalogue 2023_RSS'!K108</f>
        <v>financing.mobil.gcoinvpct.sector.entity.21.1</v>
      </c>
      <c r="L108" s="31" t="str">
        <f>'Data Catalogue 2023_RSS'!L108</f>
        <v>Not Applicable</v>
      </c>
      <c r="M108" s="32" cm="1">
        <f t="array" ref="M108">INDEX('Codebook Machine Read'!T:T,MATCH(TRUE,INDEX('Codebook Machine Read'!S:S='Data Catalogue 2023_RSS'!M108,0),0))</f>
        <v>38</v>
      </c>
      <c r="N108" s="32">
        <f>VLOOKUP('Data Catalogue 2023_RSS'!N108,'Codebook Machine Read'!D:E,2,FALSE)</f>
        <v>36</v>
      </c>
      <c r="O108" s="32">
        <f>VLOOKUP('Data Catalogue 2023_RSS'!O108,'Codebook Machine Read'!A:B,2,FALSE)</f>
        <v>1</v>
      </c>
      <c r="P108" s="33">
        <f>VLOOKUP('Data Catalogue 2023_RSS'!P108,'Codebook Machine Read'!V:W,2,FALSE)</f>
        <v>41</v>
      </c>
      <c r="Q108" s="32">
        <f>VLOOKUP('Data Catalogue 2023_RSS'!Q108,'Codebook Machine Read'!Y:Z,2,FALSE)</f>
        <v>1</v>
      </c>
      <c r="R108" s="32">
        <f>VLOOKUP('Data Catalogue 2023_RSS'!R108,'Codebook Machine Read'!AB:AC,2,FALSE)</f>
        <v>1</v>
      </c>
      <c r="S108" s="34">
        <f>VLOOKUP('Data Catalogue 2023_Excel'!R108,'Codebook Machine Read'!G:H,2,FALSE)</f>
        <v>0</v>
      </c>
      <c r="T108" s="36">
        <f>'Data Catalogue 2023_RSS'!T108</f>
        <v>0</v>
      </c>
      <c r="U108" s="36">
        <f>'Data Catalogue 2023_RSS'!U108</f>
        <v>0</v>
      </c>
      <c r="V108" s="34">
        <f>VLOOKUP('Data Catalogue 2023_Excel'!S108,'Codebook Machine Read'!$P:$Q,2, FALSE)</f>
        <v>0</v>
      </c>
      <c r="W108" s="31" t="str">
        <f>'Data Catalogue 2023_RSS'!W108</f>
        <v>Not available</v>
      </c>
      <c r="X108" s="35">
        <f>'Data Catalogue 2023_RSS'!X108</f>
        <v>1</v>
      </c>
      <c r="Y108" s="35">
        <f>'Data Catalogue 2023_RSS'!Y108</f>
        <v>1</v>
      </c>
      <c r="Z108" s="35">
        <f>'Data Catalogue 2023_RSS'!Z108</f>
        <v>1</v>
      </c>
      <c r="AA108" s="35">
        <f>'Data Catalogue 2023_RSS'!AA108</f>
        <v>1</v>
      </c>
      <c r="AB108" s="35">
        <f>'Data Catalogue 2023_RSS'!AB108</f>
        <v>0</v>
      </c>
      <c r="AC108" s="35">
        <f>'Data Catalogue 2023_RSS'!AC108</f>
        <v>1</v>
      </c>
      <c r="AD108" s="35">
        <f>'Data Catalogue 2023_RSS'!AD108</f>
        <v>1</v>
      </c>
      <c r="AE108" s="35">
        <f>'Data Catalogue 2023_RSS'!AE108</f>
        <v>1</v>
      </c>
      <c r="AF108" s="31" t="str">
        <f>'Data Catalogue 2023_RSS'!AF108</f>
        <v>Data is not available.</v>
      </c>
    </row>
    <row r="109" spans="1:32" x14ac:dyDescent="0.2">
      <c r="A109" s="30">
        <f>'Data Catalogue 2023_RSS'!A109</f>
        <v>107</v>
      </c>
      <c r="B109" s="30">
        <f>'Data Catalogue 2023_RSS'!B109</f>
        <v>22</v>
      </c>
      <c r="C109" s="30">
        <f>'Data Catalogue 2023_RSS'!C109</f>
        <v>1</v>
      </c>
      <c r="D109" s="30" t="str">
        <f>'Data Catalogue 2023_RSS'!D109</f>
        <v>22.1</v>
      </c>
      <c r="E109" s="31" t="str">
        <f>'Data Catalogue 2023_RSS'!E109</f>
        <v>Financing nature-based solutions/conservation programmes</v>
      </c>
      <c r="F109" s="32">
        <f>VLOOKUP('Data Catalogue 2023_RSS'!F109,'Codebook Machine Read'!J:K,2,FALSE)</f>
        <v>5</v>
      </c>
      <c r="G109" s="32">
        <f>VLOOKUP('Data Catalogue 2023_RSS'!G109,'Codebook Machine Read'!AE:AF,2,FALSE)</f>
        <v>2</v>
      </c>
      <c r="H109" s="32" t="str">
        <f>'Data Catalogue 2023_RSS'!H109</f>
        <v>location</v>
      </c>
      <c r="I109" s="32">
        <f>'Data Catalogue 2023_RSS'!I109</f>
        <v>56</v>
      </c>
      <c r="J109" s="30" t="str">
        <f>'Data Catalogue 2023_RSS'!J109</f>
        <v>financing.phy.finnat.location.dosm</v>
      </c>
      <c r="K109" s="30" t="str">
        <f>'Data Catalogue 2023_RSS'!K109</f>
        <v>financing.phy.finnat.location.dosm.22.1</v>
      </c>
      <c r="L109" s="31" t="str">
        <f>'Data Catalogue 2023_RSS'!L109</f>
        <v>1. Forestry Department of Peninsular Malaysia
2. National Forestry Act 1984
3. Malaysian Criteria and Indicators for Sustainable Forest Management (MC&amp;I SFM)</v>
      </c>
      <c r="M109" s="32" cm="1">
        <f t="array" ref="M109">INDEX('Codebook Machine Read'!T:T,MATCH(TRUE,INDEX('Codebook Machine Read'!S:S='Data Catalogue 2023_RSS'!M109,0),0))</f>
        <v>38</v>
      </c>
      <c r="N109" s="32">
        <f>VLOOKUP('Data Catalogue 2023_RSS'!N109,'Codebook Machine Read'!D:E,2,FALSE)</f>
        <v>24</v>
      </c>
      <c r="O109" s="32">
        <f>VLOOKUP('Data Catalogue 2023_RSS'!O109,'Codebook Machine Read'!A:B,2,FALSE)</f>
        <v>1</v>
      </c>
      <c r="P109" s="33">
        <f>VLOOKUP('Data Catalogue 2023_RSS'!P109,'Codebook Machine Read'!V:W,2,FALSE)</f>
        <v>31</v>
      </c>
      <c r="Q109" s="32">
        <f>VLOOKUP('Data Catalogue 2023_RSS'!Q109,'Codebook Machine Read'!Y:Z,2,FALSE)</f>
        <v>4</v>
      </c>
      <c r="R109" s="32">
        <f>VLOOKUP('Data Catalogue 2023_RSS'!R109,'Codebook Machine Read'!AB:AC,2,FALSE)</f>
        <v>1</v>
      </c>
      <c r="S109" s="34">
        <f>VLOOKUP('Data Catalogue 2023_Excel'!R109,'Codebook Machine Read'!G:H,2,FALSE)</f>
        <v>1</v>
      </c>
      <c r="T109" s="36">
        <f>'Data Catalogue 2023_RSS'!T109</f>
        <v>2015</v>
      </c>
      <c r="U109" s="36">
        <f>'Data Catalogue 2023_RSS'!U109</f>
        <v>2020</v>
      </c>
      <c r="V109" s="34">
        <f>VLOOKUP('Data Catalogue 2023_Excel'!S109,'Codebook Machine Read'!$P:$Q,2, FALSE)</f>
        <v>7</v>
      </c>
      <c r="W109" s="31" t="str">
        <f>'Data Catalogue 2023_RSS'!W109</f>
        <v>https://newss.statistics.gov.my/newss-portalx/ep/epProductFreeDownloadSearch.seam</v>
      </c>
      <c r="X109" s="35">
        <f>'Data Catalogue 2023_RSS'!X109</f>
        <v>0</v>
      </c>
      <c r="Y109" s="35">
        <f>'Data Catalogue 2023_RSS'!Y109</f>
        <v>1</v>
      </c>
      <c r="Z109" s="35">
        <f>'Data Catalogue 2023_RSS'!Z109</f>
        <v>0</v>
      </c>
      <c r="AA109" s="35">
        <f>'Data Catalogue 2023_RSS'!AA109</f>
        <v>1</v>
      </c>
      <c r="AB109" s="35">
        <f>'Data Catalogue 2023_RSS'!AB109</f>
        <v>0</v>
      </c>
      <c r="AC109" s="35">
        <f>'Data Catalogue 2023_RSS'!AC109</f>
        <v>1</v>
      </c>
      <c r="AD109" s="35">
        <f>'Data Catalogue 2023_RSS'!AD109</f>
        <v>0</v>
      </c>
      <c r="AE109" s="35">
        <f>'Data Catalogue 2023_RSS'!AE109</f>
        <v>0</v>
      </c>
      <c r="AF109" s="31" t="str">
        <f>'Data Catalogue 2023_RSS'!AF109</f>
        <v>DOSM provides data on the environmental protection expenditure on sectoral level. Go to DOSM eStatistik &gt; click on 'Free Download' on the left pane on the page &gt; search 'Compendium of Environment Statistics' &gt; Table of Component 6 (6.4).</v>
      </c>
    </row>
    <row r="110" spans="1:32" x14ac:dyDescent="0.2">
      <c r="A110" s="30">
        <f>'Data Catalogue 2023_RSS'!A110</f>
        <v>108</v>
      </c>
      <c r="B110" s="30">
        <f>'Data Catalogue 2023_RSS'!B110</f>
        <v>22</v>
      </c>
      <c r="C110" s="30">
        <f>'Data Catalogue 2023_RSS'!C110</f>
        <v>2</v>
      </c>
      <c r="D110" s="30" t="str">
        <f>'Data Catalogue 2023_RSS'!D110</f>
        <v>22.2</v>
      </c>
      <c r="E110" s="31" t="str">
        <f>'Data Catalogue 2023_RSS'!E110</f>
        <v>Financing nature-based solutions/conservation programmes</v>
      </c>
      <c r="F110" s="32">
        <f>VLOOKUP('Data Catalogue 2023_RSS'!F110,'Codebook Machine Read'!J:K,2,FALSE)</f>
        <v>5</v>
      </c>
      <c r="G110" s="32">
        <f>VLOOKUP('Data Catalogue 2023_RSS'!G110,'Codebook Machine Read'!AE:AF,2,FALSE)</f>
        <v>2</v>
      </c>
      <c r="H110" s="32" t="str">
        <f>'Data Catalogue 2023_RSS'!H110</f>
        <v>type</v>
      </c>
      <c r="I110" s="32">
        <f>'Data Catalogue 2023_RSS'!I110</f>
        <v>57</v>
      </c>
      <c r="J110" s="30" t="str">
        <f>'Data Catalogue 2023_RSS'!J110</f>
        <v>financing.phy.finnat.type.dosm</v>
      </c>
      <c r="K110" s="30" t="str">
        <f>'Data Catalogue 2023_RSS'!K110</f>
        <v>financing.phy.finnat.type.dosm.22.2</v>
      </c>
      <c r="L110" s="31" t="str">
        <f>'Data Catalogue 2023_RSS'!L110</f>
        <v>1. Forestry Department of Peninsular Malaysia
2. National Forestry Act 1984
3. Malaysian Criteria and Indicators for Sustainable Forest Management (MC&amp;I SFM)</v>
      </c>
      <c r="M110" s="32" cm="1">
        <f t="array" ref="M110">INDEX('Codebook Machine Read'!T:T,MATCH(TRUE,INDEX('Codebook Machine Read'!S:S='Data Catalogue 2023_RSS'!M110,0),0))</f>
        <v>38</v>
      </c>
      <c r="N110" s="32">
        <f>VLOOKUP('Data Catalogue 2023_RSS'!N110,'Codebook Machine Read'!D:E,2,FALSE)</f>
        <v>41</v>
      </c>
      <c r="O110" s="32">
        <f>VLOOKUP('Data Catalogue 2023_RSS'!O110,'Codebook Machine Read'!A:B,2,FALSE)</f>
        <v>1</v>
      </c>
      <c r="P110" s="33">
        <f>VLOOKUP('Data Catalogue 2023_RSS'!P110,'Codebook Machine Read'!V:W,2,FALSE)</f>
        <v>31</v>
      </c>
      <c r="Q110" s="32">
        <f>VLOOKUP('Data Catalogue 2023_RSS'!Q110,'Codebook Machine Read'!Y:Z,2,FALSE)</f>
        <v>4</v>
      </c>
      <c r="R110" s="32">
        <f>VLOOKUP('Data Catalogue 2023_RSS'!R110,'Codebook Machine Read'!AB:AC,2,FALSE)</f>
        <v>1</v>
      </c>
      <c r="S110" s="34">
        <f>VLOOKUP('Data Catalogue 2023_Excel'!R110,'Codebook Machine Read'!G:H,2,FALSE)</f>
        <v>1</v>
      </c>
      <c r="T110" s="36">
        <f>'Data Catalogue 2023_RSS'!T110</f>
        <v>2015</v>
      </c>
      <c r="U110" s="36">
        <f>'Data Catalogue 2023_RSS'!U110</f>
        <v>2020</v>
      </c>
      <c r="V110" s="34">
        <f>VLOOKUP('Data Catalogue 2023_Excel'!S110,'Codebook Machine Read'!$P:$Q,2, FALSE)</f>
        <v>7</v>
      </c>
      <c r="W110" s="31" t="str">
        <f>'Data Catalogue 2023_RSS'!W110</f>
        <v>https://newss.statistics.gov.my/newss-portalx/ep/epProductFreeDownloadSearch.seam</v>
      </c>
      <c r="X110" s="35">
        <f>'Data Catalogue 2023_RSS'!X110</f>
        <v>0</v>
      </c>
      <c r="Y110" s="35">
        <f>'Data Catalogue 2023_RSS'!Y110</f>
        <v>1</v>
      </c>
      <c r="Z110" s="35">
        <f>'Data Catalogue 2023_RSS'!Z110</f>
        <v>0</v>
      </c>
      <c r="AA110" s="35">
        <f>'Data Catalogue 2023_RSS'!AA110</f>
        <v>1</v>
      </c>
      <c r="AB110" s="35">
        <f>'Data Catalogue 2023_RSS'!AB110</f>
        <v>0</v>
      </c>
      <c r="AC110" s="35">
        <f>'Data Catalogue 2023_RSS'!AC110</f>
        <v>1</v>
      </c>
      <c r="AD110" s="35">
        <f>'Data Catalogue 2023_RSS'!AD110</f>
        <v>0</v>
      </c>
      <c r="AE110" s="35">
        <f>'Data Catalogue 2023_RSS'!AE110</f>
        <v>0</v>
      </c>
      <c r="AF110" s="31" t="str">
        <f>'Data Catalogue 2023_RSS'!AF110</f>
        <v>DOSM provides data on the environmental protection expenditure on sectoral level. Go to DOSM eStatistik &gt; click on 'Free Download' on the left pane on the page &gt; search 'Compendium of Environment Statistics' &gt; Table of Component 6 (6.1 and 6.2).</v>
      </c>
    </row>
    <row r="111" spans="1:32" x14ac:dyDescent="0.2">
      <c r="A111" s="30">
        <f>'Data Catalogue 2023_RSS'!A111</f>
        <v>109</v>
      </c>
      <c r="B111" s="30">
        <f>'Data Catalogue 2023_RSS'!B111</f>
        <v>23</v>
      </c>
      <c r="C111" s="30">
        <f>'Data Catalogue 2023_RSS'!C111</f>
        <v>1</v>
      </c>
      <c r="D111" s="30" t="str">
        <f>'Data Catalogue 2023_RSS'!D111</f>
        <v>23.1</v>
      </c>
      <c r="E111" s="31" t="str">
        <f>'Data Catalogue 2023_RSS'!E111</f>
        <v xml:space="preserve">Green Equities Index </v>
      </c>
      <c r="F111" s="32">
        <f>VLOOKUP('Data Catalogue 2023_RSS'!F111,'Codebook Machine Read'!J:K,2,FALSE)</f>
        <v>2</v>
      </c>
      <c r="G111" s="32">
        <f>VLOOKUP('Data Catalogue 2023_RSS'!G111,'Codebook Machine Read'!AE:AF,2,FALSE)</f>
        <v>2</v>
      </c>
      <c r="H111" s="32" t="str">
        <f>'Data Catalogue 2023_RSS'!H111</f>
        <v>sector</v>
      </c>
      <c r="I111" s="32">
        <f>'Data Catalogue 2023_RSS'!I111</f>
        <v>58</v>
      </c>
      <c r="J111" s="30" t="str">
        <f>'Data Catalogue 2023_RSS'!J111</f>
        <v>financing.combmet.greqind.sector.bursa</v>
      </c>
      <c r="K111" s="30" t="str">
        <f>'Data Catalogue 2023_RSS'!K111</f>
        <v>financing.combmet.greqind.sector.bursa.23.1</v>
      </c>
      <c r="L111" s="31" t="str">
        <f>'Data Catalogue 2023_RSS'!L111</f>
        <v>Not Applicable</v>
      </c>
      <c r="M111" s="32" cm="1">
        <f t="array" ref="M111">INDEX('Codebook Machine Read'!T:T,MATCH(TRUE,INDEX('Codebook Machine Read'!S:S='Data Catalogue 2023_RSS'!M111,0),0))</f>
        <v>0</v>
      </c>
      <c r="N111" s="32">
        <f>VLOOKUP('Data Catalogue 2023_RSS'!N111,'Codebook Machine Read'!D:E,2,FALSE)</f>
        <v>36</v>
      </c>
      <c r="O111" s="32">
        <f>VLOOKUP('Data Catalogue 2023_RSS'!O111,'Codebook Machine Read'!A:B,2,FALSE)</f>
        <v>1</v>
      </c>
      <c r="P111" s="33">
        <f>VLOOKUP('Data Catalogue 2023_RSS'!P111,'Codebook Machine Read'!V:W,2,FALSE)</f>
        <v>13</v>
      </c>
      <c r="Q111" s="32">
        <f>VLOOKUP('Data Catalogue 2023_RSS'!Q111,'Codebook Machine Read'!Y:Z,2,FALSE)</f>
        <v>1</v>
      </c>
      <c r="R111" s="32">
        <f>VLOOKUP('Data Catalogue 2023_RSS'!R111,'Codebook Machine Read'!AB:AC,2,FALSE)</f>
        <v>1</v>
      </c>
      <c r="S111" s="34">
        <f>VLOOKUP('Data Catalogue 2023_Excel'!R111,'Codebook Machine Read'!G:H,2,FALSE)</f>
        <v>2</v>
      </c>
      <c r="T111" s="36">
        <f>'Data Catalogue 2023_RSS'!T111</f>
        <v>2022</v>
      </c>
      <c r="U111" s="36">
        <f>'Data Catalogue 2023_RSS'!U111</f>
        <v>0</v>
      </c>
      <c r="V111" s="34">
        <f>VLOOKUP('Data Catalogue 2023_Excel'!S111,'Codebook Machine Read'!$P:$Q,2, FALSE)</f>
        <v>2</v>
      </c>
      <c r="W111" s="31" t="str">
        <f>'Data Catalogue 2023_RSS'!W111</f>
        <v>https://www.bursamalaysia.com/trade/trading_resources/listing_directory/indices-profile?stock_code=0842I</v>
      </c>
      <c r="X111" s="35">
        <f>'Data Catalogue 2023_RSS'!X111</f>
        <v>0</v>
      </c>
      <c r="Y111" s="35">
        <f>'Data Catalogue 2023_RSS'!Y111</f>
        <v>0</v>
      </c>
      <c r="Z111" s="35">
        <f>'Data Catalogue 2023_RSS'!Z111</f>
        <v>0</v>
      </c>
      <c r="AA111" s="35">
        <f>'Data Catalogue 2023_RSS'!AA111</f>
        <v>1</v>
      </c>
      <c r="AB111" s="35">
        <f>'Data Catalogue 2023_RSS'!AB111</f>
        <v>0</v>
      </c>
      <c r="AC111" s="35">
        <f>'Data Catalogue 2023_RSS'!AC111</f>
        <v>0</v>
      </c>
      <c r="AD111" s="35">
        <f>'Data Catalogue 2023_RSS'!AD111</f>
        <v>0</v>
      </c>
      <c r="AE111" s="35">
        <f>'Data Catalogue 2023_RSS'!AE111</f>
        <v>0</v>
      </c>
      <c r="AF111" s="31" t="str">
        <f>'Data Catalogue 2023_RSS'!AF111</f>
        <v>Bursa Malaysia has time series data on two ESG Low Carbon indices, which is at the aggregate level and would require subscription to their Historical Data Package.</v>
      </c>
    </row>
    <row r="112" spans="1:32" x14ac:dyDescent="0.2">
      <c r="A112" s="30">
        <f>'Data Catalogue 2023_RSS'!A112</f>
        <v>110</v>
      </c>
      <c r="B112" s="30">
        <f>'Data Catalogue 2023_RSS'!B112</f>
        <v>23</v>
      </c>
      <c r="C112" s="30">
        <f>'Data Catalogue 2023_RSS'!C112</f>
        <v>2</v>
      </c>
      <c r="D112" s="30" t="str">
        <f>'Data Catalogue 2023_RSS'!D112</f>
        <v>23.2</v>
      </c>
      <c r="E112" s="31" t="str">
        <f>'Data Catalogue 2023_RSS'!E112</f>
        <v xml:space="preserve">Green Equities Index </v>
      </c>
      <c r="F112" s="32">
        <f>VLOOKUP('Data Catalogue 2023_RSS'!F112,'Codebook Machine Read'!J:K,2,FALSE)</f>
        <v>2</v>
      </c>
      <c r="G112" s="32">
        <f>VLOOKUP('Data Catalogue 2023_RSS'!G112,'Codebook Machine Read'!AE:AF,2,FALSE)</f>
        <v>2</v>
      </c>
      <c r="H112" s="32" t="str">
        <f>'Data Catalogue 2023_RSS'!H112</f>
        <v>sector</v>
      </c>
      <c r="I112" s="32">
        <f>'Data Catalogue 2023_RSS'!I112</f>
        <v>58</v>
      </c>
      <c r="J112" s="30" t="str">
        <f>'Data Catalogue 2023_RSS'!J112</f>
        <v>financing.combmet.greqind.sector.bursa</v>
      </c>
      <c r="K112" s="30" t="str">
        <f>'Data Catalogue 2023_RSS'!K112</f>
        <v>financing.combmet.greqind.sector.bursa.23.2</v>
      </c>
      <c r="L112" s="31" t="str">
        <f>'Data Catalogue 2023_RSS'!L112</f>
        <v>Not Applicable</v>
      </c>
      <c r="M112" s="32" cm="1">
        <f t="array" ref="M112">INDEX('Codebook Machine Read'!T:T,MATCH(TRUE,INDEX('Codebook Machine Read'!S:S='Data Catalogue 2023_RSS'!M112,0),0))</f>
        <v>0</v>
      </c>
      <c r="N112" s="32">
        <f>VLOOKUP('Data Catalogue 2023_RSS'!N112,'Codebook Machine Read'!D:E,2,FALSE)</f>
        <v>36</v>
      </c>
      <c r="O112" s="32">
        <f>VLOOKUP('Data Catalogue 2023_RSS'!O112,'Codebook Machine Read'!A:B,2,FALSE)</f>
        <v>1</v>
      </c>
      <c r="P112" s="33">
        <f>VLOOKUP('Data Catalogue 2023_RSS'!P112,'Codebook Machine Read'!V:W,2,FALSE)</f>
        <v>13</v>
      </c>
      <c r="Q112" s="32">
        <f>VLOOKUP('Data Catalogue 2023_RSS'!Q112,'Codebook Machine Read'!Y:Z,2,FALSE)</f>
        <v>1</v>
      </c>
      <c r="R112" s="32">
        <f>VLOOKUP('Data Catalogue 2023_RSS'!R112,'Codebook Machine Read'!AB:AC,2,FALSE)</f>
        <v>1</v>
      </c>
      <c r="S112" s="34">
        <f>VLOOKUP('Data Catalogue 2023_Excel'!R112,'Codebook Machine Read'!G:H,2,FALSE)</f>
        <v>2</v>
      </c>
      <c r="T112" s="36">
        <f>'Data Catalogue 2023_RSS'!T112</f>
        <v>2022</v>
      </c>
      <c r="U112" s="36">
        <f>'Data Catalogue 2023_RSS'!U112</f>
        <v>0</v>
      </c>
      <c r="V112" s="34">
        <f>VLOOKUP('Data Catalogue 2023_Excel'!S112,'Codebook Machine Read'!$P:$Q,2, FALSE)</f>
        <v>2</v>
      </c>
      <c r="W112" s="31" t="str">
        <f>'Data Catalogue 2023_RSS'!W112</f>
        <v>https://www.bursamalaysia.com/trade/trading_resources/listing_directory/indices-profile?stock_code=0843I</v>
      </c>
      <c r="X112" s="35">
        <f>'Data Catalogue 2023_RSS'!X112</f>
        <v>0</v>
      </c>
      <c r="Y112" s="35">
        <f>'Data Catalogue 2023_RSS'!Y112</f>
        <v>0</v>
      </c>
      <c r="Z112" s="35">
        <f>'Data Catalogue 2023_RSS'!Z112</f>
        <v>0</v>
      </c>
      <c r="AA112" s="35">
        <f>'Data Catalogue 2023_RSS'!AA112</f>
        <v>1</v>
      </c>
      <c r="AB112" s="35">
        <f>'Data Catalogue 2023_RSS'!AB112</f>
        <v>0</v>
      </c>
      <c r="AC112" s="35">
        <f>'Data Catalogue 2023_RSS'!AC112</f>
        <v>0</v>
      </c>
      <c r="AD112" s="35">
        <f>'Data Catalogue 2023_RSS'!AD112</f>
        <v>0</v>
      </c>
      <c r="AE112" s="35">
        <f>'Data Catalogue 2023_RSS'!AE112</f>
        <v>0</v>
      </c>
      <c r="AF112" s="31" t="str">
        <f>'Data Catalogue 2023_RSS'!AF112</f>
        <v>Bursa Malaysia has time series data on two ESG Low Carbon indices for Shariah, which is at the aggregate level and would require subscription to their Historical Data Package.</v>
      </c>
    </row>
    <row r="113" spans="1:32" x14ac:dyDescent="0.2">
      <c r="A113" s="30">
        <f>'Data Catalogue 2023_RSS'!A113</f>
        <v>111</v>
      </c>
      <c r="B113" s="30">
        <f>'Data Catalogue 2023_RSS'!B113</f>
        <v>24</v>
      </c>
      <c r="C113" s="30">
        <f>'Data Catalogue 2023_RSS'!C113</f>
        <v>1</v>
      </c>
      <c r="D113" s="30" t="str">
        <f>'Data Catalogue 2023_RSS'!D113</f>
        <v>24.1</v>
      </c>
      <c r="E113" s="31" t="str">
        <f>'Data Catalogue 2023_RSS'!E113</f>
        <v xml:space="preserve">Capital expenditure for decarbonisation </v>
      </c>
      <c r="F113" s="32">
        <f>VLOOKUP('Data Catalogue 2023_RSS'!F113,'Codebook Machine Read'!J:K,2,FALSE)</f>
        <v>1</v>
      </c>
      <c r="G113" s="32">
        <f>VLOOKUP('Data Catalogue 2023_RSS'!G113,'Codebook Machine Read'!AE:AF,2,FALSE)</f>
        <v>2</v>
      </c>
      <c r="H113" s="32" t="str">
        <f>'Data Catalogue 2023_RSS'!H113</f>
        <v>entity</v>
      </c>
      <c r="I113" s="32">
        <f>'Data Catalogue 2023_RSS'!I113</f>
        <v>59</v>
      </c>
      <c r="J113" s="30" t="str">
        <f>'Data Catalogue 2023_RSS'!J113</f>
        <v>financing.ftprint.capexdecarb.entity.entity</v>
      </c>
      <c r="K113" s="30" t="str">
        <f>'Data Catalogue 2023_RSS'!K113</f>
        <v>financing.ftprint.capexdecarb.entity.entity.24.1</v>
      </c>
      <c r="L113" s="31" t="str">
        <f>'Data Catalogue 2023_RSS'!L113</f>
        <v xml:space="preserve">TCFD or other relevant reporting frameworks </v>
      </c>
      <c r="M113" s="32" cm="1">
        <f t="array" ref="M113">INDEX('Codebook Machine Read'!T:T,MATCH(TRUE,INDEX('Codebook Machine Read'!S:S='Data Catalogue 2023_RSS'!M113,0),0))</f>
        <v>38</v>
      </c>
      <c r="N113" s="32">
        <f>VLOOKUP('Data Catalogue 2023_RSS'!N113,'Codebook Machine Read'!D:E,2,FALSE)</f>
        <v>15</v>
      </c>
      <c r="O113" s="32">
        <f>VLOOKUP('Data Catalogue 2023_RSS'!O113,'Codebook Machine Read'!A:B,2,FALSE)</f>
        <v>1</v>
      </c>
      <c r="P113" s="33">
        <f>VLOOKUP('Data Catalogue 2023_RSS'!P113,'Codebook Machine Read'!V:W,2,FALSE)</f>
        <v>41</v>
      </c>
      <c r="Q113" s="32">
        <f>VLOOKUP('Data Catalogue 2023_RSS'!Q113,'Codebook Machine Read'!Y:Z,2,FALSE)</f>
        <v>1</v>
      </c>
      <c r="R113" s="32">
        <f>VLOOKUP('Data Catalogue 2023_RSS'!R113,'Codebook Machine Read'!AB:AC,2,FALSE)</f>
        <v>1</v>
      </c>
      <c r="S113" s="34">
        <f>VLOOKUP('Data Catalogue 2023_Excel'!R113,'Codebook Machine Read'!G:H,2,FALSE)</f>
        <v>0</v>
      </c>
      <c r="T113" s="36">
        <f>'Data Catalogue 2023_RSS'!T113</f>
        <v>0</v>
      </c>
      <c r="U113" s="36">
        <f>'Data Catalogue 2023_RSS'!U113</f>
        <v>0</v>
      </c>
      <c r="V113" s="34">
        <f>VLOOKUP('Data Catalogue 2023_Excel'!S113,'Codebook Machine Read'!$P:$Q,2, FALSE)</f>
        <v>0</v>
      </c>
      <c r="W113" s="31" t="str">
        <f>'Data Catalogue 2023_RSS'!W113</f>
        <v>Not available</v>
      </c>
      <c r="X113" s="35">
        <f>'Data Catalogue 2023_RSS'!X113</f>
        <v>1</v>
      </c>
      <c r="Y113" s="35">
        <f>'Data Catalogue 2023_RSS'!Y113</f>
        <v>1</v>
      </c>
      <c r="Z113" s="35">
        <f>'Data Catalogue 2023_RSS'!Z113</f>
        <v>1</v>
      </c>
      <c r="AA113" s="35">
        <f>'Data Catalogue 2023_RSS'!AA113</f>
        <v>0</v>
      </c>
      <c r="AB113" s="35">
        <f>'Data Catalogue 2023_RSS'!AB113</f>
        <v>0</v>
      </c>
      <c r="AC113" s="35">
        <f>'Data Catalogue 2023_RSS'!AC113</f>
        <v>0</v>
      </c>
      <c r="AD113" s="35">
        <f>'Data Catalogue 2023_RSS'!AD113</f>
        <v>0</v>
      </c>
      <c r="AE113" s="35">
        <f>'Data Catalogue 2023_RSS'!AE113</f>
        <v>0</v>
      </c>
      <c r="AF113" s="31" t="str">
        <f>'Data Catalogue 2023_RSS'!AF113</f>
        <v>Data is generally not available. Reporting of capital expenditure is voluntary. Data users have to rely on news article or publications by entities to obtain relevant data (e.g. TNB - https://www.theedgemarkets.com/article/tnb-commits-rm20-bil-capex-annually-hasten-transition-responsible-energy-until-2050)( e.g. PETRONAS -  https://www.petronas.com/sites/default/files/download/pdf/PETRONAS%20Pathway%20to%20NZCE%202050%20Third%20Edition%20Apr%202023.pdf )</v>
      </c>
    </row>
    <row r="114" spans="1:32" x14ac:dyDescent="0.2">
      <c r="A114" s="30">
        <f>'Data Catalogue 2023_RSS'!A114</f>
        <v>112</v>
      </c>
      <c r="B114" s="30">
        <f>'Data Catalogue 2023_RSS'!B114</f>
        <v>25</v>
      </c>
      <c r="C114" s="30">
        <f>'Data Catalogue 2023_RSS'!C114</f>
        <v>1</v>
      </c>
      <c r="D114" s="30" t="str">
        <f>'Data Catalogue 2023_RSS'!D114</f>
        <v>25.1</v>
      </c>
      <c r="E114" s="31" t="str">
        <f>'Data Catalogue 2023_RSS'!E114</f>
        <v>Government's sustainability-related financing needs</v>
      </c>
      <c r="F114" s="32">
        <f>VLOOKUP('Data Catalogue 2023_RSS'!F114,'Codebook Machine Read'!J:K,2,FALSE)</f>
        <v>4</v>
      </c>
      <c r="G114" s="32">
        <f>VLOOKUP('Data Catalogue 2023_RSS'!G114,'Codebook Machine Read'!AE:AF,2,FALSE)</f>
        <v>2</v>
      </c>
      <c r="H114" s="32" t="str">
        <f>'Data Catalogue 2023_RSS'!H114</f>
        <v>country</v>
      </c>
      <c r="I114" s="32">
        <f>'Data Catalogue 2023_RSS'!I114</f>
        <v>60</v>
      </c>
      <c r="J114" s="30" t="str">
        <f>'Data Catalogue 2023_RSS'!J114</f>
        <v>financing.mobil.invneedgov.country.oecd</v>
      </c>
      <c r="K114" s="30" t="str">
        <f>'Data Catalogue 2023_RSS'!K114</f>
        <v>financing.mobil.invneedgov.country.oecd.25.1</v>
      </c>
      <c r="L114" s="31" t="str">
        <f>'Data Catalogue 2023_RSS'!L114</f>
        <v>Not applicable</v>
      </c>
      <c r="M114" s="32" cm="1">
        <f t="array" ref="M114">INDEX('Codebook Machine Read'!T:T,MATCH(TRUE,INDEX('Codebook Machine Read'!S:S='Data Catalogue 2023_RSS'!M114,0),0))</f>
        <v>38</v>
      </c>
      <c r="N114" s="32">
        <f>VLOOKUP('Data Catalogue 2023_RSS'!N114,'Codebook Machine Read'!D:E,2,FALSE)</f>
        <v>9</v>
      </c>
      <c r="O114" s="32">
        <f>VLOOKUP('Data Catalogue 2023_RSS'!O114,'Codebook Machine Read'!A:B,2,FALSE)</f>
        <v>1</v>
      </c>
      <c r="P114" s="33">
        <f>VLOOKUP('Data Catalogue 2023_RSS'!P114,'Codebook Machine Read'!V:W,2,FALSE)</f>
        <v>109</v>
      </c>
      <c r="Q114" s="32">
        <f>VLOOKUP('Data Catalogue 2023_RSS'!Q114,'Codebook Machine Read'!Y:Z,2,FALSE)</f>
        <v>3</v>
      </c>
      <c r="R114" s="32">
        <f>VLOOKUP('Data Catalogue 2023_RSS'!R114,'Codebook Machine Read'!AB:AC,2,FALSE)</f>
        <v>2</v>
      </c>
      <c r="S114" s="34">
        <f>VLOOKUP('Data Catalogue 2023_Excel'!R114,'Codebook Machine Read'!G:H,2,FALSE)</f>
        <v>1</v>
      </c>
      <c r="T114" s="36">
        <f>'Data Catalogue 2023_RSS'!T114</f>
        <v>0</v>
      </c>
      <c r="U114" s="36">
        <f>'Data Catalogue 2023_RSS'!U114</f>
        <v>0</v>
      </c>
      <c r="V114" s="34">
        <f>VLOOKUP('Data Catalogue 2023_Excel'!S114,'Codebook Machine Read'!$P:$Q,2, FALSE)</f>
        <v>0</v>
      </c>
      <c r="W114" s="31" t="str">
        <f>'Data Catalogue 2023_RSS'!W114</f>
        <v>https://www.oecd.org/env/climate-finance-provided-and-mobilised-by-developed-countries-aggregate-trends-updated-with-2019-data-03590fb7-en.htm</v>
      </c>
      <c r="X114" s="35">
        <f>'Data Catalogue 2023_RSS'!X114</f>
        <v>0</v>
      </c>
      <c r="Y114" s="35">
        <f>'Data Catalogue 2023_RSS'!Y114</f>
        <v>0</v>
      </c>
      <c r="Z114" s="35">
        <f>'Data Catalogue 2023_RSS'!Z114</f>
        <v>1</v>
      </c>
      <c r="AA114" s="35">
        <f>'Data Catalogue 2023_RSS'!AA114</f>
        <v>1</v>
      </c>
      <c r="AB114" s="35">
        <f>'Data Catalogue 2023_RSS'!AB114</f>
        <v>1</v>
      </c>
      <c r="AC114" s="35">
        <f>'Data Catalogue 2023_RSS'!AC114</f>
        <v>0</v>
      </c>
      <c r="AD114" s="35">
        <f>'Data Catalogue 2023_RSS'!AD114</f>
        <v>1</v>
      </c>
      <c r="AE114" s="35">
        <f>'Data Catalogue 2023_RSS'!AE114</f>
        <v>1</v>
      </c>
      <c r="AF114" s="31" t="str">
        <f>'Data Catalogue 2023_RSS'!AF114</f>
        <v>The Climate Finance provided and mobilised by Developed Countries Report by OECD provides regional split of climate finance provided and mobilised (2016-19, annual average).</v>
      </c>
    </row>
    <row r="115" spans="1:32" x14ac:dyDescent="0.2">
      <c r="A115" s="30">
        <f>'Data Catalogue 2023_RSS'!A115</f>
        <v>113</v>
      </c>
      <c r="B115" s="30">
        <f>'Data Catalogue 2023_RSS'!B115</f>
        <v>25</v>
      </c>
      <c r="C115" s="30">
        <f>'Data Catalogue 2023_RSS'!C115</f>
        <v>2</v>
      </c>
      <c r="D115" s="30" t="str">
        <f>'Data Catalogue 2023_RSS'!D115</f>
        <v>25.2</v>
      </c>
      <c r="E115" s="31" t="str">
        <f>'Data Catalogue 2023_RSS'!E115</f>
        <v>Government's sustainability-related financing needs</v>
      </c>
      <c r="F115" s="32">
        <f>VLOOKUP('Data Catalogue 2023_RSS'!F115,'Codebook Machine Read'!J:K,2,FALSE)</f>
        <v>4</v>
      </c>
      <c r="G115" s="32">
        <f>VLOOKUP('Data Catalogue 2023_RSS'!G115,'Codebook Machine Read'!AE:AF,2,FALSE)</f>
        <v>2</v>
      </c>
      <c r="H115" s="32" t="str">
        <f>'Data Catalogue 2023_RSS'!H115</f>
        <v>sector</v>
      </c>
      <c r="I115" s="32">
        <f>'Data Catalogue 2023_RSS'!I115</f>
        <v>61</v>
      </c>
      <c r="J115" s="30" t="str">
        <f>'Data Catalogue 2023_RSS'!J115</f>
        <v>financing.mobil.invneedgov.sector.ke</v>
      </c>
      <c r="K115" s="30" t="str">
        <f>'Data Catalogue 2023_RSS'!K115</f>
        <v>financing.mobil.invneedgov.sector.ke.25.2</v>
      </c>
      <c r="L115" s="31" t="str">
        <f>'Data Catalogue 2023_RSS'!L115</f>
        <v>Official forecasts by Ministry of Economy</v>
      </c>
      <c r="M115" s="32" cm="1">
        <f t="array" ref="M115">INDEX('Codebook Machine Read'!T:T,MATCH(TRUE,INDEX('Codebook Machine Read'!S:S='Data Catalogue 2023_RSS'!M115,0),0))</f>
        <v>121</v>
      </c>
      <c r="N115" s="32">
        <f>VLOOKUP('Data Catalogue 2023_RSS'!N115,'Codebook Machine Read'!D:E,2,FALSE)</f>
        <v>36</v>
      </c>
      <c r="O115" s="32">
        <f>VLOOKUP('Data Catalogue 2023_RSS'!O115,'Codebook Machine Read'!A:B,2,FALSE)</f>
        <v>2</v>
      </c>
      <c r="P115" s="33">
        <f>VLOOKUP('Data Catalogue 2023_RSS'!P115,'Codebook Machine Read'!V:W,2,FALSE)</f>
        <v>89</v>
      </c>
      <c r="Q115" s="32">
        <f>VLOOKUP('Data Catalogue 2023_RSS'!Q115,'Codebook Machine Read'!Y:Z,2,FALSE)</f>
        <v>4</v>
      </c>
      <c r="R115" s="32">
        <f>VLOOKUP('Data Catalogue 2023_RSS'!R115,'Codebook Machine Read'!AB:AC,2,FALSE)</f>
        <v>1</v>
      </c>
      <c r="S115" s="34">
        <f>VLOOKUP('Data Catalogue 2023_Excel'!R115,'Codebook Machine Read'!G:H,2,FALSE)</f>
        <v>1</v>
      </c>
      <c r="T115" s="36">
        <f>'Data Catalogue 2023_RSS'!T115</f>
        <v>2023</v>
      </c>
      <c r="U115" s="36">
        <f>'Data Catalogue 2023_RSS'!U115</f>
        <v>2040</v>
      </c>
      <c r="V115" s="34">
        <f>VLOOKUP('Data Catalogue 2023_Excel'!S115,'Codebook Machine Read'!$P:$Q,2, FALSE)</f>
        <v>99</v>
      </c>
      <c r="W115" s="31" t="str">
        <f>'Data Catalogue 2023_RSS'!W115</f>
        <v>https://www.st.gov.my/en/contents/files/download/188/NETR_S3.pdf</v>
      </c>
      <c r="X115" s="35">
        <f>'Data Catalogue 2023_RSS'!X115</f>
        <v>0</v>
      </c>
      <c r="Y115" s="35">
        <f>'Data Catalogue 2023_RSS'!Y115</f>
        <v>0</v>
      </c>
      <c r="Z115" s="35">
        <f>'Data Catalogue 2023_RSS'!Z115</f>
        <v>1</v>
      </c>
      <c r="AA115" s="35">
        <f>'Data Catalogue 2023_RSS'!AA115</f>
        <v>1</v>
      </c>
      <c r="AB115" s="35">
        <f>'Data Catalogue 2023_RSS'!AB115</f>
        <v>1</v>
      </c>
      <c r="AC115" s="35">
        <f>'Data Catalogue 2023_RSS'!AC115</f>
        <v>0</v>
      </c>
      <c r="AD115" s="35">
        <f>'Data Catalogue 2023_RSS'!AD115</f>
        <v>1</v>
      </c>
      <c r="AE115" s="35">
        <f>'Data Catalogue 2023_RSS'!AE115</f>
        <v>1</v>
      </c>
      <c r="AF115" s="31" t="str">
        <f>'Data Catalogue 2023_RSS'!AF115</f>
        <v>Ministry of Economy published its National Energy Transition Roadmap, Part 1: Flagship Catalyst Projects and Initiatives, outlining the Ministry's projections for cumulative investments required for Malaysia to achieve net-zero by 2050.</v>
      </c>
    </row>
    <row r="116" spans="1:32" x14ac:dyDescent="0.2">
      <c r="A116" s="30">
        <f>'Data Catalogue 2023_RSS'!A116</f>
        <v>114</v>
      </c>
      <c r="B116" s="30">
        <f>'Data Catalogue 2023_RSS'!B116</f>
        <v>26</v>
      </c>
      <c r="C116" s="30">
        <f>'Data Catalogue 2023_RSS'!C116</f>
        <v>1</v>
      </c>
      <c r="D116" s="30" t="str">
        <f>'Data Catalogue 2023_RSS'!D116</f>
        <v>26.1</v>
      </c>
      <c r="E116" s="31" t="str">
        <f>'Data Catalogue 2023_RSS'!E116</f>
        <v xml:space="preserve">Private sector's sustainability-related financing needs </v>
      </c>
      <c r="F116" s="32">
        <f>VLOOKUP('Data Catalogue 2023_RSS'!F116,'Codebook Machine Read'!J:K,2,FALSE)</f>
        <v>4</v>
      </c>
      <c r="G116" s="32">
        <f>VLOOKUP('Data Catalogue 2023_RSS'!G116,'Codebook Machine Read'!AE:AF,2,FALSE)</f>
        <v>2</v>
      </c>
      <c r="H116" s="32" t="str">
        <f>'Data Catalogue 2023_RSS'!H116</f>
        <v>entity</v>
      </c>
      <c r="I116" s="32">
        <f>'Data Catalogue 2023_RSS'!I116</f>
        <v>62</v>
      </c>
      <c r="J116" s="30" t="str">
        <f>'Data Catalogue 2023_RSS'!J116</f>
        <v>financing.mobil.invneedpriv.entity.mgtc</v>
      </c>
      <c r="K116" s="30" t="str">
        <f>'Data Catalogue 2023_RSS'!K116</f>
        <v>financing.mobil.invneedpriv.entity.mgtc.26.1</v>
      </c>
      <c r="L116" s="31" t="str">
        <f>'Data Catalogue 2023_RSS'!L116</f>
        <v>Not applicable</v>
      </c>
      <c r="M116" s="32" cm="1">
        <f t="array" ref="M116">INDEX('Codebook Machine Read'!T:T,MATCH(TRUE,INDEX('Codebook Machine Read'!S:S='Data Catalogue 2023_RSS'!M116,0),0))</f>
        <v>38</v>
      </c>
      <c r="N116" s="32">
        <f>VLOOKUP('Data Catalogue 2023_RSS'!N116,'Codebook Machine Read'!D:E,2,FALSE)</f>
        <v>15</v>
      </c>
      <c r="O116" s="32">
        <f>VLOOKUP('Data Catalogue 2023_RSS'!O116,'Codebook Machine Read'!A:B,2,FALSE)</f>
        <v>1</v>
      </c>
      <c r="P116" s="33">
        <f>VLOOKUP('Data Catalogue 2023_RSS'!P116,'Codebook Machine Read'!V:W,2,FALSE)</f>
        <v>64</v>
      </c>
      <c r="Q116" s="32">
        <f>VLOOKUP('Data Catalogue 2023_RSS'!Q116,'Codebook Machine Read'!Y:Z,2,FALSE)</f>
        <v>4</v>
      </c>
      <c r="R116" s="32">
        <f>VLOOKUP('Data Catalogue 2023_RSS'!R116,'Codebook Machine Read'!AB:AC,2,FALSE)</f>
        <v>1</v>
      </c>
      <c r="S116" s="34">
        <f>VLOOKUP('Data Catalogue 2023_Excel'!R116,'Codebook Machine Read'!G:H,2,FALSE)</f>
        <v>1</v>
      </c>
      <c r="T116" s="36">
        <f>'Data Catalogue 2023_RSS'!T116</f>
        <v>0</v>
      </c>
      <c r="U116" s="36">
        <f>'Data Catalogue 2023_RSS'!U116</f>
        <v>0</v>
      </c>
      <c r="V116" s="34">
        <f>VLOOKUP('Data Catalogue 2023_Excel'!S116,'Codebook Machine Read'!$P:$Q,2, FALSE)</f>
        <v>0</v>
      </c>
      <c r="W116" s="31" t="str">
        <f>'Data Catalogue 2023_RSS'!W116</f>
        <v>https://www.gtfs.my/certified</v>
      </c>
      <c r="X116" s="35">
        <f>'Data Catalogue 2023_RSS'!X116</f>
        <v>0</v>
      </c>
      <c r="Y116" s="35">
        <f>'Data Catalogue 2023_RSS'!Y116</f>
        <v>0</v>
      </c>
      <c r="Z116" s="35">
        <f>'Data Catalogue 2023_RSS'!Z116</f>
        <v>1</v>
      </c>
      <c r="AA116" s="35">
        <f>'Data Catalogue 2023_RSS'!AA116</f>
        <v>1</v>
      </c>
      <c r="AB116" s="35">
        <f>'Data Catalogue 2023_RSS'!AB116</f>
        <v>0</v>
      </c>
      <c r="AC116" s="35">
        <f>'Data Catalogue 2023_RSS'!AC116</f>
        <v>0</v>
      </c>
      <c r="AD116" s="35">
        <f>'Data Catalogue 2023_RSS'!AD116</f>
        <v>0</v>
      </c>
      <c r="AE116" s="35">
        <f>'Data Catalogue 2023_RSS'!AE116</f>
        <v>0</v>
      </c>
      <c r="AF116" s="31" t="str">
        <f>'Data Catalogue 2023_RSS'!AF116</f>
        <v>Data is not available. Source only provides the list of certified companies and projects by Green Technology Financing Scheme (GTFS) without the financing amount needed.</v>
      </c>
    </row>
    <row r="117" spans="1:32" x14ac:dyDescent="0.2">
      <c r="A117" s="30">
        <f>'Data Catalogue 2023_RSS'!A117</f>
        <v>115</v>
      </c>
      <c r="B117" s="30">
        <f>'Data Catalogue 2023_RSS'!B117</f>
        <v>27</v>
      </c>
      <c r="C117" s="30">
        <f>'Data Catalogue 2023_RSS'!C117</f>
        <v>1</v>
      </c>
      <c r="D117" s="30" t="str">
        <f>'Data Catalogue 2023_RSS'!D117</f>
        <v>27.1</v>
      </c>
      <c r="E117" s="31" t="str">
        <f>'Data Catalogue 2023_RSS'!E117</f>
        <v>Electricity purchased/consumed</v>
      </c>
      <c r="F117" s="32">
        <f>VLOOKUP('Data Catalogue 2023_RSS'!F117,'Codebook Machine Read'!J:K,2,FALSE)</f>
        <v>3</v>
      </c>
      <c r="G117" s="32">
        <f>VLOOKUP('Data Catalogue 2023_RSS'!G117,'Codebook Machine Read'!AE:AF,2,FALSE)</f>
        <v>3</v>
      </c>
      <c r="H117" s="32" t="str">
        <f>'Data Catalogue 2023_RSS'!H117</f>
        <v>entity</v>
      </c>
      <c r="I117" s="32">
        <f>'Data Catalogue 2023_RSS'!I117</f>
        <v>63</v>
      </c>
      <c r="J117" s="30" t="str">
        <f>'Data Catalogue 2023_RSS'!J117</f>
        <v>energy.tsens.elecpurccons.entity.sesb</v>
      </c>
      <c r="K117" s="30" t="str">
        <f>'Data Catalogue 2023_RSS'!K117</f>
        <v>energy.tsens.elecpurccons.entity.sesb.27.1</v>
      </c>
      <c r="L117" s="31" t="str">
        <f>'Data Catalogue 2023_RSS'!L117</f>
        <v>1. TNB pricing and tariff (example electricity bill)
2. Sabah pricing and tariff (example electricity bill)
3. Sarawak pricing and tariff (example electricity bill)</v>
      </c>
      <c r="M117" s="32" cm="1">
        <f t="array" ref="M117">INDEX('Codebook Machine Read'!T:T,MATCH(TRUE,INDEX('Codebook Machine Read'!S:S='Data Catalogue 2023_RSS'!M117,0),0))</f>
        <v>76</v>
      </c>
      <c r="N117" s="32">
        <f>VLOOKUP('Data Catalogue 2023_RSS'!N117,'Codebook Machine Read'!D:E,2,FALSE)</f>
        <v>15</v>
      </c>
      <c r="O117" s="32">
        <f>VLOOKUP('Data Catalogue 2023_RSS'!O117,'Codebook Machine Read'!A:B,2,FALSE)</f>
        <v>1</v>
      </c>
      <c r="P117" s="33">
        <f>VLOOKUP('Data Catalogue 2023_RSS'!P117,'Codebook Machine Read'!V:W,2,FALSE)</f>
        <v>119</v>
      </c>
      <c r="Q117" s="32">
        <f>VLOOKUP('Data Catalogue 2023_RSS'!Q117,'Codebook Machine Read'!Y:Z,2,FALSE)</f>
        <v>1</v>
      </c>
      <c r="R117" s="32">
        <f>VLOOKUP('Data Catalogue 2023_RSS'!R117,'Codebook Machine Read'!AB:AC,2,FALSE)</f>
        <v>1</v>
      </c>
      <c r="S117" s="34">
        <f>VLOOKUP('Data Catalogue 2023_Excel'!R117,'Codebook Machine Read'!G:H,2,FALSE)</f>
        <v>3</v>
      </c>
      <c r="T117" s="36">
        <f>'Data Catalogue 2023_RSS'!T117</f>
        <v>0</v>
      </c>
      <c r="U117" s="36">
        <f>'Data Catalogue 2023_RSS'!U117</f>
        <v>0</v>
      </c>
      <c r="V117" s="34">
        <f>VLOOKUP('Data Catalogue 2023_Excel'!S117,'Codebook Machine Read'!$P:$Q,2, FALSE)</f>
        <v>0</v>
      </c>
      <c r="W117" s="31" t="str">
        <f>'Data Catalogue 2023_RSS'!W117</f>
        <v>Not available</v>
      </c>
      <c r="X117" s="35">
        <f>'Data Catalogue 2023_RSS'!X117</f>
        <v>1</v>
      </c>
      <c r="Y117" s="35">
        <f>'Data Catalogue 2023_RSS'!Y117</f>
        <v>0</v>
      </c>
      <c r="Z117" s="35">
        <f>'Data Catalogue 2023_RSS'!Z117</f>
        <v>0</v>
      </c>
      <c r="AA117" s="35">
        <f>'Data Catalogue 2023_RSS'!AA117</f>
        <v>1</v>
      </c>
      <c r="AB117" s="35">
        <f>'Data Catalogue 2023_RSS'!AB117</f>
        <v>1</v>
      </c>
      <c r="AC117" s="35">
        <f>'Data Catalogue 2023_RSS'!AC117</f>
        <v>0</v>
      </c>
      <c r="AD117" s="35">
        <f>'Data Catalogue 2023_RSS'!AD117</f>
        <v>0</v>
      </c>
      <c r="AE117" s="35">
        <f>'Data Catalogue 2023_RSS'!AE117</f>
        <v>0</v>
      </c>
      <c r="AF117" s="31" t="str">
        <f>'Data Catalogue 2023_RSS'!AF117</f>
        <v xml:space="preserve">Energy Statistics Database can be purchased through United Nations Shop from USD$600 (https://unstats.un.org/unsd/energystats/data). All utility companies are subjected to Personal Data Protection Act (PDPA). </v>
      </c>
    </row>
    <row r="118" spans="1:32" x14ac:dyDescent="0.2">
      <c r="A118" s="30">
        <f>'Data Catalogue 2023_RSS'!A118</f>
        <v>116</v>
      </c>
      <c r="B118" s="30">
        <f>'Data Catalogue 2023_RSS'!B118</f>
        <v>27</v>
      </c>
      <c r="C118" s="30">
        <f>'Data Catalogue 2023_RSS'!C118</f>
        <v>2</v>
      </c>
      <c r="D118" s="30" t="str">
        <f>'Data Catalogue 2023_RSS'!D118</f>
        <v>27.2</v>
      </c>
      <c r="E118" s="31" t="str">
        <f>'Data Catalogue 2023_RSS'!E118</f>
        <v>Electricity purchased/consumed</v>
      </c>
      <c r="F118" s="32">
        <f>VLOOKUP('Data Catalogue 2023_RSS'!F118,'Codebook Machine Read'!J:K,2,FALSE)</f>
        <v>3</v>
      </c>
      <c r="G118" s="32">
        <f>VLOOKUP('Data Catalogue 2023_RSS'!G118,'Codebook Machine Read'!AE:AF,2,FALSE)</f>
        <v>3</v>
      </c>
      <c r="H118" s="32" t="str">
        <f>'Data Catalogue 2023_RSS'!H118</f>
        <v>entity</v>
      </c>
      <c r="I118" s="32">
        <f>'Data Catalogue 2023_RSS'!I118</f>
        <v>63</v>
      </c>
      <c r="J118" s="30" t="str">
        <f>'Data Catalogue 2023_RSS'!J118</f>
        <v>energy.tsens.elecpurccons.entity.seb</v>
      </c>
      <c r="K118" s="30" t="str">
        <f>'Data Catalogue 2023_RSS'!K118</f>
        <v>energy.tsens.elecpurccons.entity.seb.27.2</v>
      </c>
      <c r="L118" s="31" t="str">
        <f>'Data Catalogue 2023_RSS'!L118</f>
        <v>1. TNB pricing and tariff (example electricity bill)
2. Sabah pricing and tariff (example electricity bill)
3. Sarawak pricing and tariff (example electricity bill)</v>
      </c>
      <c r="M118" s="32" cm="1">
        <f t="array" ref="M118">INDEX('Codebook Machine Read'!T:T,MATCH(TRUE,INDEX('Codebook Machine Read'!S:S='Data Catalogue 2023_RSS'!M118,0),0))</f>
        <v>76</v>
      </c>
      <c r="N118" s="32">
        <f>VLOOKUP('Data Catalogue 2023_RSS'!N118,'Codebook Machine Read'!D:E,2,FALSE)</f>
        <v>15</v>
      </c>
      <c r="O118" s="32">
        <f>VLOOKUP('Data Catalogue 2023_RSS'!O118,'Codebook Machine Read'!A:B,2,FALSE)</f>
        <v>1</v>
      </c>
      <c r="P118" s="33">
        <f>VLOOKUP('Data Catalogue 2023_RSS'!P118,'Codebook Machine Read'!V:W,2,FALSE)</f>
        <v>121</v>
      </c>
      <c r="Q118" s="32">
        <f>VLOOKUP('Data Catalogue 2023_RSS'!Q118,'Codebook Machine Read'!Y:Z,2,FALSE)</f>
        <v>1</v>
      </c>
      <c r="R118" s="32">
        <f>VLOOKUP('Data Catalogue 2023_RSS'!R118,'Codebook Machine Read'!AB:AC,2,FALSE)</f>
        <v>1</v>
      </c>
      <c r="S118" s="34">
        <f>VLOOKUP('Data Catalogue 2023_Excel'!R118,'Codebook Machine Read'!G:H,2,FALSE)</f>
        <v>3</v>
      </c>
      <c r="T118" s="36">
        <f>'Data Catalogue 2023_RSS'!T118</f>
        <v>0</v>
      </c>
      <c r="U118" s="36">
        <f>'Data Catalogue 2023_RSS'!U118</f>
        <v>0</v>
      </c>
      <c r="V118" s="34">
        <f>VLOOKUP('Data Catalogue 2023_Excel'!S118,'Codebook Machine Read'!$P:$Q,2, FALSE)</f>
        <v>0</v>
      </c>
      <c r="W118" s="31" t="str">
        <f>'Data Catalogue 2023_RSS'!W118</f>
        <v>Not available</v>
      </c>
      <c r="X118" s="35">
        <f>'Data Catalogue 2023_RSS'!X118</f>
        <v>1</v>
      </c>
      <c r="Y118" s="35">
        <f>'Data Catalogue 2023_RSS'!Y118</f>
        <v>0</v>
      </c>
      <c r="Z118" s="35">
        <f>'Data Catalogue 2023_RSS'!Z118</f>
        <v>0</v>
      </c>
      <c r="AA118" s="35">
        <f>'Data Catalogue 2023_RSS'!AA118</f>
        <v>1</v>
      </c>
      <c r="AB118" s="35">
        <f>'Data Catalogue 2023_RSS'!AB118</f>
        <v>1</v>
      </c>
      <c r="AC118" s="35">
        <f>'Data Catalogue 2023_RSS'!AC118</f>
        <v>0</v>
      </c>
      <c r="AD118" s="35">
        <f>'Data Catalogue 2023_RSS'!AD118</f>
        <v>0</v>
      </c>
      <c r="AE118" s="35">
        <f>'Data Catalogue 2023_RSS'!AE118</f>
        <v>0</v>
      </c>
      <c r="AF118" s="31" t="str">
        <f>'Data Catalogue 2023_RSS'!AF118</f>
        <v xml:space="preserve">Energy Statistics Database can be purchased through United Nations Shop from USD$600 (https://unstats.un.org/unsd/energystats/data). All utility companies are subjected to Personal Data Protection Act (PDPA). </v>
      </c>
    </row>
    <row r="119" spans="1:32" x14ac:dyDescent="0.2">
      <c r="A119" s="30">
        <f>'Data Catalogue 2023_RSS'!A119</f>
        <v>117</v>
      </c>
      <c r="B119" s="30">
        <f>'Data Catalogue 2023_RSS'!B119</f>
        <v>27</v>
      </c>
      <c r="C119" s="30">
        <f>'Data Catalogue 2023_RSS'!C119</f>
        <v>3</v>
      </c>
      <c r="D119" s="30" t="str">
        <f>'Data Catalogue 2023_RSS'!D119</f>
        <v>27.3</v>
      </c>
      <c r="E119" s="31" t="str">
        <f>'Data Catalogue 2023_RSS'!E119</f>
        <v>Electricity purchased/consumed</v>
      </c>
      <c r="F119" s="32">
        <f>VLOOKUP('Data Catalogue 2023_RSS'!F119,'Codebook Machine Read'!J:K,2,FALSE)</f>
        <v>3</v>
      </c>
      <c r="G119" s="32">
        <f>VLOOKUP('Data Catalogue 2023_RSS'!G119,'Codebook Machine Read'!AE:AF,2,FALSE)</f>
        <v>3</v>
      </c>
      <c r="H119" s="32" t="str">
        <f>'Data Catalogue 2023_RSS'!H119</f>
        <v>entity</v>
      </c>
      <c r="I119" s="32">
        <f>'Data Catalogue 2023_RSS'!I119</f>
        <v>63</v>
      </c>
      <c r="J119" s="30" t="str">
        <f>'Data Catalogue 2023_RSS'!J119</f>
        <v>energy.tsens.elecpurccons.entity.tnb</v>
      </c>
      <c r="K119" s="30" t="str">
        <f>'Data Catalogue 2023_RSS'!K119</f>
        <v>energy.tsens.elecpurccons.entity.tnb.27.3</v>
      </c>
      <c r="L119" s="31" t="str">
        <f>'Data Catalogue 2023_RSS'!L119</f>
        <v>1. TNB pricing and tariff (example electricity bill)
2. Sabah pricing and tariff (example electricity bill)
3. Sarawak pricing and tariff (example electricity bill)</v>
      </c>
      <c r="M119" s="32" cm="1">
        <f t="array" ref="M119">INDEX('Codebook Machine Read'!T:T,MATCH(TRUE,INDEX('Codebook Machine Read'!S:S='Data Catalogue 2023_RSS'!M119,0),0))</f>
        <v>76</v>
      </c>
      <c r="N119" s="32">
        <f>VLOOKUP('Data Catalogue 2023_RSS'!N119,'Codebook Machine Read'!D:E,2,FALSE)</f>
        <v>15</v>
      </c>
      <c r="O119" s="32">
        <f>VLOOKUP('Data Catalogue 2023_RSS'!O119,'Codebook Machine Read'!A:B,2,FALSE)</f>
        <v>1</v>
      </c>
      <c r="P119" s="33">
        <f>VLOOKUP('Data Catalogue 2023_RSS'!P119,'Codebook Machine Read'!V:W,2,FALSE)</f>
        <v>131</v>
      </c>
      <c r="Q119" s="32">
        <f>VLOOKUP('Data Catalogue 2023_RSS'!Q119,'Codebook Machine Read'!Y:Z,2,FALSE)</f>
        <v>1</v>
      </c>
      <c r="R119" s="32">
        <f>VLOOKUP('Data Catalogue 2023_RSS'!R119,'Codebook Machine Read'!AB:AC,2,FALSE)</f>
        <v>1</v>
      </c>
      <c r="S119" s="34">
        <f>VLOOKUP('Data Catalogue 2023_Excel'!R119,'Codebook Machine Read'!G:H,2,FALSE)</f>
        <v>3</v>
      </c>
      <c r="T119" s="36">
        <f>'Data Catalogue 2023_RSS'!T119</f>
        <v>0</v>
      </c>
      <c r="U119" s="36">
        <f>'Data Catalogue 2023_RSS'!U119</f>
        <v>0</v>
      </c>
      <c r="V119" s="34">
        <f>VLOOKUP('Data Catalogue 2023_Excel'!S119,'Codebook Machine Read'!$P:$Q,2, FALSE)</f>
        <v>0</v>
      </c>
      <c r="W119" s="31" t="str">
        <f>'Data Catalogue 2023_RSS'!W119</f>
        <v>Not available</v>
      </c>
      <c r="X119" s="35">
        <f>'Data Catalogue 2023_RSS'!X119</f>
        <v>1</v>
      </c>
      <c r="Y119" s="35">
        <f>'Data Catalogue 2023_RSS'!Y119</f>
        <v>0</v>
      </c>
      <c r="Z119" s="35">
        <f>'Data Catalogue 2023_RSS'!Z119</f>
        <v>0</v>
      </c>
      <c r="AA119" s="35">
        <f>'Data Catalogue 2023_RSS'!AA119</f>
        <v>1</v>
      </c>
      <c r="AB119" s="35">
        <f>'Data Catalogue 2023_RSS'!AB119</f>
        <v>1</v>
      </c>
      <c r="AC119" s="35">
        <f>'Data Catalogue 2023_RSS'!AC119</f>
        <v>0</v>
      </c>
      <c r="AD119" s="35">
        <f>'Data Catalogue 2023_RSS'!AD119</f>
        <v>0</v>
      </c>
      <c r="AE119" s="35">
        <f>'Data Catalogue 2023_RSS'!AE119</f>
        <v>0</v>
      </c>
      <c r="AF119" s="31" t="str">
        <f>'Data Catalogue 2023_RSS'!AF119</f>
        <v xml:space="preserve">Energy Statistics Database can be purchased through United Nations Shop from USD$600 (https://unstats.un.org/unsd/energystats/data). All utility companies are subjected to Personal Data Protection Act (PDPA). </v>
      </c>
    </row>
    <row r="120" spans="1:32" x14ac:dyDescent="0.2">
      <c r="A120" s="30">
        <f>'Data Catalogue 2023_RSS'!A120</f>
        <v>118</v>
      </c>
      <c r="B120" s="30">
        <f>'Data Catalogue 2023_RSS'!B120</f>
        <v>27</v>
      </c>
      <c r="C120" s="30">
        <f>'Data Catalogue 2023_RSS'!C120</f>
        <v>4</v>
      </c>
      <c r="D120" s="30" t="str">
        <f>'Data Catalogue 2023_RSS'!D120</f>
        <v>27.4</v>
      </c>
      <c r="E120" s="31" t="str">
        <f>'Data Catalogue 2023_RSS'!E120</f>
        <v>Electricity purchased/consumed</v>
      </c>
      <c r="F120" s="32">
        <f>VLOOKUP('Data Catalogue 2023_RSS'!F120,'Codebook Machine Read'!J:K,2,FALSE)</f>
        <v>3</v>
      </c>
      <c r="G120" s="32">
        <f>VLOOKUP('Data Catalogue 2023_RSS'!G120,'Codebook Machine Read'!AE:AF,2,FALSE)</f>
        <v>3</v>
      </c>
      <c r="H120" s="32" t="str">
        <f>'Data Catalogue 2023_RSS'!H120</f>
        <v>property</v>
      </c>
      <c r="I120" s="32">
        <f>'Data Catalogue 2023_RSS'!I120</f>
        <v>64</v>
      </c>
      <c r="J120" s="30" t="str">
        <f>'Data Catalogue 2023_RSS'!J120</f>
        <v>energy.tsens.elecpurccons.property.tnb</v>
      </c>
      <c r="K120" s="30" t="str">
        <f>'Data Catalogue 2023_RSS'!K120</f>
        <v>energy.tsens.elecpurccons.property.tnb.27.4</v>
      </c>
      <c r="L120" s="31" t="str">
        <f>'Data Catalogue 2023_RSS'!L120</f>
        <v>1. TNB pricing and tariff (example electricity bill)
2. Sabah pricing and tariff (example electricity bill)
3. Sarawak pricing and tariff (example electricity bill)</v>
      </c>
      <c r="M120" s="32" cm="1">
        <f t="array" ref="M120">INDEX('Codebook Machine Read'!T:T,MATCH(TRUE,INDEX('Codebook Machine Read'!S:S='Data Catalogue 2023_RSS'!M120,0),0))</f>
        <v>76</v>
      </c>
      <c r="N120" s="32">
        <f>VLOOKUP('Data Catalogue 2023_RSS'!N120,'Codebook Machine Read'!D:E,2,FALSE)</f>
        <v>30</v>
      </c>
      <c r="O120" s="32">
        <f>VLOOKUP('Data Catalogue 2023_RSS'!O120,'Codebook Machine Read'!A:B,2,FALSE)</f>
        <v>1</v>
      </c>
      <c r="P120" s="33">
        <f>VLOOKUP('Data Catalogue 2023_RSS'!P120,'Codebook Machine Read'!V:W,2,FALSE)</f>
        <v>131</v>
      </c>
      <c r="Q120" s="32">
        <f>VLOOKUP('Data Catalogue 2023_RSS'!Q120,'Codebook Machine Read'!Y:Z,2,FALSE)</f>
        <v>1</v>
      </c>
      <c r="R120" s="32">
        <f>VLOOKUP('Data Catalogue 2023_RSS'!R120,'Codebook Machine Read'!AB:AC,2,FALSE)</f>
        <v>1</v>
      </c>
      <c r="S120" s="34">
        <f>VLOOKUP('Data Catalogue 2023_Excel'!R120,'Codebook Machine Read'!G:H,2,FALSE)</f>
        <v>3</v>
      </c>
      <c r="T120" s="36">
        <f>'Data Catalogue 2023_RSS'!T120</f>
        <v>0</v>
      </c>
      <c r="U120" s="36">
        <f>'Data Catalogue 2023_RSS'!U120</f>
        <v>0</v>
      </c>
      <c r="V120" s="34">
        <f>VLOOKUP('Data Catalogue 2023_Excel'!S120,'Codebook Machine Read'!$P:$Q,2, FALSE)</f>
        <v>0</v>
      </c>
      <c r="W120" s="31" t="str">
        <f>'Data Catalogue 2023_RSS'!W120</f>
        <v>Not available</v>
      </c>
      <c r="X120" s="35">
        <f>'Data Catalogue 2023_RSS'!X120</f>
        <v>1</v>
      </c>
      <c r="Y120" s="35">
        <f>'Data Catalogue 2023_RSS'!Y120</f>
        <v>0</v>
      </c>
      <c r="Z120" s="35">
        <f>'Data Catalogue 2023_RSS'!Z120</f>
        <v>0</v>
      </c>
      <c r="AA120" s="35">
        <f>'Data Catalogue 2023_RSS'!AA120</f>
        <v>1</v>
      </c>
      <c r="AB120" s="35">
        <f>'Data Catalogue 2023_RSS'!AB120</f>
        <v>1</v>
      </c>
      <c r="AC120" s="35">
        <f>'Data Catalogue 2023_RSS'!AC120</f>
        <v>0</v>
      </c>
      <c r="AD120" s="35">
        <f>'Data Catalogue 2023_RSS'!AD120</f>
        <v>0</v>
      </c>
      <c r="AE120" s="35">
        <f>'Data Catalogue 2023_RSS'!AE120</f>
        <v>0</v>
      </c>
      <c r="AF120" s="31" t="str">
        <f>'Data Catalogue 2023_RSS'!AF120</f>
        <v xml:space="preserve">Energy Statistics Database can be purchased through United Nations Shop from USD$600 (https://unstats.un.org/unsd/energystats/data). All utility companies are subjected to Personal Data Protection Act (PDPA). </v>
      </c>
    </row>
    <row r="121" spans="1:32" x14ac:dyDescent="0.2">
      <c r="A121" s="30">
        <f>'Data Catalogue 2023_RSS'!A121</f>
        <v>119</v>
      </c>
      <c r="B121" s="30">
        <f>'Data Catalogue 2023_RSS'!B121</f>
        <v>27</v>
      </c>
      <c r="C121" s="30">
        <f>'Data Catalogue 2023_RSS'!C121</f>
        <v>5</v>
      </c>
      <c r="D121" s="30" t="str">
        <f>'Data Catalogue 2023_RSS'!D121</f>
        <v>27.5</v>
      </c>
      <c r="E121" s="31" t="str">
        <f>'Data Catalogue 2023_RSS'!E121</f>
        <v>Electricity purchased/consumed</v>
      </c>
      <c r="F121" s="32">
        <f>VLOOKUP('Data Catalogue 2023_RSS'!F121,'Codebook Machine Read'!J:K,2,FALSE)</f>
        <v>3</v>
      </c>
      <c r="G121" s="32">
        <f>VLOOKUP('Data Catalogue 2023_RSS'!G121,'Codebook Machine Read'!AE:AF,2,FALSE)</f>
        <v>3</v>
      </c>
      <c r="H121" s="32" t="str">
        <f>'Data Catalogue 2023_RSS'!H121</f>
        <v>sector</v>
      </c>
      <c r="I121" s="32">
        <f>'Data Catalogue 2023_RSS'!I121</f>
        <v>65</v>
      </c>
      <c r="J121" s="30" t="str">
        <f>'Data Catalogue 2023_RSS'!J121</f>
        <v>energy.tsens.elecpurccons.sector.ec</v>
      </c>
      <c r="K121" s="30" t="str">
        <f>'Data Catalogue 2023_RSS'!K121</f>
        <v>energy.tsens.elecpurccons.sector.ec.27.5</v>
      </c>
      <c r="L121" s="31" t="str">
        <f>'Data Catalogue 2023_RSS'!L121</f>
        <v>1. TNB pricing and tariff (example electricity bill)
2. Sabah pricing and tariff (example electricity bill)
3. Sarawak pricing and tariff (example electricity bill)</v>
      </c>
      <c r="M121" s="32" cm="1">
        <f t="array" ref="M121">INDEX('Codebook Machine Read'!T:T,MATCH(TRUE,INDEX('Codebook Machine Read'!S:S='Data Catalogue 2023_RSS'!M121,0),0))</f>
        <v>76</v>
      </c>
      <c r="N121" s="32">
        <f>VLOOKUP('Data Catalogue 2023_RSS'!N121,'Codebook Machine Read'!D:E,2,FALSE)</f>
        <v>36</v>
      </c>
      <c r="O121" s="32">
        <f>VLOOKUP('Data Catalogue 2023_RSS'!O121,'Codebook Machine Read'!A:B,2,FALSE)</f>
        <v>1</v>
      </c>
      <c r="P121" s="33">
        <f>VLOOKUP('Data Catalogue 2023_RSS'!P121,'Codebook Machine Read'!V:W,2,FALSE)</f>
        <v>40</v>
      </c>
      <c r="Q121" s="32">
        <f>VLOOKUP('Data Catalogue 2023_RSS'!Q121,'Codebook Machine Read'!Y:Z,2,FALSE)</f>
        <v>4</v>
      </c>
      <c r="R121" s="32">
        <f>VLOOKUP('Data Catalogue 2023_RSS'!R121,'Codebook Machine Read'!AB:AC,2,FALSE)</f>
        <v>1</v>
      </c>
      <c r="S121" s="34">
        <f>VLOOKUP('Data Catalogue 2023_Excel'!R121,'Codebook Machine Read'!G:H,2,FALSE)</f>
        <v>1</v>
      </c>
      <c r="T121" s="36">
        <f>'Data Catalogue 2023_RSS'!T121</f>
        <v>1978</v>
      </c>
      <c r="U121" s="36">
        <f>'Data Catalogue 2023_RSS'!U121</f>
        <v>2020</v>
      </c>
      <c r="V121" s="34">
        <f>VLOOKUP('Data Catalogue 2023_Excel'!S121,'Codebook Machine Read'!$P:$Q,2, FALSE)</f>
        <v>7</v>
      </c>
      <c r="W121" s="31" t="str">
        <f>'Data Catalogue 2023_RSS'!W121</f>
        <v>https://meih.st.gov.my/statistics</v>
      </c>
      <c r="X121" s="35">
        <f>'Data Catalogue 2023_RSS'!X121</f>
        <v>1</v>
      </c>
      <c r="Y121" s="35">
        <f>'Data Catalogue 2023_RSS'!Y121</f>
        <v>0</v>
      </c>
      <c r="Z121" s="35">
        <f>'Data Catalogue 2023_RSS'!Z121</f>
        <v>0</v>
      </c>
      <c r="AA121" s="35">
        <f>'Data Catalogue 2023_RSS'!AA121</f>
        <v>1</v>
      </c>
      <c r="AB121" s="35">
        <f>'Data Catalogue 2023_RSS'!AB121</f>
        <v>1</v>
      </c>
      <c r="AC121" s="35">
        <f>'Data Catalogue 2023_RSS'!AC121</f>
        <v>0</v>
      </c>
      <c r="AD121" s="35">
        <f>'Data Catalogue 2023_RSS'!AD121</f>
        <v>0</v>
      </c>
      <c r="AE121" s="35">
        <f>'Data Catalogue 2023_RSS'!AE121</f>
        <v>0</v>
      </c>
      <c r="AF121" s="31" t="str">
        <f>'Data Catalogue 2023_RSS'!AF121</f>
        <v>The data published by EC is based on sectors (Industrial, Transport, Agriculture, Non-Energy, Residential and Commercial Sector) instead of industrial sector classification as per MSIC 2008.</v>
      </c>
    </row>
    <row r="122" spans="1:32" x14ac:dyDescent="0.2">
      <c r="A122" s="30">
        <f>'Data Catalogue 2023_RSS'!A122</f>
        <v>120</v>
      </c>
      <c r="B122" s="30">
        <f>'Data Catalogue 2023_RSS'!B122</f>
        <v>27</v>
      </c>
      <c r="C122" s="30">
        <f>'Data Catalogue 2023_RSS'!C122</f>
        <v>6</v>
      </c>
      <c r="D122" s="30" t="str">
        <f>'Data Catalogue 2023_RSS'!D122</f>
        <v>27.6</v>
      </c>
      <c r="E122" s="31" t="str">
        <f>'Data Catalogue 2023_RSS'!E122</f>
        <v>Electricity purchased/consumed</v>
      </c>
      <c r="F122" s="32">
        <f>VLOOKUP('Data Catalogue 2023_RSS'!F122,'Codebook Machine Read'!J:K,2,FALSE)</f>
        <v>3</v>
      </c>
      <c r="G122" s="32">
        <f>VLOOKUP('Data Catalogue 2023_RSS'!G122,'Codebook Machine Read'!AE:AF,2,FALSE)</f>
        <v>3</v>
      </c>
      <c r="H122" s="32" t="str">
        <f>'Data Catalogue 2023_RSS'!H122</f>
        <v>sector</v>
      </c>
      <c r="I122" s="32">
        <f>'Data Catalogue 2023_RSS'!I122</f>
        <v>65</v>
      </c>
      <c r="J122" s="30" t="str">
        <f>'Data Catalogue 2023_RSS'!J122</f>
        <v>energy.tsens.elecpurccons.sector.gso</v>
      </c>
      <c r="K122" s="30" t="str">
        <f>'Data Catalogue 2023_RSS'!K122</f>
        <v>energy.tsens.elecpurccons.sector.gso.27.6</v>
      </c>
      <c r="L122" s="31" t="str">
        <f>'Data Catalogue 2023_RSS'!L122</f>
        <v>1. TNB pricing and tariff (example electricity bill)
2. Sabah pricing and tariff (example electricity bill)
3. Sarawak pricing and tariff (example electricity bill)</v>
      </c>
      <c r="M122" s="32" cm="1">
        <f t="array" ref="M122">INDEX('Codebook Machine Read'!T:T,MATCH(TRUE,INDEX('Codebook Machine Read'!S:S='Data Catalogue 2023_RSS'!M122,0),0))</f>
        <v>76</v>
      </c>
      <c r="N122" s="32">
        <f>VLOOKUP('Data Catalogue 2023_RSS'!N122,'Codebook Machine Read'!D:E,2,FALSE)</f>
        <v>36</v>
      </c>
      <c r="O122" s="32">
        <f>VLOOKUP('Data Catalogue 2023_RSS'!O122,'Codebook Machine Read'!A:B,2,FALSE)</f>
        <v>1</v>
      </c>
      <c r="P122" s="33">
        <f>VLOOKUP('Data Catalogue 2023_RSS'!P122,'Codebook Machine Read'!V:W,2,FALSE)</f>
        <v>67</v>
      </c>
      <c r="Q122" s="32">
        <f>VLOOKUP('Data Catalogue 2023_RSS'!Q122,'Codebook Machine Read'!Y:Z,2,FALSE)</f>
        <v>1</v>
      </c>
      <c r="R122" s="32">
        <f>VLOOKUP('Data Catalogue 2023_RSS'!R122,'Codebook Machine Read'!AB:AC,2,FALSE)</f>
        <v>1</v>
      </c>
      <c r="S122" s="34">
        <f>VLOOKUP('Data Catalogue 2023_Excel'!R122,'Codebook Machine Read'!G:H,2,FALSE)</f>
        <v>1</v>
      </c>
      <c r="T122" s="36">
        <f>'Data Catalogue 2023_RSS'!T122</f>
        <v>2022</v>
      </c>
      <c r="U122" s="36">
        <f>'Data Catalogue 2023_RSS'!U122</f>
        <v>2023</v>
      </c>
      <c r="V122" s="34">
        <f>VLOOKUP('Data Catalogue 2023_Excel'!S122,'Codebook Machine Read'!$P:$Q,2, FALSE)</f>
        <v>2</v>
      </c>
      <c r="W122" s="31" t="str">
        <f>'Data Catalogue 2023_RSS'!W122</f>
        <v>https://www.gso.org.my/SystemData/SystemDemand.aspx</v>
      </c>
      <c r="X122" s="35">
        <f>'Data Catalogue 2023_RSS'!X122</f>
        <v>1</v>
      </c>
      <c r="Y122" s="35">
        <f>'Data Catalogue 2023_RSS'!Y122</f>
        <v>0</v>
      </c>
      <c r="Z122" s="35">
        <f>'Data Catalogue 2023_RSS'!Z122</f>
        <v>0</v>
      </c>
      <c r="AA122" s="35">
        <f>'Data Catalogue 2023_RSS'!AA122</f>
        <v>1</v>
      </c>
      <c r="AB122" s="35">
        <f>'Data Catalogue 2023_RSS'!AB122</f>
        <v>1</v>
      </c>
      <c r="AC122" s="35">
        <f>'Data Catalogue 2023_RSS'!AC122</f>
        <v>0</v>
      </c>
      <c r="AD122" s="35">
        <f>'Data Catalogue 2023_RSS'!AD122</f>
        <v>0</v>
      </c>
      <c r="AE122" s="35">
        <f>'Data Catalogue 2023_RSS'!AE122</f>
        <v>0</v>
      </c>
      <c r="AF122" s="31" t="str">
        <f>'Data Catalogue 2023_RSS'!AF122</f>
        <v>The Grid System Operator (GSO) is primarily responsible for the day-to-day real-time operation and the management of the Peninsular grid system, together with the short and medium term planning of the transmission network and generation facilities. This includes the interconnections with Thailand and Singapore. GSO endeavours to maintain overall reliability of the grid system within the approved Transmission System Reliability Standards (TSRS) and in compliance with Grid Code for Peninsular Malaysia.</v>
      </c>
    </row>
    <row r="123" spans="1:32" x14ac:dyDescent="0.2">
      <c r="A123" s="30">
        <f>'Data Catalogue 2023_RSS'!A123</f>
        <v>121</v>
      </c>
      <c r="B123" s="30">
        <f>'Data Catalogue 2023_RSS'!B123</f>
        <v>28</v>
      </c>
      <c r="C123" s="30">
        <f>'Data Catalogue 2023_RSS'!C123</f>
        <v>1</v>
      </c>
      <c r="D123" s="30" t="str">
        <f>'Data Catalogue 2023_RSS'!D123</f>
        <v>28.1</v>
      </c>
      <c r="E123" s="31" t="str">
        <f>'Data Catalogue 2023_RSS'!E123</f>
        <v>Electricity generation</v>
      </c>
      <c r="F123" s="32">
        <f>VLOOKUP('Data Catalogue 2023_RSS'!F123,'Codebook Machine Read'!J:K,2,FALSE)</f>
        <v>3</v>
      </c>
      <c r="G123" s="32">
        <f>VLOOKUP('Data Catalogue 2023_RSS'!G123,'Codebook Machine Read'!AE:AF,2,FALSE)</f>
        <v>3</v>
      </c>
      <c r="H123" s="32" t="str">
        <f>'Data Catalogue 2023_RSS'!H123</f>
        <v>country</v>
      </c>
      <c r="I123" s="32">
        <f>'Data Catalogue 2023_RSS'!I123</f>
        <v>66</v>
      </c>
      <c r="J123" s="30" t="str">
        <f>'Data Catalogue 2023_RSS'!J123</f>
        <v>energy.tsens.elecgen.country.iea</v>
      </c>
      <c r="K123" s="30" t="str">
        <f>'Data Catalogue 2023_RSS'!K123</f>
        <v>energy.tsens.elecgen.country.iea.28.1</v>
      </c>
      <c r="L123" s="31" t="str">
        <f>'Data Catalogue 2023_RSS'!L123</f>
        <v>International Energy Agency (IEA)</v>
      </c>
      <c r="M123" s="32" cm="1">
        <f t="array" ref="M123">INDEX('Codebook Machine Read'!T:T,MATCH(TRUE,INDEX('Codebook Machine Read'!S:S='Data Catalogue 2023_RSS'!M123,0),0))</f>
        <v>62</v>
      </c>
      <c r="N123" s="32">
        <f>VLOOKUP('Data Catalogue 2023_RSS'!N123,'Codebook Machine Read'!D:E,2,FALSE)</f>
        <v>9</v>
      </c>
      <c r="O123" s="32">
        <f>VLOOKUP('Data Catalogue 2023_RSS'!O123,'Codebook Machine Read'!A:B,2,FALSE)</f>
        <v>1</v>
      </c>
      <c r="P123" s="33">
        <f>VLOOKUP('Data Catalogue 2023_RSS'!P123,'Codebook Machine Read'!V:W,2,FALSE)</f>
        <v>74</v>
      </c>
      <c r="Q123" s="32">
        <f>VLOOKUP('Data Catalogue 2023_RSS'!Q123,'Codebook Machine Read'!Y:Z,2,FALSE)</f>
        <v>3</v>
      </c>
      <c r="R123" s="32">
        <f>VLOOKUP('Data Catalogue 2023_RSS'!R123,'Codebook Machine Read'!AB:AC,2,FALSE)</f>
        <v>2</v>
      </c>
      <c r="S123" s="34">
        <f>VLOOKUP('Data Catalogue 2023_Excel'!R123,'Codebook Machine Read'!G:H,2,FALSE)</f>
        <v>2</v>
      </c>
      <c r="T123" s="36">
        <f>'Data Catalogue 2023_RSS'!T123</f>
        <v>1990</v>
      </c>
      <c r="U123" s="36">
        <f>'Data Catalogue 2023_RSS'!U123</f>
        <v>2020</v>
      </c>
      <c r="V123" s="34">
        <f>VLOOKUP('Data Catalogue 2023_Excel'!S123,'Codebook Machine Read'!$P:$Q,2, FALSE)</f>
        <v>7</v>
      </c>
      <c r="W123" s="31" t="str">
        <f>'Data Catalogue 2023_RSS'!W123</f>
        <v>https://www.iea.org/countries/malaysia</v>
      </c>
      <c r="X123" s="35">
        <f>'Data Catalogue 2023_RSS'!X123</f>
        <v>0</v>
      </c>
      <c r="Y123" s="35">
        <f>'Data Catalogue 2023_RSS'!Y123</f>
        <v>1</v>
      </c>
      <c r="Z123" s="35">
        <f>'Data Catalogue 2023_RSS'!Z123</f>
        <v>0</v>
      </c>
      <c r="AA123" s="35">
        <f>'Data Catalogue 2023_RSS'!AA123</f>
        <v>0</v>
      </c>
      <c r="AB123" s="35">
        <f>'Data Catalogue 2023_RSS'!AB123</f>
        <v>0</v>
      </c>
      <c r="AC123" s="35">
        <f>'Data Catalogue 2023_RSS'!AC123</f>
        <v>0</v>
      </c>
      <c r="AD123" s="35">
        <f>'Data Catalogue 2023_RSS'!AD123</f>
        <v>1</v>
      </c>
      <c r="AE123" s="35">
        <f>'Data Catalogue 2023_RSS'!AE123</f>
        <v>1</v>
      </c>
      <c r="AF123" s="31" t="str">
        <f>'Data Catalogue 2023_RSS'!AF123</f>
        <v>IEA publishes key energy data by country. Charts showing data for Malaysia is available publicly on their country page. However, full data download requires subscription.</v>
      </c>
    </row>
    <row r="124" spans="1:32" x14ac:dyDescent="0.2">
      <c r="A124" s="30">
        <f>'Data Catalogue 2023_RSS'!A124</f>
        <v>122</v>
      </c>
      <c r="B124" s="30">
        <f>'Data Catalogue 2023_RSS'!B124</f>
        <v>28</v>
      </c>
      <c r="C124" s="30">
        <f>'Data Catalogue 2023_RSS'!C124</f>
        <v>2</v>
      </c>
      <c r="D124" s="30" t="str">
        <f>'Data Catalogue 2023_RSS'!D124</f>
        <v>28.2</v>
      </c>
      <c r="E124" s="31" t="str">
        <f>'Data Catalogue 2023_RSS'!E124</f>
        <v>Electricity generation</v>
      </c>
      <c r="F124" s="32">
        <f>VLOOKUP('Data Catalogue 2023_RSS'!F124,'Codebook Machine Read'!J:K,2,FALSE)</f>
        <v>3</v>
      </c>
      <c r="G124" s="32">
        <f>VLOOKUP('Data Catalogue 2023_RSS'!G124,'Codebook Machine Read'!AE:AF,2,FALSE)</f>
        <v>3</v>
      </c>
      <c r="H124" s="32" t="str">
        <f>'Data Catalogue 2023_RSS'!H124</f>
        <v>source</v>
      </c>
      <c r="I124" s="32">
        <f>'Data Catalogue 2023_RSS'!I124</f>
        <v>67</v>
      </c>
      <c r="J124" s="30" t="str">
        <f>'Data Catalogue 2023_RSS'!J124</f>
        <v>energy.tsens.elecgen.source.ec</v>
      </c>
      <c r="K124" s="30" t="str">
        <f>'Data Catalogue 2023_RSS'!K124</f>
        <v>energy.tsens.elecgen.source.ec.28.2</v>
      </c>
      <c r="L124" s="31" t="str">
        <f>'Data Catalogue 2023_RSS'!L124</f>
        <v>Energy Commission</v>
      </c>
      <c r="M124" s="32" cm="1">
        <f t="array" ref="M124">INDEX('Codebook Machine Read'!T:T,MATCH(TRUE,INDEX('Codebook Machine Read'!S:S='Data Catalogue 2023_RSS'!M124,0),0))</f>
        <v>74</v>
      </c>
      <c r="N124" s="32">
        <f>VLOOKUP('Data Catalogue 2023_RSS'!N124,'Codebook Machine Read'!D:E,2,FALSE)</f>
        <v>38</v>
      </c>
      <c r="O124" s="32">
        <f>VLOOKUP('Data Catalogue 2023_RSS'!O124,'Codebook Machine Read'!A:B,2,FALSE)</f>
        <v>1</v>
      </c>
      <c r="P124" s="33">
        <f>VLOOKUP('Data Catalogue 2023_RSS'!P124,'Codebook Machine Read'!V:W,2,FALSE)</f>
        <v>40</v>
      </c>
      <c r="Q124" s="32">
        <f>VLOOKUP('Data Catalogue 2023_RSS'!Q124,'Codebook Machine Read'!Y:Z,2,FALSE)</f>
        <v>4</v>
      </c>
      <c r="R124" s="32">
        <f>VLOOKUP('Data Catalogue 2023_RSS'!R124,'Codebook Machine Read'!AB:AC,2,FALSE)</f>
        <v>1</v>
      </c>
      <c r="S124" s="34">
        <f>VLOOKUP('Data Catalogue 2023_Excel'!R124,'Codebook Machine Read'!G:H,2,FALSE)</f>
        <v>1</v>
      </c>
      <c r="T124" s="36">
        <f>'Data Catalogue 2023_RSS'!T124</f>
        <v>1978</v>
      </c>
      <c r="U124" s="36">
        <f>'Data Catalogue 2023_RSS'!U124</f>
        <v>2020</v>
      </c>
      <c r="V124" s="34">
        <f>VLOOKUP('Data Catalogue 2023_Excel'!S124,'Codebook Machine Read'!$P:$Q,2, FALSE)</f>
        <v>7</v>
      </c>
      <c r="W124" s="31" t="str">
        <f>'Data Catalogue 2023_RSS'!W124</f>
        <v>https://meih.st.gov.my/statistics</v>
      </c>
      <c r="X124" s="35">
        <f>'Data Catalogue 2023_RSS'!X124</f>
        <v>0</v>
      </c>
      <c r="Y124" s="35">
        <f>'Data Catalogue 2023_RSS'!Y124</f>
        <v>1</v>
      </c>
      <c r="Z124" s="35">
        <f>'Data Catalogue 2023_RSS'!Z124</f>
        <v>0</v>
      </c>
      <c r="AA124" s="35">
        <f>'Data Catalogue 2023_RSS'!AA124</f>
        <v>0</v>
      </c>
      <c r="AB124" s="35">
        <f>'Data Catalogue 2023_RSS'!AB124</f>
        <v>0</v>
      </c>
      <c r="AC124" s="35">
        <f>'Data Catalogue 2023_RSS'!AC124</f>
        <v>0</v>
      </c>
      <c r="AD124" s="35">
        <f>'Data Catalogue 2023_RSS'!AD124</f>
        <v>1</v>
      </c>
      <c r="AE124" s="35">
        <f>'Data Catalogue 2023_RSS'!AE124</f>
        <v>1</v>
      </c>
      <c r="AF124" s="31" t="str">
        <f>'Data Catalogue 2023_RSS'!AF124</f>
        <v>Energy Commission publishes data on electricity generation by sources: hydro, thermal stations and co-gen as well as total electricity generation from 1978 to 2020.</v>
      </c>
    </row>
    <row r="125" spans="1:32" x14ac:dyDescent="0.2">
      <c r="A125" s="30">
        <f>'Data Catalogue 2023_RSS'!A125</f>
        <v>123</v>
      </c>
      <c r="B125" s="30">
        <f>'Data Catalogue 2023_RSS'!B125</f>
        <v>29</v>
      </c>
      <c r="C125" s="30">
        <f>'Data Catalogue 2023_RSS'!C125</f>
        <v>1</v>
      </c>
      <c r="D125" s="30" t="str">
        <f>'Data Catalogue 2023_RSS'!D125</f>
        <v>29.1</v>
      </c>
      <c r="E125" s="31" t="str">
        <f>'Data Catalogue 2023_RSS'!E125</f>
        <v>Fuel used</v>
      </c>
      <c r="F125" s="32">
        <f>VLOOKUP('Data Catalogue 2023_RSS'!F125,'Codebook Machine Read'!J:K,2,FALSE)</f>
        <v>3</v>
      </c>
      <c r="G125" s="32">
        <f>VLOOKUP('Data Catalogue 2023_RSS'!G125,'Codebook Machine Read'!AE:AF,2,FALSE)</f>
        <v>3</v>
      </c>
      <c r="H125" s="32" t="str">
        <f>'Data Catalogue 2023_RSS'!H125</f>
        <v>sector</v>
      </c>
      <c r="I125" s="32">
        <f>'Data Catalogue 2023_RSS'!I125</f>
        <v>68</v>
      </c>
      <c r="J125" s="30" t="str">
        <f>'Data Catalogue 2023_RSS'!J125</f>
        <v>energy.tsens.fueluse.sector.ec</v>
      </c>
      <c r="K125" s="30" t="str">
        <f>'Data Catalogue 2023_RSS'!K125</f>
        <v>energy.tsens.fueluse.sector.ec.29.1</v>
      </c>
      <c r="L125" s="31" t="str">
        <f>'Data Catalogue 2023_RSS'!L125</f>
        <v>International Energy Agency (IEA)</v>
      </c>
      <c r="M125" s="32" cm="1">
        <f t="array" ref="M125">INDEX('Codebook Machine Read'!T:T,MATCH(TRUE,INDEX('Codebook Machine Read'!S:S='Data Catalogue 2023_RSS'!M125,0),0))</f>
        <v>13</v>
      </c>
      <c r="N125" s="32">
        <f>VLOOKUP('Data Catalogue 2023_RSS'!N125,'Codebook Machine Read'!D:E,2,FALSE)</f>
        <v>36</v>
      </c>
      <c r="O125" s="32">
        <f>VLOOKUP('Data Catalogue 2023_RSS'!O125,'Codebook Machine Read'!A:B,2,FALSE)</f>
        <v>1</v>
      </c>
      <c r="P125" s="33">
        <f>VLOOKUP('Data Catalogue 2023_RSS'!P125,'Codebook Machine Read'!V:W,2,FALSE)</f>
        <v>40</v>
      </c>
      <c r="Q125" s="32">
        <f>VLOOKUP('Data Catalogue 2023_RSS'!Q125,'Codebook Machine Read'!Y:Z,2,FALSE)</f>
        <v>4</v>
      </c>
      <c r="R125" s="32">
        <f>VLOOKUP('Data Catalogue 2023_RSS'!R125,'Codebook Machine Read'!AB:AC,2,FALSE)</f>
        <v>1</v>
      </c>
      <c r="S125" s="34">
        <f>VLOOKUP('Data Catalogue 2023_Excel'!R125,'Codebook Machine Read'!G:H,2,FALSE)</f>
        <v>1</v>
      </c>
      <c r="T125" s="36">
        <f>'Data Catalogue 2023_RSS'!T125</f>
        <v>1980</v>
      </c>
      <c r="U125" s="36">
        <f>'Data Catalogue 2023_RSS'!U125</f>
        <v>2020</v>
      </c>
      <c r="V125" s="34">
        <f>VLOOKUP('Data Catalogue 2023_Excel'!S125,'Codebook Machine Read'!$P:$Q,2, FALSE)</f>
        <v>7</v>
      </c>
      <c r="W125" s="31" t="str">
        <f>'Data Catalogue 2023_RSS'!W125</f>
        <v>https://meih.st.gov.my/statistics</v>
      </c>
      <c r="X125" s="35">
        <f>'Data Catalogue 2023_RSS'!X125</f>
        <v>1</v>
      </c>
      <c r="Y125" s="35">
        <f>'Data Catalogue 2023_RSS'!Y125</f>
        <v>0</v>
      </c>
      <c r="Z125" s="35">
        <f>'Data Catalogue 2023_RSS'!Z125</f>
        <v>0</v>
      </c>
      <c r="AA125" s="35">
        <f>'Data Catalogue 2023_RSS'!AA125</f>
        <v>1</v>
      </c>
      <c r="AB125" s="35">
        <f>'Data Catalogue 2023_RSS'!AB125</f>
        <v>0</v>
      </c>
      <c r="AC125" s="35">
        <f>'Data Catalogue 2023_RSS'!AC125</f>
        <v>0</v>
      </c>
      <c r="AD125" s="35">
        <f>'Data Catalogue 2023_RSS'!AD125</f>
        <v>0</v>
      </c>
      <c r="AE125" s="35">
        <f>'Data Catalogue 2023_RSS'!AE125</f>
        <v>0</v>
      </c>
      <c r="AF125" s="31" t="str">
        <f>'Data Catalogue 2023_RSS'!AF125</f>
        <v>EC publishes the data via:
1. Malaysia Energy Statistics Handbook (Final Energy Consumption by Sector)
2. MEIH (Final Energy Demand by Sector)
The data published by EC is based on sectors (Industrial, Transport, Agriculture, Non-Energy, Residential and Commercial Sector) instead of industrial sector classification as per MSIC 2008.</v>
      </c>
    </row>
    <row r="126" spans="1:32" x14ac:dyDescent="0.2">
      <c r="A126" s="30">
        <f>'Data Catalogue 2023_RSS'!A126</f>
        <v>124</v>
      </c>
      <c r="B126" s="30">
        <f>'Data Catalogue 2023_RSS'!B126</f>
        <v>30</v>
      </c>
      <c r="C126" s="30">
        <f>'Data Catalogue 2023_RSS'!C126</f>
        <v>1</v>
      </c>
      <c r="D126" s="30" t="str">
        <f>'Data Catalogue 2023_RSS'!D126</f>
        <v>30.1</v>
      </c>
      <c r="E126" s="31" t="str">
        <f>'Data Catalogue 2023_RSS'!E126</f>
        <v>Renewable energy purchased/produced</v>
      </c>
      <c r="F126" s="32">
        <f>VLOOKUP('Data Catalogue 2023_RSS'!F126,'Codebook Machine Read'!J:K,2,FALSE)</f>
        <v>3</v>
      </c>
      <c r="G126" s="32">
        <f>VLOOKUP('Data Catalogue 2023_RSS'!G126,'Codebook Machine Read'!AE:AF,2,FALSE)</f>
        <v>3</v>
      </c>
      <c r="H126" s="32" t="str">
        <f>'Data Catalogue 2023_RSS'!H126</f>
        <v>country</v>
      </c>
      <c r="I126" s="32">
        <f>'Data Catalogue 2023_RSS'!I126</f>
        <v>69</v>
      </c>
      <c r="J126" s="30" t="str">
        <f>'Data Catalogue 2023_RSS'!J126</f>
        <v>energy.tsens.repurchcons.country.entity</v>
      </c>
      <c r="K126" s="30" t="str">
        <f>'Data Catalogue 2023_RSS'!K126</f>
        <v>energy.tsens.repurchcons.country.entity.30.1</v>
      </c>
      <c r="L126" s="31" t="str">
        <f>'Data Catalogue 2023_RSS'!L126</f>
        <v xml:space="preserve">1. Renewable Energy Act 2011
2. Sustainable Energy Development Authority Act 2011 </v>
      </c>
      <c r="M126" s="32" cm="1">
        <f t="array" ref="M126">INDEX('Codebook Machine Read'!T:T,MATCH(TRUE,INDEX('Codebook Machine Read'!S:S='Data Catalogue 2023_RSS'!M126,0),0))</f>
        <v>38</v>
      </c>
      <c r="N126" s="32">
        <f>VLOOKUP('Data Catalogue 2023_RSS'!N126,'Codebook Machine Read'!D:E,2,FALSE)</f>
        <v>9</v>
      </c>
      <c r="O126" s="32">
        <f>VLOOKUP('Data Catalogue 2023_RSS'!O126,'Codebook Machine Read'!A:B,2,FALSE)</f>
        <v>2</v>
      </c>
      <c r="P126" s="33">
        <f>VLOOKUP('Data Catalogue 2023_RSS'!P126,'Codebook Machine Read'!V:W,2,FALSE)</f>
        <v>41</v>
      </c>
      <c r="Q126" s="32">
        <f>VLOOKUP('Data Catalogue 2023_RSS'!Q126,'Codebook Machine Read'!Y:Z,2,FALSE)</f>
        <v>1</v>
      </c>
      <c r="R126" s="32">
        <f>VLOOKUP('Data Catalogue 2023_RSS'!R126,'Codebook Machine Read'!AB:AC,2,FALSE)</f>
        <v>1</v>
      </c>
      <c r="S126" s="34">
        <f>VLOOKUP('Data Catalogue 2023_Excel'!R126,'Codebook Machine Read'!G:H,2,FALSE)</f>
        <v>0</v>
      </c>
      <c r="T126" s="36">
        <f>'Data Catalogue 2023_RSS'!T126</f>
        <v>0</v>
      </c>
      <c r="U126" s="36">
        <f>'Data Catalogue 2023_RSS'!U126</f>
        <v>0</v>
      </c>
      <c r="V126" s="34">
        <f>VLOOKUP('Data Catalogue 2023_Excel'!S126,'Codebook Machine Read'!$P:$Q,2, FALSE)</f>
        <v>0</v>
      </c>
      <c r="W126" s="31" t="str">
        <f>'Data Catalogue 2023_RSS'!W126</f>
        <v>Not available</v>
      </c>
      <c r="X126" s="35">
        <f>'Data Catalogue 2023_RSS'!X126</f>
        <v>1</v>
      </c>
      <c r="Y126" s="35">
        <f>'Data Catalogue 2023_RSS'!Y126</f>
        <v>0</v>
      </c>
      <c r="Z126" s="35">
        <f>'Data Catalogue 2023_RSS'!Z126</f>
        <v>0</v>
      </c>
      <c r="AA126" s="35">
        <f>'Data Catalogue 2023_RSS'!AA126</f>
        <v>1</v>
      </c>
      <c r="AB126" s="35">
        <f>'Data Catalogue 2023_RSS'!AB126</f>
        <v>0</v>
      </c>
      <c r="AC126" s="35">
        <f>'Data Catalogue 2023_RSS'!AC126</f>
        <v>0</v>
      </c>
      <c r="AD126" s="35">
        <f>'Data Catalogue 2023_RSS'!AD126</f>
        <v>0</v>
      </c>
      <c r="AE126" s="35">
        <f>'Data Catalogue 2023_RSS'!AE126</f>
        <v>0</v>
      </c>
      <c r="AF126" s="31" t="str">
        <f>'Data Catalogue 2023_RSS'!AF126</f>
        <v>Data is not available.</v>
      </c>
    </row>
    <row r="127" spans="1:32" x14ac:dyDescent="0.2">
      <c r="A127" s="30">
        <f>'Data Catalogue 2023_RSS'!A127</f>
        <v>125</v>
      </c>
      <c r="B127" s="30">
        <f>'Data Catalogue 2023_RSS'!B127</f>
        <v>30</v>
      </c>
      <c r="C127" s="30">
        <f>'Data Catalogue 2023_RSS'!C127</f>
        <v>2</v>
      </c>
      <c r="D127" s="30" t="str">
        <f>'Data Catalogue 2023_RSS'!D127</f>
        <v>30.2</v>
      </c>
      <c r="E127" s="31" t="str">
        <f>'Data Catalogue 2023_RSS'!E127</f>
        <v>Renewable energy purchased/produced</v>
      </c>
      <c r="F127" s="32">
        <f>VLOOKUP('Data Catalogue 2023_RSS'!F127,'Codebook Machine Read'!J:K,2,FALSE)</f>
        <v>3</v>
      </c>
      <c r="G127" s="32">
        <f>VLOOKUP('Data Catalogue 2023_RSS'!G127,'Codebook Machine Read'!AE:AF,2,FALSE)</f>
        <v>3</v>
      </c>
      <c r="H127" s="32" t="str">
        <f>'Data Catalogue 2023_RSS'!H127</f>
        <v>entity</v>
      </c>
      <c r="I127" s="32">
        <f>'Data Catalogue 2023_RSS'!I127</f>
        <v>70</v>
      </c>
      <c r="J127" s="30" t="str">
        <f>'Data Catalogue 2023_RSS'!J127</f>
        <v>energy.tsens.repurchcons.entity.seda</v>
      </c>
      <c r="K127" s="30" t="str">
        <f>'Data Catalogue 2023_RSS'!K127</f>
        <v>energy.tsens.repurchcons.entity.seda.30.2</v>
      </c>
      <c r="L127" s="31" t="str">
        <f>'Data Catalogue 2023_RSS'!L127</f>
        <v xml:space="preserve">1. Renewable Energy Act 2011
2. Sustainable Energy Development Authority Act 2011 </v>
      </c>
      <c r="M127" s="32" cm="1">
        <f t="array" ref="M127">INDEX('Codebook Machine Read'!T:T,MATCH(TRUE,INDEX('Codebook Machine Read'!S:S='Data Catalogue 2023_RSS'!M127,0),0))</f>
        <v>75</v>
      </c>
      <c r="N127" s="32">
        <f>VLOOKUP('Data Catalogue 2023_RSS'!N127,'Codebook Machine Read'!D:E,2,FALSE)</f>
        <v>15</v>
      </c>
      <c r="O127" s="32">
        <f>VLOOKUP('Data Catalogue 2023_RSS'!O127,'Codebook Machine Read'!A:B,2,FALSE)</f>
        <v>1</v>
      </c>
      <c r="P127" s="33">
        <f>VLOOKUP('Data Catalogue 2023_RSS'!P127,'Codebook Machine Read'!V:W,2,FALSE)</f>
        <v>127</v>
      </c>
      <c r="Q127" s="32">
        <f>VLOOKUP('Data Catalogue 2023_RSS'!Q127,'Codebook Machine Read'!Y:Z,2,FALSE)</f>
        <v>4</v>
      </c>
      <c r="R127" s="32">
        <f>VLOOKUP('Data Catalogue 2023_RSS'!R127,'Codebook Machine Read'!AB:AC,2,FALSE)</f>
        <v>1</v>
      </c>
      <c r="S127" s="34">
        <f>VLOOKUP('Data Catalogue 2023_Excel'!R127,'Codebook Machine Read'!G:H,2,FALSE)</f>
        <v>2</v>
      </c>
      <c r="T127" s="36">
        <f>'Data Catalogue 2023_RSS'!T127</f>
        <v>0</v>
      </c>
      <c r="U127" s="36">
        <f>'Data Catalogue 2023_RSS'!U127</f>
        <v>0</v>
      </c>
      <c r="V127" s="34">
        <f>VLOOKUP('Data Catalogue 2023_Excel'!S127,'Codebook Machine Read'!$P:$Q,2, FALSE)</f>
        <v>4</v>
      </c>
      <c r="W127" s="31" t="str">
        <f>'Data Catalogue 2023_RSS'!W127</f>
        <v>https://pvms.seda.gov.my/pvportal/</v>
      </c>
      <c r="X127" s="35">
        <f>'Data Catalogue 2023_RSS'!X127</f>
        <v>1</v>
      </c>
      <c r="Y127" s="35">
        <f>'Data Catalogue 2023_RSS'!Y127</f>
        <v>0</v>
      </c>
      <c r="Z127" s="35">
        <f>'Data Catalogue 2023_RSS'!Z127</f>
        <v>0</v>
      </c>
      <c r="AA127" s="35">
        <f>'Data Catalogue 2023_RSS'!AA127</f>
        <v>1</v>
      </c>
      <c r="AB127" s="35">
        <f>'Data Catalogue 2023_RSS'!AB127</f>
        <v>0</v>
      </c>
      <c r="AC127" s="35">
        <f>'Data Catalogue 2023_RSS'!AC127</f>
        <v>0</v>
      </c>
      <c r="AD127" s="35">
        <f>'Data Catalogue 2023_RSS'!AD127</f>
        <v>0</v>
      </c>
      <c r="AE127" s="35">
        <f>'Data Catalogue 2023_RSS'!AE127</f>
        <v>0</v>
      </c>
      <c r="AF127" s="31" t="str">
        <f>'Data Catalogue 2023_RSS'!AF127</f>
        <v>PV Monitoring System (PVMS) provides real-time data on electricity produced using solar photovoltaic (PV). Renewable energy producers need to register with PVMS.</v>
      </c>
    </row>
    <row r="128" spans="1:32" x14ac:dyDescent="0.2">
      <c r="A128" s="30">
        <f>'Data Catalogue 2023_RSS'!A128</f>
        <v>126</v>
      </c>
      <c r="B128" s="30">
        <f>'Data Catalogue 2023_RSS'!B128</f>
        <v>30</v>
      </c>
      <c r="C128" s="30">
        <f>'Data Catalogue 2023_RSS'!C128</f>
        <v>3</v>
      </c>
      <c r="D128" s="30" t="str">
        <f>'Data Catalogue 2023_RSS'!D128</f>
        <v>30.3</v>
      </c>
      <c r="E128" s="31" t="str">
        <f>'Data Catalogue 2023_RSS'!E128</f>
        <v>Renewable energy purchased/produced</v>
      </c>
      <c r="F128" s="32">
        <f>VLOOKUP('Data Catalogue 2023_RSS'!F128,'Codebook Machine Read'!J:K,2,FALSE)</f>
        <v>3</v>
      </c>
      <c r="G128" s="32">
        <f>VLOOKUP('Data Catalogue 2023_RSS'!G128,'Codebook Machine Read'!AE:AF,2,FALSE)</f>
        <v>3</v>
      </c>
      <c r="H128" s="32" t="str">
        <f>'Data Catalogue 2023_RSS'!H128</f>
        <v>sector</v>
      </c>
      <c r="I128" s="32">
        <f>'Data Catalogue 2023_RSS'!I128</f>
        <v>71</v>
      </c>
      <c r="J128" s="30" t="str">
        <f>'Data Catalogue 2023_RSS'!J128</f>
        <v>energy.tsens.repurchcons.sector.ec</v>
      </c>
      <c r="K128" s="30" t="str">
        <f>'Data Catalogue 2023_RSS'!K128</f>
        <v>energy.tsens.repurchcons.sector.ec.30.3</v>
      </c>
      <c r="L128" s="31" t="str">
        <f>'Data Catalogue 2023_RSS'!L128</f>
        <v xml:space="preserve">1. Renewable Energy Act 2011
2. Sustainable Energy Development Authority Act 2011 </v>
      </c>
      <c r="M128" s="32" cm="1">
        <f t="array" ref="M128">INDEX('Codebook Machine Read'!T:T,MATCH(TRUE,INDEX('Codebook Machine Read'!S:S='Data Catalogue 2023_RSS'!M128,0),0))</f>
        <v>75</v>
      </c>
      <c r="N128" s="32">
        <f>VLOOKUP('Data Catalogue 2023_RSS'!N128,'Codebook Machine Read'!D:E,2,FALSE)</f>
        <v>36</v>
      </c>
      <c r="O128" s="32">
        <f>VLOOKUP('Data Catalogue 2023_RSS'!O128,'Codebook Machine Read'!A:B,2,FALSE)</f>
        <v>1</v>
      </c>
      <c r="P128" s="33">
        <f>VLOOKUP('Data Catalogue 2023_RSS'!P128,'Codebook Machine Read'!V:W,2,FALSE)</f>
        <v>40</v>
      </c>
      <c r="Q128" s="32">
        <f>VLOOKUP('Data Catalogue 2023_RSS'!Q128,'Codebook Machine Read'!Y:Z,2,FALSE)</f>
        <v>4</v>
      </c>
      <c r="R128" s="32">
        <f>VLOOKUP('Data Catalogue 2023_RSS'!R128,'Codebook Machine Read'!AB:AC,2,FALSE)</f>
        <v>1</v>
      </c>
      <c r="S128" s="34">
        <f>VLOOKUP('Data Catalogue 2023_Excel'!R128,'Codebook Machine Read'!G:H,2,FALSE)</f>
        <v>1</v>
      </c>
      <c r="T128" s="36">
        <f>'Data Catalogue 2023_RSS'!T128</f>
        <v>2012</v>
      </c>
      <c r="U128" s="36">
        <f>'Data Catalogue 2023_RSS'!U128</f>
        <v>2020</v>
      </c>
      <c r="V128" s="34">
        <f>VLOOKUP('Data Catalogue 2023_Excel'!S128,'Codebook Machine Read'!$P:$Q,2, FALSE)</f>
        <v>7</v>
      </c>
      <c r="W128" s="31" t="str">
        <f>'Data Catalogue 2023_RSS'!W128</f>
        <v>https://meih.st.gov.my/statistics</v>
      </c>
      <c r="X128" s="35">
        <f>'Data Catalogue 2023_RSS'!X128</f>
        <v>1</v>
      </c>
      <c r="Y128" s="35">
        <f>'Data Catalogue 2023_RSS'!Y128</f>
        <v>0</v>
      </c>
      <c r="Z128" s="35">
        <f>'Data Catalogue 2023_RSS'!Z128</f>
        <v>0</v>
      </c>
      <c r="AA128" s="35">
        <f>'Data Catalogue 2023_RSS'!AA128</f>
        <v>1</v>
      </c>
      <c r="AB128" s="35">
        <f>'Data Catalogue 2023_RSS'!AB128</f>
        <v>0</v>
      </c>
      <c r="AC128" s="35">
        <f>'Data Catalogue 2023_RSS'!AC128</f>
        <v>0</v>
      </c>
      <c r="AD128" s="35">
        <f>'Data Catalogue 2023_RSS'!AD128</f>
        <v>0</v>
      </c>
      <c r="AE128" s="35">
        <f>'Data Catalogue 2023_RSS'!AE128</f>
        <v>0</v>
      </c>
      <c r="AF128" s="31" t="str">
        <f>'Data Catalogue 2023_RSS'!AF128</f>
        <v>EC publishes data on unit generated by types of prime movers (e.g., hydro, solar, biogas, biomass). Amount of renewable energy purchased/produced by sector is not available. However, electricity generation data is available but not immediately obvious what type is deemed as renewable energy. Electricity Generation (ktoe) by prime mover (e.g. Hydro, Thermal Stations, Co-Gen) available since 1978 to 2020. Installed Generation Capacity (MW) available as well (from 1990 to 2020) according to Utility (TNB, SESB, SEB, IPP) and then by fuel types (Hydro and non-renewable etc.).</v>
      </c>
    </row>
    <row r="129" spans="1:32" x14ac:dyDescent="0.2">
      <c r="A129" s="30">
        <f>'Data Catalogue 2023_RSS'!A129</f>
        <v>127</v>
      </c>
      <c r="B129" s="30">
        <f>'Data Catalogue 2023_RSS'!B129</f>
        <v>30</v>
      </c>
      <c r="C129" s="30">
        <f>'Data Catalogue 2023_RSS'!C129</f>
        <v>4</v>
      </c>
      <c r="D129" s="30" t="str">
        <f>'Data Catalogue 2023_RSS'!D129</f>
        <v>30.4</v>
      </c>
      <c r="E129" s="31" t="str">
        <f>'Data Catalogue 2023_RSS'!E129</f>
        <v>Renewable energy purchased/produced</v>
      </c>
      <c r="F129" s="32">
        <f>VLOOKUP('Data Catalogue 2023_RSS'!F129,'Codebook Machine Read'!J:K,2,FALSE)</f>
        <v>3</v>
      </c>
      <c r="G129" s="32">
        <f>VLOOKUP('Data Catalogue 2023_RSS'!G129,'Codebook Machine Read'!AE:AF,2,FALSE)</f>
        <v>3</v>
      </c>
      <c r="H129" s="32" t="str">
        <f>'Data Catalogue 2023_RSS'!H129</f>
        <v>sector</v>
      </c>
      <c r="I129" s="32">
        <f>'Data Catalogue 2023_RSS'!I129</f>
        <v>71</v>
      </c>
      <c r="J129" s="30" t="str">
        <f>'Data Catalogue 2023_RSS'!J129</f>
        <v>energy.tsens.repurchcons.sector.gso</v>
      </c>
      <c r="K129" s="30" t="str">
        <f>'Data Catalogue 2023_RSS'!K129</f>
        <v>energy.tsens.repurchcons.sector.gso.30.4</v>
      </c>
      <c r="L129" s="31" t="str">
        <f>'Data Catalogue 2023_RSS'!L129</f>
        <v xml:space="preserve">1. Renewable Energy Act 2011
2. Sustainable Energy Development Authority Act 2011 </v>
      </c>
      <c r="M129" s="32" cm="1">
        <f t="array" ref="M129">INDEX('Codebook Machine Read'!T:T,MATCH(TRUE,INDEX('Codebook Machine Read'!S:S='Data Catalogue 2023_RSS'!M129,0),0))</f>
        <v>75</v>
      </c>
      <c r="N129" s="32">
        <f>VLOOKUP('Data Catalogue 2023_RSS'!N129,'Codebook Machine Read'!D:E,2,FALSE)</f>
        <v>36</v>
      </c>
      <c r="O129" s="32">
        <f>VLOOKUP('Data Catalogue 2023_RSS'!O129,'Codebook Machine Read'!A:B,2,FALSE)</f>
        <v>1</v>
      </c>
      <c r="P129" s="33">
        <f>VLOOKUP('Data Catalogue 2023_RSS'!P129,'Codebook Machine Read'!V:W,2,FALSE)</f>
        <v>67</v>
      </c>
      <c r="Q129" s="32">
        <f>VLOOKUP('Data Catalogue 2023_RSS'!Q129,'Codebook Machine Read'!Y:Z,2,FALSE)</f>
        <v>1</v>
      </c>
      <c r="R129" s="32">
        <f>VLOOKUP('Data Catalogue 2023_RSS'!R129,'Codebook Machine Read'!AB:AC,2,FALSE)</f>
        <v>1</v>
      </c>
      <c r="S129" s="34">
        <f>VLOOKUP('Data Catalogue 2023_Excel'!R129,'Codebook Machine Read'!G:H,2,FALSE)</f>
        <v>1</v>
      </c>
      <c r="T129" s="36">
        <f>'Data Catalogue 2023_RSS'!T129</f>
        <v>2022</v>
      </c>
      <c r="U129" s="36">
        <f>'Data Catalogue 2023_RSS'!U129</f>
        <v>0</v>
      </c>
      <c r="V129" s="34">
        <f>VLOOKUP('Data Catalogue 2023_Excel'!S129,'Codebook Machine Read'!$P:$Q,2, FALSE)</f>
        <v>2</v>
      </c>
      <c r="W129" s="31" t="str">
        <f>'Data Catalogue 2023_RSS'!W129</f>
        <v>https://www.gso.org.my/SystemData/CurrentGen.aspx</v>
      </c>
      <c r="X129" s="35">
        <f>'Data Catalogue 2023_RSS'!X129</f>
        <v>1</v>
      </c>
      <c r="Y129" s="35">
        <f>'Data Catalogue 2023_RSS'!Y129</f>
        <v>0</v>
      </c>
      <c r="Z129" s="35">
        <f>'Data Catalogue 2023_RSS'!Z129</f>
        <v>0</v>
      </c>
      <c r="AA129" s="35">
        <f>'Data Catalogue 2023_RSS'!AA129</f>
        <v>1</v>
      </c>
      <c r="AB129" s="35">
        <f>'Data Catalogue 2023_RSS'!AB129</f>
        <v>0</v>
      </c>
      <c r="AC129" s="35">
        <f>'Data Catalogue 2023_RSS'!AC129</f>
        <v>0</v>
      </c>
      <c r="AD129" s="35">
        <f>'Data Catalogue 2023_RSS'!AD129</f>
        <v>0</v>
      </c>
      <c r="AE129" s="35">
        <f>'Data Catalogue 2023_RSS'!AE129</f>
        <v>0</v>
      </c>
      <c r="AF129" s="31" t="str">
        <f>'Data Catalogue 2023_RSS'!AF129</f>
        <v>GSO data is available by types of renewable energy. Data by sector is not available.</v>
      </c>
    </row>
    <row r="130" spans="1:32" x14ac:dyDescent="0.2">
      <c r="A130" s="30">
        <f>'Data Catalogue 2023_RSS'!A130</f>
        <v>128</v>
      </c>
      <c r="B130" s="30">
        <f>'Data Catalogue 2023_RSS'!B130</f>
        <v>30</v>
      </c>
      <c r="C130" s="30">
        <f>'Data Catalogue 2023_RSS'!C130</f>
        <v>5</v>
      </c>
      <c r="D130" s="30" t="str">
        <f>'Data Catalogue 2023_RSS'!D130</f>
        <v>30.5</v>
      </c>
      <c r="E130" s="31" t="str">
        <f>'Data Catalogue 2023_RSS'!E130</f>
        <v>Renewable energy purchased/produced</v>
      </c>
      <c r="F130" s="32">
        <f>VLOOKUP('Data Catalogue 2023_RSS'!F130,'Codebook Machine Read'!J:K,2,FALSE)</f>
        <v>3</v>
      </c>
      <c r="G130" s="32">
        <f>VLOOKUP('Data Catalogue 2023_RSS'!G130,'Codebook Machine Read'!AE:AF,2,FALSE)</f>
        <v>3</v>
      </c>
      <c r="H130" s="32" t="str">
        <f>'Data Catalogue 2023_RSS'!H130</f>
        <v>sector</v>
      </c>
      <c r="I130" s="32">
        <f>'Data Catalogue 2023_RSS'!I130</f>
        <v>71</v>
      </c>
      <c r="J130" s="30" t="str">
        <f>'Data Catalogue 2023_RSS'!J130</f>
        <v>energy.tsens.repurchcons.sector.seda</v>
      </c>
      <c r="K130" s="30" t="str">
        <f>'Data Catalogue 2023_RSS'!K130</f>
        <v>energy.tsens.repurchcons.sector.seda.30.5</v>
      </c>
      <c r="L130" s="31" t="str">
        <f>'Data Catalogue 2023_RSS'!L130</f>
        <v xml:space="preserve">1. Renewable Energy Act 2011
2. Sustainable Energy Development Authority Act 2011 </v>
      </c>
      <c r="M130" s="32" cm="1">
        <f t="array" ref="M130">INDEX('Codebook Machine Read'!T:T,MATCH(TRUE,INDEX('Codebook Machine Read'!S:S='Data Catalogue 2023_RSS'!M130,0),0))</f>
        <v>75</v>
      </c>
      <c r="N130" s="32">
        <f>VLOOKUP('Data Catalogue 2023_RSS'!N130,'Codebook Machine Read'!D:E,2,FALSE)</f>
        <v>36</v>
      </c>
      <c r="O130" s="32">
        <f>VLOOKUP('Data Catalogue 2023_RSS'!O130,'Codebook Machine Read'!A:B,2,FALSE)</f>
        <v>1</v>
      </c>
      <c r="P130" s="33">
        <f>VLOOKUP('Data Catalogue 2023_RSS'!P130,'Codebook Machine Read'!V:W,2,FALSE)</f>
        <v>127</v>
      </c>
      <c r="Q130" s="32">
        <f>VLOOKUP('Data Catalogue 2023_RSS'!Q130,'Codebook Machine Read'!Y:Z,2,FALSE)</f>
        <v>4</v>
      </c>
      <c r="R130" s="32">
        <f>VLOOKUP('Data Catalogue 2023_RSS'!R130,'Codebook Machine Read'!AB:AC,2,FALSE)</f>
        <v>1</v>
      </c>
      <c r="S130" s="34">
        <f>VLOOKUP('Data Catalogue 2023_Excel'!R130,'Codebook Machine Read'!G:H,2,FALSE)</f>
        <v>2</v>
      </c>
      <c r="T130" s="36">
        <f>'Data Catalogue 2023_RSS'!T130</f>
        <v>0</v>
      </c>
      <c r="U130" s="36">
        <f>'Data Catalogue 2023_RSS'!U130</f>
        <v>0</v>
      </c>
      <c r="V130" s="34">
        <f>VLOOKUP('Data Catalogue 2023_Excel'!S130,'Codebook Machine Read'!$P:$Q,2, FALSE)</f>
        <v>2</v>
      </c>
      <c r="W130" s="31" t="str">
        <f>'Data Catalogue 2023_RSS'!W130</f>
        <v>https://pvms.seda.gov.my/pvportal/</v>
      </c>
      <c r="X130" s="35">
        <f>'Data Catalogue 2023_RSS'!X130</f>
        <v>1</v>
      </c>
      <c r="Y130" s="35">
        <f>'Data Catalogue 2023_RSS'!Y130</f>
        <v>0</v>
      </c>
      <c r="Z130" s="35">
        <f>'Data Catalogue 2023_RSS'!Z130</f>
        <v>0</v>
      </c>
      <c r="AA130" s="35">
        <f>'Data Catalogue 2023_RSS'!AA130</f>
        <v>1</v>
      </c>
      <c r="AB130" s="35">
        <f>'Data Catalogue 2023_RSS'!AB130</f>
        <v>0</v>
      </c>
      <c r="AC130" s="35">
        <f>'Data Catalogue 2023_RSS'!AC130</f>
        <v>0</v>
      </c>
      <c r="AD130" s="35">
        <f>'Data Catalogue 2023_RSS'!AD130</f>
        <v>0</v>
      </c>
      <c r="AE130" s="35">
        <f>'Data Catalogue 2023_RSS'!AE130</f>
        <v>0</v>
      </c>
      <c r="AF130" s="31" t="str">
        <f>'Data Catalogue 2023_RSS'!AF130</f>
        <v>Measurement for solar irradiance (kWh/m2) by location which indicates the potential for generation of solar power and thinning of the clouds.</v>
      </c>
    </row>
    <row r="131" spans="1:32" x14ac:dyDescent="0.2">
      <c r="A131" s="30">
        <f>'Data Catalogue 2023_RSS'!A131</f>
        <v>129</v>
      </c>
      <c r="B131" s="30">
        <f>'Data Catalogue 2023_RSS'!B131</f>
        <v>30</v>
      </c>
      <c r="C131" s="30">
        <f>'Data Catalogue 2023_RSS'!C131</f>
        <v>6</v>
      </c>
      <c r="D131" s="30" t="str">
        <f>'Data Catalogue 2023_RSS'!D131</f>
        <v>30.6</v>
      </c>
      <c r="E131" s="31" t="str">
        <f>'Data Catalogue 2023_RSS'!E131</f>
        <v>Renewable energy purchased/produced</v>
      </c>
      <c r="F131" s="32">
        <f>VLOOKUP('Data Catalogue 2023_RSS'!F131,'Codebook Machine Read'!J:K,2,FALSE)</f>
        <v>3</v>
      </c>
      <c r="G131" s="32">
        <f>VLOOKUP('Data Catalogue 2023_RSS'!G131,'Codebook Machine Read'!AE:AF,2,FALSE)</f>
        <v>3</v>
      </c>
      <c r="H131" s="32" t="str">
        <f>'Data Catalogue 2023_RSS'!H131</f>
        <v>sector</v>
      </c>
      <c r="I131" s="32">
        <f>'Data Catalogue 2023_RSS'!I131</f>
        <v>71</v>
      </c>
      <c r="J131" s="30" t="str">
        <f>'Data Catalogue 2023_RSS'!J131</f>
        <v>energy.tsens.repurchcons.sector.worlddata</v>
      </c>
      <c r="K131" s="30" t="str">
        <f>'Data Catalogue 2023_RSS'!K131</f>
        <v>energy.tsens.repurchcons.sector.worlddata.30.6</v>
      </c>
      <c r="L131" s="31" t="str">
        <f>'Data Catalogue 2023_RSS'!L131</f>
        <v xml:space="preserve">1. Renewable Energy Act 2011
2. Sustainable Energy Development Authority Act 2011 </v>
      </c>
      <c r="M131" s="32" cm="1">
        <f t="array" ref="M131">INDEX('Codebook Machine Read'!T:T,MATCH(TRUE,INDEX('Codebook Machine Read'!S:S='Data Catalogue 2023_RSS'!M131,0),0))</f>
        <v>75</v>
      </c>
      <c r="N131" s="32">
        <f>VLOOKUP('Data Catalogue 2023_RSS'!N131,'Codebook Machine Read'!D:E,2,FALSE)</f>
        <v>36</v>
      </c>
      <c r="O131" s="32">
        <f>VLOOKUP('Data Catalogue 2023_RSS'!O131,'Codebook Machine Read'!A:B,2,FALSE)</f>
        <v>1</v>
      </c>
      <c r="P131" s="33">
        <f>VLOOKUP('Data Catalogue 2023_RSS'!P131,'Codebook Machine Read'!V:W,2,FALSE)</f>
        <v>151</v>
      </c>
      <c r="Q131" s="32">
        <f>VLOOKUP('Data Catalogue 2023_RSS'!Q131,'Codebook Machine Read'!Y:Z,2,FALSE)</f>
        <v>2</v>
      </c>
      <c r="R131" s="32">
        <f>VLOOKUP('Data Catalogue 2023_RSS'!R131,'Codebook Machine Read'!AB:AC,2,FALSE)</f>
        <v>2</v>
      </c>
      <c r="S131" s="34">
        <f>VLOOKUP('Data Catalogue 2023_Excel'!R131,'Codebook Machine Read'!G:H,2,FALSE)</f>
        <v>1</v>
      </c>
      <c r="T131" s="36">
        <f>'Data Catalogue 2023_RSS'!T131</f>
        <v>1990</v>
      </c>
      <c r="U131" s="36">
        <f>'Data Catalogue 2023_RSS'!U131</f>
        <v>2020</v>
      </c>
      <c r="V131" s="34">
        <f>VLOOKUP('Data Catalogue 2023_Excel'!S131,'Codebook Machine Read'!$P:$Q,2, FALSE)</f>
        <v>7</v>
      </c>
      <c r="W131" s="31" t="str">
        <f>'Data Catalogue 2023_RSS'!W131</f>
        <v>https://www.worlddata.info/asia/malaysia/energy-consumption.php</v>
      </c>
      <c r="X131" s="35">
        <f>'Data Catalogue 2023_RSS'!X131</f>
        <v>1</v>
      </c>
      <c r="Y131" s="35">
        <f>'Data Catalogue 2023_RSS'!Y131</f>
        <v>0</v>
      </c>
      <c r="Z131" s="35">
        <f>'Data Catalogue 2023_RSS'!Z131</f>
        <v>0</v>
      </c>
      <c r="AA131" s="35">
        <f>'Data Catalogue 2023_RSS'!AA131</f>
        <v>1</v>
      </c>
      <c r="AB131" s="35">
        <f>'Data Catalogue 2023_RSS'!AB131</f>
        <v>0</v>
      </c>
      <c r="AC131" s="35">
        <f>'Data Catalogue 2023_RSS'!AC131</f>
        <v>0</v>
      </c>
      <c r="AD131" s="35">
        <f>'Data Catalogue 2023_RSS'!AD131</f>
        <v>0</v>
      </c>
      <c r="AE131" s="35">
        <f>'Data Catalogue 2023_RSS'!AE131</f>
        <v>0</v>
      </c>
      <c r="AF131" s="31" t="str">
        <f>'Data Catalogue 2023_RSS'!AF131</f>
        <v>World Data provides the percentage of renewable energy usage. Relevant calculations are needed to calculate the amount of renewable energy usage. Data by sector is not available. Worlddata.info receives this data from the US Office of Public Affairs (CIA) and will not make any presumptuous changes to it. No source cited for second indicator.</v>
      </c>
    </row>
    <row r="132" spans="1:32" x14ac:dyDescent="0.2">
      <c r="A132" s="30">
        <f>'Data Catalogue 2023_RSS'!A132</f>
        <v>130</v>
      </c>
      <c r="B132" s="30">
        <f>'Data Catalogue 2023_RSS'!B132</f>
        <v>30</v>
      </c>
      <c r="C132" s="30">
        <f>'Data Catalogue 2023_RSS'!C132</f>
        <v>7</v>
      </c>
      <c r="D132" s="30" t="str">
        <f>'Data Catalogue 2023_RSS'!D132</f>
        <v>30.7</v>
      </c>
      <c r="E132" s="31" t="str">
        <f>'Data Catalogue 2023_RSS'!E132</f>
        <v>Renewable energy purchased/produced</v>
      </c>
      <c r="F132" s="32">
        <f>VLOOKUP('Data Catalogue 2023_RSS'!F132,'Codebook Machine Read'!J:K,2,FALSE)</f>
        <v>3</v>
      </c>
      <c r="G132" s="32">
        <f>VLOOKUP('Data Catalogue 2023_RSS'!G132,'Codebook Machine Read'!AE:AF,2,FALSE)</f>
        <v>3</v>
      </c>
      <c r="H132" s="32" t="str">
        <f>'Data Catalogue 2023_RSS'!H132</f>
        <v>sector</v>
      </c>
      <c r="I132" s="32">
        <f>'Data Catalogue 2023_RSS'!I132</f>
        <v>71</v>
      </c>
      <c r="J132" s="30" t="str">
        <f>'Data Catalogue 2023_RSS'!J132</f>
        <v>energy.tsens.repurchcons.sector.irena</v>
      </c>
      <c r="K132" s="30" t="str">
        <f>'Data Catalogue 2023_RSS'!K132</f>
        <v>energy.tsens.repurchcons.sector.irena.30.7</v>
      </c>
      <c r="L132" s="31" t="str">
        <f>'Data Catalogue 2023_RSS'!L132</f>
        <v xml:space="preserve">1. Renewable Energy Act 2011
2. Sustainable Energy Development Authority Act 2011 </v>
      </c>
      <c r="M132" s="32" cm="1">
        <f t="array" ref="M132">INDEX('Codebook Machine Read'!T:T,MATCH(TRUE,INDEX('Codebook Machine Read'!S:S='Data Catalogue 2023_RSS'!M132,0),0))</f>
        <v>142</v>
      </c>
      <c r="N132" s="32">
        <f>VLOOKUP('Data Catalogue 2023_RSS'!N132,'Codebook Machine Read'!D:E,2,FALSE)</f>
        <v>36</v>
      </c>
      <c r="O132" s="32">
        <f>VLOOKUP('Data Catalogue 2023_RSS'!O132,'Codebook Machine Read'!A:B,2,FALSE)</f>
        <v>2</v>
      </c>
      <c r="P132" s="33">
        <f>VLOOKUP('Data Catalogue 2023_RSS'!P132,'Codebook Machine Read'!V:W,2,FALSE)</f>
        <v>78</v>
      </c>
      <c r="Q132" s="32">
        <f>VLOOKUP('Data Catalogue 2023_RSS'!Q132,'Codebook Machine Read'!Y:Z,2,FALSE)</f>
        <v>3</v>
      </c>
      <c r="R132" s="32">
        <f>VLOOKUP('Data Catalogue 2023_RSS'!R132,'Codebook Machine Read'!AB:AC,2,FALSE)</f>
        <v>2</v>
      </c>
      <c r="S132" s="34">
        <f>VLOOKUP('Data Catalogue 2023_Excel'!R132,'Codebook Machine Read'!G:H,2,FALSE)</f>
        <v>1</v>
      </c>
      <c r="T132" s="36">
        <f>'Data Catalogue 2023_RSS'!T132</f>
        <v>2017</v>
      </c>
      <c r="U132" s="36">
        <f>'Data Catalogue 2023_RSS'!U132</f>
        <v>2050</v>
      </c>
      <c r="V132" s="34">
        <f>VLOOKUP('Data Catalogue 2023_Excel'!S132,'Codebook Machine Read'!$P:$Q,2, FALSE)</f>
        <v>0</v>
      </c>
      <c r="W132" s="31" t="str">
        <f>'Data Catalogue 2023_RSS'!W132</f>
        <v>https://www.irena.org/Data/View-data-by-topic/Energy-Transition/REmap-Energy-Generation-and-Capacity</v>
      </c>
      <c r="X132" s="35">
        <f>'Data Catalogue 2023_RSS'!X132</f>
        <v>1</v>
      </c>
      <c r="Y132" s="35">
        <f>'Data Catalogue 2023_RSS'!Y132</f>
        <v>0</v>
      </c>
      <c r="Z132" s="35">
        <f>'Data Catalogue 2023_RSS'!Z132</f>
        <v>0</v>
      </c>
      <c r="AA132" s="35">
        <f>'Data Catalogue 2023_RSS'!AA132</f>
        <v>1</v>
      </c>
      <c r="AB132" s="35">
        <f>'Data Catalogue 2023_RSS'!AB132</f>
        <v>0</v>
      </c>
      <c r="AC132" s="35">
        <f>'Data Catalogue 2023_RSS'!AC132</f>
        <v>0</v>
      </c>
      <c r="AD132" s="35">
        <f>'Data Catalogue 2023_RSS'!AD132</f>
        <v>0</v>
      </c>
      <c r="AE132" s="35">
        <f>'Data Catalogue 2023_RSS'!AE132</f>
        <v>0</v>
      </c>
      <c r="AF132" s="31" t="str">
        <f>'Data Catalogue 2023_RSS'!AF132</f>
        <v>IRENA publishes detailed statistics on electricity generation and capacity by region.</v>
      </c>
    </row>
    <row r="133" spans="1:32" x14ac:dyDescent="0.2">
      <c r="A133" s="30">
        <f>'Data Catalogue 2023_RSS'!A133</f>
        <v>131</v>
      </c>
      <c r="B133" s="30">
        <f>'Data Catalogue 2023_RSS'!B133</f>
        <v>31</v>
      </c>
      <c r="C133" s="30">
        <f>'Data Catalogue 2023_RSS'!C133</f>
        <v>1</v>
      </c>
      <c r="D133" s="30" t="str">
        <f>'Data Catalogue 2023_RSS'!D133</f>
        <v>31.1</v>
      </c>
      <c r="E133" s="31" t="str">
        <f>'Data Catalogue 2023_RSS'!E133</f>
        <v>Total energy supply</v>
      </c>
      <c r="F133" s="32">
        <f>VLOOKUP('Data Catalogue 2023_RSS'!F133,'Codebook Machine Read'!J:K,2,FALSE)</f>
        <v>3</v>
      </c>
      <c r="G133" s="32">
        <f>VLOOKUP('Data Catalogue 2023_RSS'!G133,'Codebook Machine Read'!AE:AF,2,FALSE)</f>
        <v>3</v>
      </c>
      <c r="H133" s="32" t="str">
        <f>'Data Catalogue 2023_RSS'!H133</f>
        <v>country</v>
      </c>
      <c r="I133" s="32">
        <f>'Data Catalogue 2023_RSS'!I133</f>
        <v>72</v>
      </c>
      <c r="J133" s="30" t="str">
        <f>'Data Catalogue 2023_RSS'!J133</f>
        <v>energy.tsens.totengsup.country.iea</v>
      </c>
      <c r="K133" s="30" t="str">
        <f>'Data Catalogue 2023_RSS'!K133</f>
        <v>energy.tsens.totengsup.country.iea.31.1</v>
      </c>
      <c r="L133" s="31" t="str">
        <f>'Data Catalogue 2023_RSS'!L133</f>
        <v>International Energy Agency (IEA)</v>
      </c>
      <c r="M133" s="32" cm="1">
        <f t="array" ref="M133">INDEX('Codebook Machine Read'!T:T,MATCH(TRUE,INDEX('Codebook Machine Read'!S:S='Data Catalogue 2023_RSS'!M133,0),0))</f>
        <v>92</v>
      </c>
      <c r="N133" s="32">
        <f>VLOOKUP('Data Catalogue 2023_RSS'!N133,'Codebook Machine Read'!D:E,2,FALSE)</f>
        <v>9</v>
      </c>
      <c r="O133" s="32">
        <f>VLOOKUP('Data Catalogue 2023_RSS'!O133,'Codebook Machine Read'!A:B,2,FALSE)</f>
        <v>1</v>
      </c>
      <c r="P133" s="33">
        <f>VLOOKUP('Data Catalogue 2023_RSS'!P133,'Codebook Machine Read'!V:W,2,FALSE)</f>
        <v>74</v>
      </c>
      <c r="Q133" s="32">
        <f>VLOOKUP('Data Catalogue 2023_RSS'!Q133,'Codebook Machine Read'!Y:Z,2,FALSE)</f>
        <v>3</v>
      </c>
      <c r="R133" s="32">
        <f>VLOOKUP('Data Catalogue 2023_RSS'!R133,'Codebook Machine Read'!AB:AC,2,FALSE)</f>
        <v>2</v>
      </c>
      <c r="S133" s="34">
        <f>VLOOKUP('Data Catalogue 2023_Excel'!R133,'Codebook Machine Read'!G:H,2,FALSE)</f>
        <v>2</v>
      </c>
      <c r="T133" s="36">
        <f>'Data Catalogue 2023_RSS'!T133</f>
        <v>1990</v>
      </c>
      <c r="U133" s="36">
        <f>'Data Catalogue 2023_RSS'!U133</f>
        <v>2020</v>
      </c>
      <c r="V133" s="34">
        <f>VLOOKUP('Data Catalogue 2023_Excel'!S133,'Codebook Machine Read'!$P:$Q,2, FALSE)</f>
        <v>7</v>
      </c>
      <c r="W133" s="31" t="str">
        <f>'Data Catalogue 2023_RSS'!W133</f>
        <v>https://www.iea.org/countries/malaysia</v>
      </c>
      <c r="X133" s="35">
        <f>'Data Catalogue 2023_RSS'!X133</f>
        <v>0</v>
      </c>
      <c r="Y133" s="35">
        <f>'Data Catalogue 2023_RSS'!Y133</f>
        <v>1</v>
      </c>
      <c r="Z133" s="35">
        <f>'Data Catalogue 2023_RSS'!Z133</f>
        <v>1</v>
      </c>
      <c r="AA133" s="35">
        <f>'Data Catalogue 2023_RSS'!AA133</f>
        <v>0</v>
      </c>
      <c r="AB133" s="35">
        <f>'Data Catalogue 2023_RSS'!AB133</f>
        <v>0</v>
      </c>
      <c r="AC133" s="35">
        <f>'Data Catalogue 2023_RSS'!AC133</f>
        <v>0</v>
      </c>
      <c r="AD133" s="35">
        <f>'Data Catalogue 2023_RSS'!AD133</f>
        <v>1</v>
      </c>
      <c r="AE133" s="35">
        <f>'Data Catalogue 2023_RSS'!AE133</f>
        <v>1</v>
      </c>
      <c r="AF133" s="31" t="str">
        <f>'Data Catalogue 2023_RSS'!AF133</f>
        <v>IEA publishes key energy data by country. Charts showing data for Malaysia is available publicly on their country page. However, full data download requires subscription.</v>
      </c>
    </row>
    <row r="134" spans="1:32" x14ac:dyDescent="0.2">
      <c r="A134" s="30">
        <f>'Data Catalogue 2023_RSS'!A134</f>
        <v>132</v>
      </c>
      <c r="B134" s="30">
        <f>'Data Catalogue 2023_RSS'!B134</f>
        <v>31</v>
      </c>
      <c r="C134" s="30">
        <f>'Data Catalogue 2023_RSS'!C134</f>
        <v>2</v>
      </c>
      <c r="D134" s="30" t="str">
        <f>'Data Catalogue 2023_RSS'!D134</f>
        <v>31.2</v>
      </c>
      <c r="E134" s="31" t="str">
        <f>'Data Catalogue 2023_RSS'!E134</f>
        <v>Total energy supply</v>
      </c>
      <c r="F134" s="32">
        <f>VLOOKUP('Data Catalogue 2023_RSS'!F134,'Codebook Machine Read'!J:K,2,FALSE)</f>
        <v>3</v>
      </c>
      <c r="G134" s="32">
        <f>VLOOKUP('Data Catalogue 2023_RSS'!G134,'Codebook Machine Read'!AE:AF,2,FALSE)</f>
        <v>3</v>
      </c>
      <c r="H134" s="32" t="str">
        <f>'Data Catalogue 2023_RSS'!H134</f>
        <v>fueltype</v>
      </c>
      <c r="I134" s="32">
        <f>'Data Catalogue 2023_RSS'!I134</f>
        <v>73</v>
      </c>
      <c r="J134" s="30" t="str">
        <f>'Data Catalogue 2023_RSS'!J134</f>
        <v>energy.tsens.totengsup.fueltype.ec</v>
      </c>
      <c r="K134" s="30" t="str">
        <f>'Data Catalogue 2023_RSS'!K134</f>
        <v>energy.tsens.totengsup.fueltype.ec.31.2</v>
      </c>
      <c r="L134" s="31" t="str">
        <f>'Data Catalogue 2023_RSS'!L134</f>
        <v>Energy Commission</v>
      </c>
      <c r="M134" s="32" cm="1">
        <f t="array" ref="M134">INDEX('Codebook Machine Read'!T:T,MATCH(TRUE,INDEX('Codebook Machine Read'!S:S='Data Catalogue 2023_RSS'!M134,0),0))</f>
        <v>74</v>
      </c>
      <c r="N134" s="32">
        <f>VLOOKUP('Data Catalogue 2023_RSS'!N134,'Codebook Machine Read'!D:E,2,FALSE)</f>
        <v>17</v>
      </c>
      <c r="O134" s="32">
        <f>VLOOKUP('Data Catalogue 2023_RSS'!O134,'Codebook Machine Read'!A:B,2,FALSE)</f>
        <v>1</v>
      </c>
      <c r="P134" s="33">
        <f>VLOOKUP('Data Catalogue 2023_RSS'!P134,'Codebook Machine Read'!V:W,2,FALSE)</f>
        <v>40</v>
      </c>
      <c r="Q134" s="32">
        <f>VLOOKUP('Data Catalogue 2023_RSS'!Q134,'Codebook Machine Read'!Y:Z,2,FALSE)</f>
        <v>4</v>
      </c>
      <c r="R134" s="32">
        <f>VLOOKUP('Data Catalogue 2023_RSS'!R134,'Codebook Machine Read'!AB:AC,2,FALSE)</f>
        <v>1</v>
      </c>
      <c r="S134" s="34">
        <f>VLOOKUP('Data Catalogue 2023_Excel'!R134,'Codebook Machine Read'!G:H,2,FALSE)</f>
        <v>1</v>
      </c>
      <c r="T134" s="36">
        <f>'Data Catalogue 2023_RSS'!T134</f>
        <v>1990</v>
      </c>
      <c r="U134" s="36">
        <f>'Data Catalogue 2023_RSS'!U134</f>
        <v>2020</v>
      </c>
      <c r="V134" s="34">
        <f>VLOOKUP('Data Catalogue 2023_Excel'!S134,'Codebook Machine Read'!$P:$Q,2, FALSE)</f>
        <v>7</v>
      </c>
      <c r="W134" s="31" t="str">
        <f>'Data Catalogue 2023_RSS'!W134</f>
        <v>https://www.st.gov.my/en/web/download/listing/151</v>
      </c>
      <c r="X134" s="35">
        <f>'Data Catalogue 2023_RSS'!X134</f>
        <v>0</v>
      </c>
      <c r="Y134" s="35">
        <f>'Data Catalogue 2023_RSS'!Y134</f>
        <v>1</v>
      </c>
      <c r="Z134" s="35">
        <f>'Data Catalogue 2023_RSS'!Z134</f>
        <v>1</v>
      </c>
      <c r="AA134" s="35">
        <f>'Data Catalogue 2023_RSS'!AA134</f>
        <v>0</v>
      </c>
      <c r="AB134" s="35">
        <f>'Data Catalogue 2023_RSS'!AB134</f>
        <v>0</v>
      </c>
      <c r="AC134" s="35">
        <f>'Data Catalogue 2023_RSS'!AC134</f>
        <v>0</v>
      </c>
      <c r="AD134" s="35">
        <f>'Data Catalogue 2023_RSS'!AD134</f>
        <v>1</v>
      </c>
      <c r="AE134" s="35">
        <f>'Data Catalogue 2023_RSS'!AE134</f>
        <v>1</v>
      </c>
      <c r="AF134" s="31" t="str">
        <f>'Data Catalogue 2023_RSS'!AF134</f>
        <v>EC publishes data on Total Primary Energy Supply by Fuel Type: Natural gas, Petroleum, Hydropower, Solar, etc.</v>
      </c>
    </row>
    <row r="135" spans="1:32" x14ac:dyDescent="0.2">
      <c r="A135" s="30">
        <f>'Data Catalogue 2023_RSS'!A135</f>
        <v>133</v>
      </c>
      <c r="B135" s="30">
        <f>'Data Catalogue 2023_RSS'!B135</f>
        <v>32</v>
      </c>
      <c r="C135" s="30">
        <f>'Data Catalogue 2023_RSS'!C135</f>
        <v>1</v>
      </c>
      <c r="D135" s="30" t="str">
        <f>'Data Catalogue 2023_RSS'!D135</f>
        <v>32.1</v>
      </c>
      <c r="E135" s="31" t="str">
        <f>'Data Catalogue 2023_RSS'!E135</f>
        <v>Final energy consumption</v>
      </c>
      <c r="F135" s="32">
        <f>VLOOKUP('Data Catalogue 2023_RSS'!F135,'Codebook Machine Read'!J:K,2,FALSE)</f>
        <v>1</v>
      </c>
      <c r="G135" s="32">
        <f>VLOOKUP('Data Catalogue 2023_RSS'!G135,'Codebook Machine Read'!AE:AF,2,FALSE)</f>
        <v>3</v>
      </c>
      <c r="H135" s="32" t="str">
        <f>'Data Catalogue 2023_RSS'!H135</f>
        <v>scenario</v>
      </c>
      <c r="I135" s="32">
        <f>'Data Catalogue 2023_RSS'!I135</f>
        <v>74</v>
      </c>
      <c r="J135" s="30" t="str">
        <f>'Data Catalogue 2023_RSS'!J135</f>
        <v>energy.ftprint.finengcons.scenario.nreccirena</v>
      </c>
      <c r="K135" s="30" t="str">
        <f>'Data Catalogue 2023_RSS'!K135</f>
        <v>energy.ftprint.finengcons.scenario.nreccirena.32.1</v>
      </c>
      <c r="L135" s="31" t="str">
        <f>'Data Catalogue 2023_RSS'!L135</f>
        <v>Official forecasts by NRECC/IRENA for Total Final Energy Consumption (EJ) by Source and Sector under various scenarios</v>
      </c>
      <c r="M135" s="32" cm="1">
        <f t="array" ref="M135">INDEX('Codebook Machine Read'!T:T,MATCH(TRUE,INDEX('Codebook Machine Read'!S:S='Data Catalogue 2023_RSS'!M135,0),0))</f>
        <v>49</v>
      </c>
      <c r="N135" s="32">
        <f>VLOOKUP('Data Catalogue 2023_RSS'!N135,'Codebook Machine Read'!D:E,2,FALSE)</f>
        <v>34</v>
      </c>
      <c r="O135" s="32">
        <f>VLOOKUP('Data Catalogue 2023_RSS'!O135,'Codebook Machine Read'!A:B,2,FALSE)</f>
        <v>2</v>
      </c>
      <c r="P135" s="33">
        <f>VLOOKUP('Data Catalogue 2023_RSS'!P135,'Codebook Machine Read'!V:W,2,FALSE)</f>
        <v>86</v>
      </c>
      <c r="Q135" s="32">
        <f>VLOOKUP('Data Catalogue 2023_RSS'!Q135,'Codebook Machine Read'!Y:Z,2,FALSE)</f>
        <v>4</v>
      </c>
      <c r="R135" s="32">
        <f>VLOOKUP('Data Catalogue 2023_RSS'!R135,'Codebook Machine Read'!AB:AC,2,FALSE)</f>
        <v>1</v>
      </c>
      <c r="S135" s="34">
        <f>VLOOKUP('Data Catalogue 2023_Excel'!R135,'Codebook Machine Read'!G:H,2,FALSE)</f>
        <v>1</v>
      </c>
      <c r="T135" s="36">
        <f>'Data Catalogue 2023_RSS'!T135</f>
        <v>2023</v>
      </c>
      <c r="U135" s="36">
        <f>'Data Catalogue 2023_RSS'!U135</f>
        <v>2050</v>
      </c>
      <c r="V135" s="34">
        <f>VLOOKUP('Data Catalogue 2023_Excel'!S135,'Codebook Machine Read'!$P:$Q,2, FALSE)</f>
        <v>99</v>
      </c>
      <c r="W135" s="31" t="str">
        <f>'Data Catalogue 2023_RSS'!W135</f>
        <v>https://mc-cd8320d4-36a1-40ac-83cc-3389-cdn-endpoint.azureedge.net/-/media/Files/IRENA/Agency/Publication/2023/Mar/IRENA_Malaysia_energy_transition_outlook_2023.pdf?rev=b95f3ef90d3847bfb552f02bdde21529</v>
      </c>
      <c r="X135" s="35">
        <f>'Data Catalogue 2023_RSS'!X135</f>
        <v>0</v>
      </c>
      <c r="Y135" s="35">
        <f>'Data Catalogue 2023_RSS'!Y135</f>
        <v>0</v>
      </c>
      <c r="Z135" s="35">
        <f>'Data Catalogue 2023_RSS'!Z135</f>
        <v>0</v>
      </c>
      <c r="AA135" s="35">
        <f>'Data Catalogue 2023_RSS'!AA135</f>
        <v>1</v>
      </c>
      <c r="AB135" s="35">
        <f>'Data Catalogue 2023_RSS'!AB135</f>
        <v>0</v>
      </c>
      <c r="AC135" s="35">
        <f>'Data Catalogue 2023_RSS'!AC135</f>
        <v>0</v>
      </c>
      <c r="AD135" s="35">
        <f>'Data Catalogue 2023_RSS'!AD135</f>
        <v>1</v>
      </c>
      <c r="AE135" s="35">
        <f>'Data Catalogue 2023_RSS'!AE135</f>
        <v>1</v>
      </c>
      <c r="AF135" s="31" t="str">
        <f>'Data Catalogue 2023_RSS'!AF135</f>
        <v>Malaysia Energy Transition Outlook 2023 has provided total energy forecasts for Malaysia by source and sector for various scenarios in 2030 and 2050.</v>
      </c>
    </row>
    <row r="136" spans="1:32" x14ac:dyDescent="0.2">
      <c r="A136" s="30">
        <f>'Data Catalogue 2023_RSS'!A136</f>
        <v>134</v>
      </c>
      <c r="B136" s="30">
        <f>'Data Catalogue 2023_RSS'!B136</f>
        <v>32</v>
      </c>
      <c r="C136" s="30">
        <f>'Data Catalogue 2023_RSS'!C136</f>
        <v>2</v>
      </c>
      <c r="D136" s="30" t="str">
        <f>'Data Catalogue 2023_RSS'!D136</f>
        <v>32.2</v>
      </c>
      <c r="E136" s="31" t="str">
        <f>'Data Catalogue 2023_RSS'!E136</f>
        <v>Final energy consumption</v>
      </c>
      <c r="F136" s="32">
        <f>VLOOKUP('Data Catalogue 2023_RSS'!F136,'Codebook Machine Read'!J:K,2,FALSE)</f>
        <v>1</v>
      </c>
      <c r="G136" s="32">
        <f>VLOOKUP('Data Catalogue 2023_RSS'!G136,'Codebook Machine Read'!AE:AF,2,FALSE)</f>
        <v>3</v>
      </c>
      <c r="H136" s="32" t="str">
        <f>'Data Catalogue 2023_RSS'!H136</f>
        <v>scenario</v>
      </c>
      <c r="I136" s="32">
        <f>'Data Catalogue 2023_RSS'!I136</f>
        <v>74</v>
      </c>
      <c r="J136" s="30" t="str">
        <f>'Data Catalogue 2023_RSS'!J136</f>
        <v>energy.ftprint.finengcons.scenario.nreccirena</v>
      </c>
      <c r="K136" s="30" t="str">
        <f>'Data Catalogue 2023_RSS'!K136</f>
        <v>energy.ftprint.finengcons.scenario.nreccirena.32.2</v>
      </c>
      <c r="L136" s="31" t="str">
        <f>'Data Catalogue 2023_RSS'!L136</f>
        <v>Official forecasts by NRECC/IRENA for Total Primary Energy Supply (EJ) by Source under various scenarios</v>
      </c>
      <c r="M136" s="32" cm="1">
        <f t="array" ref="M136">INDEX('Codebook Machine Read'!T:T,MATCH(TRUE,INDEX('Codebook Machine Read'!S:S='Data Catalogue 2023_RSS'!M136,0),0))</f>
        <v>141</v>
      </c>
      <c r="N136" s="32">
        <f>VLOOKUP('Data Catalogue 2023_RSS'!N136,'Codebook Machine Read'!D:E,2,FALSE)</f>
        <v>34</v>
      </c>
      <c r="O136" s="32">
        <f>VLOOKUP('Data Catalogue 2023_RSS'!O136,'Codebook Machine Read'!A:B,2,FALSE)</f>
        <v>2</v>
      </c>
      <c r="P136" s="33">
        <f>VLOOKUP('Data Catalogue 2023_RSS'!P136,'Codebook Machine Read'!V:W,2,FALSE)</f>
        <v>86</v>
      </c>
      <c r="Q136" s="32">
        <f>VLOOKUP('Data Catalogue 2023_RSS'!Q136,'Codebook Machine Read'!Y:Z,2,FALSE)</f>
        <v>4</v>
      </c>
      <c r="R136" s="32">
        <f>VLOOKUP('Data Catalogue 2023_RSS'!R136,'Codebook Machine Read'!AB:AC,2,FALSE)</f>
        <v>1</v>
      </c>
      <c r="S136" s="34">
        <f>VLOOKUP('Data Catalogue 2023_Excel'!R136,'Codebook Machine Read'!G:H,2,FALSE)</f>
        <v>1</v>
      </c>
      <c r="T136" s="36">
        <f>'Data Catalogue 2023_RSS'!T136</f>
        <v>2023</v>
      </c>
      <c r="U136" s="36">
        <f>'Data Catalogue 2023_RSS'!U136</f>
        <v>2050</v>
      </c>
      <c r="V136" s="34">
        <f>VLOOKUP('Data Catalogue 2023_Excel'!S136,'Codebook Machine Read'!$P:$Q,2, FALSE)</f>
        <v>99</v>
      </c>
      <c r="W136" s="31" t="str">
        <f>'Data Catalogue 2023_RSS'!W136</f>
        <v>https://mc-cd8320d4-36a1-40ac-83cc-3389-cdn-endpoint.azureedge.net/-/media/Files/IRENA/Agency/Publication/2023/Mar/IRENA_Malaysia_energy_transition_outlook_2023.pdf?rev=b95f3ef90d3847bfb552f02bdde21529</v>
      </c>
      <c r="X136" s="35">
        <f>'Data Catalogue 2023_RSS'!X136</f>
        <v>0</v>
      </c>
      <c r="Y136" s="35">
        <f>'Data Catalogue 2023_RSS'!Y136</f>
        <v>0</v>
      </c>
      <c r="Z136" s="35">
        <f>'Data Catalogue 2023_RSS'!Z136</f>
        <v>0</v>
      </c>
      <c r="AA136" s="35">
        <f>'Data Catalogue 2023_RSS'!AA136</f>
        <v>1</v>
      </c>
      <c r="AB136" s="35">
        <f>'Data Catalogue 2023_RSS'!AB136</f>
        <v>0</v>
      </c>
      <c r="AC136" s="35">
        <f>'Data Catalogue 2023_RSS'!AC136</f>
        <v>0</v>
      </c>
      <c r="AD136" s="35">
        <f>'Data Catalogue 2023_RSS'!AD136</f>
        <v>1</v>
      </c>
      <c r="AE136" s="35">
        <f>'Data Catalogue 2023_RSS'!AE136</f>
        <v>1</v>
      </c>
      <c r="AF136" s="31" t="str">
        <f>'Data Catalogue 2023_RSS'!AF136</f>
        <v>Malaysia Energy Transition Outlook 2023 has provided total energy forecasts for Malaysia by source and sector for various scenarios in 2030 and 2050.</v>
      </c>
    </row>
    <row r="137" spans="1:32" x14ac:dyDescent="0.2">
      <c r="A137" s="30">
        <f>'Data Catalogue 2023_RSS'!A137</f>
        <v>135</v>
      </c>
      <c r="B137" s="30">
        <f>'Data Catalogue 2023_RSS'!B137</f>
        <v>32</v>
      </c>
      <c r="C137" s="30">
        <f>'Data Catalogue 2023_RSS'!C137</f>
        <v>3</v>
      </c>
      <c r="D137" s="30" t="str">
        <f>'Data Catalogue 2023_RSS'!D137</f>
        <v>32.3</v>
      </c>
      <c r="E137" s="31" t="str">
        <f>'Data Catalogue 2023_RSS'!E137</f>
        <v>Final energy consumption</v>
      </c>
      <c r="F137" s="32">
        <f>VLOOKUP('Data Catalogue 2023_RSS'!F137,'Codebook Machine Read'!J:K,2,FALSE)</f>
        <v>3</v>
      </c>
      <c r="G137" s="32">
        <f>VLOOKUP('Data Catalogue 2023_RSS'!G137,'Codebook Machine Read'!AE:AF,2,FALSE)</f>
        <v>3</v>
      </c>
      <c r="H137" s="32" t="str">
        <f>'Data Catalogue 2023_RSS'!H137</f>
        <v>entity</v>
      </c>
      <c r="I137" s="32">
        <f>'Data Catalogue 2023_RSS'!I137</f>
        <v>75</v>
      </c>
      <c r="J137" s="30" t="str">
        <f>'Data Catalogue 2023_RSS'!J137</f>
        <v>energy.tsens.finengcons.entity.entity</v>
      </c>
      <c r="K137" s="30" t="str">
        <f>'Data Catalogue 2023_RSS'!K137</f>
        <v>energy.tsens.finengcons.entity.entity.32.3</v>
      </c>
      <c r="L137" s="31" t="str">
        <f>'Data Catalogue 2023_RSS'!L137</f>
        <v>International Energy Agency (IEA)</v>
      </c>
      <c r="M137" s="32" cm="1">
        <f t="array" ref="M137">INDEX('Codebook Machine Read'!T:T,MATCH(TRUE,INDEX('Codebook Machine Read'!S:S='Data Catalogue 2023_RSS'!M137,0),0))</f>
        <v>93</v>
      </c>
      <c r="N137" s="32">
        <f>VLOOKUP('Data Catalogue 2023_RSS'!N137,'Codebook Machine Read'!D:E,2,FALSE)</f>
        <v>15</v>
      </c>
      <c r="O137" s="32">
        <f>VLOOKUP('Data Catalogue 2023_RSS'!O137,'Codebook Machine Read'!A:B,2,FALSE)</f>
        <v>1</v>
      </c>
      <c r="P137" s="33">
        <f>VLOOKUP('Data Catalogue 2023_RSS'!P137,'Codebook Machine Read'!V:W,2,FALSE)</f>
        <v>41</v>
      </c>
      <c r="Q137" s="32">
        <f>VLOOKUP('Data Catalogue 2023_RSS'!Q137,'Codebook Machine Read'!Y:Z,2,FALSE)</f>
        <v>1</v>
      </c>
      <c r="R137" s="32">
        <f>VLOOKUP('Data Catalogue 2023_RSS'!R137,'Codebook Machine Read'!AB:AC,2,FALSE)</f>
        <v>1</v>
      </c>
      <c r="S137" s="34">
        <f>VLOOKUP('Data Catalogue 2023_Excel'!R137,'Codebook Machine Read'!G:H,2,FALSE)</f>
        <v>0</v>
      </c>
      <c r="T137" s="36">
        <f>'Data Catalogue 2023_RSS'!T137</f>
        <v>0</v>
      </c>
      <c r="U137" s="36">
        <f>'Data Catalogue 2023_RSS'!U137</f>
        <v>0</v>
      </c>
      <c r="V137" s="34">
        <f>VLOOKUP('Data Catalogue 2023_Excel'!S137,'Codebook Machine Read'!$P:$Q,2, FALSE)</f>
        <v>0</v>
      </c>
      <c r="W137" s="31" t="str">
        <f>'Data Catalogue 2023_RSS'!W137</f>
        <v>Not available</v>
      </c>
      <c r="X137" s="35">
        <f>'Data Catalogue 2023_RSS'!X137</f>
        <v>1</v>
      </c>
      <c r="Y137" s="35">
        <f>'Data Catalogue 2023_RSS'!Y137</f>
        <v>1</v>
      </c>
      <c r="Z137" s="35">
        <f>'Data Catalogue 2023_RSS'!Z137</f>
        <v>0</v>
      </c>
      <c r="AA137" s="35">
        <f>'Data Catalogue 2023_RSS'!AA137</f>
        <v>1</v>
      </c>
      <c r="AB137" s="35">
        <f>'Data Catalogue 2023_RSS'!AB137</f>
        <v>0</v>
      </c>
      <c r="AC137" s="35">
        <f>'Data Catalogue 2023_RSS'!AC137</f>
        <v>0</v>
      </c>
      <c r="AD137" s="35">
        <f>'Data Catalogue 2023_RSS'!AD137</f>
        <v>0</v>
      </c>
      <c r="AE137" s="35">
        <f>'Data Catalogue 2023_RSS'!AE137</f>
        <v>0</v>
      </c>
      <c r="AF137" s="31" t="str">
        <f>'Data Catalogue 2023_RSS'!AF137</f>
        <v>Data is not available.</v>
      </c>
    </row>
    <row r="138" spans="1:32" x14ac:dyDescent="0.2">
      <c r="A138" s="30">
        <f>'Data Catalogue 2023_RSS'!A138</f>
        <v>136</v>
      </c>
      <c r="B138" s="30">
        <f>'Data Catalogue 2023_RSS'!B138</f>
        <v>32</v>
      </c>
      <c r="C138" s="30">
        <f>'Data Catalogue 2023_RSS'!C138</f>
        <v>4</v>
      </c>
      <c r="D138" s="30" t="str">
        <f>'Data Catalogue 2023_RSS'!D138</f>
        <v>32.4</v>
      </c>
      <c r="E138" s="31" t="str">
        <f>'Data Catalogue 2023_RSS'!E138</f>
        <v>Final energy consumption</v>
      </c>
      <c r="F138" s="32">
        <f>VLOOKUP('Data Catalogue 2023_RSS'!F138,'Codebook Machine Read'!J:K,2,FALSE)</f>
        <v>3</v>
      </c>
      <c r="G138" s="32">
        <f>VLOOKUP('Data Catalogue 2023_RSS'!G138,'Codebook Machine Read'!AE:AF,2,FALSE)</f>
        <v>3</v>
      </c>
      <c r="H138" s="32" t="str">
        <f>'Data Catalogue 2023_RSS'!H138</f>
        <v>sector</v>
      </c>
      <c r="I138" s="32">
        <f>'Data Catalogue 2023_RSS'!I138</f>
        <v>76</v>
      </c>
      <c r="J138" s="30" t="str">
        <f>'Data Catalogue 2023_RSS'!J138</f>
        <v>energy.tsens.finengcons.sector.ec</v>
      </c>
      <c r="K138" s="30" t="str">
        <f>'Data Catalogue 2023_RSS'!K138</f>
        <v>energy.tsens.finengcons.sector.ec.32.4</v>
      </c>
      <c r="L138" s="31" t="str">
        <f>'Data Catalogue 2023_RSS'!L138</f>
        <v>International Energy Agency (IEA)</v>
      </c>
      <c r="M138" s="32" cm="1">
        <f t="array" ref="M138">INDEX('Codebook Machine Read'!T:T,MATCH(TRUE,INDEX('Codebook Machine Read'!S:S='Data Catalogue 2023_RSS'!M138,0),0))</f>
        <v>74</v>
      </c>
      <c r="N138" s="32">
        <f>VLOOKUP('Data Catalogue 2023_RSS'!N138,'Codebook Machine Read'!D:E,2,FALSE)</f>
        <v>36</v>
      </c>
      <c r="O138" s="32">
        <f>VLOOKUP('Data Catalogue 2023_RSS'!O138,'Codebook Machine Read'!A:B,2,FALSE)</f>
        <v>1</v>
      </c>
      <c r="P138" s="33">
        <f>VLOOKUP('Data Catalogue 2023_RSS'!P138,'Codebook Machine Read'!V:W,2,FALSE)</f>
        <v>40</v>
      </c>
      <c r="Q138" s="32">
        <f>VLOOKUP('Data Catalogue 2023_RSS'!Q138,'Codebook Machine Read'!Y:Z,2,FALSE)</f>
        <v>4</v>
      </c>
      <c r="R138" s="32">
        <f>VLOOKUP('Data Catalogue 2023_RSS'!R138,'Codebook Machine Read'!AB:AC,2,FALSE)</f>
        <v>1</v>
      </c>
      <c r="S138" s="34">
        <f>VLOOKUP('Data Catalogue 2023_Excel'!R138,'Codebook Machine Read'!G:H,2,FALSE)</f>
        <v>1</v>
      </c>
      <c r="T138" s="36">
        <f>'Data Catalogue 2023_RSS'!T138</f>
        <v>1990</v>
      </c>
      <c r="U138" s="36">
        <f>'Data Catalogue 2023_RSS'!U138</f>
        <v>2019</v>
      </c>
      <c r="V138" s="34">
        <f>VLOOKUP('Data Catalogue 2023_Excel'!S138,'Codebook Machine Read'!$P:$Q,2, FALSE)</f>
        <v>7</v>
      </c>
      <c r="W138" s="31" t="str">
        <f>'Data Catalogue 2023_RSS'!W138</f>
        <v>https://www.st.gov.my/en/web/download/listing/151</v>
      </c>
      <c r="X138" s="35">
        <f>'Data Catalogue 2023_RSS'!X138</f>
        <v>0</v>
      </c>
      <c r="Y138" s="35">
        <f>'Data Catalogue 2023_RSS'!Y138</f>
        <v>1</v>
      </c>
      <c r="Z138" s="35">
        <f>'Data Catalogue 2023_RSS'!Z138</f>
        <v>0</v>
      </c>
      <c r="AA138" s="35">
        <f>'Data Catalogue 2023_RSS'!AA138</f>
        <v>1</v>
      </c>
      <c r="AB138" s="35">
        <f>'Data Catalogue 2023_RSS'!AB138</f>
        <v>0</v>
      </c>
      <c r="AC138" s="35">
        <f>'Data Catalogue 2023_RSS'!AC138</f>
        <v>0</v>
      </c>
      <c r="AD138" s="35">
        <f>'Data Catalogue 2023_RSS'!AD138</f>
        <v>0</v>
      </c>
      <c r="AE138" s="35">
        <f>'Data Catalogue 2023_RSS'!AE138</f>
        <v>0</v>
      </c>
      <c r="AF138" s="31" t="str">
        <f>'Data Catalogue 2023_RSS'!AF138</f>
        <v>The latest available Malaysia Energy Statistic Handbook is for 2021, which contains data up until 2019.</v>
      </c>
    </row>
    <row r="139" spans="1:32" x14ac:dyDescent="0.2">
      <c r="A139" s="30">
        <f>'Data Catalogue 2023_RSS'!A139</f>
        <v>137</v>
      </c>
      <c r="B139" s="30">
        <f>'Data Catalogue 2023_RSS'!B139</f>
        <v>32</v>
      </c>
      <c r="C139" s="30">
        <f>'Data Catalogue 2023_RSS'!C139</f>
        <v>5</v>
      </c>
      <c r="D139" s="30" t="str">
        <f>'Data Catalogue 2023_RSS'!D139</f>
        <v>32.5</v>
      </c>
      <c r="E139" s="31" t="str">
        <f>'Data Catalogue 2023_RSS'!E139</f>
        <v>Final energy consumption</v>
      </c>
      <c r="F139" s="32">
        <f>VLOOKUP('Data Catalogue 2023_RSS'!F139,'Codebook Machine Read'!J:K,2,FALSE)</f>
        <v>3</v>
      </c>
      <c r="G139" s="32">
        <f>VLOOKUP('Data Catalogue 2023_RSS'!G139,'Codebook Machine Read'!AE:AF,2,FALSE)</f>
        <v>3</v>
      </c>
      <c r="H139" s="32" t="str">
        <f>'Data Catalogue 2023_RSS'!H139</f>
        <v>sector</v>
      </c>
      <c r="I139" s="32">
        <f>'Data Catalogue 2023_RSS'!I139</f>
        <v>76</v>
      </c>
      <c r="J139" s="30" t="str">
        <f>'Data Catalogue 2023_RSS'!J139</f>
        <v>energy.tsens.finengcons.sector.ec</v>
      </c>
      <c r="K139" s="30" t="str">
        <f>'Data Catalogue 2023_RSS'!K139</f>
        <v>energy.tsens.finengcons.sector.ec.32.5</v>
      </c>
      <c r="L139" s="31" t="str">
        <f>'Data Catalogue 2023_RSS'!L139</f>
        <v>International Energy Agency (IEA)</v>
      </c>
      <c r="M139" s="32" cm="1">
        <f t="array" ref="M139">INDEX('Codebook Machine Read'!T:T,MATCH(TRUE,INDEX('Codebook Machine Read'!S:S='Data Catalogue 2023_RSS'!M139,0),0))</f>
        <v>74</v>
      </c>
      <c r="N139" s="32">
        <f>VLOOKUP('Data Catalogue 2023_RSS'!N139,'Codebook Machine Read'!D:E,2,FALSE)</f>
        <v>36</v>
      </c>
      <c r="O139" s="32">
        <f>VLOOKUP('Data Catalogue 2023_RSS'!O139,'Codebook Machine Read'!A:B,2,FALSE)</f>
        <v>1</v>
      </c>
      <c r="P139" s="33">
        <f>VLOOKUP('Data Catalogue 2023_RSS'!P139,'Codebook Machine Read'!V:W,2,FALSE)</f>
        <v>40</v>
      </c>
      <c r="Q139" s="32">
        <f>VLOOKUP('Data Catalogue 2023_RSS'!Q139,'Codebook Machine Read'!Y:Z,2,FALSE)</f>
        <v>4</v>
      </c>
      <c r="R139" s="32">
        <f>VLOOKUP('Data Catalogue 2023_RSS'!R139,'Codebook Machine Read'!AB:AC,2,FALSE)</f>
        <v>1</v>
      </c>
      <c r="S139" s="34">
        <f>VLOOKUP('Data Catalogue 2023_Excel'!R139,'Codebook Machine Read'!G:H,2,FALSE)</f>
        <v>1</v>
      </c>
      <c r="T139" s="36">
        <f>'Data Catalogue 2023_RSS'!T139</f>
        <v>1978</v>
      </c>
      <c r="U139" s="36">
        <f>'Data Catalogue 2023_RSS'!U139</f>
        <v>2020</v>
      </c>
      <c r="V139" s="34">
        <f>VLOOKUP('Data Catalogue 2023_Excel'!S139,'Codebook Machine Read'!$P:$Q,2, FALSE)</f>
        <v>7</v>
      </c>
      <c r="W139" s="31" t="str">
        <f>'Data Catalogue 2023_RSS'!W139</f>
        <v>https://meih.st.gov.my/statistics</v>
      </c>
      <c r="X139" s="35">
        <f>'Data Catalogue 2023_RSS'!X139</f>
        <v>0</v>
      </c>
      <c r="Y139" s="35">
        <f>'Data Catalogue 2023_RSS'!Y139</f>
        <v>1</v>
      </c>
      <c r="Z139" s="35">
        <f>'Data Catalogue 2023_RSS'!Z139</f>
        <v>0</v>
      </c>
      <c r="AA139" s="35">
        <f>'Data Catalogue 2023_RSS'!AA139</f>
        <v>1</v>
      </c>
      <c r="AB139" s="35">
        <f>'Data Catalogue 2023_RSS'!AB139</f>
        <v>0</v>
      </c>
      <c r="AC139" s="35">
        <f>'Data Catalogue 2023_RSS'!AC139</f>
        <v>0</v>
      </c>
      <c r="AD139" s="35">
        <f>'Data Catalogue 2023_RSS'!AD139</f>
        <v>0</v>
      </c>
      <c r="AE139" s="35">
        <f>'Data Catalogue 2023_RSS'!AE139</f>
        <v>0</v>
      </c>
      <c r="AF139" s="31" t="str">
        <f>'Data Catalogue 2023_RSS'!AF139</f>
        <v>The data published by EC is based on sectors (Industrial, Transport, Agriculture, Non-Energy, Residential and Commercial Sector) instead of industrial sector classification as per MSIC 2008. The final energy consumption data is segregated to natural gas, crude oil &amp; petroleum production, coal &amp; coke, and electricity.</v>
      </c>
    </row>
    <row r="140" spans="1:32" x14ac:dyDescent="0.2">
      <c r="A140" s="30">
        <f>'Data Catalogue 2023_RSS'!A140</f>
        <v>138</v>
      </c>
      <c r="B140" s="30">
        <f>'Data Catalogue 2023_RSS'!B140</f>
        <v>32</v>
      </c>
      <c r="C140" s="30">
        <f>'Data Catalogue 2023_RSS'!C140</f>
        <v>6</v>
      </c>
      <c r="D140" s="30" t="str">
        <f>'Data Catalogue 2023_RSS'!D140</f>
        <v>32.6</v>
      </c>
      <c r="E140" s="31" t="str">
        <f>'Data Catalogue 2023_RSS'!E140</f>
        <v>Final energy consumption</v>
      </c>
      <c r="F140" s="32">
        <f>VLOOKUP('Data Catalogue 2023_RSS'!F140,'Codebook Machine Read'!J:K,2,FALSE)</f>
        <v>3</v>
      </c>
      <c r="G140" s="32">
        <f>VLOOKUP('Data Catalogue 2023_RSS'!G140,'Codebook Machine Read'!AE:AF,2,FALSE)</f>
        <v>3</v>
      </c>
      <c r="H140" s="32" t="str">
        <f>'Data Catalogue 2023_RSS'!H140</f>
        <v>subsector</v>
      </c>
      <c r="I140" s="32">
        <f>'Data Catalogue 2023_RSS'!I140</f>
        <v>77</v>
      </c>
      <c r="J140" s="30" t="str">
        <f>'Data Catalogue 2023_RSS'!J140</f>
        <v>energy.tsens.finengcons.subsector.entity</v>
      </c>
      <c r="K140" s="30" t="str">
        <f>'Data Catalogue 2023_RSS'!K140</f>
        <v>energy.tsens.finengcons.subsector.entity.32.6</v>
      </c>
      <c r="L140" s="31" t="str">
        <f>'Data Catalogue 2023_RSS'!L140</f>
        <v>International Energy Agency (IEA)</v>
      </c>
      <c r="M140" s="32" cm="1">
        <f t="array" ref="M140">INDEX('Codebook Machine Read'!T:T,MATCH(TRUE,INDEX('Codebook Machine Read'!S:S='Data Catalogue 2023_RSS'!M140,0),0))</f>
        <v>74</v>
      </c>
      <c r="N140" s="32">
        <f>VLOOKUP('Data Catalogue 2023_RSS'!N140,'Codebook Machine Read'!D:E,2,FALSE)</f>
        <v>40</v>
      </c>
      <c r="O140" s="32">
        <f>VLOOKUP('Data Catalogue 2023_RSS'!O140,'Codebook Machine Read'!A:B,2,FALSE)</f>
        <v>1</v>
      </c>
      <c r="P140" s="33">
        <f>VLOOKUP('Data Catalogue 2023_RSS'!P140,'Codebook Machine Read'!V:W,2,FALSE)</f>
        <v>41</v>
      </c>
      <c r="Q140" s="32">
        <f>VLOOKUP('Data Catalogue 2023_RSS'!Q140,'Codebook Machine Read'!Y:Z,2,FALSE)</f>
        <v>1</v>
      </c>
      <c r="R140" s="32">
        <f>VLOOKUP('Data Catalogue 2023_RSS'!R140,'Codebook Machine Read'!AB:AC,2,FALSE)</f>
        <v>1</v>
      </c>
      <c r="S140" s="34">
        <f>VLOOKUP('Data Catalogue 2023_Excel'!R140,'Codebook Machine Read'!G:H,2,FALSE)</f>
        <v>0</v>
      </c>
      <c r="T140" s="36">
        <f>'Data Catalogue 2023_RSS'!T140</f>
        <v>0</v>
      </c>
      <c r="U140" s="36">
        <f>'Data Catalogue 2023_RSS'!U140</f>
        <v>0</v>
      </c>
      <c r="V140" s="34">
        <f>VLOOKUP('Data Catalogue 2023_Excel'!S140,'Codebook Machine Read'!$P:$Q,2, FALSE)</f>
        <v>0</v>
      </c>
      <c r="W140" s="31" t="str">
        <f>'Data Catalogue 2023_RSS'!W140</f>
        <v>Not available</v>
      </c>
      <c r="X140" s="35">
        <f>'Data Catalogue 2023_RSS'!X140</f>
        <v>0</v>
      </c>
      <c r="Y140" s="35">
        <f>'Data Catalogue 2023_RSS'!Y140</f>
        <v>1</v>
      </c>
      <c r="Z140" s="35">
        <f>'Data Catalogue 2023_RSS'!Z140</f>
        <v>0</v>
      </c>
      <c r="AA140" s="35">
        <f>'Data Catalogue 2023_RSS'!AA140</f>
        <v>1</v>
      </c>
      <c r="AB140" s="35">
        <f>'Data Catalogue 2023_RSS'!AB140</f>
        <v>0</v>
      </c>
      <c r="AC140" s="35">
        <f>'Data Catalogue 2023_RSS'!AC140</f>
        <v>0</v>
      </c>
      <c r="AD140" s="35">
        <f>'Data Catalogue 2023_RSS'!AD140</f>
        <v>0</v>
      </c>
      <c r="AE140" s="35">
        <f>'Data Catalogue 2023_RSS'!AE140</f>
        <v>0</v>
      </c>
      <c r="AF140" s="31" t="str">
        <f>'Data Catalogue 2023_RSS'!AF140</f>
        <v>Data is not available.</v>
      </c>
    </row>
    <row r="141" spans="1:32" x14ac:dyDescent="0.2">
      <c r="A141" s="30">
        <f>'Data Catalogue 2023_RSS'!A141</f>
        <v>139</v>
      </c>
      <c r="B141" s="30">
        <f>'Data Catalogue 2023_RSS'!B141</f>
        <v>33</v>
      </c>
      <c r="C141" s="30">
        <f>'Data Catalogue 2023_RSS'!C141</f>
        <v>1</v>
      </c>
      <c r="D141" s="30" t="str">
        <f>'Data Catalogue 2023_RSS'!D141</f>
        <v>33.1</v>
      </c>
      <c r="E141" s="31" t="str">
        <f>'Data Catalogue 2023_RSS'!E141</f>
        <v>Oil energy consumption</v>
      </c>
      <c r="F141" s="32">
        <f>VLOOKUP('Data Catalogue 2023_RSS'!F141,'Codebook Machine Read'!J:K,2,FALSE)</f>
        <v>3</v>
      </c>
      <c r="G141" s="32">
        <f>VLOOKUP('Data Catalogue 2023_RSS'!G141,'Codebook Machine Read'!AE:AF,2,FALSE)</f>
        <v>3</v>
      </c>
      <c r="H141" s="32" t="str">
        <f>'Data Catalogue 2023_RSS'!H141</f>
        <v>entity</v>
      </c>
      <c r="I141" s="32">
        <f>'Data Catalogue 2023_RSS'!I141</f>
        <v>78</v>
      </c>
      <c r="J141" s="30" t="str">
        <f>'Data Catalogue 2023_RSS'!J141</f>
        <v>energy.tsens.engconsoil.entity.ec</v>
      </c>
      <c r="K141" s="30" t="str">
        <f>'Data Catalogue 2023_RSS'!K141</f>
        <v>energy.tsens.engconsoil.entity.ec.33.1</v>
      </c>
      <c r="L141" s="31" t="str">
        <f>'Data Catalogue 2023_RSS'!L141</f>
        <v>Not Applicable</v>
      </c>
      <c r="M141" s="32" cm="1">
        <f t="array" ref="M141">INDEX('Codebook Machine Read'!T:T,MATCH(TRUE,INDEX('Codebook Machine Read'!S:S='Data Catalogue 2023_RSS'!M141,0),0))</f>
        <v>7</v>
      </c>
      <c r="N141" s="32">
        <f>VLOOKUP('Data Catalogue 2023_RSS'!N141,'Codebook Machine Read'!D:E,2,FALSE)</f>
        <v>15</v>
      </c>
      <c r="O141" s="32">
        <f>VLOOKUP('Data Catalogue 2023_RSS'!O141,'Codebook Machine Read'!A:B,2,FALSE)</f>
        <v>1</v>
      </c>
      <c r="P141" s="33">
        <f>VLOOKUP('Data Catalogue 2023_RSS'!P141,'Codebook Machine Read'!V:W,2,FALSE)</f>
        <v>40</v>
      </c>
      <c r="Q141" s="32">
        <f>VLOOKUP('Data Catalogue 2023_RSS'!Q141,'Codebook Machine Read'!Y:Z,2,FALSE)</f>
        <v>4</v>
      </c>
      <c r="R141" s="32">
        <f>VLOOKUP('Data Catalogue 2023_RSS'!R141,'Codebook Machine Read'!AB:AC,2,FALSE)</f>
        <v>1</v>
      </c>
      <c r="S141" s="34">
        <f>VLOOKUP('Data Catalogue 2023_Excel'!R141,'Codebook Machine Read'!G:H,2,FALSE)</f>
        <v>0</v>
      </c>
      <c r="T141" s="36">
        <f>'Data Catalogue 2023_RSS'!T141</f>
        <v>0</v>
      </c>
      <c r="U141" s="36">
        <f>'Data Catalogue 2023_RSS'!U141</f>
        <v>0</v>
      </c>
      <c r="V141" s="34">
        <f>VLOOKUP('Data Catalogue 2023_Excel'!S141,'Codebook Machine Read'!$P:$Q,2, FALSE)</f>
        <v>0</v>
      </c>
      <c r="W141" s="31" t="str">
        <f>'Data Catalogue 2023_RSS'!W141</f>
        <v>Not available</v>
      </c>
      <c r="X141" s="35">
        <f>'Data Catalogue 2023_RSS'!X141</f>
        <v>1</v>
      </c>
      <c r="Y141" s="35">
        <f>'Data Catalogue 2023_RSS'!Y141</f>
        <v>0</v>
      </c>
      <c r="Z141" s="35">
        <f>'Data Catalogue 2023_RSS'!Z141</f>
        <v>0</v>
      </c>
      <c r="AA141" s="35">
        <f>'Data Catalogue 2023_RSS'!AA141</f>
        <v>0</v>
      </c>
      <c r="AB141" s="35">
        <f>'Data Catalogue 2023_RSS'!AB141</f>
        <v>1</v>
      </c>
      <c r="AC141" s="35">
        <f>'Data Catalogue 2023_RSS'!AC141</f>
        <v>0</v>
      </c>
      <c r="AD141" s="35">
        <f>'Data Catalogue 2023_RSS'!AD141</f>
        <v>0</v>
      </c>
      <c r="AE141" s="35">
        <f>'Data Catalogue 2023_RSS'!AE141</f>
        <v>0</v>
      </c>
      <c r="AF141" s="31" t="str">
        <f>'Data Catalogue 2023_RSS'!AF141</f>
        <v>Data is not available. Final consumption of crude oil and petroleum products at the aggregate level is published by MEIH: https://meih.st.gov.my/statistics (National Energy Balance)</v>
      </c>
    </row>
    <row r="142" spans="1:32" x14ac:dyDescent="0.2">
      <c r="A142" s="30">
        <f>'Data Catalogue 2023_RSS'!A142</f>
        <v>140</v>
      </c>
      <c r="B142" s="30">
        <f>'Data Catalogue 2023_RSS'!B142</f>
        <v>33</v>
      </c>
      <c r="C142" s="30">
        <f>'Data Catalogue 2023_RSS'!C142</f>
        <v>2</v>
      </c>
      <c r="D142" s="30" t="str">
        <f>'Data Catalogue 2023_RSS'!D142</f>
        <v>33.2</v>
      </c>
      <c r="E142" s="31" t="str">
        <f>'Data Catalogue 2023_RSS'!E142</f>
        <v>Oil energy consumption</v>
      </c>
      <c r="F142" s="32">
        <f>VLOOKUP('Data Catalogue 2023_RSS'!F142,'Codebook Machine Read'!J:K,2,FALSE)</f>
        <v>3</v>
      </c>
      <c r="G142" s="32">
        <f>VLOOKUP('Data Catalogue 2023_RSS'!G142,'Codebook Machine Read'!AE:AF,2,FALSE)</f>
        <v>3</v>
      </c>
      <c r="H142" s="32" t="str">
        <f>'Data Catalogue 2023_RSS'!H142</f>
        <v>entity</v>
      </c>
      <c r="I142" s="32">
        <f>'Data Catalogue 2023_RSS'!I142</f>
        <v>78</v>
      </c>
      <c r="J142" s="30" t="str">
        <f>'Data Catalogue 2023_RSS'!J142</f>
        <v>energy.tsens.engconsoil.entity.iea</v>
      </c>
      <c r="K142" s="30" t="str">
        <f>'Data Catalogue 2023_RSS'!K142</f>
        <v>energy.tsens.engconsoil.entity.iea.33.2</v>
      </c>
      <c r="L142" s="31" t="str">
        <f>'Data Catalogue 2023_RSS'!L142</f>
        <v>Not Applicable</v>
      </c>
      <c r="M142" s="32" cm="1">
        <f t="array" ref="M142">INDEX('Codebook Machine Read'!T:T,MATCH(TRUE,INDEX('Codebook Machine Read'!S:S='Data Catalogue 2023_RSS'!M142,0),0))</f>
        <v>74</v>
      </c>
      <c r="N142" s="32">
        <f>VLOOKUP('Data Catalogue 2023_RSS'!N142,'Codebook Machine Read'!D:E,2,FALSE)</f>
        <v>15</v>
      </c>
      <c r="O142" s="32">
        <f>VLOOKUP('Data Catalogue 2023_RSS'!O142,'Codebook Machine Read'!A:B,2,FALSE)</f>
        <v>1</v>
      </c>
      <c r="P142" s="33">
        <f>VLOOKUP('Data Catalogue 2023_RSS'!P142,'Codebook Machine Read'!V:W,2,FALSE)</f>
        <v>74</v>
      </c>
      <c r="Q142" s="32">
        <f>VLOOKUP('Data Catalogue 2023_RSS'!Q142,'Codebook Machine Read'!Y:Z,2,FALSE)</f>
        <v>3</v>
      </c>
      <c r="R142" s="32">
        <f>VLOOKUP('Data Catalogue 2023_RSS'!R142,'Codebook Machine Read'!AB:AC,2,FALSE)</f>
        <v>2</v>
      </c>
      <c r="S142" s="34">
        <f>VLOOKUP('Data Catalogue 2023_Excel'!R142,'Codebook Machine Read'!G:H,2,FALSE)</f>
        <v>2</v>
      </c>
      <c r="T142" s="36">
        <f>'Data Catalogue 2023_RSS'!T142</f>
        <v>1960</v>
      </c>
      <c r="U142" s="36">
        <f>'Data Catalogue 2023_RSS'!U142</f>
        <v>2022</v>
      </c>
      <c r="V142" s="34">
        <f>VLOOKUP('Data Catalogue 2023_Excel'!S142,'Codebook Machine Read'!$P:$Q,2, FALSE)</f>
        <v>7</v>
      </c>
      <c r="W142" s="31" t="str">
        <f>'Data Catalogue 2023_RSS'!W142</f>
        <v>https://www.iea.org/data-and-statistics/data-product/oil-information</v>
      </c>
      <c r="X142" s="35">
        <f>'Data Catalogue 2023_RSS'!X142</f>
        <v>1</v>
      </c>
      <c r="Y142" s="35">
        <f>'Data Catalogue 2023_RSS'!Y142</f>
        <v>0</v>
      </c>
      <c r="Z142" s="35">
        <f>'Data Catalogue 2023_RSS'!Z142</f>
        <v>0</v>
      </c>
      <c r="AA142" s="35">
        <f>'Data Catalogue 2023_RSS'!AA142</f>
        <v>0</v>
      </c>
      <c r="AB142" s="35">
        <f>'Data Catalogue 2023_RSS'!AB142</f>
        <v>1</v>
      </c>
      <c r="AC142" s="35">
        <f>'Data Catalogue 2023_RSS'!AC142</f>
        <v>0</v>
      </c>
      <c r="AD142" s="35">
        <f>'Data Catalogue 2023_RSS'!AD142</f>
        <v>0</v>
      </c>
      <c r="AE142" s="35">
        <f>'Data Catalogue 2023_RSS'!AE142</f>
        <v>0</v>
      </c>
      <c r="AF142" s="31" t="str">
        <f>'Data Catalogue 2023_RSS'!AF142</f>
        <v>Annual time series of oil data including oil supply and consumption, trade and oil demand for 153 countries and 25 regions.</v>
      </c>
    </row>
    <row r="143" spans="1:32" x14ac:dyDescent="0.2">
      <c r="A143" s="30">
        <f>'Data Catalogue 2023_RSS'!A143</f>
        <v>141</v>
      </c>
      <c r="B143" s="30">
        <f>'Data Catalogue 2023_RSS'!B143</f>
        <v>34</v>
      </c>
      <c r="C143" s="30">
        <f>'Data Catalogue 2023_RSS'!C143</f>
        <v>1</v>
      </c>
      <c r="D143" s="30" t="str">
        <f>'Data Catalogue 2023_RSS'!D143</f>
        <v>34.1</v>
      </c>
      <c r="E143" s="31" t="str">
        <f>'Data Catalogue 2023_RSS'!E143</f>
        <v>Coal energy consumption</v>
      </c>
      <c r="F143" s="32">
        <f>VLOOKUP('Data Catalogue 2023_RSS'!F143,'Codebook Machine Read'!J:K,2,FALSE)</f>
        <v>3</v>
      </c>
      <c r="G143" s="32">
        <f>VLOOKUP('Data Catalogue 2023_RSS'!G143,'Codebook Machine Read'!AE:AF,2,FALSE)</f>
        <v>3</v>
      </c>
      <c r="H143" s="32" t="str">
        <f>'Data Catalogue 2023_RSS'!H143</f>
        <v>country</v>
      </c>
      <c r="I143" s="32">
        <f>'Data Catalogue 2023_RSS'!I143</f>
        <v>79</v>
      </c>
      <c r="J143" s="30" t="str">
        <f>'Data Catalogue 2023_RSS'!J143</f>
        <v>energy.tsens.engconscoal.country.iea</v>
      </c>
      <c r="K143" s="30" t="str">
        <f>'Data Catalogue 2023_RSS'!K143</f>
        <v>energy.tsens.engconscoal.country.iea.34.1</v>
      </c>
      <c r="L143" s="31" t="str">
        <f>'Data Catalogue 2023_RSS'!L143</f>
        <v>Not Applicable</v>
      </c>
      <c r="M143" s="32" cm="1">
        <f t="array" ref="M143">INDEX('Codebook Machine Read'!T:T,MATCH(TRUE,INDEX('Codebook Machine Read'!S:S='Data Catalogue 2023_RSS'!M143,0),0))</f>
        <v>88</v>
      </c>
      <c r="N143" s="32">
        <f>VLOOKUP('Data Catalogue 2023_RSS'!N143,'Codebook Machine Read'!D:E,2,FALSE)</f>
        <v>9</v>
      </c>
      <c r="O143" s="32">
        <f>VLOOKUP('Data Catalogue 2023_RSS'!O143,'Codebook Machine Read'!A:B,2,FALSE)</f>
        <v>1</v>
      </c>
      <c r="P143" s="33">
        <f>VLOOKUP('Data Catalogue 2023_RSS'!P143,'Codebook Machine Read'!V:W,2,FALSE)</f>
        <v>74</v>
      </c>
      <c r="Q143" s="32">
        <f>VLOOKUP('Data Catalogue 2023_RSS'!Q143,'Codebook Machine Read'!Y:Z,2,FALSE)</f>
        <v>3</v>
      </c>
      <c r="R143" s="32">
        <f>VLOOKUP('Data Catalogue 2023_RSS'!R143,'Codebook Machine Read'!AB:AC,2,FALSE)</f>
        <v>2</v>
      </c>
      <c r="S143" s="34">
        <f>VLOOKUP('Data Catalogue 2023_Excel'!R143,'Codebook Machine Read'!G:H,2,FALSE)</f>
        <v>1</v>
      </c>
      <c r="T143" s="36">
        <f>'Data Catalogue 2023_RSS'!T143</f>
        <v>2020</v>
      </c>
      <c r="U143" s="36">
        <f>'Data Catalogue 2023_RSS'!U143</f>
        <v>2023</v>
      </c>
      <c r="V143" s="34">
        <f>VLOOKUP('Data Catalogue 2023_Excel'!S143,'Codebook Machine Read'!$P:$Q,2, FALSE)</f>
        <v>7</v>
      </c>
      <c r="W143" s="31" t="str">
        <f>'Data Catalogue 2023_RSS'!W143</f>
        <v>https://www.iea.org/data-and-statistics/charts/global-coal-consumption-2020-2023</v>
      </c>
      <c r="X143" s="35">
        <f>'Data Catalogue 2023_RSS'!X143</f>
        <v>0</v>
      </c>
      <c r="Y143" s="35">
        <f>'Data Catalogue 2023_RSS'!Y143</f>
        <v>0</v>
      </c>
      <c r="Z143" s="35">
        <f>'Data Catalogue 2023_RSS'!Z143</f>
        <v>0</v>
      </c>
      <c r="AA143" s="35">
        <f>'Data Catalogue 2023_RSS'!AA143</f>
        <v>0</v>
      </c>
      <c r="AB143" s="35">
        <f>'Data Catalogue 2023_RSS'!AB143</f>
        <v>1</v>
      </c>
      <c r="AC143" s="35">
        <f>'Data Catalogue 2023_RSS'!AC143</f>
        <v>0</v>
      </c>
      <c r="AD143" s="35">
        <f>'Data Catalogue 2023_RSS'!AD143</f>
        <v>0</v>
      </c>
      <c r="AE143" s="35">
        <f>'Data Catalogue 2023_RSS'!AE143</f>
        <v>0</v>
      </c>
      <c r="AF143" s="31" t="str">
        <f>'Data Catalogue 2023_RSS'!AF143</f>
        <v>Provides data on Global coal consumption from 2020-2023 only for 5 major regions (China, India, United States, EU and Rest of World).</v>
      </c>
    </row>
    <row r="144" spans="1:32" x14ac:dyDescent="0.2">
      <c r="A144" s="30">
        <f>'Data Catalogue 2023_RSS'!A144</f>
        <v>142</v>
      </c>
      <c r="B144" s="30">
        <f>'Data Catalogue 2023_RSS'!B144</f>
        <v>34</v>
      </c>
      <c r="C144" s="30">
        <f>'Data Catalogue 2023_RSS'!C144</f>
        <v>2</v>
      </c>
      <c r="D144" s="30" t="str">
        <f>'Data Catalogue 2023_RSS'!D144</f>
        <v>34.2</v>
      </c>
      <c r="E144" s="31" t="str">
        <f>'Data Catalogue 2023_RSS'!E144</f>
        <v>Coal energy consumption</v>
      </c>
      <c r="F144" s="32">
        <f>VLOOKUP('Data Catalogue 2023_RSS'!F144,'Codebook Machine Read'!J:K,2,FALSE)</f>
        <v>3</v>
      </c>
      <c r="G144" s="32">
        <f>VLOOKUP('Data Catalogue 2023_RSS'!G144,'Codebook Machine Read'!AE:AF,2,FALSE)</f>
        <v>3</v>
      </c>
      <c r="H144" s="32" t="str">
        <f>'Data Catalogue 2023_RSS'!H144</f>
        <v>entity</v>
      </c>
      <c r="I144" s="32">
        <f>'Data Catalogue 2023_RSS'!I144</f>
        <v>80</v>
      </c>
      <c r="J144" s="30" t="str">
        <f>'Data Catalogue 2023_RSS'!J144</f>
        <v>energy.tsens.engconscoal.entity.ec</v>
      </c>
      <c r="K144" s="30" t="str">
        <f>'Data Catalogue 2023_RSS'!K144</f>
        <v>energy.tsens.engconscoal.entity.ec.34.2</v>
      </c>
      <c r="L144" s="31" t="str">
        <f>'Data Catalogue 2023_RSS'!L144</f>
        <v>Not Applicable</v>
      </c>
      <c r="M144" s="32" cm="1">
        <f t="array" ref="M144">INDEX('Codebook Machine Read'!T:T,MATCH(TRUE,INDEX('Codebook Machine Read'!S:S='Data Catalogue 2023_RSS'!M144,0),0))</f>
        <v>7</v>
      </c>
      <c r="N144" s="32">
        <f>VLOOKUP('Data Catalogue 2023_RSS'!N144,'Codebook Machine Read'!D:E,2,FALSE)</f>
        <v>15</v>
      </c>
      <c r="O144" s="32">
        <f>VLOOKUP('Data Catalogue 2023_RSS'!O144,'Codebook Machine Read'!A:B,2,FALSE)</f>
        <v>1</v>
      </c>
      <c r="P144" s="33">
        <f>VLOOKUP('Data Catalogue 2023_RSS'!P144,'Codebook Machine Read'!V:W,2,FALSE)</f>
        <v>40</v>
      </c>
      <c r="Q144" s="32">
        <f>VLOOKUP('Data Catalogue 2023_RSS'!Q144,'Codebook Machine Read'!Y:Z,2,FALSE)</f>
        <v>4</v>
      </c>
      <c r="R144" s="32">
        <f>VLOOKUP('Data Catalogue 2023_RSS'!R144,'Codebook Machine Read'!AB:AC,2,FALSE)</f>
        <v>1</v>
      </c>
      <c r="S144" s="34">
        <f>VLOOKUP('Data Catalogue 2023_Excel'!R144,'Codebook Machine Read'!G:H,2,FALSE)</f>
        <v>0</v>
      </c>
      <c r="T144" s="36">
        <f>'Data Catalogue 2023_RSS'!T144</f>
        <v>0</v>
      </c>
      <c r="U144" s="36">
        <f>'Data Catalogue 2023_RSS'!U144</f>
        <v>0</v>
      </c>
      <c r="V144" s="34">
        <f>VLOOKUP('Data Catalogue 2023_Excel'!S144,'Codebook Machine Read'!$P:$Q,2, FALSE)</f>
        <v>0</v>
      </c>
      <c r="W144" s="31" t="str">
        <f>'Data Catalogue 2023_RSS'!W144</f>
        <v>Not available</v>
      </c>
      <c r="X144" s="35">
        <f>'Data Catalogue 2023_RSS'!X144</f>
        <v>1</v>
      </c>
      <c r="Y144" s="35">
        <f>'Data Catalogue 2023_RSS'!Y144</f>
        <v>0</v>
      </c>
      <c r="Z144" s="35">
        <f>'Data Catalogue 2023_RSS'!Z144</f>
        <v>0</v>
      </c>
      <c r="AA144" s="35">
        <f>'Data Catalogue 2023_RSS'!AA144</f>
        <v>0</v>
      </c>
      <c r="AB144" s="35">
        <f>'Data Catalogue 2023_RSS'!AB144</f>
        <v>1</v>
      </c>
      <c r="AC144" s="35">
        <f>'Data Catalogue 2023_RSS'!AC144</f>
        <v>0</v>
      </c>
      <c r="AD144" s="35">
        <f>'Data Catalogue 2023_RSS'!AD144</f>
        <v>0</v>
      </c>
      <c r="AE144" s="35">
        <f>'Data Catalogue 2023_RSS'!AE144</f>
        <v>0</v>
      </c>
      <c r="AF144" s="31" t="str">
        <f>'Data Catalogue 2023_RSS'!AF144</f>
        <v>Data is not available. Final consumption of crude oil and petroleum products at the aggregate level is published by MEIH: https://meih.st.gov.my/statistics (National Energy Balance)</v>
      </c>
    </row>
    <row r="145" spans="1:32" x14ac:dyDescent="0.2">
      <c r="A145" s="30">
        <f>'Data Catalogue 2023_RSS'!A145</f>
        <v>143</v>
      </c>
      <c r="B145" s="30">
        <f>'Data Catalogue 2023_RSS'!B145</f>
        <v>35</v>
      </c>
      <c r="C145" s="30">
        <f>'Data Catalogue 2023_RSS'!C145</f>
        <v>1</v>
      </c>
      <c r="D145" s="30" t="str">
        <f>'Data Catalogue 2023_RSS'!D145</f>
        <v>35.1</v>
      </c>
      <c r="E145" s="31" t="str">
        <f>'Data Catalogue 2023_RSS'!E145</f>
        <v>Gas energy consumption</v>
      </c>
      <c r="F145" s="32">
        <f>VLOOKUP('Data Catalogue 2023_RSS'!F145,'Codebook Machine Read'!J:K,2,FALSE)</f>
        <v>3</v>
      </c>
      <c r="G145" s="32">
        <f>VLOOKUP('Data Catalogue 2023_RSS'!G145,'Codebook Machine Read'!AE:AF,2,FALSE)</f>
        <v>3</v>
      </c>
      <c r="H145" s="32" t="str">
        <f>'Data Catalogue 2023_RSS'!H145</f>
        <v>entity</v>
      </c>
      <c r="I145" s="32">
        <f>'Data Catalogue 2023_RSS'!I145</f>
        <v>81</v>
      </c>
      <c r="J145" s="30" t="str">
        <f>'Data Catalogue 2023_RSS'!J145</f>
        <v>energy.tsens.engconsgas.entity.ec</v>
      </c>
      <c r="K145" s="30" t="str">
        <f>'Data Catalogue 2023_RSS'!K145</f>
        <v>energy.tsens.engconsgas.entity.ec.35.1</v>
      </c>
      <c r="L145" s="31" t="str">
        <f>'Data Catalogue 2023_RSS'!L145</f>
        <v>Not Applicable</v>
      </c>
      <c r="M145" s="32" cm="1">
        <f t="array" ref="M145">INDEX('Codebook Machine Read'!T:T,MATCH(TRUE,INDEX('Codebook Machine Read'!S:S='Data Catalogue 2023_RSS'!M145,0),0))</f>
        <v>7</v>
      </c>
      <c r="N145" s="32">
        <f>VLOOKUP('Data Catalogue 2023_RSS'!N145,'Codebook Machine Read'!D:E,2,FALSE)</f>
        <v>15</v>
      </c>
      <c r="O145" s="32">
        <f>VLOOKUP('Data Catalogue 2023_RSS'!O145,'Codebook Machine Read'!A:B,2,FALSE)</f>
        <v>1</v>
      </c>
      <c r="P145" s="33">
        <f>VLOOKUP('Data Catalogue 2023_RSS'!P145,'Codebook Machine Read'!V:W,2,FALSE)</f>
        <v>40</v>
      </c>
      <c r="Q145" s="32">
        <f>VLOOKUP('Data Catalogue 2023_RSS'!Q145,'Codebook Machine Read'!Y:Z,2,FALSE)</f>
        <v>4</v>
      </c>
      <c r="R145" s="32">
        <f>VLOOKUP('Data Catalogue 2023_RSS'!R145,'Codebook Machine Read'!AB:AC,2,FALSE)</f>
        <v>1</v>
      </c>
      <c r="S145" s="34">
        <f>VLOOKUP('Data Catalogue 2023_Excel'!R145,'Codebook Machine Read'!G:H,2,FALSE)</f>
        <v>0</v>
      </c>
      <c r="T145" s="36">
        <f>'Data Catalogue 2023_RSS'!T145</f>
        <v>0</v>
      </c>
      <c r="U145" s="36">
        <f>'Data Catalogue 2023_RSS'!U145</f>
        <v>0</v>
      </c>
      <c r="V145" s="34">
        <f>VLOOKUP('Data Catalogue 2023_Excel'!S145,'Codebook Machine Read'!$P:$Q,2, FALSE)</f>
        <v>0</v>
      </c>
      <c r="W145" s="31" t="str">
        <f>'Data Catalogue 2023_RSS'!W145</f>
        <v>Not available</v>
      </c>
      <c r="X145" s="35">
        <f>'Data Catalogue 2023_RSS'!X145</f>
        <v>1</v>
      </c>
      <c r="Y145" s="35">
        <f>'Data Catalogue 2023_RSS'!Y145</f>
        <v>0</v>
      </c>
      <c r="Z145" s="35">
        <f>'Data Catalogue 2023_RSS'!Z145</f>
        <v>0</v>
      </c>
      <c r="AA145" s="35">
        <f>'Data Catalogue 2023_RSS'!AA145</f>
        <v>0</v>
      </c>
      <c r="AB145" s="35">
        <f>'Data Catalogue 2023_RSS'!AB145</f>
        <v>1</v>
      </c>
      <c r="AC145" s="35">
        <f>'Data Catalogue 2023_RSS'!AC145</f>
        <v>0</v>
      </c>
      <c r="AD145" s="35">
        <f>'Data Catalogue 2023_RSS'!AD145</f>
        <v>0</v>
      </c>
      <c r="AE145" s="35">
        <f>'Data Catalogue 2023_RSS'!AE145</f>
        <v>0</v>
      </c>
      <c r="AF145" s="31" t="str">
        <f>'Data Catalogue 2023_RSS'!AF145</f>
        <v>Data is not available. Final consumption of crude oil and petroleum products at the aggregate level is published by MEIH: https://meih.st.gov.my/statistics (National Energy Balance)</v>
      </c>
    </row>
    <row r="146" spans="1:32" x14ac:dyDescent="0.2">
      <c r="A146" s="30">
        <f>'Data Catalogue 2023_RSS'!A146</f>
        <v>144</v>
      </c>
      <c r="B146" s="30">
        <f>'Data Catalogue 2023_RSS'!B146</f>
        <v>35</v>
      </c>
      <c r="C146" s="30">
        <f>'Data Catalogue 2023_RSS'!C146</f>
        <v>2</v>
      </c>
      <c r="D146" s="30" t="str">
        <f>'Data Catalogue 2023_RSS'!D146</f>
        <v>35.2</v>
      </c>
      <c r="E146" s="31" t="str">
        <f>'Data Catalogue 2023_RSS'!E146</f>
        <v>Gas energy consumption</v>
      </c>
      <c r="F146" s="32">
        <f>VLOOKUP('Data Catalogue 2023_RSS'!F146,'Codebook Machine Read'!J:K,2,FALSE)</f>
        <v>3</v>
      </c>
      <c r="G146" s="32">
        <f>VLOOKUP('Data Catalogue 2023_RSS'!G146,'Codebook Machine Read'!AE:AF,2,FALSE)</f>
        <v>3</v>
      </c>
      <c r="H146" s="32" t="str">
        <f>'Data Catalogue 2023_RSS'!H146</f>
        <v>sector</v>
      </c>
      <c r="I146" s="32">
        <f>'Data Catalogue 2023_RSS'!I146</f>
        <v>82</v>
      </c>
      <c r="J146" s="30" t="str">
        <f>'Data Catalogue 2023_RSS'!J146</f>
        <v>energy.tsens.engconsgas.sector.ec</v>
      </c>
      <c r="K146" s="30" t="str">
        <f>'Data Catalogue 2023_RSS'!K146</f>
        <v>energy.tsens.engconsgas.sector.ec.35.2</v>
      </c>
      <c r="L146" s="31" t="str">
        <f>'Data Catalogue 2023_RSS'!L146</f>
        <v>Not Applicable</v>
      </c>
      <c r="M146" s="32" cm="1">
        <f t="array" ref="M146">INDEX('Codebook Machine Read'!T:T,MATCH(TRUE,INDEX('Codebook Machine Read'!S:S='Data Catalogue 2023_RSS'!M146,0),0))</f>
        <v>49</v>
      </c>
      <c r="N146" s="32">
        <f>VLOOKUP('Data Catalogue 2023_RSS'!N146,'Codebook Machine Read'!D:E,2,FALSE)</f>
        <v>36</v>
      </c>
      <c r="O146" s="32">
        <f>VLOOKUP('Data Catalogue 2023_RSS'!O146,'Codebook Machine Read'!A:B,2,FALSE)</f>
        <v>1</v>
      </c>
      <c r="P146" s="33">
        <f>VLOOKUP('Data Catalogue 2023_RSS'!P146,'Codebook Machine Read'!V:W,2,FALSE)</f>
        <v>40</v>
      </c>
      <c r="Q146" s="32">
        <f>VLOOKUP('Data Catalogue 2023_RSS'!Q146,'Codebook Machine Read'!Y:Z,2,FALSE)</f>
        <v>4</v>
      </c>
      <c r="R146" s="32">
        <f>VLOOKUP('Data Catalogue 2023_RSS'!R146,'Codebook Machine Read'!AB:AC,2,FALSE)</f>
        <v>1</v>
      </c>
      <c r="S146" s="34">
        <f>VLOOKUP('Data Catalogue 2023_Excel'!R146,'Codebook Machine Read'!G:H,2,FALSE)</f>
        <v>1</v>
      </c>
      <c r="T146" s="36">
        <f>'Data Catalogue 2023_RSS'!T146</f>
        <v>1990</v>
      </c>
      <c r="U146" s="36">
        <f>'Data Catalogue 2023_RSS'!U146</f>
        <v>2019</v>
      </c>
      <c r="V146" s="34">
        <f>VLOOKUP('Data Catalogue 2023_Excel'!S146,'Codebook Machine Read'!$P:$Q,2, FALSE)</f>
        <v>7</v>
      </c>
      <c r="W146" s="31" t="str">
        <f>'Data Catalogue 2023_RSS'!W146</f>
        <v>https://meih.st.gov.my/statistics</v>
      </c>
      <c r="X146" s="35">
        <f>'Data Catalogue 2023_RSS'!X146</f>
        <v>0</v>
      </c>
      <c r="Y146" s="35">
        <f>'Data Catalogue 2023_RSS'!Y146</f>
        <v>0</v>
      </c>
      <c r="Z146" s="35">
        <f>'Data Catalogue 2023_RSS'!Z146</f>
        <v>0</v>
      </c>
      <c r="AA146" s="35">
        <f>'Data Catalogue 2023_RSS'!AA146</f>
        <v>0</v>
      </c>
      <c r="AB146" s="35">
        <f>'Data Catalogue 2023_RSS'!AB146</f>
        <v>1</v>
      </c>
      <c r="AC146" s="35">
        <f>'Data Catalogue 2023_RSS'!AC146</f>
        <v>0</v>
      </c>
      <c r="AD146" s="35">
        <f>'Data Catalogue 2023_RSS'!AD146</f>
        <v>0</v>
      </c>
      <c r="AE146" s="35">
        <f>'Data Catalogue 2023_RSS'!AE146</f>
        <v>0</v>
      </c>
      <c r="AF146" s="31" t="str">
        <f>'Data Catalogue 2023_RSS'!AF146</f>
        <v xml:space="preserve">The data published by EC is based on specific sectors (Co-Generation, Transport, Residential, Power Stations, Industry, Non-Energy, Commercial) instead of industrial sector classification as per MSIC 2008. </v>
      </c>
    </row>
    <row r="147" spans="1:32" x14ac:dyDescent="0.2">
      <c r="A147" s="30">
        <f>'Data Catalogue 2023_RSS'!A147</f>
        <v>145</v>
      </c>
      <c r="B147" s="30">
        <f>'Data Catalogue 2023_RSS'!B147</f>
        <v>35</v>
      </c>
      <c r="C147" s="30">
        <f>'Data Catalogue 2023_RSS'!C147</f>
        <v>3</v>
      </c>
      <c r="D147" s="30" t="str">
        <f>'Data Catalogue 2023_RSS'!D147</f>
        <v>35.3</v>
      </c>
      <c r="E147" s="31" t="str">
        <f>'Data Catalogue 2023_RSS'!E147</f>
        <v>Gas energy consumption</v>
      </c>
      <c r="F147" s="32">
        <f>VLOOKUP('Data Catalogue 2023_RSS'!F147,'Codebook Machine Read'!J:K,2,FALSE)</f>
        <v>3</v>
      </c>
      <c r="G147" s="32">
        <f>VLOOKUP('Data Catalogue 2023_RSS'!G147,'Codebook Machine Read'!AE:AF,2,FALSE)</f>
        <v>3</v>
      </c>
      <c r="H147" s="32" t="str">
        <f>'Data Catalogue 2023_RSS'!H147</f>
        <v>sector</v>
      </c>
      <c r="I147" s="32">
        <f>'Data Catalogue 2023_RSS'!I147</f>
        <v>82</v>
      </c>
      <c r="J147" s="30" t="str">
        <f>'Data Catalogue 2023_RSS'!J147</f>
        <v>energy.tsens.engconsgas.sector.iea</v>
      </c>
      <c r="K147" s="30" t="str">
        <f>'Data Catalogue 2023_RSS'!K147</f>
        <v>energy.tsens.engconsgas.sector.iea.35.3</v>
      </c>
      <c r="L147" s="31" t="str">
        <f>'Data Catalogue 2023_RSS'!L147</f>
        <v>Not Applicable</v>
      </c>
      <c r="M147" s="32" cm="1">
        <f t="array" ref="M147">INDEX('Codebook Machine Read'!T:T,MATCH(TRUE,INDEX('Codebook Machine Read'!S:S='Data Catalogue 2023_RSS'!M147,0),0))</f>
        <v>49</v>
      </c>
      <c r="N147" s="32">
        <f>VLOOKUP('Data Catalogue 2023_RSS'!N147,'Codebook Machine Read'!D:E,2,FALSE)</f>
        <v>36</v>
      </c>
      <c r="O147" s="32">
        <f>VLOOKUP('Data Catalogue 2023_RSS'!O147,'Codebook Machine Read'!A:B,2,FALSE)</f>
        <v>1</v>
      </c>
      <c r="P147" s="33">
        <f>VLOOKUP('Data Catalogue 2023_RSS'!P147,'Codebook Machine Read'!V:W,2,FALSE)</f>
        <v>74</v>
      </c>
      <c r="Q147" s="32">
        <f>VLOOKUP('Data Catalogue 2023_RSS'!Q147,'Codebook Machine Read'!Y:Z,2,FALSE)</f>
        <v>3</v>
      </c>
      <c r="R147" s="32">
        <f>VLOOKUP('Data Catalogue 2023_RSS'!R147,'Codebook Machine Read'!AB:AC,2,FALSE)</f>
        <v>2</v>
      </c>
      <c r="S147" s="34">
        <f>VLOOKUP('Data Catalogue 2023_Excel'!R147,'Codebook Machine Read'!G:H,2,FALSE)</f>
        <v>1</v>
      </c>
      <c r="T147" s="36">
        <f>'Data Catalogue 2023_RSS'!T147</f>
        <v>1971</v>
      </c>
      <c r="U147" s="36">
        <f>'Data Catalogue 2023_RSS'!U147</f>
        <v>2019</v>
      </c>
      <c r="V147" s="34">
        <f>VLOOKUP('Data Catalogue 2023_Excel'!S147,'Codebook Machine Read'!$P:$Q,2, FALSE)</f>
        <v>7</v>
      </c>
      <c r="W147" s="31" t="str">
        <f>'Data Catalogue 2023_RSS'!W147</f>
        <v>https://www.iea.org/countries/malaysia</v>
      </c>
      <c r="X147" s="35">
        <f>'Data Catalogue 2023_RSS'!X147</f>
        <v>0</v>
      </c>
      <c r="Y147" s="35">
        <f>'Data Catalogue 2023_RSS'!Y147</f>
        <v>0</v>
      </c>
      <c r="Z147" s="35">
        <f>'Data Catalogue 2023_RSS'!Z147</f>
        <v>0</v>
      </c>
      <c r="AA147" s="35">
        <f>'Data Catalogue 2023_RSS'!AA147</f>
        <v>0</v>
      </c>
      <c r="AB147" s="35">
        <f>'Data Catalogue 2023_RSS'!AB147</f>
        <v>1</v>
      </c>
      <c r="AC147" s="35">
        <f>'Data Catalogue 2023_RSS'!AC147</f>
        <v>0</v>
      </c>
      <c r="AD147" s="35">
        <f>'Data Catalogue 2023_RSS'!AD147</f>
        <v>0</v>
      </c>
      <c r="AE147" s="35">
        <f>'Data Catalogue 2023_RSS'!AE147</f>
        <v>0</v>
      </c>
      <c r="AF147" s="31" t="str">
        <f>'Data Catalogue 2023_RSS'!AF147</f>
        <v>Provides data on total final consumption of natural gas.</v>
      </c>
    </row>
    <row r="148" spans="1:32" x14ac:dyDescent="0.2">
      <c r="A148" s="30">
        <f>'Data Catalogue 2023_RSS'!A148</f>
        <v>146</v>
      </c>
      <c r="B148" s="30">
        <f>'Data Catalogue 2023_RSS'!B148</f>
        <v>36</v>
      </c>
      <c r="C148" s="30">
        <f>'Data Catalogue 2023_RSS'!C148</f>
        <v>1</v>
      </c>
      <c r="D148" s="30" t="str">
        <f>'Data Catalogue 2023_RSS'!D148</f>
        <v>36.1</v>
      </c>
      <c r="E148" s="31" t="str">
        <f>'Data Catalogue 2023_RSS'!E148</f>
        <v>Energy prices</v>
      </c>
      <c r="F148" s="32">
        <f>VLOOKUP('Data Catalogue 2023_RSS'!F148,'Codebook Machine Read'!J:K,2,FALSE)</f>
        <v>3</v>
      </c>
      <c r="G148" s="32">
        <f>VLOOKUP('Data Catalogue 2023_RSS'!G148,'Codebook Machine Read'!AE:AF,2,FALSE)</f>
        <v>3</v>
      </c>
      <c r="H148" s="32" t="str">
        <f>'Data Catalogue 2023_RSS'!H148</f>
        <v>type</v>
      </c>
      <c r="I148" s="32">
        <f>'Data Catalogue 2023_RSS'!I148</f>
        <v>83</v>
      </c>
      <c r="J148" s="30" t="str">
        <f>'Data Catalogue 2023_RSS'!J148</f>
        <v>energy.tsens.engprice.type.ec</v>
      </c>
      <c r="K148" s="30" t="str">
        <f>'Data Catalogue 2023_RSS'!K148</f>
        <v>energy.tsens.engprice.type.ec.36.1</v>
      </c>
      <c r="L148" s="31" t="str">
        <f>'Data Catalogue 2023_RSS'!L148</f>
        <v>National Energy Balance</v>
      </c>
      <c r="M148" s="32" cm="1">
        <f t="array" ref="M148">INDEX('Codebook Machine Read'!T:T,MATCH(TRUE,INDEX('Codebook Machine Read'!S:S='Data Catalogue 2023_RSS'!M148,0),0))</f>
        <v>9</v>
      </c>
      <c r="N148" s="32">
        <f>VLOOKUP('Data Catalogue 2023_RSS'!N148,'Codebook Machine Read'!D:E,2,FALSE)</f>
        <v>41</v>
      </c>
      <c r="O148" s="32">
        <f>VLOOKUP('Data Catalogue 2023_RSS'!O148,'Codebook Machine Read'!A:B,2,FALSE)</f>
        <v>1</v>
      </c>
      <c r="P148" s="33">
        <f>VLOOKUP('Data Catalogue 2023_RSS'!P148,'Codebook Machine Read'!V:W,2,FALSE)</f>
        <v>40</v>
      </c>
      <c r="Q148" s="32">
        <f>VLOOKUP('Data Catalogue 2023_RSS'!Q148,'Codebook Machine Read'!Y:Z,2,FALSE)</f>
        <v>4</v>
      </c>
      <c r="R148" s="32">
        <f>VLOOKUP('Data Catalogue 2023_RSS'!R148,'Codebook Machine Read'!AB:AC,2,FALSE)</f>
        <v>1</v>
      </c>
      <c r="S148" s="34">
        <f>VLOOKUP('Data Catalogue 2023_Excel'!R148,'Codebook Machine Read'!G:H,2,FALSE)</f>
        <v>1</v>
      </c>
      <c r="T148" s="36">
        <f>'Data Catalogue 2023_RSS'!T148</f>
        <v>1990</v>
      </c>
      <c r="U148" s="36">
        <f>'Data Catalogue 2023_RSS'!U148</f>
        <v>2019</v>
      </c>
      <c r="V148" s="34">
        <f>VLOOKUP('Data Catalogue 2023_Excel'!S148,'Codebook Machine Read'!$P:$Q,2, FALSE)</f>
        <v>7</v>
      </c>
      <c r="W148" s="31" t="str">
        <f>'Data Catalogue 2023_RSS'!W148</f>
        <v>https://www.st.gov.my/en/web/download/listing/111</v>
      </c>
      <c r="X148" s="35">
        <f>'Data Catalogue 2023_RSS'!X148</f>
        <v>1</v>
      </c>
      <c r="Y148" s="35">
        <f>'Data Catalogue 2023_RSS'!Y148</f>
        <v>0</v>
      </c>
      <c r="Z148" s="35">
        <f>'Data Catalogue 2023_RSS'!Z148</f>
        <v>0</v>
      </c>
      <c r="AA148" s="35">
        <f>'Data Catalogue 2023_RSS'!AA148</f>
        <v>0</v>
      </c>
      <c r="AB148" s="35">
        <f>'Data Catalogue 2023_RSS'!AB148</f>
        <v>1</v>
      </c>
      <c r="AC148" s="35">
        <f>'Data Catalogue 2023_RSS'!AC148</f>
        <v>0</v>
      </c>
      <c r="AD148" s="35">
        <f>'Data Catalogue 2023_RSS'!AD148</f>
        <v>0</v>
      </c>
      <c r="AE148" s="35">
        <f>'Data Catalogue 2023_RSS'!AE148</f>
        <v>0</v>
      </c>
      <c r="AF148" s="31" t="str">
        <f>'Data Catalogue 2023_RSS'!AF148</f>
        <v xml:space="preserve">MEIH statistics webpage provides energy prices for retail petroleum (latest available data for retail petroleum is 2015), petroleum products, liquefied petroleum gas and natural gas. Meanwhile EC's National Energy Balance 2019 provides energy prices for crude oil, coal &amp; coke. </v>
      </c>
    </row>
    <row r="149" spans="1:32" x14ac:dyDescent="0.2">
      <c r="A149" s="30">
        <f>'Data Catalogue 2023_RSS'!A149</f>
        <v>147</v>
      </c>
      <c r="B149" s="30">
        <f>'Data Catalogue 2023_RSS'!B149</f>
        <v>36</v>
      </c>
      <c r="C149" s="30">
        <f>'Data Catalogue 2023_RSS'!C149</f>
        <v>2</v>
      </c>
      <c r="D149" s="30" t="str">
        <f>'Data Catalogue 2023_RSS'!D149</f>
        <v>36.2</v>
      </c>
      <c r="E149" s="31" t="str">
        <f>'Data Catalogue 2023_RSS'!E149</f>
        <v>Energy prices</v>
      </c>
      <c r="F149" s="32">
        <f>VLOOKUP('Data Catalogue 2023_RSS'!F149,'Codebook Machine Read'!J:K,2,FALSE)</f>
        <v>3</v>
      </c>
      <c r="G149" s="32">
        <f>VLOOKUP('Data Catalogue 2023_RSS'!G149,'Codebook Machine Read'!AE:AF,2,FALSE)</f>
        <v>3</v>
      </c>
      <c r="H149" s="32" t="str">
        <f>'Data Catalogue 2023_RSS'!H149</f>
        <v>type</v>
      </c>
      <c r="I149" s="32">
        <f>'Data Catalogue 2023_RSS'!I149</f>
        <v>83</v>
      </c>
      <c r="J149" s="30" t="str">
        <f>'Data Catalogue 2023_RSS'!J149</f>
        <v>energy.tsens.engprice.type.ec</v>
      </c>
      <c r="K149" s="30" t="str">
        <f>'Data Catalogue 2023_RSS'!K149</f>
        <v>energy.tsens.engprice.type.ec.36.2</v>
      </c>
      <c r="L149" s="31" t="str">
        <f>'Data Catalogue 2023_RSS'!L149</f>
        <v>National Energy Balance</v>
      </c>
      <c r="M149" s="32" cm="1">
        <f t="array" ref="M149">INDEX('Codebook Machine Read'!T:T,MATCH(TRUE,INDEX('Codebook Machine Read'!S:S='Data Catalogue 2023_RSS'!M149,0),0))</f>
        <v>9</v>
      </c>
      <c r="N149" s="32">
        <f>VLOOKUP('Data Catalogue 2023_RSS'!N149,'Codebook Machine Read'!D:E,2,FALSE)</f>
        <v>41</v>
      </c>
      <c r="O149" s="32">
        <f>VLOOKUP('Data Catalogue 2023_RSS'!O149,'Codebook Machine Read'!A:B,2,FALSE)</f>
        <v>1</v>
      </c>
      <c r="P149" s="33">
        <f>VLOOKUP('Data Catalogue 2023_RSS'!P149,'Codebook Machine Read'!V:W,2,FALSE)</f>
        <v>40</v>
      </c>
      <c r="Q149" s="32">
        <f>VLOOKUP('Data Catalogue 2023_RSS'!Q149,'Codebook Machine Read'!Y:Z,2,FALSE)</f>
        <v>4</v>
      </c>
      <c r="R149" s="32">
        <f>VLOOKUP('Data Catalogue 2023_RSS'!R149,'Codebook Machine Read'!AB:AC,2,FALSE)</f>
        <v>1</v>
      </c>
      <c r="S149" s="34">
        <f>VLOOKUP('Data Catalogue 2023_Excel'!R149,'Codebook Machine Read'!G:H,2,FALSE)</f>
        <v>1</v>
      </c>
      <c r="T149" s="36">
        <f>'Data Catalogue 2023_RSS'!T149</f>
        <v>1990</v>
      </c>
      <c r="U149" s="36">
        <f>'Data Catalogue 2023_RSS'!U149</f>
        <v>2019</v>
      </c>
      <c r="V149" s="34">
        <f>VLOOKUP('Data Catalogue 2023_Excel'!S149,'Codebook Machine Read'!$P:$Q,2, FALSE)</f>
        <v>7</v>
      </c>
      <c r="W149" s="31" t="str">
        <f>'Data Catalogue 2023_RSS'!W149</f>
        <v>https://meih.st.gov.my/statistics</v>
      </c>
      <c r="X149" s="35">
        <f>'Data Catalogue 2023_RSS'!X149</f>
        <v>1</v>
      </c>
      <c r="Y149" s="35">
        <f>'Data Catalogue 2023_RSS'!Y149</f>
        <v>0</v>
      </c>
      <c r="Z149" s="35">
        <f>'Data Catalogue 2023_RSS'!Z149</f>
        <v>0</v>
      </c>
      <c r="AA149" s="35">
        <f>'Data Catalogue 2023_RSS'!AA149</f>
        <v>0</v>
      </c>
      <c r="AB149" s="35">
        <f>'Data Catalogue 2023_RSS'!AB149</f>
        <v>1</v>
      </c>
      <c r="AC149" s="35">
        <f>'Data Catalogue 2023_RSS'!AC149</f>
        <v>0</v>
      </c>
      <c r="AD149" s="35">
        <f>'Data Catalogue 2023_RSS'!AD149</f>
        <v>0</v>
      </c>
      <c r="AE149" s="35">
        <f>'Data Catalogue 2023_RSS'!AE149</f>
        <v>0</v>
      </c>
      <c r="AF149" s="31" t="str">
        <f>'Data Catalogue 2023_RSS'!AF149</f>
        <v xml:space="preserve">MEIH statistics webpage provides energy prices for retail petroleum (latest available data for retail petroleum is 2015), petroleum products, liquefied petroleum gas and natural gas. Meanwhile EC's National Energy Balance 2019 provides energy prices for crude oil, coal &amp; coke. </v>
      </c>
    </row>
    <row r="150" spans="1:32" x14ac:dyDescent="0.2">
      <c r="A150" s="30">
        <f>'Data Catalogue 2023_RSS'!A150</f>
        <v>148</v>
      </c>
      <c r="B150" s="30">
        <f>'Data Catalogue 2023_RSS'!B150</f>
        <v>36</v>
      </c>
      <c r="C150" s="30">
        <f>'Data Catalogue 2023_RSS'!C150</f>
        <v>3</v>
      </c>
      <c r="D150" s="30" t="str">
        <f>'Data Catalogue 2023_RSS'!D150</f>
        <v>36.3</v>
      </c>
      <c r="E150" s="31" t="str">
        <f>'Data Catalogue 2023_RSS'!E150</f>
        <v>Energy prices</v>
      </c>
      <c r="F150" s="32">
        <f>VLOOKUP('Data Catalogue 2023_RSS'!F150,'Codebook Machine Read'!J:K,2,FALSE)</f>
        <v>3</v>
      </c>
      <c r="G150" s="32">
        <f>VLOOKUP('Data Catalogue 2023_RSS'!G150,'Codebook Machine Read'!AE:AF,2,FALSE)</f>
        <v>3</v>
      </c>
      <c r="H150" s="32" t="str">
        <f>'Data Catalogue 2023_RSS'!H150</f>
        <v>type</v>
      </c>
      <c r="I150" s="32">
        <f>'Data Catalogue 2023_RSS'!I150</f>
        <v>83</v>
      </c>
      <c r="J150" s="30" t="str">
        <f>'Data Catalogue 2023_RSS'!J150</f>
        <v>energy.tsens.engprice.type.wb</v>
      </c>
      <c r="K150" s="30" t="str">
        <f>'Data Catalogue 2023_RSS'!K150</f>
        <v>energy.tsens.engprice.type.wb.36.3</v>
      </c>
      <c r="L150" s="31" t="str">
        <f>'Data Catalogue 2023_RSS'!L150</f>
        <v>National Energy Balance</v>
      </c>
      <c r="M150" s="32" cm="1">
        <f t="array" ref="M150">INDEX('Codebook Machine Read'!T:T,MATCH(TRUE,INDEX('Codebook Machine Read'!S:S='Data Catalogue 2023_RSS'!M150,0),0))</f>
        <v>9</v>
      </c>
      <c r="N150" s="32">
        <f>VLOOKUP('Data Catalogue 2023_RSS'!N150,'Codebook Machine Read'!D:E,2,FALSE)</f>
        <v>41</v>
      </c>
      <c r="O150" s="32">
        <f>VLOOKUP('Data Catalogue 2023_RSS'!O150,'Codebook Machine Read'!A:B,2,FALSE)</f>
        <v>1</v>
      </c>
      <c r="P150" s="33">
        <f>VLOOKUP('Data Catalogue 2023_RSS'!P150,'Codebook Machine Read'!V:W,2,FALSE)</f>
        <v>149</v>
      </c>
      <c r="Q150" s="32">
        <f>VLOOKUP('Data Catalogue 2023_RSS'!Q150,'Codebook Machine Read'!Y:Z,2,FALSE)</f>
        <v>3</v>
      </c>
      <c r="R150" s="32">
        <f>VLOOKUP('Data Catalogue 2023_RSS'!R150,'Codebook Machine Read'!AB:AC,2,FALSE)</f>
        <v>2</v>
      </c>
      <c r="S150" s="34">
        <f>VLOOKUP('Data Catalogue 2023_Excel'!R150,'Codebook Machine Read'!G:H,2,FALSE)</f>
        <v>1</v>
      </c>
      <c r="T150" s="36">
        <f>'Data Catalogue 2023_RSS'!T150</f>
        <v>1970</v>
      </c>
      <c r="U150" s="36">
        <f>'Data Catalogue 2023_RSS'!U150</f>
        <v>2023</v>
      </c>
      <c r="V150" s="34">
        <f>VLOOKUP('Data Catalogue 2023_Excel'!S150,'Codebook Machine Read'!$P:$Q,2, FALSE)</f>
        <v>5</v>
      </c>
      <c r="W150" s="31" t="str">
        <f>'Data Catalogue 2023_RSS'!W150</f>
        <v>https://www.worldbank.org/en/research/commodity-markets</v>
      </c>
      <c r="X150" s="35">
        <f>'Data Catalogue 2023_RSS'!X150</f>
        <v>1</v>
      </c>
      <c r="Y150" s="35">
        <f>'Data Catalogue 2023_RSS'!Y150</f>
        <v>0</v>
      </c>
      <c r="Z150" s="35">
        <f>'Data Catalogue 2023_RSS'!Z150</f>
        <v>0</v>
      </c>
      <c r="AA150" s="35">
        <f>'Data Catalogue 2023_RSS'!AA150</f>
        <v>0</v>
      </c>
      <c r="AB150" s="35">
        <f>'Data Catalogue 2023_RSS'!AB150</f>
        <v>1</v>
      </c>
      <c r="AC150" s="35">
        <f>'Data Catalogue 2023_RSS'!AC150</f>
        <v>0</v>
      </c>
      <c r="AD150" s="35">
        <f>'Data Catalogue 2023_RSS'!AD150</f>
        <v>0</v>
      </c>
      <c r="AE150" s="35">
        <f>'Data Catalogue 2023_RSS'!AE150</f>
        <v>0</v>
      </c>
      <c r="AF150" s="31" t="str">
        <f>'Data Catalogue 2023_RSS'!AF150</f>
        <v>Energy prices available across the globe. The data is quarterly updated but the past data history may be incomplete due to significant gaps in providing data across time period.</v>
      </c>
    </row>
    <row r="151" spans="1:32" x14ac:dyDescent="0.2">
      <c r="A151" s="30">
        <f>'Data Catalogue 2023_RSS'!A151</f>
        <v>149</v>
      </c>
      <c r="B151" s="30">
        <f>'Data Catalogue 2023_RSS'!B151</f>
        <v>36</v>
      </c>
      <c r="C151" s="30">
        <f>'Data Catalogue 2023_RSS'!C151</f>
        <v>4</v>
      </c>
      <c r="D151" s="30" t="str">
        <f>'Data Catalogue 2023_RSS'!D151</f>
        <v>36.4</v>
      </c>
      <c r="E151" s="31" t="str">
        <f>'Data Catalogue 2023_RSS'!E151</f>
        <v>Energy prices</v>
      </c>
      <c r="F151" s="32">
        <f>VLOOKUP('Data Catalogue 2023_RSS'!F151,'Codebook Machine Read'!J:K,2,FALSE)</f>
        <v>3</v>
      </c>
      <c r="G151" s="32">
        <f>VLOOKUP('Data Catalogue 2023_RSS'!G151,'Codebook Machine Read'!AE:AF,2,FALSE)</f>
        <v>3</v>
      </c>
      <c r="H151" s="32" t="str">
        <f>'Data Catalogue 2023_RSS'!H151</f>
        <v>type</v>
      </c>
      <c r="I151" s="32">
        <f>'Data Catalogue 2023_RSS'!I151</f>
        <v>83</v>
      </c>
      <c r="J151" s="30" t="str">
        <f>'Data Catalogue 2023_RSS'!J151</f>
        <v>energy.tsens.engprice.type.wb</v>
      </c>
      <c r="K151" s="30" t="str">
        <f>'Data Catalogue 2023_RSS'!K151</f>
        <v>energy.tsens.engprice.type.wb.36.4</v>
      </c>
      <c r="L151" s="31" t="str">
        <f>'Data Catalogue 2023_RSS'!L151</f>
        <v xml:space="preserve">World Bank Commodities Price Forecast </v>
      </c>
      <c r="M151" s="32" cm="1">
        <f t="array" ref="M151">INDEX('Codebook Machine Read'!T:T,MATCH(TRUE,INDEX('Codebook Machine Read'!S:S='Data Catalogue 2023_RSS'!M151,0),0))</f>
        <v>146</v>
      </c>
      <c r="N151" s="32">
        <f>VLOOKUP('Data Catalogue 2023_RSS'!N151,'Codebook Machine Read'!D:E,2,FALSE)</f>
        <v>41</v>
      </c>
      <c r="O151" s="32">
        <f>VLOOKUP('Data Catalogue 2023_RSS'!O151,'Codebook Machine Read'!A:B,2,FALSE)</f>
        <v>2</v>
      </c>
      <c r="P151" s="33">
        <f>VLOOKUP('Data Catalogue 2023_RSS'!P151,'Codebook Machine Read'!V:W,2,FALSE)</f>
        <v>149</v>
      </c>
      <c r="Q151" s="32">
        <f>VLOOKUP('Data Catalogue 2023_RSS'!Q151,'Codebook Machine Read'!Y:Z,2,FALSE)</f>
        <v>3</v>
      </c>
      <c r="R151" s="32">
        <f>VLOOKUP('Data Catalogue 2023_RSS'!R151,'Codebook Machine Read'!AB:AC,2,FALSE)</f>
        <v>2</v>
      </c>
      <c r="S151" s="34">
        <f>VLOOKUP('Data Catalogue 2023_Excel'!R151,'Codebook Machine Read'!G:H,2,FALSE)</f>
        <v>1</v>
      </c>
      <c r="T151" s="36">
        <f>'Data Catalogue 2023_RSS'!T151</f>
        <v>2020</v>
      </c>
      <c r="U151" s="36">
        <f>'Data Catalogue 2023_RSS'!U151</f>
        <v>2024</v>
      </c>
      <c r="V151" s="34">
        <f>VLOOKUP('Data Catalogue 2023_Excel'!S151,'Codebook Machine Read'!$P:$Q,2, FALSE)</f>
        <v>7</v>
      </c>
      <c r="W151" s="31" t="str">
        <f>'Data Catalogue 2023_RSS'!W151</f>
        <v>https://www.worldbank.org/en/research/commodity-markets</v>
      </c>
      <c r="X151" s="35">
        <f>'Data Catalogue 2023_RSS'!X151</f>
        <v>1</v>
      </c>
      <c r="Y151" s="35">
        <f>'Data Catalogue 2023_RSS'!Y151</f>
        <v>0</v>
      </c>
      <c r="Z151" s="35">
        <f>'Data Catalogue 2023_RSS'!Z151</f>
        <v>0</v>
      </c>
      <c r="AA151" s="35">
        <f>'Data Catalogue 2023_RSS'!AA151</f>
        <v>0</v>
      </c>
      <c r="AB151" s="35">
        <f>'Data Catalogue 2023_RSS'!AB151</f>
        <v>1</v>
      </c>
      <c r="AC151" s="35">
        <f>'Data Catalogue 2023_RSS'!AC151</f>
        <v>0</v>
      </c>
      <c r="AD151" s="35">
        <f>'Data Catalogue 2023_RSS'!AD151</f>
        <v>0</v>
      </c>
      <c r="AE151" s="35">
        <f>'Data Catalogue 2023_RSS'!AE151</f>
        <v>0</v>
      </c>
      <c r="AF151" s="31" t="str">
        <f>'Data Catalogue 2023_RSS'!AF151</f>
        <v>Energy prices forecasts are available for Australia, Europe, US, Japan (but no specific reference for Malaysia).</v>
      </c>
    </row>
    <row r="152" spans="1:32" x14ac:dyDescent="0.2">
      <c r="A152" s="30">
        <f>'Data Catalogue 2023_RSS'!A152</f>
        <v>150</v>
      </c>
      <c r="B152" s="30">
        <f>'Data Catalogue 2023_RSS'!B152</f>
        <v>36</v>
      </c>
      <c r="C152" s="30">
        <f>'Data Catalogue 2023_RSS'!C152</f>
        <v>5</v>
      </c>
      <c r="D152" s="30" t="str">
        <f>'Data Catalogue 2023_RSS'!D152</f>
        <v>36.5</v>
      </c>
      <c r="E152" s="31" t="str">
        <f>'Data Catalogue 2023_RSS'!E152</f>
        <v>Energy prices</v>
      </c>
      <c r="F152" s="32">
        <f>VLOOKUP('Data Catalogue 2023_RSS'!F152,'Codebook Machine Read'!J:K,2,FALSE)</f>
        <v>3</v>
      </c>
      <c r="G152" s="32">
        <f>VLOOKUP('Data Catalogue 2023_RSS'!G152,'Codebook Machine Read'!AE:AF,2,FALSE)</f>
        <v>3</v>
      </c>
      <c r="H152" s="32" t="str">
        <f>'Data Catalogue 2023_RSS'!H152</f>
        <v>type</v>
      </c>
      <c r="I152" s="32">
        <f>'Data Catalogue 2023_RSS'!I152</f>
        <v>83</v>
      </c>
      <c r="J152" s="30" t="str">
        <f>'Data Catalogue 2023_RSS'!J152</f>
        <v>energy.tsens.engprice.type.wb</v>
      </c>
      <c r="K152" s="30" t="str">
        <f>'Data Catalogue 2023_RSS'!K152</f>
        <v>energy.tsens.engprice.type.wb.36.5</v>
      </c>
      <c r="L152" s="31" t="str">
        <f>'Data Catalogue 2023_RSS'!L152</f>
        <v xml:space="preserve">World Bank Commodities Price Forecast </v>
      </c>
      <c r="M152" s="32" cm="1">
        <f t="array" ref="M152">INDEX('Codebook Machine Read'!T:T,MATCH(TRUE,INDEX('Codebook Machine Read'!S:S='Data Catalogue 2023_RSS'!M152,0),0))</f>
        <v>144</v>
      </c>
      <c r="N152" s="32">
        <f>VLOOKUP('Data Catalogue 2023_RSS'!N152,'Codebook Machine Read'!D:E,2,FALSE)</f>
        <v>41</v>
      </c>
      <c r="O152" s="32">
        <f>VLOOKUP('Data Catalogue 2023_RSS'!O152,'Codebook Machine Read'!A:B,2,FALSE)</f>
        <v>2</v>
      </c>
      <c r="P152" s="33">
        <f>VLOOKUP('Data Catalogue 2023_RSS'!P152,'Codebook Machine Read'!V:W,2,FALSE)</f>
        <v>149</v>
      </c>
      <c r="Q152" s="32">
        <f>VLOOKUP('Data Catalogue 2023_RSS'!Q152,'Codebook Machine Read'!Y:Z,2,FALSE)</f>
        <v>3</v>
      </c>
      <c r="R152" s="32">
        <f>VLOOKUP('Data Catalogue 2023_RSS'!R152,'Codebook Machine Read'!AB:AC,2,FALSE)</f>
        <v>2</v>
      </c>
      <c r="S152" s="34">
        <f>VLOOKUP('Data Catalogue 2023_Excel'!R152,'Codebook Machine Read'!G:H,2,FALSE)</f>
        <v>1</v>
      </c>
      <c r="T152" s="36">
        <f>'Data Catalogue 2023_RSS'!T152</f>
        <v>2020</v>
      </c>
      <c r="U152" s="36">
        <f>'Data Catalogue 2023_RSS'!U152</f>
        <v>2024</v>
      </c>
      <c r="V152" s="34">
        <f>VLOOKUP('Data Catalogue 2023_Excel'!S152,'Codebook Machine Read'!$P:$Q,2, FALSE)</f>
        <v>7</v>
      </c>
      <c r="W152" s="31" t="str">
        <f>'Data Catalogue 2023_RSS'!W152</f>
        <v>https://thedocs.worldbank.org/en/doc/cbc62a071ce33be3d2a503dfdd26af5c-0350012023/related/CMO-April-2023-Forecasts.pdf</v>
      </c>
      <c r="X152" s="35">
        <f>'Data Catalogue 2023_RSS'!X152</f>
        <v>1</v>
      </c>
      <c r="Y152" s="35">
        <f>'Data Catalogue 2023_RSS'!Y152</f>
        <v>0</v>
      </c>
      <c r="Z152" s="35">
        <f>'Data Catalogue 2023_RSS'!Z152</f>
        <v>0</v>
      </c>
      <c r="AA152" s="35">
        <f>'Data Catalogue 2023_RSS'!AA152</f>
        <v>0</v>
      </c>
      <c r="AB152" s="35">
        <f>'Data Catalogue 2023_RSS'!AB152</f>
        <v>1</v>
      </c>
      <c r="AC152" s="35">
        <f>'Data Catalogue 2023_RSS'!AC152</f>
        <v>0</v>
      </c>
      <c r="AD152" s="35">
        <f>'Data Catalogue 2023_RSS'!AD152</f>
        <v>0</v>
      </c>
      <c r="AE152" s="35">
        <f>'Data Catalogue 2023_RSS'!AE152</f>
        <v>0</v>
      </c>
      <c r="AF152" s="31" t="str">
        <f>'Data Catalogue 2023_RSS'!AF152</f>
        <v xml:space="preserve">Provides data on World Bank Commodity Price Forecast </v>
      </c>
    </row>
    <row r="153" spans="1:32" x14ac:dyDescent="0.2">
      <c r="A153" s="30">
        <f>'Data Catalogue 2023_RSS'!A153</f>
        <v>151</v>
      </c>
      <c r="B153" s="30">
        <f>'Data Catalogue 2023_RSS'!B153</f>
        <v>37</v>
      </c>
      <c r="C153" s="30">
        <f>'Data Catalogue 2023_RSS'!C153</f>
        <v>1</v>
      </c>
      <c r="D153" s="30" t="str">
        <f>'Data Catalogue 2023_RSS'!D153</f>
        <v>37.1</v>
      </c>
      <c r="E153" s="31" t="str">
        <f>'Data Catalogue 2023_RSS'!E153</f>
        <v>Fossil fuel/oil/gas sales as a proportion of total revenue</v>
      </c>
      <c r="F153" s="32">
        <f>VLOOKUP('Data Catalogue 2023_RSS'!F153,'Codebook Machine Read'!J:K,2,FALSE)</f>
        <v>1</v>
      </c>
      <c r="G153" s="32">
        <f>VLOOKUP('Data Catalogue 2023_RSS'!G153,'Codebook Machine Read'!AE:AF,2,FALSE)</f>
        <v>3</v>
      </c>
      <c r="H153" s="32" t="str">
        <f>'Data Catalogue 2023_RSS'!H153</f>
        <v>entity</v>
      </c>
      <c r="I153" s="32">
        <f>'Data Catalogue 2023_RSS'!I153</f>
        <v>84</v>
      </c>
      <c r="J153" s="30" t="str">
        <f>'Data Catalogue 2023_RSS'!J153</f>
        <v>energy.ftprint.fossilrev.entity.entity</v>
      </c>
      <c r="K153" s="30" t="str">
        <f>'Data Catalogue 2023_RSS'!K153</f>
        <v>energy.ftprint.fossilrev.entity.entity.37.1</v>
      </c>
      <c r="L153" s="31" t="str">
        <f>'Data Catalogue 2023_RSS'!L153</f>
        <v>Not Applicable</v>
      </c>
      <c r="M153" s="32" cm="1">
        <f t="array" ref="M153">INDEX('Codebook Machine Read'!T:T,MATCH(TRUE,INDEX('Codebook Machine Read'!S:S='Data Catalogue 2023_RSS'!M153,0),0))</f>
        <v>39</v>
      </c>
      <c r="N153" s="32">
        <f>VLOOKUP('Data Catalogue 2023_RSS'!N153,'Codebook Machine Read'!D:E,2,FALSE)</f>
        <v>15</v>
      </c>
      <c r="O153" s="32">
        <f>VLOOKUP('Data Catalogue 2023_RSS'!O153,'Codebook Machine Read'!A:B,2,FALSE)</f>
        <v>1</v>
      </c>
      <c r="P153" s="33">
        <f>VLOOKUP('Data Catalogue 2023_RSS'!P153,'Codebook Machine Read'!V:W,2,FALSE)</f>
        <v>41</v>
      </c>
      <c r="Q153" s="32">
        <f>VLOOKUP('Data Catalogue 2023_RSS'!Q153,'Codebook Machine Read'!Y:Z,2,FALSE)</f>
        <v>1</v>
      </c>
      <c r="R153" s="32">
        <f>VLOOKUP('Data Catalogue 2023_RSS'!R153,'Codebook Machine Read'!AB:AC,2,FALSE)</f>
        <v>1</v>
      </c>
      <c r="S153" s="34">
        <f>VLOOKUP('Data Catalogue 2023_Excel'!R153,'Codebook Machine Read'!G:H,2,FALSE)</f>
        <v>0</v>
      </c>
      <c r="T153" s="36">
        <f>'Data Catalogue 2023_RSS'!T153</f>
        <v>0</v>
      </c>
      <c r="U153" s="36">
        <f>'Data Catalogue 2023_RSS'!U153</f>
        <v>0</v>
      </c>
      <c r="V153" s="34">
        <f>VLOOKUP('Data Catalogue 2023_Excel'!S153,'Codebook Machine Read'!$P:$Q,2, FALSE)</f>
        <v>0</v>
      </c>
      <c r="W153" s="31" t="str">
        <f>'Data Catalogue 2023_RSS'!W153</f>
        <v>Not available</v>
      </c>
      <c r="X153" s="35">
        <f>'Data Catalogue 2023_RSS'!X153</f>
        <v>0</v>
      </c>
      <c r="Y153" s="35">
        <f>'Data Catalogue 2023_RSS'!Y153</f>
        <v>0</v>
      </c>
      <c r="Z153" s="35">
        <f>'Data Catalogue 2023_RSS'!Z153</f>
        <v>1</v>
      </c>
      <c r="AA153" s="35">
        <f>'Data Catalogue 2023_RSS'!AA153</f>
        <v>0</v>
      </c>
      <c r="AB153" s="35">
        <f>'Data Catalogue 2023_RSS'!AB153</f>
        <v>0</v>
      </c>
      <c r="AC153" s="35">
        <f>'Data Catalogue 2023_RSS'!AC153</f>
        <v>0</v>
      </c>
      <c r="AD153" s="35">
        <f>'Data Catalogue 2023_RSS'!AD153</f>
        <v>1</v>
      </c>
      <c r="AE153" s="35">
        <f>'Data Catalogue 2023_RSS'!AE153</f>
        <v>0</v>
      </c>
      <c r="AF153" s="31" t="str">
        <f>'Data Catalogue 2023_RSS'!AF153</f>
        <v>Data is not available.</v>
      </c>
    </row>
    <row r="154" spans="1:32" x14ac:dyDescent="0.2">
      <c r="A154" s="30">
        <f>'Data Catalogue 2023_RSS'!A154</f>
        <v>152</v>
      </c>
      <c r="B154" s="30">
        <f>'Data Catalogue 2023_RSS'!B154</f>
        <v>37</v>
      </c>
      <c r="C154" s="30">
        <f>'Data Catalogue 2023_RSS'!C154</f>
        <v>2</v>
      </c>
      <c r="D154" s="30" t="str">
        <f>'Data Catalogue 2023_RSS'!D154</f>
        <v>37.2</v>
      </c>
      <c r="E154" s="31" t="str">
        <f>'Data Catalogue 2023_RSS'!E154</f>
        <v>Fossil fuel/oil/gas sales as a proportion of total revenue</v>
      </c>
      <c r="F154" s="32">
        <f>VLOOKUP('Data Catalogue 2023_RSS'!F154,'Codebook Machine Read'!J:K,2,FALSE)</f>
        <v>1</v>
      </c>
      <c r="G154" s="32">
        <f>VLOOKUP('Data Catalogue 2023_RSS'!G154,'Codebook Machine Read'!AE:AF,2,FALSE)</f>
        <v>3</v>
      </c>
      <c r="H154" s="32" t="str">
        <f>'Data Catalogue 2023_RSS'!H154</f>
        <v>sector</v>
      </c>
      <c r="I154" s="32">
        <f>'Data Catalogue 2023_RSS'!I154</f>
        <v>85</v>
      </c>
      <c r="J154" s="30" t="str">
        <f>'Data Catalogue 2023_RSS'!J154</f>
        <v>energy.ftprint.fossilrev.sector.entity</v>
      </c>
      <c r="K154" s="30" t="str">
        <f>'Data Catalogue 2023_RSS'!K154</f>
        <v>energy.ftprint.fossilrev.sector.entity.37.2</v>
      </c>
      <c r="L154" s="31" t="str">
        <f>'Data Catalogue 2023_RSS'!L154</f>
        <v>Not Applicable</v>
      </c>
      <c r="M154" s="32" cm="1">
        <f t="array" ref="M154">INDEX('Codebook Machine Read'!T:T,MATCH(TRUE,INDEX('Codebook Machine Read'!S:S='Data Catalogue 2023_RSS'!M154,0),0))</f>
        <v>39</v>
      </c>
      <c r="N154" s="32">
        <f>VLOOKUP('Data Catalogue 2023_RSS'!N154,'Codebook Machine Read'!D:E,2,FALSE)</f>
        <v>36</v>
      </c>
      <c r="O154" s="32">
        <f>VLOOKUP('Data Catalogue 2023_RSS'!O154,'Codebook Machine Read'!A:B,2,FALSE)</f>
        <v>1</v>
      </c>
      <c r="P154" s="33">
        <f>VLOOKUP('Data Catalogue 2023_RSS'!P154,'Codebook Machine Read'!V:W,2,FALSE)</f>
        <v>41</v>
      </c>
      <c r="Q154" s="32">
        <f>VLOOKUP('Data Catalogue 2023_RSS'!Q154,'Codebook Machine Read'!Y:Z,2,FALSE)</f>
        <v>1</v>
      </c>
      <c r="R154" s="32">
        <f>VLOOKUP('Data Catalogue 2023_RSS'!R154,'Codebook Machine Read'!AB:AC,2,FALSE)</f>
        <v>1</v>
      </c>
      <c r="S154" s="34">
        <f>VLOOKUP('Data Catalogue 2023_Excel'!R154,'Codebook Machine Read'!G:H,2,FALSE)</f>
        <v>0</v>
      </c>
      <c r="T154" s="36">
        <f>'Data Catalogue 2023_RSS'!T154</f>
        <v>0</v>
      </c>
      <c r="U154" s="36">
        <f>'Data Catalogue 2023_RSS'!U154</f>
        <v>0</v>
      </c>
      <c r="V154" s="34">
        <f>VLOOKUP('Data Catalogue 2023_Excel'!S154,'Codebook Machine Read'!$P:$Q,2, FALSE)</f>
        <v>0</v>
      </c>
      <c r="W154" s="31" t="str">
        <f>'Data Catalogue 2023_RSS'!W154</f>
        <v>Not available</v>
      </c>
      <c r="X154" s="35">
        <f>'Data Catalogue 2023_RSS'!X154</f>
        <v>0</v>
      </c>
      <c r="Y154" s="35">
        <f>'Data Catalogue 2023_RSS'!Y154</f>
        <v>0</v>
      </c>
      <c r="Z154" s="35">
        <f>'Data Catalogue 2023_RSS'!Z154</f>
        <v>1</v>
      </c>
      <c r="AA154" s="35">
        <f>'Data Catalogue 2023_RSS'!AA154</f>
        <v>0</v>
      </c>
      <c r="AB154" s="35">
        <f>'Data Catalogue 2023_RSS'!AB154</f>
        <v>0</v>
      </c>
      <c r="AC154" s="35">
        <f>'Data Catalogue 2023_RSS'!AC154</f>
        <v>0</v>
      </c>
      <c r="AD154" s="35">
        <f>'Data Catalogue 2023_RSS'!AD154</f>
        <v>1</v>
      </c>
      <c r="AE154" s="35">
        <f>'Data Catalogue 2023_RSS'!AE154</f>
        <v>0</v>
      </c>
      <c r="AF154" s="31" t="str">
        <f>'Data Catalogue 2023_RSS'!AF154</f>
        <v>Data is not available.</v>
      </c>
    </row>
    <row r="155" spans="1:32" x14ac:dyDescent="0.2">
      <c r="A155" s="30">
        <f>'Data Catalogue 2023_RSS'!A155</f>
        <v>153</v>
      </c>
      <c r="B155" s="30">
        <f>'Data Catalogue 2023_RSS'!B155</f>
        <v>38</v>
      </c>
      <c r="C155" s="30">
        <f>'Data Catalogue 2023_RSS'!C155</f>
        <v>1</v>
      </c>
      <c r="D155" s="30" t="str">
        <f>'Data Catalogue 2023_RSS'!D155</f>
        <v>38.1</v>
      </c>
      <c r="E155" s="31" t="str">
        <f>'Data Catalogue 2023_RSS'!E155</f>
        <v xml:space="preserve">Energy-efficiency indicators </v>
      </c>
      <c r="F155" s="32">
        <f>VLOOKUP('Data Catalogue 2023_RSS'!F155,'Codebook Machine Read'!J:K,2,FALSE)</f>
        <v>3</v>
      </c>
      <c r="G155" s="32">
        <f>VLOOKUP('Data Catalogue 2023_RSS'!G155,'Codebook Machine Read'!AE:AF,2,FALSE)</f>
        <v>3</v>
      </c>
      <c r="H155" s="32" t="str">
        <f>'Data Catalogue 2023_RSS'!H155</f>
        <v>sector</v>
      </c>
      <c r="I155" s="32">
        <f>'Data Catalogue 2023_RSS'!I155</f>
        <v>86</v>
      </c>
      <c r="J155" s="30" t="str">
        <f>'Data Catalogue 2023_RSS'!J155</f>
        <v>energy.tsens.engeffind.sector.iea</v>
      </c>
      <c r="K155" s="30" t="str">
        <f>'Data Catalogue 2023_RSS'!K155</f>
        <v>energy.tsens.engeffind.sector.iea.38.1</v>
      </c>
      <c r="L155" s="31" t="str">
        <f>'Data Catalogue 2023_RSS'!L155</f>
        <v>International Energy Agency (IEA)</v>
      </c>
      <c r="M155" s="32" cm="1">
        <f t="array" ref="M155">INDEX('Codebook Machine Read'!T:T,MATCH(TRUE,INDEX('Codebook Machine Read'!S:S='Data Catalogue 2023_RSS'!M155,0),0))</f>
        <v>39</v>
      </c>
      <c r="N155" s="32">
        <f>VLOOKUP('Data Catalogue 2023_RSS'!N155,'Codebook Machine Read'!D:E,2,FALSE)</f>
        <v>36</v>
      </c>
      <c r="O155" s="32">
        <f>VLOOKUP('Data Catalogue 2023_RSS'!O155,'Codebook Machine Read'!A:B,2,FALSE)</f>
        <v>1</v>
      </c>
      <c r="P155" s="33">
        <f>VLOOKUP('Data Catalogue 2023_RSS'!P155,'Codebook Machine Read'!V:W,2,FALSE)</f>
        <v>74</v>
      </c>
      <c r="Q155" s="32">
        <f>VLOOKUP('Data Catalogue 2023_RSS'!Q155,'Codebook Machine Read'!Y:Z,2,FALSE)</f>
        <v>3</v>
      </c>
      <c r="R155" s="32">
        <f>VLOOKUP('Data Catalogue 2023_RSS'!R155,'Codebook Machine Read'!AB:AC,2,FALSE)</f>
        <v>2</v>
      </c>
      <c r="S155" s="34">
        <f>VLOOKUP('Data Catalogue 2023_Excel'!R155,'Codebook Machine Read'!G:H,2,FALSE)</f>
        <v>2</v>
      </c>
      <c r="T155" s="36">
        <f>'Data Catalogue 2023_RSS'!T155</f>
        <v>2000</v>
      </c>
      <c r="U155" s="36">
        <f>'Data Catalogue 2023_RSS'!U155</f>
        <v>2021</v>
      </c>
      <c r="V155" s="34">
        <f>VLOOKUP('Data Catalogue 2023_Excel'!S155,'Codebook Machine Read'!$P:$Q,2, FALSE)</f>
        <v>0</v>
      </c>
      <c r="W155" s="31" t="str">
        <f>'Data Catalogue 2023_RSS'!W155</f>
        <v xml:space="preserve">https://www.iea.org/data-and-statistics/data-product/energy-efficiency-indicators </v>
      </c>
      <c r="X155" s="35">
        <f>'Data Catalogue 2023_RSS'!X155</f>
        <v>0</v>
      </c>
      <c r="Y155" s="35">
        <f>'Data Catalogue 2023_RSS'!Y155</f>
        <v>1</v>
      </c>
      <c r="Z155" s="35">
        <f>'Data Catalogue 2023_RSS'!Z155</f>
        <v>0</v>
      </c>
      <c r="AA155" s="35">
        <f>'Data Catalogue 2023_RSS'!AA155</f>
        <v>0</v>
      </c>
      <c r="AB155" s="35">
        <f>'Data Catalogue 2023_RSS'!AB155</f>
        <v>0</v>
      </c>
      <c r="AC155" s="35">
        <f>'Data Catalogue 2023_RSS'!AC155</f>
        <v>0</v>
      </c>
      <c r="AD155" s="35">
        <f>'Data Catalogue 2023_RSS'!AD155</f>
        <v>1</v>
      </c>
      <c r="AE155" s="35">
        <f>'Data Catalogue 2023_RSS'!AE155</f>
        <v>1</v>
      </c>
      <c r="AF155" s="31" t="str">
        <f>'Data Catalogue 2023_RSS'!AF155</f>
        <v>Types of indicators were generally mentioned in page 47 of the National Energy Efficiency Action Plan, without any supporting data. (https://www.pmo.gov.my/wp-content/uploads/2019/07/National-Energy-Efficiency-Action-Plan.pdf). IEA website contains energy efficiency indicators for its members, with limited energy-related indicators on Malaysia country page (Malaysia is not a member country). Thus, data for Malaysia is not included/available.</v>
      </c>
    </row>
    <row r="156" spans="1:32" x14ac:dyDescent="0.2">
      <c r="A156" s="30">
        <f>'Data Catalogue 2023_RSS'!A156</f>
        <v>154</v>
      </c>
      <c r="B156" s="30">
        <f>'Data Catalogue 2023_RSS'!B156</f>
        <v>38</v>
      </c>
      <c r="C156" s="30">
        <f>'Data Catalogue 2023_RSS'!C156</f>
        <v>2</v>
      </c>
      <c r="D156" s="30" t="str">
        <f>'Data Catalogue 2023_RSS'!D156</f>
        <v>38.2</v>
      </c>
      <c r="E156" s="31" t="str">
        <f>'Data Catalogue 2023_RSS'!E156</f>
        <v xml:space="preserve">Energy-efficiency indicators </v>
      </c>
      <c r="F156" s="32">
        <f>VLOOKUP('Data Catalogue 2023_RSS'!F156,'Codebook Machine Read'!J:K,2,FALSE)</f>
        <v>3</v>
      </c>
      <c r="G156" s="32">
        <f>VLOOKUP('Data Catalogue 2023_RSS'!G156,'Codebook Machine Read'!AE:AF,2,FALSE)</f>
        <v>3</v>
      </c>
      <c r="H156" s="32" t="str">
        <f>'Data Catalogue 2023_RSS'!H156</f>
        <v>sector</v>
      </c>
      <c r="I156" s="32">
        <f>'Data Catalogue 2023_RSS'!I156</f>
        <v>86</v>
      </c>
      <c r="J156" s="30" t="str">
        <f>'Data Catalogue 2023_RSS'!J156</f>
        <v>energy.tsens.engeffind.sector.iea</v>
      </c>
      <c r="K156" s="30" t="str">
        <f>'Data Catalogue 2023_RSS'!K156</f>
        <v>energy.tsens.engeffind.sector.iea.38.2</v>
      </c>
      <c r="L156" s="31" t="str">
        <f>'Data Catalogue 2023_RSS'!L156</f>
        <v>International Energy Agency (IEA)</v>
      </c>
      <c r="M156" s="32" cm="1">
        <f t="array" ref="M156">INDEX('Codebook Machine Read'!T:T,MATCH(TRUE,INDEX('Codebook Machine Read'!S:S='Data Catalogue 2023_RSS'!M156,0),0))</f>
        <v>39</v>
      </c>
      <c r="N156" s="32">
        <f>VLOOKUP('Data Catalogue 2023_RSS'!N156,'Codebook Machine Read'!D:E,2,FALSE)</f>
        <v>36</v>
      </c>
      <c r="O156" s="32">
        <f>VLOOKUP('Data Catalogue 2023_RSS'!O156,'Codebook Machine Read'!A:B,2,FALSE)</f>
        <v>1</v>
      </c>
      <c r="P156" s="33">
        <f>VLOOKUP('Data Catalogue 2023_RSS'!P156,'Codebook Machine Read'!V:W,2,FALSE)</f>
        <v>74</v>
      </c>
      <c r="Q156" s="32">
        <f>VLOOKUP('Data Catalogue 2023_RSS'!Q156,'Codebook Machine Read'!Y:Z,2,FALSE)</f>
        <v>3</v>
      </c>
      <c r="R156" s="32">
        <f>VLOOKUP('Data Catalogue 2023_RSS'!R156,'Codebook Machine Read'!AB:AC,2,FALSE)</f>
        <v>2</v>
      </c>
      <c r="S156" s="34">
        <f>VLOOKUP('Data Catalogue 2023_Excel'!R156,'Codebook Machine Read'!G:H,2,FALSE)</f>
        <v>1</v>
      </c>
      <c r="T156" s="36">
        <f>'Data Catalogue 2023_RSS'!T156</f>
        <v>1990</v>
      </c>
      <c r="U156" s="36">
        <f>'Data Catalogue 2023_RSS'!U156</f>
        <v>2020</v>
      </c>
      <c r="V156" s="34">
        <f>VLOOKUP('Data Catalogue 2023_Excel'!S156,'Codebook Machine Read'!$P:$Q,2, FALSE)</f>
        <v>0</v>
      </c>
      <c r="W156" s="31" t="str">
        <f>'Data Catalogue 2023_RSS'!W156</f>
        <v>https://www.iea.org/countries/malaysia</v>
      </c>
      <c r="X156" s="35">
        <f>'Data Catalogue 2023_RSS'!X156</f>
        <v>0</v>
      </c>
      <c r="Y156" s="35">
        <f>'Data Catalogue 2023_RSS'!Y156</f>
        <v>1</v>
      </c>
      <c r="Z156" s="35">
        <f>'Data Catalogue 2023_RSS'!Z156</f>
        <v>0</v>
      </c>
      <c r="AA156" s="35">
        <f>'Data Catalogue 2023_RSS'!AA156</f>
        <v>0</v>
      </c>
      <c r="AB156" s="35">
        <f>'Data Catalogue 2023_RSS'!AB156</f>
        <v>0</v>
      </c>
      <c r="AC156" s="35">
        <f>'Data Catalogue 2023_RSS'!AC156</f>
        <v>0</v>
      </c>
      <c r="AD156" s="35">
        <f>'Data Catalogue 2023_RSS'!AD156</f>
        <v>1</v>
      </c>
      <c r="AE156" s="35">
        <f>'Data Catalogue 2023_RSS'!AE156</f>
        <v>1</v>
      </c>
      <c r="AF156" s="31" t="str">
        <f>'Data Catalogue 2023_RSS'!AF156</f>
        <v>The website provided global energy efficiency indicator on (i.e. manufacturing, passenger transport, services, residential). However, the energy efficiency indicator is yet to be available in Malaysia.</v>
      </c>
    </row>
    <row r="157" spans="1:32" x14ac:dyDescent="0.2">
      <c r="A157" s="30">
        <f>'Data Catalogue 2023_RSS'!A157</f>
        <v>155</v>
      </c>
      <c r="B157" s="30">
        <f>'Data Catalogue 2023_RSS'!B157</f>
        <v>39</v>
      </c>
      <c r="C157" s="30">
        <f>'Data Catalogue 2023_RSS'!C157</f>
        <v>1</v>
      </c>
      <c r="D157" s="30" t="str">
        <f>'Data Catalogue 2023_RSS'!D157</f>
        <v>39.1</v>
      </c>
      <c r="E157" s="31" t="str">
        <f>'Data Catalogue 2023_RSS'!E157</f>
        <v>Energy mix</v>
      </c>
      <c r="F157" s="32">
        <f>VLOOKUP('Data Catalogue 2023_RSS'!F157,'Codebook Machine Read'!J:K,2,FALSE)</f>
        <v>3</v>
      </c>
      <c r="G157" s="32">
        <f>VLOOKUP('Data Catalogue 2023_RSS'!G157,'Codebook Machine Read'!AE:AF,2,FALSE)</f>
        <v>3</v>
      </c>
      <c r="H157" s="32" t="str">
        <f>'Data Catalogue 2023_RSS'!H157</f>
        <v>country</v>
      </c>
      <c r="I157" s="32">
        <f>'Data Catalogue 2023_RSS'!I157</f>
        <v>87</v>
      </c>
      <c r="J157" s="30" t="str">
        <f>'Data Catalogue 2023_RSS'!J157</f>
        <v>energy.tsens.engmix.country.ec</v>
      </c>
      <c r="K157" s="30" t="str">
        <f>'Data Catalogue 2023_RSS'!K157</f>
        <v>energy.tsens.engmix.country.ec.39.1</v>
      </c>
      <c r="L157" s="31" t="str">
        <f>'Data Catalogue 2023_RSS'!L157</f>
        <v xml:space="preserve">1. Renewable Energy Act 2011
2. Sustainable Energy Development Authority Act 2011 </v>
      </c>
      <c r="M157" s="32" cm="1">
        <f t="array" ref="M157">INDEX('Codebook Machine Read'!T:T,MATCH(TRUE,INDEX('Codebook Machine Read'!S:S='Data Catalogue 2023_RSS'!M157,0),0))</f>
        <v>138</v>
      </c>
      <c r="N157" s="32">
        <f>VLOOKUP('Data Catalogue 2023_RSS'!N157,'Codebook Machine Read'!D:E,2,FALSE)</f>
        <v>9</v>
      </c>
      <c r="O157" s="32">
        <f>VLOOKUP('Data Catalogue 2023_RSS'!O157,'Codebook Machine Read'!A:B,2,FALSE)</f>
        <v>1</v>
      </c>
      <c r="P157" s="33">
        <f>VLOOKUP('Data Catalogue 2023_RSS'!P157,'Codebook Machine Read'!V:W,2,FALSE)</f>
        <v>40</v>
      </c>
      <c r="Q157" s="32">
        <f>VLOOKUP('Data Catalogue 2023_RSS'!Q157,'Codebook Machine Read'!Y:Z,2,FALSE)</f>
        <v>4</v>
      </c>
      <c r="R157" s="32">
        <f>VLOOKUP('Data Catalogue 2023_RSS'!R157,'Codebook Machine Read'!AB:AC,2,FALSE)</f>
        <v>1</v>
      </c>
      <c r="S157" s="34">
        <f>VLOOKUP('Data Catalogue 2023_Excel'!R157,'Codebook Machine Read'!G:H,2,FALSE)</f>
        <v>1</v>
      </c>
      <c r="T157" s="36">
        <f>'Data Catalogue 2023_RSS'!T157</f>
        <v>1990</v>
      </c>
      <c r="U157" s="36">
        <f>'Data Catalogue 2023_RSS'!U157</f>
        <v>2019</v>
      </c>
      <c r="V157" s="34">
        <f>VLOOKUP('Data Catalogue 2023_Excel'!S157,'Codebook Machine Read'!$P:$Q,2, FALSE)</f>
        <v>7</v>
      </c>
      <c r="W157" s="31" t="str">
        <f>'Data Catalogue 2023_RSS'!W157</f>
        <v>https://meih.st.gov.my/documents/10620/4ccc47ea-012c-4e10-b1a3-5db97cb8b997</v>
      </c>
      <c r="X157" s="35">
        <f>'Data Catalogue 2023_RSS'!X157</f>
        <v>0</v>
      </c>
      <c r="Y157" s="35">
        <f>'Data Catalogue 2023_RSS'!Y157</f>
        <v>1</v>
      </c>
      <c r="Z157" s="35">
        <f>'Data Catalogue 2023_RSS'!Z157</f>
        <v>0</v>
      </c>
      <c r="AA157" s="35">
        <f>'Data Catalogue 2023_RSS'!AA157</f>
        <v>1</v>
      </c>
      <c r="AB157" s="35">
        <f>'Data Catalogue 2023_RSS'!AB157</f>
        <v>0</v>
      </c>
      <c r="AC157" s="35">
        <f>'Data Catalogue 2023_RSS'!AC157</f>
        <v>0</v>
      </c>
      <c r="AD157" s="35">
        <f>'Data Catalogue 2023_RSS'!AD157</f>
        <v>0</v>
      </c>
      <c r="AE157" s="35">
        <f>'Data Catalogue 2023_RSS'!AE157</f>
        <v>0</v>
      </c>
      <c r="AF157" s="31" t="str">
        <f>'Data Catalogue 2023_RSS'!AF157</f>
        <v>The Malaysia Energy Statistics Handbook is a pocket sized guide that displays the national key energy data, which comprises of data on the energy supply, transformation, consumption, prices, indicators and electricity and piped gas performance.</v>
      </c>
    </row>
    <row r="158" spans="1:32" x14ac:dyDescent="0.2">
      <c r="A158" s="30">
        <f>'Data Catalogue 2023_RSS'!A158</f>
        <v>156</v>
      </c>
      <c r="B158" s="30">
        <f>'Data Catalogue 2023_RSS'!B158</f>
        <v>39</v>
      </c>
      <c r="C158" s="30">
        <f>'Data Catalogue 2023_RSS'!C158</f>
        <v>2</v>
      </c>
      <c r="D158" s="30" t="str">
        <f>'Data Catalogue 2023_RSS'!D158</f>
        <v>39.2</v>
      </c>
      <c r="E158" s="31" t="str">
        <f>'Data Catalogue 2023_RSS'!E158</f>
        <v>Energy mix</v>
      </c>
      <c r="F158" s="32">
        <f>VLOOKUP('Data Catalogue 2023_RSS'!F158,'Codebook Machine Read'!J:K,2,FALSE)</f>
        <v>3</v>
      </c>
      <c r="G158" s="32">
        <f>VLOOKUP('Data Catalogue 2023_RSS'!G158,'Codebook Machine Read'!AE:AF,2,FALSE)</f>
        <v>3</v>
      </c>
      <c r="H158" s="32" t="str">
        <f>'Data Catalogue 2023_RSS'!H158</f>
        <v>country</v>
      </c>
      <c r="I158" s="32">
        <f>'Data Catalogue 2023_RSS'!I158</f>
        <v>87</v>
      </c>
      <c r="J158" s="30" t="str">
        <f>'Data Catalogue 2023_RSS'!J158</f>
        <v>energy.tsens.engmix.country.ec</v>
      </c>
      <c r="K158" s="30" t="str">
        <f>'Data Catalogue 2023_RSS'!K158</f>
        <v>energy.tsens.engmix.country.ec.39.2</v>
      </c>
      <c r="L158" s="31" t="str">
        <f>'Data Catalogue 2023_RSS'!L158</f>
        <v xml:space="preserve">1. Renewable Energy Act 2011
2. Sustainable Energy Development Authority Act 2011 </v>
      </c>
      <c r="M158" s="32" cm="1">
        <f t="array" ref="M158">INDEX('Codebook Machine Read'!T:T,MATCH(TRUE,INDEX('Codebook Machine Read'!S:S='Data Catalogue 2023_RSS'!M158,0),0))</f>
        <v>138</v>
      </c>
      <c r="N158" s="32">
        <f>VLOOKUP('Data Catalogue 2023_RSS'!N158,'Codebook Machine Read'!D:E,2,FALSE)</f>
        <v>9</v>
      </c>
      <c r="O158" s="32">
        <f>VLOOKUP('Data Catalogue 2023_RSS'!O158,'Codebook Machine Read'!A:B,2,FALSE)</f>
        <v>1</v>
      </c>
      <c r="P158" s="33">
        <f>VLOOKUP('Data Catalogue 2023_RSS'!P158,'Codebook Machine Read'!V:W,2,FALSE)</f>
        <v>40</v>
      </c>
      <c r="Q158" s="32">
        <f>VLOOKUP('Data Catalogue 2023_RSS'!Q158,'Codebook Machine Read'!Y:Z,2,FALSE)</f>
        <v>4</v>
      </c>
      <c r="R158" s="32">
        <f>VLOOKUP('Data Catalogue 2023_RSS'!R158,'Codebook Machine Read'!AB:AC,2,FALSE)</f>
        <v>1</v>
      </c>
      <c r="S158" s="34">
        <f>VLOOKUP('Data Catalogue 2023_Excel'!R158,'Codebook Machine Read'!G:H,2,FALSE)</f>
        <v>1</v>
      </c>
      <c r="T158" s="36">
        <f>'Data Catalogue 2023_RSS'!T158</f>
        <v>1990</v>
      </c>
      <c r="U158" s="36">
        <f>'Data Catalogue 2023_RSS'!U158</f>
        <v>2019</v>
      </c>
      <c r="V158" s="34">
        <f>VLOOKUP('Data Catalogue 2023_Excel'!S158,'Codebook Machine Read'!$P:$Q,2, FALSE)</f>
        <v>7</v>
      </c>
      <c r="W158" s="31" t="str">
        <f>'Data Catalogue 2023_RSS'!W158</f>
        <v>https://meih.st.gov.my/publications</v>
      </c>
      <c r="X158" s="35">
        <f>'Data Catalogue 2023_RSS'!X158</f>
        <v>0</v>
      </c>
      <c r="Y158" s="35">
        <f>'Data Catalogue 2023_RSS'!Y158</f>
        <v>1</v>
      </c>
      <c r="Z158" s="35">
        <f>'Data Catalogue 2023_RSS'!Z158</f>
        <v>0</v>
      </c>
      <c r="AA158" s="35">
        <f>'Data Catalogue 2023_RSS'!AA158</f>
        <v>1</v>
      </c>
      <c r="AB158" s="35">
        <f>'Data Catalogue 2023_RSS'!AB158</f>
        <v>0</v>
      </c>
      <c r="AC158" s="35">
        <f>'Data Catalogue 2023_RSS'!AC158</f>
        <v>0</v>
      </c>
      <c r="AD158" s="35">
        <f>'Data Catalogue 2023_RSS'!AD158</f>
        <v>0</v>
      </c>
      <c r="AE158" s="35">
        <f>'Data Catalogue 2023_RSS'!AE158</f>
        <v>0</v>
      </c>
      <c r="AF158" s="31" t="str">
        <f>'Data Catalogue 2023_RSS'!AF158</f>
        <v>The Malaysia Energy Statistics Handbook is a pocket sized guide that displays the national key energy data, which comprises of data on the energy supply, transformation, consumption, prices, indicators and electricity and piped gas performance.</v>
      </c>
    </row>
    <row r="159" spans="1:32" x14ac:dyDescent="0.2">
      <c r="A159" s="30">
        <f>'Data Catalogue 2023_RSS'!A159</f>
        <v>157</v>
      </c>
      <c r="B159" s="30">
        <f>'Data Catalogue 2023_RSS'!B159</f>
        <v>39</v>
      </c>
      <c r="C159" s="30">
        <f>'Data Catalogue 2023_RSS'!C159</f>
        <v>3</v>
      </c>
      <c r="D159" s="30" t="str">
        <f>'Data Catalogue 2023_RSS'!D159</f>
        <v>39.3</v>
      </c>
      <c r="E159" s="31" t="str">
        <f>'Data Catalogue 2023_RSS'!E159</f>
        <v>Energy mix</v>
      </c>
      <c r="F159" s="32">
        <f>VLOOKUP('Data Catalogue 2023_RSS'!F159,'Codebook Machine Read'!J:K,2,FALSE)</f>
        <v>3</v>
      </c>
      <c r="G159" s="32">
        <f>VLOOKUP('Data Catalogue 2023_RSS'!G159,'Codebook Machine Read'!AE:AF,2,FALSE)</f>
        <v>3</v>
      </c>
      <c r="H159" s="32" t="str">
        <f>'Data Catalogue 2023_RSS'!H159</f>
        <v>country</v>
      </c>
      <c r="I159" s="32">
        <f>'Data Catalogue 2023_RSS'!I159</f>
        <v>87</v>
      </c>
      <c r="J159" s="30" t="str">
        <f>'Data Catalogue 2023_RSS'!J159</f>
        <v>energy.tsens.engmix.country.imf</v>
      </c>
      <c r="K159" s="30" t="str">
        <f>'Data Catalogue 2023_RSS'!K159</f>
        <v>energy.tsens.engmix.country.imf.39.3</v>
      </c>
      <c r="L159" s="31" t="str">
        <f>'Data Catalogue 2023_RSS'!L159</f>
        <v xml:space="preserve">1. Renewable Energy Act 2011
2. Sustainable Energy Development Authority Act 2011 </v>
      </c>
      <c r="M159" s="32" cm="1">
        <f t="array" ref="M159">INDEX('Codebook Machine Read'!T:T,MATCH(TRUE,INDEX('Codebook Machine Read'!S:S='Data Catalogue 2023_RSS'!M159,0),0))</f>
        <v>138</v>
      </c>
      <c r="N159" s="32">
        <f>VLOOKUP('Data Catalogue 2023_RSS'!N159,'Codebook Machine Read'!D:E,2,FALSE)</f>
        <v>9</v>
      </c>
      <c r="O159" s="32">
        <f>VLOOKUP('Data Catalogue 2023_RSS'!O159,'Codebook Machine Read'!A:B,2,FALSE)</f>
        <v>1</v>
      </c>
      <c r="P159" s="33">
        <f>VLOOKUP('Data Catalogue 2023_RSS'!P159,'Codebook Machine Read'!V:W,2,FALSE)</f>
        <v>77</v>
      </c>
      <c r="Q159" s="32">
        <f>VLOOKUP('Data Catalogue 2023_RSS'!Q159,'Codebook Machine Read'!Y:Z,2,FALSE)</f>
        <v>3</v>
      </c>
      <c r="R159" s="32">
        <f>VLOOKUP('Data Catalogue 2023_RSS'!R159,'Codebook Machine Read'!AB:AC,2,FALSE)</f>
        <v>2</v>
      </c>
      <c r="S159" s="34">
        <f>VLOOKUP('Data Catalogue 2023_Excel'!R159,'Codebook Machine Read'!G:H,2,FALSE)</f>
        <v>1</v>
      </c>
      <c r="T159" s="36">
        <f>'Data Catalogue 2023_RSS'!T159</f>
        <v>2010</v>
      </c>
      <c r="U159" s="36">
        <f>'Data Catalogue 2023_RSS'!U159</f>
        <v>2021</v>
      </c>
      <c r="V159" s="34">
        <f>VLOOKUP('Data Catalogue 2023_Excel'!S159,'Codebook Machine Read'!$P:$Q,2, FALSE)</f>
        <v>7</v>
      </c>
      <c r="W159" s="31" t="str">
        <f>'Data Catalogue 2023_RSS'!W159</f>
        <v>https://climatedata.imf.org/pages/re-indicators</v>
      </c>
      <c r="X159" s="35">
        <f>'Data Catalogue 2023_RSS'!X159</f>
        <v>0</v>
      </c>
      <c r="Y159" s="35">
        <f>'Data Catalogue 2023_RSS'!Y159</f>
        <v>1</v>
      </c>
      <c r="Z159" s="35">
        <f>'Data Catalogue 2023_RSS'!Z159</f>
        <v>0</v>
      </c>
      <c r="AA159" s="35">
        <f>'Data Catalogue 2023_RSS'!AA159</f>
        <v>1</v>
      </c>
      <c r="AB159" s="35">
        <f>'Data Catalogue 2023_RSS'!AB159</f>
        <v>0</v>
      </c>
      <c r="AC159" s="35">
        <f>'Data Catalogue 2023_RSS'!AC159</f>
        <v>0</v>
      </c>
      <c r="AD159" s="35">
        <f>'Data Catalogue 2023_RSS'!AD159</f>
        <v>0</v>
      </c>
      <c r="AE159" s="35">
        <f>'Data Catalogue 2023_RSS'!AE159</f>
        <v>0</v>
      </c>
      <c r="AF159" s="31" t="str">
        <f>'Data Catalogue 2023_RSS'!AF159</f>
        <v>IMF provides data about Reported GHG Emissions against Nationally Determined Contributions (NDCs) Targets.</v>
      </c>
    </row>
    <row r="160" spans="1:32" x14ac:dyDescent="0.2">
      <c r="A160" s="30">
        <f>'Data Catalogue 2023_RSS'!A160</f>
        <v>158</v>
      </c>
      <c r="B160" s="30">
        <f>'Data Catalogue 2023_RSS'!B160</f>
        <v>39</v>
      </c>
      <c r="C160" s="30">
        <f>'Data Catalogue 2023_RSS'!C160</f>
        <v>4</v>
      </c>
      <c r="D160" s="30" t="str">
        <f>'Data Catalogue 2023_RSS'!D160</f>
        <v>39.4</v>
      </c>
      <c r="E160" s="31" t="str">
        <f>'Data Catalogue 2023_RSS'!E160</f>
        <v>Energy mix</v>
      </c>
      <c r="F160" s="32">
        <f>VLOOKUP('Data Catalogue 2023_RSS'!F160,'Codebook Machine Read'!J:K,2,FALSE)</f>
        <v>3</v>
      </c>
      <c r="G160" s="32">
        <f>VLOOKUP('Data Catalogue 2023_RSS'!G160,'Codebook Machine Read'!AE:AF,2,FALSE)</f>
        <v>3</v>
      </c>
      <c r="H160" s="32" t="str">
        <f>'Data Catalogue 2023_RSS'!H160</f>
        <v>country</v>
      </c>
      <c r="I160" s="32">
        <f>'Data Catalogue 2023_RSS'!I160</f>
        <v>87</v>
      </c>
      <c r="J160" s="30" t="str">
        <f>'Data Catalogue 2023_RSS'!J160</f>
        <v>energy.tsens.engmix.country.imf</v>
      </c>
      <c r="K160" s="30" t="str">
        <f>'Data Catalogue 2023_RSS'!K160</f>
        <v>energy.tsens.engmix.country.imf.39.4</v>
      </c>
      <c r="L160" s="31" t="str">
        <f>'Data Catalogue 2023_RSS'!L160</f>
        <v xml:space="preserve">1. Renewable Energy Act 2011
2. Sustainable Energy Development Authority Act 2011 </v>
      </c>
      <c r="M160" s="32" cm="1">
        <f t="array" ref="M160">INDEX('Codebook Machine Read'!T:T,MATCH(TRUE,INDEX('Codebook Machine Read'!S:S='Data Catalogue 2023_RSS'!M160,0),0))</f>
        <v>138</v>
      </c>
      <c r="N160" s="32">
        <f>VLOOKUP('Data Catalogue 2023_RSS'!N160,'Codebook Machine Read'!D:E,2,FALSE)</f>
        <v>9</v>
      </c>
      <c r="O160" s="32">
        <f>VLOOKUP('Data Catalogue 2023_RSS'!O160,'Codebook Machine Read'!A:B,2,FALSE)</f>
        <v>1</v>
      </c>
      <c r="P160" s="33">
        <f>VLOOKUP('Data Catalogue 2023_RSS'!P160,'Codebook Machine Read'!V:W,2,FALSE)</f>
        <v>77</v>
      </c>
      <c r="Q160" s="32">
        <f>VLOOKUP('Data Catalogue 2023_RSS'!Q160,'Codebook Machine Read'!Y:Z,2,FALSE)</f>
        <v>3</v>
      </c>
      <c r="R160" s="32">
        <f>VLOOKUP('Data Catalogue 2023_RSS'!R160,'Codebook Machine Read'!AB:AC,2,FALSE)</f>
        <v>2</v>
      </c>
      <c r="S160" s="34">
        <f>VLOOKUP('Data Catalogue 2023_Excel'!R160,'Codebook Machine Read'!G:H,2,FALSE)</f>
        <v>1</v>
      </c>
      <c r="T160" s="36">
        <f>'Data Catalogue 2023_RSS'!T160</f>
        <v>1970</v>
      </c>
      <c r="U160" s="36">
        <f>'Data Catalogue 2023_RSS'!U160</f>
        <v>2021</v>
      </c>
      <c r="V160" s="34">
        <f>VLOOKUP('Data Catalogue 2023_Excel'!S160,'Codebook Machine Read'!$P:$Q,2, FALSE)</f>
        <v>7</v>
      </c>
      <c r="W160" s="31" t="str">
        <f>'Data Catalogue 2023_RSS'!W160</f>
        <v>https://climatedata.imf.org/datasets/72e94bc71f4441d29710a9bea4d35f1d_0/explore</v>
      </c>
      <c r="X160" s="35">
        <f>'Data Catalogue 2023_RSS'!X160</f>
        <v>0</v>
      </c>
      <c r="Y160" s="35">
        <f>'Data Catalogue 2023_RSS'!Y160</f>
        <v>1</v>
      </c>
      <c r="Z160" s="35">
        <f>'Data Catalogue 2023_RSS'!Z160</f>
        <v>0</v>
      </c>
      <c r="AA160" s="35">
        <f>'Data Catalogue 2023_RSS'!AA160</f>
        <v>1</v>
      </c>
      <c r="AB160" s="35">
        <f>'Data Catalogue 2023_RSS'!AB160</f>
        <v>0</v>
      </c>
      <c r="AC160" s="35">
        <f>'Data Catalogue 2023_RSS'!AC160</f>
        <v>0</v>
      </c>
      <c r="AD160" s="35">
        <f>'Data Catalogue 2023_RSS'!AD160</f>
        <v>0</v>
      </c>
      <c r="AE160" s="35">
        <f>'Data Catalogue 2023_RSS'!AE160</f>
        <v>0</v>
      </c>
      <c r="AF160" s="31" t="str">
        <f>'Data Catalogue 2023_RSS'!AF160</f>
        <v>IMF provides data about National Greenhouse Gas Emissions Inventories by the sector of origin and National Mitigation Targets as determined by the countries.</v>
      </c>
    </row>
    <row r="161" spans="1:32" x14ac:dyDescent="0.2">
      <c r="A161" s="30">
        <f>'Data Catalogue 2023_RSS'!A161</f>
        <v>159</v>
      </c>
      <c r="B161" s="30">
        <f>'Data Catalogue 2023_RSS'!B161</f>
        <v>39</v>
      </c>
      <c r="C161" s="30">
        <f>'Data Catalogue 2023_RSS'!C161</f>
        <v>5</v>
      </c>
      <c r="D161" s="30" t="str">
        <f>'Data Catalogue 2023_RSS'!D161</f>
        <v>39.5</v>
      </c>
      <c r="E161" s="31" t="str">
        <f>'Data Catalogue 2023_RSS'!E161</f>
        <v>Energy mix</v>
      </c>
      <c r="F161" s="32">
        <f>VLOOKUP('Data Catalogue 2023_RSS'!F161,'Codebook Machine Read'!J:K,2,FALSE)</f>
        <v>3</v>
      </c>
      <c r="G161" s="32">
        <f>VLOOKUP('Data Catalogue 2023_RSS'!G161,'Codebook Machine Read'!AE:AF,2,FALSE)</f>
        <v>3</v>
      </c>
      <c r="H161" s="32" t="str">
        <f>'Data Catalogue 2023_RSS'!H161</f>
        <v>country</v>
      </c>
      <c r="I161" s="32">
        <f>'Data Catalogue 2023_RSS'!I161</f>
        <v>87</v>
      </c>
      <c r="J161" s="30" t="str">
        <f>'Data Catalogue 2023_RSS'!J161</f>
        <v>energy.tsens.engmix.country.wb</v>
      </c>
      <c r="K161" s="30" t="str">
        <f>'Data Catalogue 2023_RSS'!K161</f>
        <v>energy.tsens.engmix.country.wb.39.5</v>
      </c>
      <c r="L161" s="31" t="str">
        <f>'Data Catalogue 2023_RSS'!L161</f>
        <v>World Bank Sovereign ESG Profile</v>
      </c>
      <c r="M161" s="32" cm="1">
        <f t="array" ref="M161">INDEX('Codebook Machine Read'!T:T,MATCH(TRUE,INDEX('Codebook Machine Read'!S:S='Data Catalogue 2023_RSS'!M161,0),0))</f>
        <v>46</v>
      </c>
      <c r="N161" s="32">
        <f>VLOOKUP('Data Catalogue 2023_RSS'!N161,'Codebook Machine Read'!D:E,2,FALSE)</f>
        <v>9</v>
      </c>
      <c r="O161" s="32">
        <f>VLOOKUP('Data Catalogue 2023_RSS'!O161,'Codebook Machine Read'!A:B,2,FALSE)</f>
        <v>1</v>
      </c>
      <c r="P161" s="33">
        <f>VLOOKUP('Data Catalogue 2023_RSS'!P161,'Codebook Machine Read'!V:W,2,FALSE)</f>
        <v>149</v>
      </c>
      <c r="Q161" s="32">
        <f>VLOOKUP('Data Catalogue 2023_RSS'!Q161,'Codebook Machine Read'!Y:Z,2,FALSE)</f>
        <v>3</v>
      </c>
      <c r="R161" s="32">
        <f>VLOOKUP('Data Catalogue 2023_RSS'!R161,'Codebook Machine Read'!AB:AC,2,FALSE)</f>
        <v>2</v>
      </c>
      <c r="S161" s="34">
        <f>VLOOKUP('Data Catalogue 2023_Excel'!R161,'Codebook Machine Read'!G:H,2,FALSE)</f>
        <v>1</v>
      </c>
      <c r="T161" s="36">
        <f>'Data Catalogue 2023_RSS'!T161</f>
        <v>2019</v>
      </c>
      <c r="U161" s="36">
        <f>'Data Catalogue 2023_RSS'!U161</f>
        <v>2019</v>
      </c>
      <c r="V161" s="34">
        <f>VLOOKUP('Data Catalogue 2023_Excel'!S161,'Codebook Machine Read'!$P:$Q,2, FALSE)</f>
        <v>99</v>
      </c>
      <c r="W161" s="31" t="str">
        <f>'Data Catalogue 2023_RSS'!W161</f>
        <v>https://esgdata.worldbank.org/data/countries?iso3=MYS&amp;lang=en&amp;transform=level&amp;ind=EN.MAM.THRD.NO&amp;income=all&amp;region=all</v>
      </c>
      <c r="X161" s="35">
        <f>'Data Catalogue 2023_RSS'!X161</f>
        <v>0</v>
      </c>
      <c r="Y161" s="35">
        <f>'Data Catalogue 2023_RSS'!Y161</f>
        <v>1</v>
      </c>
      <c r="Z161" s="35">
        <f>'Data Catalogue 2023_RSS'!Z161</f>
        <v>0</v>
      </c>
      <c r="AA161" s="35">
        <f>'Data Catalogue 2023_RSS'!AA161</f>
        <v>1</v>
      </c>
      <c r="AB161" s="35">
        <f>'Data Catalogue 2023_RSS'!AB161</f>
        <v>0</v>
      </c>
      <c r="AC161" s="35">
        <f>'Data Catalogue 2023_RSS'!AC161</f>
        <v>0</v>
      </c>
      <c r="AD161" s="35">
        <f>'Data Catalogue 2023_RSS'!AD161</f>
        <v>1</v>
      </c>
      <c r="AE161" s="35">
        <f>'Data Catalogue 2023_RSS'!AE161</f>
        <v>1</v>
      </c>
      <c r="AF161" s="31" t="str">
        <f>'Data Catalogue 2023_RSS'!AF161</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162" spans="1:32" x14ac:dyDescent="0.2">
      <c r="A162" s="30">
        <f>'Data Catalogue 2023_RSS'!A162</f>
        <v>160</v>
      </c>
      <c r="B162" s="30">
        <f>'Data Catalogue 2023_RSS'!B162</f>
        <v>40</v>
      </c>
      <c r="C162" s="30">
        <f>'Data Catalogue 2023_RSS'!C162</f>
        <v>1</v>
      </c>
      <c r="D162" s="30" t="str">
        <f>'Data Catalogue 2023_RSS'!D162</f>
        <v>40.1</v>
      </c>
      <c r="E162" s="31" t="str">
        <f>'Data Catalogue 2023_RSS'!E162</f>
        <v>Renewable energy generation</v>
      </c>
      <c r="F162" s="32">
        <f>VLOOKUP('Data Catalogue 2023_RSS'!F162,'Codebook Machine Read'!J:K,2,FALSE)</f>
        <v>3</v>
      </c>
      <c r="G162" s="32">
        <f>VLOOKUP('Data Catalogue 2023_RSS'!G162,'Codebook Machine Read'!AE:AF,2,FALSE)</f>
        <v>3</v>
      </c>
      <c r="H162" s="32" t="str">
        <f>'Data Catalogue 2023_RSS'!H162</f>
        <v>country</v>
      </c>
      <c r="I162" s="32">
        <f>'Data Catalogue 2023_RSS'!I162</f>
        <v>88</v>
      </c>
      <c r="J162" s="30" t="str">
        <f>'Data Catalogue 2023_RSS'!J162</f>
        <v>energy.tsens.regen.country.iea</v>
      </c>
      <c r="K162" s="30" t="str">
        <f>'Data Catalogue 2023_RSS'!K162</f>
        <v>energy.tsens.regen.country.iea.40.1</v>
      </c>
      <c r="L162" s="31" t="str">
        <f>'Data Catalogue 2023_RSS'!L162</f>
        <v>International Energy Agency (IEA)</v>
      </c>
      <c r="M162" s="32" cm="1">
        <f t="array" ref="M162">INDEX('Codebook Machine Read'!T:T,MATCH(TRUE,INDEX('Codebook Machine Read'!S:S='Data Catalogue 2023_RSS'!M162,0),0))</f>
        <v>62</v>
      </c>
      <c r="N162" s="32">
        <f>VLOOKUP('Data Catalogue 2023_RSS'!N162,'Codebook Machine Read'!D:E,2,FALSE)</f>
        <v>9</v>
      </c>
      <c r="O162" s="32">
        <f>VLOOKUP('Data Catalogue 2023_RSS'!O162,'Codebook Machine Read'!A:B,2,FALSE)</f>
        <v>1</v>
      </c>
      <c r="P162" s="33">
        <f>VLOOKUP('Data Catalogue 2023_RSS'!P162,'Codebook Machine Read'!V:W,2,FALSE)</f>
        <v>74</v>
      </c>
      <c r="Q162" s="32">
        <f>VLOOKUP('Data Catalogue 2023_RSS'!Q162,'Codebook Machine Read'!Y:Z,2,FALSE)</f>
        <v>3</v>
      </c>
      <c r="R162" s="32">
        <f>VLOOKUP('Data Catalogue 2023_RSS'!R162,'Codebook Machine Read'!AB:AC,2,FALSE)</f>
        <v>2</v>
      </c>
      <c r="S162" s="34">
        <f>VLOOKUP('Data Catalogue 2023_Excel'!R162,'Codebook Machine Read'!G:H,2,FALSE)</f>
        <v>2</v>
      </c>
      <c r="T162" s="36">
        <f>'Data Catalogue 2023_RSS'!T162</f>
        <v>1990</v>
      </c>
      <c r="U162" s="36">
        <f>'Data Catalogue 2023_RSS'!U162</f>
        <v>2020</v>
      </c>
      <c r="V162" s="34">
        <f>VLOOKUP('Data Catalogue 2023_Excel'!S162,'Codebook Machine Read'!$P:$Q,2, FALSE)</f>
        <v>7</v>
      </c>
      <c r="W162" s="31" t="str">
        <f>'Data Catalogue 2023_RSS'!W162</f>
        <v>https://www.iea.org/countries/malaysia</v>
      </c>
      <c r="X162" s="35">
        <f>'Data Catalogue 2023_RSS'!X162</f>
        <v>0</v>
      </c>
      <c r="Y162" s="35">
        <f>'Data Catalogue 2023_RSS'!Y162</f>
        <v>1</v>
      </c>
      <c r="Z162" s="35">
        <f>'Data Catalogue 2023_RSS'!Z162</f>
        <v>0</v>
      </c>
      <c r="AA162" s="35">
        <f>'Data Catalogue 2023_RSS'!AA162</f>
        <v>0</v>
      </c>
      <c r="AB162" s="35">
        <f>'Data Catalogue 2023_RSS'!AB162</f>
        <v>0</v>
      </c>
      <c r="AC162" s="35">
        <f>'Data Catalogue 2023_RSS'!AC162</f>
        <v>0</v>
      </c>
      <c r="AD162" s="35">
        <f>'Data Catalogue 2023_RSS'!AD162</f>
        <v>1</v>
      </c>
      <c r="AE162" s="35">
        <f>'Data Catalogue 2023_RSS'!AE162</f>
        <v>1</v>
      </c>
      <c r="AF162" s="31" t="str">
        <f>'Data Catalogue 2023_RSS'!AF162</f>
        <v>IEA publishes key energy data by country. Charts showing data for Malaysia is available publicly on their country page. However, full data download requires subscription.</v>
      </c>
    </row>
    <row r="163" spans="1:32" x14ac:dyDescent="0.2">
      <c r="A163" s="30">
        <f>'Data Catalogue 2023_RSS'!A163</f>
        <v>161</v>
      </c>
      <c r="B163" s="30">
        <f>'Data Catalogue 2023_RSS'!B163</f>
        <v>40</v>
      </c>
      <c r="C163" s="30">
        <f>'Data Catalogue 2023_RSS'!C163</f>
        <v>2</v>
      </c>
      <c r="D163" s="30" t="str">
        <f>'Data Catalogue 2023_RSS'!D163</f>
        <v>40.2</v>
      </c>
      <c r="E163" s="31" t="str">
        <f>'Data Catalogue 2023_RSS'!E163</f>
        <v>Renewable energy generation</v>
      </c>
      <c r="F163" s="32">
        <f>VLOOKUP('Data Catalogue 2023_RSS'!F163,'Codebook Machine Read'!J:K,2,FALSE)</f>
        <v>3</v>
      </c>
      <c r="G163" s="32">
        <f>VLOOKUP('Data Catalogue 2023_RSS'!G163,'Codebook Machine Read'!AE:AF,2,FALSE)</f>
        <v>3</v>
      </c>
      <c r="H163" s="32" t="str">
        <f>'Data Catalogue 2023_RSS'!H163</f>
        <v>source</v>
      </c>
      <c r="I163" s="32">
        <f>'Data Catalogue 2023_RSS'!I163</f>
        <v>89</v>
      </c>
      <c r="J163" s="30" t="str">
        <f>'Data Catalogue 2023_RSS'!J163</f>
        <v>energy.tsens.regen.source.ec</v>
      </c>
      <c r="K163" s="30" t="str">
        <f>'Data Catalogue 2023_RSS'!K163</f>
        <v>energy.tsens.regen.source.ec.40.2</v>
      </c>
      <c r="L163" s="31" t="str">
        <f>'Data Catalogue 2023_RSS'!L163</f>
        <v>IRENA</v>
      </c>
      <c r="M163" s="32" cm="1">
        <f t="array" ref="M163">INDEX('Codebook Machine Read'!T:T,MATCH(TRUE,INDEX('Codebook Machine Read'!S:S='Data Catalogue 2023_RSS'!M163,0),0))</f>
        <v>74</v>
      </c>
      <c r="N163" s="32">
        <f>VLOOKUP('Data Catalogue 2023_RSS'!N163,'Codebook Machine Read'!D:E,2,FALSE)</f>
        <v>38</v>
      </c>
      <c r="O163" s="32">
        <f>VLOOKUP('Data Catalogue 2023_RSS'!O163,'Codebook Machine Read'!A:B,2,FALSE)</f>
        <v>1</v>
      </c>
      <c r="P163" s="33">
        <f>VLOOKUP('Data Catalogue 2023_RSS'!P163,'Codebook Machine Read'!V:W,2,FALSE)</f>
        <v>40</v>
      </c>
      <c r="Q163" s="32">
        <f>VLOOKUP('Data Catalogue 2023_RSS'!Q163,'Codebook Machine Read'!Y:Z,2,FALSE)</f>
        <v>4</v>
      </c>
      <c r="R163" s="32">
        <f>VLOOKUP('Data Catalogue 2023_RSS'!R163,'Codebook Machine Read'!AB:AC,2,FALSE)</f>
        <v>1</v>
      </c>
      <c r="S163" s="34">
        <f>VLOOKUP('Data Catalogue 2023_Excel'!R163,'Codebook Machine Read'!G:H,2,FALSE)</f>
        <v>1</v>
      </c>
      <c r="T163" s="36">
        <f>'Data Catalogue 2023_RSS'!T163</f>
        <v>2019</v>
      </c>
      <c r="U163" s="36">
        <f>'Data Catalogue 2023_RSS'!U163</f>
        <v>2019</v>
      </c>
      <c r="V163" s="34">
        <f>VLOOKUP('Data Catalogue 2023_Excel'!S163,'Codebook Machine Read'!$P:$Q,2, FALSE)</f>
        <v>99</v>
      </c>
      <c r="W163" s="31" t="str">
        <f>'Data Catalogue 2023_RSS'!W163</f>
        <v>https://meih.st.gov.my/publications</v>
      </c>
      <c r="X163" s="35">
        <f>'Data Catalogue 2023_RSS'!X163</f>
        <v>0</v>
      </c>
      <c r="Y163" s="35">
        <f>'Data Catalogue 2023_RSS'!Y163</f>
        <v>1</v>
      </c>
      <c r="Z163" s="35">
        <f>'Data Catalogue 2023_RSS'!Z163</f>
        <v>0</v>
      </c>
      <c r="AA163" s="35">
        <f>'Data Catalogue 2023_RSS'!AA163</f>
        <v>0</v>
      </c>
      <c r="AB163" s="35">
        <f>'Data Catalogue 2023_RSS'!AB163</f>
        <v>0</v>
      </c>
      <c r="AC163" s="35">
        <f>'Data Catalogue 2023_RSS'!AC163</f>
        <v>0</v>
      </c>
      <c r="AD163" s="35">
        <f>'Data Catalogue 2023_RSS'!AD163</f>
        <v>1</v>
      </c>
      <c r="AE163" s="35">
        <f>'Data Catalogue 2023_RSS'!AE163</f>
        <v>1</v>
      </c>
      <c r="AF163" s="31" t="str">
        <f>'Data Catalogue 2023_RSS'!AF163</f>
        <v>Table 29 in EC's National Energy Balance 2019 provides power generation using renewable energy (RE) by Sources (Solar, Biomass, Biogas, Biodiesel, Hydropower).</v>
      </c>
    </row>
    <row r="164" spans="1:32" x14ac:dyDescent="0.2">
      <c r="A164" s="30">
        <f>'Data Catalogue 2023_RSS'!A164</f>
        <v>162</v>
      </c>
      <c r="B164" s="30">
        <f>'Data Catalogue 2023_RSS'!B164</f>
        <v>41</v>
      </c>
      <c r="C164" s="30">
        <f>'Data Catalogue 2023_RSS'!C164</f>
        <v>1</v>
      </c>
      <c r="D164" s="30" t="str">
        <f>'Data Catalogue 2023_RSS'!D164</f>
        <v>41.1</v>
      </c>
      <c r="E164" s="31" t="str">
        <f>'Data Catalogue 2023_RSS'!E164</f>
        <v xml:space="preserve">Renewable energy investment needs </v>
      </c>
      <c r="F164" s="32">
        <f>VLOOKUP('Data Catalogue 2023_RSS'!F164,'Codebook Machine Read'!J:K,2,FALSE)</f>
        <v>4</v>
      </c>
      <c r="G164" s="32">
        <f>VLOOKUP('Data Catalogue 2023_RSS'!G164,'Codebook Machine Read'!AE:AF,2,FALSE)</f>
        <v>3</v>
      </c>
      <c r="H164" s="32" t="str">
        <f>'Data Catalogue 2023_RSS'!H164</f>
        <v>country</v>
      </c>
      <c r="I164" s="32">
        <f>'Data Catalogue 2023_RSS'!I164</f>
        <v>90</v>
      </c>
      <c r="J164" s="30" t="str">
        <f>'Data Catalogue 2023_RSS'!J164</f>
        <v>energy.mobil.reneeds.country.irena</v>
      </c>
      <c r="K164" s="30" t="str">
        <f>'Data Catalogue 2023_RSS'!K164</f>
        <v>energy.mobil.reneeds.country.irena.41.1</v>
      </c>
      <c r="L164" s="31" t="str">
        <f>'Data Catalogue 2023_RSS'!L164</f>
        <v xml:space="preserve">1. Renewable Energy Act 2011
2. Sustainable Energy Development Authority Act 2011 </v>
      </c>
      <c r="M164" s="32" cm="1">
        <f t="array" ref="M164">INDEX('Codebook Machine Read'!T:T,MATCH(TRUE,INDEX('Codebook Machine Read'!S:S='Data Catalogue 2023_RSS'!M164,0),0))</f>
        <v>145</v>
      </c>
      <c r="N164" s="32">
        <f>VLOOKUP('Data Catalogue 2023_RSS'!N164,'Codebook Machine Read'!D:E,2,FALSE)</f>
        <v>9</v>
      </c>
      <c r="O164" s="32">
        <f>VLOOKUP('Data Catalogue 2023_RSS'!O164,'Codebook Machine Read'!A:B,2,FALSE)</f>
        <v>2</v>
      </c>
      <c r="P164" s="33">
        <f>VLOOKUP('Data Catalogue 2023_RSS'!P164,'Codebook Machine Read'!V:W,2,FALSE)</f>
        <v>78</v>
      </c>
      <c r="Q164" s="32">
        <f>VLOOKUP('Data Catalogue 2023_RSS'!Q164,'Codebook Machine Read'!Y:Z,2,FALSE)</f>
        <v>3</v>
      </c>
      <c r="R164" s="32">
        <f>VLOOKUP('Data Catalogue 2023_RSS'!R164,'Codebook Machine Read'!AB:AC,2,FALSE)</f>
        <v>2</v>
      </c>
      <c r="S164" s="34">
        <f>VLOOKUP('Data Catalogue 2023_Excel'!R164,'Codebook Machine Read'!G:H,2,FALSE)</f>
        <v>1</v>
      </c>
      <c r="T164" s="36">
        <f>'Data Catalogue 2023_RSS'!T164</f>
        <v>2017</v>
      </c>
      <c r="U164" s="36">
        <f>'Data Catalogue 2023_RSS'!U164</f>
        <v>2050</v>
      </c>
      <c r="V164" s="34">
        <f>VLOOKUP('Data Catalogue 2023_Excel'!S164,'Codebook Machine Read'!$P:$Q,2, FALSE)</f>
        <v>7</v>
      </c>
      <c r="W164" s="31" t="str">
        <f>'Data Catalogue 2023_RSS'!W164</f>
        <v>https://www.irena.org/Data/View-data-by-topic/Energy-Transition/REmap-Investment-Needs</v>
      </c>
      <c r="X164" s="35">
        <f>'Data Catalogue 2023_RSS'!X164</f>
        <v>0</v>
      </c>
      <c r="Y164" s="35">
        <f>'Data Catalogue 2023_RSS'!Y164</f>
        <v>0</v>
      </c>
      <c r="Z164" s="35">
        <f>'Data Catalogue 2023_RSS'!Z164</f>
        <v>1</v>
      </c>
      <c r="AA164" s="35">
        <f>'Data Catalogue 2023_RSS'!AA164</f>
        <v>0</v>
      </c>
      <c r="AB164" s="35">
        <f>'Data Catalogue 2023_RSS'!AB164</f>
        <v>0</v>
      </c>
      <c r="AC164" s="35">
        <f>'Data Catalogue 2023_RSS'!AC164</f>
        <v>0</v>
      </c>
      <c r="AD164" s="35">
        <f>'Data Catalogue 2023_RSS'!AD164</f>
        <v>0</v>
      </c>
      <c r="AE164" s="35">
        <f>'Data Catalogue 2023_RSS'!AE164</f>
        <v>0</v>
      </c>
      <c r="AF164" s="31" t="str">
        <f>'Data Catalogue 2023_RSS'!AF164</f>
        <v>The dashboard provides an overview on cumulative energy investment needs which includes CCUS, electrification of heat and transport, energy efficiency, power generation, power grids, adequacy and storage, renewables, and supply side by region i.e. Southeast Asia.</v>
      </c>
    </row>
    <row r="165" spans="1:32" x14ac:dyDescent="0.2">
      <c r="A165" s="30">
        <f>'Data Catalogue 2023_RSS'!A165</f>
        <v>163</v>
      </c>
      <c r="B165" s="30">
        <f>'Data Catalogue 2023_RSS'!B165</f>
        <v>41</v>
      </c>
      <c r="C165" s="30">
        <f>'Data Catalogue 2023_RSS'!C165</f>
        <v>2</v>
      </c>
      <c r="D165" s="30" t="str">
        <f>'Data Catalogue 2023_RSS'!D165</f>
        <v>41.2</v>
      </c>
      <c r="E165" s="31" t="str">
        <f>'Data Catalogue 2023_RSS'!E165</f>
        <v xml:space="preserve">Renewable energy investment needs </v>
      </c>
      <c r="F165" s="32">
        <f>VLOOKUP('Data Catalogue 2023_RSS'!F165,'Codebook Machine Read'!J:K,2,FALSE)</f>
        <v>4</v>
      </c>
      <c r="G165" s="32">
        <f>VLOOKUP('Data Catalogue 2023_RSS'!G165,'Codebook Machine Read'!AE:AF,2,FALSE)</f>
        <v>3</v>
      </c>
      <c r="H165" s="32" t="str">
        <f>'Data Catalogue 2023_RSS'!H165</f>
        <v>countrysector</v>
      </c>
      <c r="I165" s="32">
        <f>'Data Catalogue 2023_RSS'!I165</f>
        <v>91</v>
      </c>
      <c r="J165" s="30" t="str">
        <f>'Data Catalogue 2023_RSS'!J165</f>
        <v>energy.mobil.reneeds.countrysector.nreccirena</v>
      </c>
      <c r="K165" s="30" t="str">
        <f>'Data Catalogue 2023_RSS'!K165</f>
        <v>energy.mobil.reneeds.countrysector.nreccirena.41.2</v>
      </c>
      <c r="L165" s="31" t="str">
        <f>'Data Catalogue 2023_RSS'!L165</f>
        <v>Official forecasts by NRECC/IRENA</v>
      </c>
      <c r="M165" s="32" cm="1">
        <f t="array" ref="M165">INDEX('Codebook Machine Read'!T:T,MATCH(TRUE,INDEX('Codebook Machine Read'!S:S='Data Catalogue 2023_RSS'!M165,0),0))</f>
        <v>140</v>
      </c>
      <c r="N165" s="32">
        <f>VLOOKUP('Data Catalogue 2023_RSS'!N165,'Codebook Machine Read'!D:E,2,FALSE)</f>
        <v>11</v>
      </c>
      <c r="O165" s="32">
        <f>VLOOKUP('Data Catalogue 2023_RSS'!O165,'Codebook Machine Read'!A:B,2,FALSE)</f>
        <v>2</v>
      </c>
      <c r="P165" s="33">
        <f>VLOOKUP('Data Catalogue 2023_RSS'!P165,'Codebook Machine Read'!V:W,2,FALSE)</f>
        <v>86</v>
      </c>
      <c r="Q165" s="32">
        <f>VLOOKUP('Data Catalogue 2023_RSS'!Q165,'Codebook Machine Read'!Y:Z,2,FALSE)</f>
        <v>4</v>
      </c>
      <c r="R165" s="32">
        <f>VLOOKUP('Data Catalogue 2023_RSS'!R165,'Codebook Machine Read'!AB:AC,2,FALSE)</f>
        <v>1</v>
      </c>
      <c r="S165" s="34">
        <f>VLOOKUP('Data Catalogue 2023_Excel'!R165,'Codebook Machine Read'!G:H,2,FALSE)</f>
        <v>1</v>
      </c>
      <c r="T165" s="36">
        <f>'Data Catalogue 2023_RSS'!T165</f>
        <v>2023</v>
      </c>
      <c r="U165" s="36">
        <f>'Data Catalogue 2023_RSS'!U165</f>
        <v>2050</v>
      </c>
      <c r="V165" s="34">
        <f>VLOOKUP('Data Catalogue 2023_Excel'!S165,'Codebook Machine Read'!$P:$Q,2, FALSE)</f>
        <v>99</v>
      </c>
      <c r="W165" s="31" t="str">
        <f>'Data Catalogue 2023_RSS'!W165</f>
        <v>https://mc-cd8320d4-36a1-40ac-83cc-3389-cdn-endpoint.azureedge.net/-/media/Files/IRENA/Agency/Publication/2023/Mar/IRENA_Malaysia_energy_transition_outlook_2023.pdf?rev=b95f3ef90d3847bfb552f02bdde21529</v>
      </c>
      <c r="X165" s="35">
        <f>'Data Catalogue 2023_RSS'!X165</f>
        <v>0</v>
      </c>
      <c r="Y165" s="35">
        <f>'Data Catalogue 2023_RSS'!Y165</f>
        <v>1</v>
      </c>
      <c r="Z165" s="35">
        <f>'Data Catalogue 2023_RSS'!Z165</f>
        <v>1</v>
      </c>
      <c r="AA165" s="35">
        <f>'Data Catalogue 2023_RSS'!AA165</f>
        <v>1</v>
      </c>
      <c r="AB165" s="35">
        <f>'Data Catalogue 2023_RSS'!AB165</f>
        <v>1</v>
      </c>
      <c r="AC165" s="35">
        <f>'Data Catalogue 2023_RSS'!AC165</f>
        <v>0</v>
      </c>
      <c r="AD165" s="35">
        <f>'Data Catalogue 2023_RSS'!AD165</f>
        <v>1</v>
      </c>
      <c r="AE165" s="35">
        <f>'Data Catalogue 2023_RSS'!AE165</f>
        <v>1</v>
      </c>
      <c r="AF165" s="31" t="str">
        <f>'Data Catalogue 2023_RSS'!AF165</f>
        <v>Malaysia Energy Transition Outlook 2023 provides estimates to amount of investments required in different energy/power sectors for Malaysia to reach its 2050 climate targets under different scenarios.</v>
      </c>
    </row>
    <row r="166" spans="1:32" x14ac:dyDescent="0.2">
      <c r="A166" s="30">
        <f>'Data Catalogue 2023_RSS'!A166</f>
        <v>164</v>
      </c>
      <c r="B166" s="30">
        <f>'Data Catalogue 2023_RSS'!B166</f>
        <v>42</v>
      </c>
      <c r="C166" s="30">
        <f>'Data Catalogue 2023_RSS'!C166</f>
        <v>1</v>
      </c>
      <c r="D166" s="30" t="str">
        <f>'Data Catalogue 2023_RSS'!D166</f>
        <v>42.1</v>
      </c>
      <c r="E166" s="31" t="str">
        <f>'Data Catalogue 2023_RSS'!E166</f>
        <v>Hydrogen demand projection</v>
      </c>
      <c r="F166" s="32">
        <f>VLOOKUP('Data Catalogue 2023_RSS'!F166,'Codebook Machine Read'!J:K,2,FALSE)</f>
        <v>4</v>
      </c>
      <c r="G166" s="32">
        <f>VLOOKUP('Data Catalogue 2023_RSS'!G166,'Codebook Machine Read'!AE:AF,2,FALSE)</f>
        <v>3</v>
      </c>
      <c r="H166" s="32" t="str">
        <f>'Data Catalogue 2023_RSS'!H166</f>
        <v>countrysector</v>
      </c>
      <c r="I166" s="32">
        <f>'Data Catalogue 2023_RSS'!I166</f>
        <v>92</v>
      </c>
      <c r="J166" s="30" t="str">
        <f>'Data Catalogue 2023_RSS'!J166</f>
        <v>energy.mobil.hydrogdem.countrysector.nreccirena</v>
      </c>
      <c r="K166" s="30" t="str">
        <f>'Data Catalogue 2023_RSS'!K166</f>
        <v>energy.mobil.hydrogdem.countrysector.nreccirena.42.1</v>
      </c>
      <c r="L166" s="31" t="str">
        <f>'Data Catalogue 2023_RSS'!L166</f>
        <v>Official forecasts by NRECC/IRENA</v>
      </c>
      <c r="M166" s="32" cm="1">
        <f t="array" ref="M166">INDEX('Codebook Machine Read'!T:T,MATCH(TRUE,INDEX('Codebook Machine Read'!S:S='Data Catalogue 2023_RSS'!M166,0),0))</f>
        <v>28</v>
      </c>
      <c r="N166" s="32">
        <f>VLOOKUP('Data Catalogue 2023_RSS'!N166,'Codebook Machine Read'!D:E,2,FALSE)</f>
        <v>11</v>
      </c>
      <c r="O166" s="32">
        <f>VLOOKUP('Data Catalogue 2023_RSS'!O166,'Codebook Machine Read'!A:B,2,FALSE)</f>
        <v>2</v>
      </c>
      <c r="P166" s="33">
        <f>VLOOKUP('Data Catalogue 2023_RSS'!P166,'Codebook Machine Read'!V:W,2,FALSE)</f>
        <v>86</v>
      </c>
      <c r="Q166" s="32">
        <f>VLOOKUP('Data Catalogue 2023_RSS'!Q166,'Codebook Machine Read'!Y:Z,2,FALSE)</f>
        <v>4</v>
      </c>
      <c r="R166" s="32">
        <f>VLOOKUP('Data Catalogue 2023_RSS'!R166,'Codebook Machine Read'!AB:AC,2,FALSE)</f>
        <v>1</v>
      </c>
      <c r="S166" s="34">
        <f>VLOOKUP('Data Catalogue 2023_Excel'!R166,'Codebook Machine Read'!G:H,2,FALSE)</f>
        <v>1</v>
      </c>
      <c r="T166" s="36">
        <f>'Data Catalogue 2023_RSS'!T166</f>
        <v>2023</v>
      </c>
      <c r="U166" s="36">
        <f>'Data Catalogue 2023_RSS'!U166</f>
        <v>2050</v>
      </c>
      <c r="V166" s="34">
        <f>VLOOKUP('Data Catalogue 2023_Excel'!S166,'Codebook Machine Read'!$P:$Q,2, FALSE)</f>
        <v>99</v>
      </c>
      <c r="W166" s="31" t="str">
        <f>'Data Catalogue 2023_RSS'!W166</f>
        <v>https://mc-cd8320d4-36a1-40ac-83cc-3389-cdn-endpoint.azureedge.net/-/media/Files/IRENA/Agency/Publication/2023/Mar/IRENA_Malaysia_energy_transition_outlook_2023.pdf?rev=b95f3ef90d3847bfb552f02bdde21529</v>
      </c>
      <c r="X166" s="35">
        <f>'Data Catalogue 2023_RSS'!X166</f>
        <v>0</v>
      </c>
      <c r="Y166" s="35">
        <f>'Data Catalogue 2023_RSS'!Y166</f>
        <v>0</v>
      </c>
      <c r="Z166" s="35">
        <f>'Data Catalogue 2023_RSS'!Z166</f>
        <v>0</v>
      </c>
      <c r="AA166" s="35">
        <f>'Data Catalogue 2023_RSS'!AA166</f>
        <v>1</v>
      </c>
      <c r="AB166" s="35">
        <f>'Data Catalogue 2023_RSS'!AB166</f>
        <v>0</v>
      </c>
      <c r="AC166" s="35">
        <f>'Data Catalogue 2023_RSS'!AC166</f>
        <v>1</v>
      </c>
      <c r="AD166" s="35">
        <f>'Data Catalogue 2023_RSS'!AD166</f>
        <v>1</v>
      </c>
      <c r="AE166" s="35">
        <f>'Data Catalogue 2023_RSS'!AE166</f>
        <v>1</v>
      </c>
      <c r="AF166" s="31" t="str">
        <f>'Data Catalogue 2023_RSS'!AF166</f>
        <v>Malaysia Energy Transition Outlook 2023 has provided projections for hydrogen demand in Malaysia and at the sector-level under various scenarios.</v>
      </c>
    </row>
    <row r="167" spans="1:32" x14ac:dyDescent="0.2">
      <c r="A167" s="30">
        <f>'Data Catalogue 2023_RSS'!A167</f>
        <v>165</v>
      </c>
      <c r="B167" s="30">
        <f>'Data Catalogue 2023_RSS'!B167</f>
        <v>42</v>
      </c>
      <c r="C167" s="30">
        <f>'Data Catalogue 2023_RSS'!C167</f>
        <v>2</v>
      </c>
      <c r="D167" s="30" t="str">
        <f>'Data Catalogue 2023_RSS'!D167</f>
        <v>42.2</v>
      </c>
      <c r="E167" s="31" t="str">
        <f>'Data Catalogue 2023_RSS'!E167</f>
        <v>Hydrogen demand projection</v>
      </c>
      <c r="F167" s="32">
        <f>VLOOKUP('Data Catalogue 2023_RSS'!F167,'Codebook Machine Read'!J:K,2,FALSE)</f>
        <v>4</v>
      </c>
      <c r="G167" s="32">
        <f>VLOOKUP('Data Catalogue 2023_RSS'!G167,'Codebook Machine Read'!AE:AF,2,FALSE)</f>
        <v>3</v>
      </c>
      <c r="H167" s="32" t="str">
        <f>'Data Catalogue 2023_RSS'!H167</f>
        <v>countrysector</v>
      </c>
      <c r="I167" s="32">
        <f>'Data Catalogue 2023_RSS'!I167</f>
        <v>92</v>
      </c>
      <c r="J167" s="30" t="str">
        <f>'Data Catalogue 2023_RSS'!J167</f>
        <v>energy.mobil.hydrogdem.countrysector.wetoirena</v>
      </c>
      <c r="K167" s="30" t="str">
        <f>'Data Catalogue 2023_RSS'!K167</f>
        <v>energy.mobil.hydrogdem.countrysector.wetoirena.42.2</v>
      </c>
      <c r="L167" s="31" t="str">
        <f>'Data Catalogue 2023_RSS'!L167</f>
        <v>IRENA</v>
      </c>
      <c r="M167" s="32" cm="1">
        <f t="array" ref="M167">INDEX('Codebook Machine Read'!T:T,MATCH(TRUE,INDEX('Codebook Machine Read'!S:S='Data Catalogue 2023_RSS'!M167,0),0))</f>
        <v>28</v>
      </c>
      <c r="N167" s="32">
        <f>VLOOKUP('Data Catalogue 2023_RSS'!N167,'Codebook Machine Read'!D:E,2,FALSE)</f>
        <v>11</v>
      </c>
      <c r="O167" s="32">
        <f>VLOOKUP('Data Catalogue 2023_RSS'!O167,'Codebook Machine Read'!A:B,2,FALSE)</f>
        <v>2</v>
      </c>
      <c r="P167" s="33">
        <f>VLOOKUP('Data Catalogue 2023_RSS'!P167,'Codebook Machine Read'!V:W,2,FALSE)</f>
        <v>152</v>
      </c>
      <c r="Q167" s="32">
        <f>VLOOKUP('Data Catalogue 2023_RSS'!Q167,'Codebook Machine Read'!Y:Z,2,FALSE)</f>
        <v>3</v>
      </c>
      <c r="R167" s="32">
        <f>VLOOKUP('Data Catalogue 2023_RSS'!R167,'Codebook Machine Read'!AB:AC,2,FALSE)</f>
        <v>2</v>
      </c>
      <c r="S167" s="34">
        <f>VLOOKUP('Data Catalogue 2023_Excel'!R167,'Codebook Machine Read'!G:H,2,FALSE)</f>
        <v>1</v>
      </c>
      <c r="T167" s="36">
        <f>'Data Catalogue 2023_RSS'!T167</f>
        <v>2023</v>
      </c>
      <c r="U167" s="36">
        <f>'Data Catalogue 2023_RSS'!U167</f>
        <v>2050</v>
      </c>
      <c r="V167" s="34">
        <f>VLOOKUP('Data Catalogue 2023_Excel'!S167,'Codebook Machine Read'!$P:$Q,2, FALSE)</f>
        <v>99</v>
      </c>
      <c r="W167" s="31" t="str">
        <f>'Data Catalogue 2023_RSS'!W167</f>
        <v>https://www.irena.org/Publications/2023/Jun/World-Energy-Transitions-Outlook-2023</v>
      </c>
      <c r="X167" s="35">
        <f>'Data Catalogue 2023_RSS'!X167</f>
        <v>0</v>
      </c>
      <c r="Y167" s="35">
        <f>'Data Catalogue 2023_RSS'!Y167</f>
        <v>0</v>
      </c>
      <c r="Z167" s="35">
        <f>'Data Catalogue 2023_RSS'!Z167</f>
        <v>0</v>
      </c>
      <c r="AA167" s="35">
        <f>'Data Catalogue 2023_RSS'!AA167</f>
        <v>1</v>
      </c>
      <c r="AB167" s="35">
        <f>'Data Catalogue 2023_RSS'!AB167</f>
        <v>0</v>
      </c>
      <c r="AC167" s="35">
        <f>'Data Catalogue 2023_RSS'!AC167</f>
        <v>1</v>
      </c>
      <c r="AD167" s="35">
        <f>'Data Catalogue 2023_RSS'!AD167</f>
        <v>1</v>
      </c>
      <c r="AE167" s="35">
        <f>'Data Catalogue 2023_RSS'!AE167</f>
        <v>1</v>
      </c>
      <c r="AF167" s="31" t="str">
        <f>'Data Catalogue 2023_RSS'!AF167</f>
        <v>World Energy Transition Outlook 2023 has provided projections for hydrogen demand globally.</v>
      </c>
    </row>
    <row r="168" spans="1:32" x14ac:dyDescent="0.2">
      <c r="A168" s="30">
        <f>'Data Catalogue 2023_RSS'!A168</f>
        <v>166</v>
      </c>
      <c r="B168" s="30">
        <f>'Data Catalogue 2023_RSS'!B168</f>
        <v>43</v>
      </c>
      <c r="C168" s="30">
        <f>'Data Catalogue 2023_RSS'!C168</f>
        <v>1</v>
      </c>
      <c r="D168" s="30" t="str">
        <f>'Data Catalogue 2023_RSS'!D168</f>
        <v>43.1</v>
      </c>
      <c r="E168" s="31" t="str">
        <f>'Data Catalogue 2023_RSS'!E168</f>
        <v>Bioenergy demand projection</v>
      </c>
      <c r="F168" s="32">
        <f>VLOOKUP('Data Catalogue 2023_RSS'!F168,'Codebook Machine Read'!J:K,2,FALSE)</f>
        <v>4</v>
      </c>
      <c r="G168" s="32">
        <f>VLOOKUP('Data Catalogue 2023_RSS'!G168,'Codebook Machine Read'!AE:AF,2,FALSE)</f>
        <v>3</v>
      </c>
      <c r="H168" s="32" t="str">
        <f>'Data Catalogue 2023_RSS'!H168</f>
        <v>countrysector</v>
      </c>
      <c r="I168" s="32">
        <f>'Data Catalogue 2023_RSS'!I168</f>
        <v>93</v>
      </c>
      <c r="J168" s="30" t="str">
        <f>'Data Catalogue 2023_RSS'!J168</f>
        <v>energy.mobil.bioedem.countrysector.nreccirena</v>
      </c>
      <c r="K168" s="30" t="str">
        <f>'Data Catalogue 2023_RSS'!K168</f>
        <v>energy.mobil.bioedem.countrysector.nreccirena.43.1</v>
      </c>
      <c r="L168" s="31" t="str">
        <f>'Data Catalogue 2023_RSS'!L168</f>
        <v>Official forecasts by NRECC/IRENA</v>
      </c>
      <c r="M168" s="32" cm="1">
        <f t="array" ref="M168">INDEX('Codebook Machine Read'!T:T,MATCH(TRUE,INDEX('Codebook Machine Read'!S:S='Data Catalogue 2023_RSS'!M168,0),0))</f>
        <v>24</v>
      </c>
      <c r="N168" s="32">
        <f>VLOOKUP('Data Catalogue 2023_RSS'!N168,'Codebook Machine Read'!D:E,2,FALSE)</f>
        <v>11</v>
      </c>
      <c r="O168" s="32">
        <f>VLOOKUP('Data Catalogue 2023_RSS'!O168,'Codebook Machine Read'!A:B,2,FALSE)</f>
        <v>2</v>
      </c>
      <c r="P168" s="33">
        <f>VLOOKUP('Data Catalogue 2023_RSS'!P168,'Codebook Machine Read'!V:W,2,FALSE)</f>
        <v>86</v>
      </c>
      <c r="Q168" s="32">
        <f>VLOOKUP('Data Catalogue 2023_RSS'!Q168,'Codebook Machine Read'!Y:Z,2,FALSE)</f>
        <v>4</v>
      </c>
      <c r="R168" s="32">
        <f>VLOOKUP('Data Catalogue 2023_RSS'!R168,'Codebook Machine Read'!AB:AC,2,FALSE)</f>
        <v>1</v>
      </c>
      <c r="S168" s="34">
        <f>VLOOKUP('Data Catalogue 2023_Excel'!R168,'Codebook Machine Read'!G:H,2,FALSE)</f>
        <v>1</v>
      </c>
      <c r="T168" s="36">
        <f>'Data Catalogue 2023_RSS'!T168</f>
        <v>2023</v>
      </c>
      <c r="U168" s="36">
        <f>'Data Catalogue 2023_RSS'!U168</f>
        <v>2050</v>
      </c>
      <c r="V168" s="34">
        <f>VLOOKUP('Data Catalogue 2023_Excel'!S168,'Codebook Machine Read'!$P:$Q,2, FALSE)</f>
        <v>99</v>
      </c>
      <c r="W168" s="31" t="str">
        <f>'Data Catalogue 2023_RSS'!W168</f>
        <v>https://mc-cd8320d4-36a1-40ac-83cc-3389-cdn-endpoint.azureedge.net/-/media/Files/IRENA/Agency/Publication/2023/Mar/IRENA_Malaysia_energy_transition_outlook_2023.pdf?rev=b95f3ef90d3847bfb552f02bdde21529</v>
      </c>
      <c r="X168" s="35">
        <f>'Data Catalogue 2023_RSS'!X168</f>
        <v>0</v>
      </c>
      <c r="Y168" s="35">
        <f>'Data Catalogue 2023_RSS'!Y168</f>
        <v>0</v>
      </c>
      <c r="Z168" s="35">
        <f>'Data Catalogue 2023_RSS'!Z168</f>
        <v>0</v>
      </c>
      <c r="AA168" s="35">
        <f>'Data Catalogue 2023_RSS'!AA168</f>
        <v>1</v>
      </c>
      <c r="AB168" s="35">
        <f>'Data Catalogue 2023_RSS'!AB168</f>
        <v>0</v>
      </c>
      <c r="AC168" s="35">
        <f>'Data Catalogue 2023_RSS'!AC168</f>
        <v>1</v>
      </c>
      <c r="AD168" s="35">
        <f>'Data Catalogue 2023_RSS'!AD168</f>
        <v>1</v>
      </c>
      <c r="AE168" s="35">
        <f>'Data Catalogue 2023_RSS'!AE168</f>
        <v>1</v>
      </c>
      <c r="AF168" s="31" t="str">
        <f>'Data Catalogue 2023_RSS'!AF168</f>
        <v>Malaysia Energy Transition Outlook 2023 has provided projections for bioenergy demand in Malaysia and at the sector-level under various scenarios.</v>
      </c>
    </row>
    <row r="169" spans="1:32" x14ac:dyDescent="0.2">
      <c r="A169" s="30">
        <f>'Data Catalogue 2023_RSS'!A169</f>
        <v>167</v>
      </c>
      <c r="B169" s="30">
        <f>'Data Catalogue 2023_RSS'!B169</f>
        <v>43</v>
      </c>
      <c r="C169" s="30">
        <f>'Data Catalogue 2023_RSS'!C169</f>
        <v>2</v>
      </c>
      <c r="D169" s="30" t="str">
        <f>'Data Catalogue 2023_RSS'!D169</f>
        <v>43.2</v>
      </c>
      <c r="E169" s="31" t="str">
        <f>'Data Catalogue 2023_RSS'!E169</f>
        <v>Bioenergy demand projection</v>
      </c>
      <c r="F169" s="32">
        <f>VLOOKUP('Data Catalogue 2023_RSS'!F169,'Codebook Machine Read'!J:K,2,FALSE)</f>
        <v>4</v>
      </c>
      <c r="G169" s="32">
        <f>VLOOKUP('Data Catalogue 2023_RSS'!G169,'Codebook Machine Read'!AE:AF,2,FALSE)</f>
        <v>3</v>
      </c>
      <c r="H169" s="32" t="str">
        <f>'Data Catalogue 2023_RSS'!H169</f>
        <v>countrysector</v>
      </c>
      <c r="I169" s="32">
        <f>'Data Catalogue 2023_RSS'!I169</f>
        <v>93</v>
      </c>
      <c r="J169" s="30" t="str">
        <f>'Data Catalogue 2023_RSS'!J169</f>
        <v>energy.mobil.bioedem.countrysector.wetoirena</v>
      </c>
      <c r="K169" s="30" t="str">
        <f>'Data Catalogue 2023_RSS'!K169</f>
        <v>energy.mobil.bioedem.countrysector.wetoirena.43.2</v>
      </c>
      <c r="L169" s="31" t="str">
        <f>'Data Catalogue 2023_RSS'!L169</f>
        <v>IRENA</v>
      </c>
      <c r="M169" s="32" cm="1">
        <f t="array" ref="M169">INDEX('Codebook Machine Read'!T:T,MATCH(TRUE,INDEX('Codebook Machine Read'!S:S='Data Catalogue 2023_RSS'!M169,0),0))</f>
        <v>24</v>
      </c>
      <c r="N169" s="32">
        <f>VLOOKUP('Data Catalogue 2023_RSS'!N169,'Codebook Machine Read'!D:E,2,FALSE)</f>
        <v>11</v>
      </c>
      <c r="O169" s="32">
        <f>VLOOKUP('Data Catalogue 2023_RSS'!O169,'Codebook Machine Read'!A:B,2,FALSE)</f>
        <v>2</v>
      </c>
      <c r="P169" s="33">
        <f>VLOOKUP('Data Catalogue 2023_RSS'!P169,'Codebook Machine Read'!V:W,2,FALSE)</f>
        <v>152</v>
      </c>
      <c r="Q169" s="32">
        <f>VLOOKUP('Data Catalogue 2023_RSS'!Q169,'Codebook Machine Read'!Y:Z,2,FALSE)</f>
        <v>3</v>
      </c>
      <c r="R169" s="32">
        <f>VLOOKUP('Data Catalogue 2023_RSS'!R169,'Codebook Machine Read'!AB:AC,2,FALSE)</f>
        <v>2</v>
      </c>
      <c r="S169" s="34">
        <f>VLOOKUP('Data Catalogue 2023_Excel'!R169,'Codebook Machine Read'!G:H,2,FALSE)</f>
        <v>1</v>
      </c>
      <c r="T169" s="36">
        <f>'Data Catalogue 2023_RSS'!T169</f>
        <v>2023</v>
      </c>
      <c r="U169" s="36">
        <f>'Data Catalogue 2023_RSS'!U169</f>
        <v>2050</v>
      </c>
      <c r="V169" s="34">
        <f>VLOOKUP('Data Catalogue 2023_Excel'!S169,'Codebook Machine Read'!$P:$Q,2, FALSE)</f>
        <v>99</v>
      </c>
      <c r="W169" s="31" t="str">
        <f>'Data Catalogue 2023_RSS'!W169</f>
        <v>https://www.irena.org/Publications/2023/Jun/World-Energy-Transitions-Outlook-2023</v>
      </c>
      <c r="X169" s="35">
        <f>'Data Catalogue 2023_RSS'!X169</f>
        <v>0</v>
      </c>
      <c r="Y169" s="35">
        <f>'Data Catalogue 2023_RSS'!Y169</f>
        <v>0</v>
      </c>
      <c r="Z169" s="35">
        <f>'Data Catalogue 2023_RSS'!Z169</f>
        <v>0</v>
      </c>
      <c r="AA169" s="35">
        <f>'Data Catalogue 2023_RSS'!AA169</f>
        <v>1</v>
      </c>
      <c r="AB169" s="35">
        <f>'Data Catalogue 2023_RSS'!AB169</f>
        <v>0</v>
      </c>
      <c r="AC169" s="35">
        <f>'Data Catalogue 2023_RSS'!AC169</f>
        <v>1</v>
      </c>
      <c r="AD169" s="35">
        <f>'Data Catalogue 2023_RSS'!AD169</f>
        <v>1</v>
      </c>
      <c r="AE169" s="35">
        <f>'Data Catalogue 2023_RSS'!AE169</f>
        <v>1</v>
      </c>
      <c r="AF169" s="31" t="str">
        <f>'Data Catalogue 2023_RSS'!AF169</f>
        <v>World Energy Transition Outlook 2023 has provided projections for bioenergy demand globally.</v>
      </c>
    </row>
    <row r="170" spans="1:32" x14ac:dyDescent="0.2">
      <c r="A170" s="30">
        <f>'Data Catalogue 2023_RSS'!A170</f>
        <v>168</v>
      </c>
      <c r="B170" s="30">
        <f>'Data Catalogue 2023_RSS'!B170</f>
        <v>44</v>
      </c>
      <c r="C170" s="30">
        <f>'Data Catalogue 2023_RSS'!C170</f>
        <v>1</v>
      </c>
      <c r="D170" s="30" t="str">
        <f>'Data Catalogue 2023_RSS'!D170</f>
        <v>44.1</v>
      </c>
      <c r="E170" s="31" t="str">
        <f>'Data Catalogue 2023_RSS'!E170</f>
        <v>Solar PV installed capacity projections</v>
      </c>
      <c r="F170" s="32">
        <f>VLOOKUP('Data Catalogue 2023_RSS'!F170,'Codebook Machine Read'!J:K,2,FALSE)</f>
        <v>4</v>
      </c>
      <c r="G170" s="32">
        <f>VLOOKUP('Data Catalogue 2023_RSS'!G170,'Codebook Machine Read'!AE:AF,2,FALSE)</f>
        <v>3</v>
      </c>
      <c r="H170" s="32" t="str">
        <f>'Data Catalogue 2023_RSS'!H170</f>
        <v>country</v>
      </c>
      <c r="I170" s="32">
        <f>'Data Catalogue 2023_RSS'!I170</f>
        <v>94</v>
      </c>
      <c r="J170" s="30" t="str">
        <f>'Data Catalogue 2023_RSS'!J170</f>
        <v>energy.mobil.solarpvfcast.country.nreccirena</v>
      </c>
      <c r="K170" s="30" t="str">
        <f>'Data Catalogue 2023_RSS'!K170</f>
        <v>energy.mobil.solarpvfcast.country.nreccirena.44.1</v>
      </c>
      <c r="L170" s="31" t="str">
        <f>'Data Catalogue 2023_RSS'!L170</f>
        <v>Official forecasts by NRECC/IRENA</v>
      </c>
      <c r="M170" s="32" cm="1">
        <f t="array" ref="M170">INDEX('Codebook Machine Read'!T:T,MATCH(TRUE,INDEX('Codebook Machine Read'!S:S='Data Catalogue 2023_RSS'!M170,0),0))</f>
        <v>71</v>
      </c>
      <c r="N170" s="32">
        <f>VLOOKUP('Data Catalogue 2023_RSS'!N170,'Codebook Machine Read'!D:E,2,FALSE)</f>
        <v>9</v>
      </c>
      <c r="O170" s="32">
        <f>VLOOKUP('Data Catalogue 2023_RSS'!O170,'Codebook Machine Read'!A:B,2,FALSE)</f>
        <v>2</v>
      </c>
      <c r="P170" s="33">
        <f>VLOOKUP('Data Catalogue 2023_RSS'!P170,'Codebook Machine Read'!V:W,2,FALSE)</f>
        <v>86</v>
      </c>
      <c r="Q170" s="32">
        <f>VLOOKUP('Data Catalogue 2023_RSS'!Q170,'Codebook Machine Read'!Y:Z,2,FALSE)</f>
        <v>4</v>
      </c>
      <c r="R170" s="32">
        <f>VLOOKUP('Data Catalogue 2023_RSS'!R170,'Codebook Machine Read'!AB:AC,2,FALSE)</f>
        <v>1</v>
      </c>
      <c r="S170" s="34">
        <f>VLOOKUP('Data Catalogue 2023_Excel'!R170,'Codebook Machine Read'!G:H,2,FALSE)</f>
        <v>1</v>
      </c>
      <c r="T170" s="36">
        <f>'Data Catalogue 2023_RSS'!T170</f>
        <v>2023</v>
      </c>
      <c r="U170" s="36">
        <f>'Data Catalogue 2023_RSS'!U170</f>
        <v>2050</v>
      </c>
      <c r="V170" s="34">
        <f>VLOOKUP('Data Catalogue 2023_Excel'!S170,'Codebook Machine Read'!$P:$Q,2, FALSE)</f>
        <v>99</v>
      </c>
      <c r="W170" s="31" t="str">
        <f>'Data Catalogue 2023_RSS'!W170</f>
        <v>https://mc-cd8320d4-36a1-40ac-83cc-3389-cdn-endpoint.azureedge.net/-/media/Files/IRENA/Agency/Publication/2023/Mar/IRENA_Malaysia_energy_transition_outlook_2023.pdf?rev=b95f3ef90d3847bfb552f02bdde21529</v>
      </c>
      <c r="X170" s="35">
        <f>'Data Catalogue 2023_RSS'!X170</f>
        <v>0</v>
      </c>
      <c r="Y170" s="35">
        <f>'Data Catalogue 2023_RSS'!Y170</f>
        <v>0</v>
      </c>
      <c r="Z170" s="35">
        <f>'Data Catalogue 2023_RSS'!Z170</f>
        <v>0</v>
      </c>
      <c r="AA170" s="35">
        <f>'Data Catalogue 2023_RSS'!AA170</f>
        <v>1</v>
      </c>
      <c r="AB170" s="35">
        <f>'Data Catalogue 2023_RSS'!AB170</f>
        <v>0</v>
      </c>
      <c r="AC170" s="35">
        <f>'Data Catalogue 2023_RSS'!AC170</f>
        <v>1</v>
      </c>
      <c r="AD170" s="35">
        <f>'Data Catalogue 2023_RSS'!AD170</f>
        <v>1</v>
      </c>
      <c r="AE170" s="35">
        <f>'Data Catalogue 2023_RSS'!AE170</f>
        <v>1</v>
      </c>
      <c r="AF170" s="31" t="str">
        <f>'Data Catalogue 2023_RSS'!AF170</f>
        <v>Malaysia Energy Transition Outlook 2023 has provided projections for total Malaysian solar PV installed capacity under the 1.5-S scenario for 2030 and 2050.</v>
      </c>
    </row>
    <row r="171" spans="1:32" x14ac:dyDescent="0.2">
      <c r="A171" s="30">
        <f>'Data Catalogue 2023_RSS'!A171</f>
        <v>169</v>
      </c>
      <c r="B171" s="30">
        <f>'Data Catalogue 2023_RSS'!B171</f>
        <v>44</v>
      </c>
      <c r="C171" s="30">
        <f>'Data Catalogue 2023_RSS'!C171</f>
        <v>2</v>
      </c>
      <c r="D171" s="30" t="str">
        <f>'Data Catalogue 2023_RSS'!D171</f>
        <v>44.2</v>
      </c>
      <c r="E171" s="31" t="str">
        <f>'Data Catalogue 2023_RSS'!E171</f>
        <v>Solar PV installed capacity projections</v>
      </c>
      <c r="F171" s="32">
        <f>VLOOKUP('Data Catalogue 2023_RSS'!F171,'Codebook Machine Read'!J:K,2,FALSE)</f>
        <v>4</v>
      </c>
      <c r="G171" s="32">
        <f>VLOOKUP('Data Catalogue 2023_RSS'!G171,'Codebook Machine Read'!AE:AF,2,FALSE)</f>
        <v>3</v>
      </c>
      <c r="H171" s="32" t="str">
        <f>'Data Catalogue 2023_RSS'!H171</f>
        <v>country</v>
      </c>
      <c r="I171" s="32">
        <f>'Data Catalogue 2023_RSS'!I171</f>
        <v>94</v>
      </c>
      <c r="J171" s="30" t="str">
        <f>'Data Catalogue 2023_RSS'!J171</f>
        <v>energy.mobil.solarpvfcast.country.wetoirena</v>
      </c>
      <c r="K171" s="30" t="str">
        <f>'Data Catalogue 2023_RSS'!K171</f>
        <v>energy.mobil.solarpvfcast.country.wetoirena.44.2</v>
      </c>
      <c r="L171" s="31" t="str">
        <f>'Data Catalogue 2023_RSS'!L171</f>
        <v>IRENA</v>
      </c>
      <c r="M171" s="32" cm="1">
        <f t="array" ref="M171">INDEX('Codebook Machine Read'!T:T,MATCH(TRUE,INDEX('Codebook Machine Read'!S:S='Data Catalogue 2023_RSS'!M171,0),0))</f>
        <v>71</v>
      </c>
      <c r="N171" s="32">
        <f>VLOOKUP('Data Catalogue 2023_RSS'!N171,'Codebook Machine Read'!D:E,2,FALSE)</f>
        <v>9</v>
      </c>
      <c r="O171" s="32">
        <f>VLOOKUP('Data Catalogue 2023_RSS'!O171,'Codebook Machine Read'!A:B,2,FALSE)</f>
        <v>2</v>
      </c>
      <c r="P171" s="33">
        <f>VLOOKUP('Data Catalogue 2023_RSS'!P171,'Codebook Machine Read'!V:W,2,FALSE)</f>
        <v>152</v>
      </c>
      <c r="Q171" s="32">
        <f>VLOOKUP('Data Catalogue 2023_RSS'!Q171,'Codebook Machine Read'!Y:Z,2,FALSE)</f>
        <v>3</v>
      </c>
      <c r="R171" s="32">
        <f>VLOOKUP('Data Catalogue 2023_RSS'!R171,'Codebook Machine Read'!AB:AC,2,FALSE)</f>
        <v>2</v>
      </c>
      <c r="S171" s="34">
        <f>VLOOKUP('Data Catalogue 2023_Excel'!R171,'Codebook Machine Read'!G:H,2,FALSE)</f>
        <v>1</v>
      </c>
      <c r="T171" s="36">
        <f>'Data Catalogue 2023_RSS'!T171</f>
        <v>2023</v>
      </c>
      <c r="U171" s="36">
        <f>'Data Catalogue 2023_RSS'!U171</f>
        <v>2050</v>
      </c>
      <c r="V171" s="34">
        <f>VLOOKUP('Data Catalogue 2023_Excel'!S171,'Codebook Machine Read'!$P:$Q,2, FALSE)</f>
        <v>99</v>
      </c>
      <c r="W171" s="31" t="str">
        <f>'Data Catalogue 2023_RSS'!W171</f>
        <v>https://www.irena.org/Publications/2023/Jun/World-Energy-Transitions-Outlook-2023</v>
      </c>
      <c r="X171" s="35">
        <f>'Data Catalogue 2023_RSS'!X171</f>
        <v>0</v>
      </c>
      <c r="Y171" s="35">
        <f>'Data Catalogue 2023_RSS'!Y171</f>
        <v>0</v>
      </c>
      <c r="Z171" s="35">
        <f>'Data Catalogue 2023_RSS'!Z171</f>
        <v>0</v>
      </c>
      <c r="AA171" s="35">
        <f>'Data Catalogue 2023_RSS'!AA171</f>
        <v>1</v>
      </c>
      <c r="AB171" s="35">
        <f>'Data Catalogue 2023_RSS'!AB171</f>
        <v>0</v>
      </c>
      <c r="AC171" s="35">
        <f>'Data Catalogue 2023_RSS'!AC171</f>
        <v>1</v>
      </c>
      <c r="AD171" s="35">
        <f>'Data Catalogue 2023_RSS'!AD171</f>
        <v>1</v>
      </c>
      <c r="AE171" s="35">
        <f>'Data Catalogue 2023_RSS'!AE171</f>
        <v>1</v>
      </c>
      <c r="AF171" s="31" t="str">
        <f>'Data Catalogue 2023_RSS'!AF171</f>
        <v>World Energy Transition Outlook 2023 has provided projections for global solar PV installed capacity under the 1.5-S scenario for 2030 and 2050.</v>
      </c>
    </row>
    <row r="172" spans="1:32" x14ac:dyDescent="0.2">
      <c r="A172" s="30">
        <f>'Data Catalogue 2023_RSS'!A172</f>
        <v>170</v>
      </c>
      <c r="B172" s="30">
        <f>'Data Catalogue 2023_RSS'!B172</f>
        <v>45</v>
      </c>
      <c r="C172" s="30">
        <f>'Data Catalogue 2023_RSS'!C172</f>
        <v>1</v>
      </c>
      <c r="D172" s="30" t="str">
        <f>'Data Catalogue 2023_RSS'!D172</f>
        <v>45.1</v>
      </c>
      <c r="E172" s="31" t="str">
        <f>'Data Catalogue 2023_RSS'!E172</f>
        <v xml:space="preserve">Average energy consumption of household/building </v>
      </c>
      <c r="F172" s="32">
        <f>VLOOKUP('Data Catalogue 2023_RSS'!F172,'Codebook Machine Read'!J:K,2,FALSE)</f>
        <v>1</v>
      </c>
      <c r="G172" s="32">
        <f>VLOOKUP('Data Catalogue 2023_RSS'!G172,'Codebook Machine Read'!AE:AF,2,FALSE)</f>
        <v>3</v>
      </c>
      <c r="H172" s="32" t="str">
        <f>'Data Catalogue 2023_RSS'!H172</f>
        <v>entity</v>
      </c>
      <c r="I172" s="32">
        <f>'Data Catalogue 2023_RSS'!I172</f>
        <v>95</v>
      </c>
      <c r="J172" s="30" t="str">
        <f>'Data Catalogue 2023_RSS'!J172</f>
        <v>energy.ftprint.engconshh.entity.tnb</v>
      </c>
      <c r="K172" s="30" t="str">
        <f>'Data Catalogue 2023_RSS'!K172</f>
        <v>energy.ftprint.engconshh.entity.tnb.45.1</v>
      </c>
      <c r="L172" s="31" t="str">
        <f>'Data Catalogue 2023_RSS'!L172</f>
        <v>PCAF</v>
      </c>
      <c r="M172" s="32" cm="1">
        <f t="array" ref="M172">INDEX('Codebook Machine Read'!T:T,MATCH(TRUE,INDEX('Codebook Machine Read'!S:S='Data Catalogue 2023_RSS'!M172,0),0))</f>
        <v>76</v>
      </c>
      <c r="N172" s="32">
        <f>VLOOKUP('Data Catalogue 2023_RSS'!N172,'Codebook Machine Read'!D:E,2,FALSE)</f>
        <v>15</v>
      </c>
      <c r="O172" s="32">
        <f>VLOOKUP('Data Catalogue 2023_RSS'!O172,'Codebook Machine Read'!A:B,2,FALSE)</f>
        <v>1</v>
      </c>
      <c r="P172" s="33">
        <f>VLOOKUP('Data Catalogue 2023_RSS'!P172,'Codebook Machine Read'!V:W,2,FALSE)</f>
        <v>131</v>
      </c>
      <c r="Q172" s="32">
        <f>VLOOKUP('Data Catalogue 2023_RSS'!Q172,'Codebook Machine Read'!Y:Z,2,FALSE)</f>
        <v>1</v>
      </c>
      <c r="R172" s="32">
        <f>VLOOKUP('Data Catalogue 2023_RSS'!R172,'Codebook Machine Read'!AB:AC,2,FALSE)</f>
        <v>1</v>
      </c>
      <c r="S172" s="34">
        <f>VLOOKUP('Data Catalogue 2023_Excel'!R172,'Codebook Machine Read'!G:H,2,FALSE)</f>
        <v>0</v>
      </c>
      <c r="T172" s="36">
        <f>'Data Catalogue 2023_RSS'!T172</f>
        <v>0</v>
      </c>
      <c r="U172" s="36">
        <f>'Data Catalogue 2023_RSS'!U172</f>
        <v>0</v>
      </c>
      <c r="V172" s="34">
        <f>VLOOKUP('Data Catalogue 2023_Excel'!S172,'Codebook Machine Read'!$P:$Q,2, FALSE)</f>
        <v>0</v>
      </c>
      <c r="W172" s="31" t="str">
        <f>'Data Catalogue 2023_RSS'!W172</f>
        <v>Not available</v>
      </c>
      <c r="X172" s="35">
        <f>'Data Catalogue 2023_RSS'!X172</f>
        <v>1</v>
      </c>
      <c r="Y172" s="35">
        <f>'Data Catalogue 2023_RSS'!Y172</f>
        <v>1</v>
      </c>
      <c r="Z172" s="35">
        <f>'Data Catalogue 2023_RSS'!Z172</f>
        <v>1</v>
      </c>
      <c r="AA172" s="35">
        <f>'Data Catalogue 2023_RSS'!AA172</f>
        <v>1</v>
      </c>
      <c r="AB172" s="35">
        <f>'Data Catalogue 2023_RSS'!AB172</f>
        <v>0</v>
      </c>
      <c r="AC172" s="35">
        <f>'Data Catalogue 2023_RSS'!AC172</f>
        <v>0</v>
      </c>
      <c r="AD172" s="35">
        <f>'Data Catalogue 2023_RSS'!AD172</f>
        <v>1</v>
      </c>
      <c r="AE172" s="35">
        <f>'Data Catalogue 2023_RSS'!AE172</f>
        <v>1</v>
      </c>
      <c r="AF172" s="31" t="str">
        <f>'Data Catalogue 2023_RSS'!AF172</f>
        <v>Data is not available.</v>
      </c>
    </row>
    <row r="173" spans="1:32" x14ac:dyDescent="0.2">
      <c r="A173" s="30">
        <f>'Data Catalogue 2023_RSS'!A173</f>
        <v>171</v>
      </c>
      <c r="B173" s="30">
        <f>'Data Catalogue 2023_RSS'!B173</f>
        <v>46</v>
      </c>
      <c r="C173" s="30">
        <f>'Data Catalogue 2023_RSS'!C173</f>
        <v>1</v>
      </c>
      <c r="D173" s="30" t="str">
        <f>'Data Catalogue 2023_RSS'!D173</f>
        <v>46.1</v>
      </c>
      <c r="E173" s="31" t="str">
        <f>'Data Catalogue 2023_RSS'!E173</f>
        <v>Coal imports vs. exports</v>
      </c>
      <c r="F173" s="32">
        <f>VLOOKUP('Data Catalogue 2023_RSS'!F173,'Codebook Machine Read'!J:K,2,FALSE)</f>
        <v>3</v>
      </c>
      <c r="G173" s="32">
        <f>VLOOKUP('Data Catalogue 2023_RSS'!G173,'Codebook Machine Read'!AE:AF,2,FALSE)</f>
        <v>3</v>
      </c>
      <c r="H173" s="32" t="str">
        <f>'Data Catalogue 2023_RSS'!H173</f>
        <v>commodity</v>
      </c>
      <c r="I173" s="32">
        <f>'Data Catalogue 2023_RSS'!I173</f>
        <v>96</v>
      </c>
      <c r="J173" s="30" t="str">
        <f>'Data Catalogue 2023_RSS'!J173</f>
        <v>energy.tsens.coalimpexp.commodity.dosm</v>
      </c>
      <c r="K173" s="30" t="str">
        <f>'Data Catalogue 2023_RSS'!K173</f>
        <v>energy.tsens.coalimpexp.commodity.dosm.46.1</v>
      </c>
      <c r="L173" s="31" t="str">
        <f>'Data Catalogue 2023_RSS'!L173</f>
        <v>DOSM</v>
      </c>
      <c r="M173" s="32" cm="1">
        <f t="array" ref="M173">INDEX('Codebook Machine Read'!T:T,MATCH(TRUE,INDEX('Codebook Machine Read'!S:S='Data Catalogue 2023_RSS'!M173,0),0))</f>
        <v>122</v>
      </c>
      <c r="N173" s="32">
        <f>VLOOKUP('Data Catalogue 2023_RSS'!N173,'Codebook Machine Read'!D:E,2,FALSE)</f>
        <v>8</v>
      </c>
      <c r="O173" s="32">
        <f>VLOOKUP('Data Catalogue 2023_RSS'!O173,'Codebook Machine Read'!A:B,2,FALSE)</f>
        <v>1</v>
      </c>
      <c r="P173" s="33">
        <f>VLOOKUP('Data Catalogue 2023_RSS'!P173,'Codebook Machine Read'!V:W,2,FALSE)</f>
        <v>31</v>
      </c>
      <c r="Q173" s="32">
        <f>VLOOKUP('Data Catalogue 2023_RSS'!Q173,'Codebook Machine Read'!Y:Z,2,FALSE)</f>
        <v>4</v>
      </c>
      <c r="R173" s="32">
        <f>VLOOKUP('Data Catalogue 2023_RSS'!R173,'Codebook Machine Read'!AB:AC,2,FALSE)</f>
        <v>1</v>
      </c>
      <c r="S173" s="34">
        <f>VLOOKUP('Data Catalogue 2023_Excel'!R173,'Codebook Machine Read'!G:H,2,FALSE)</f>
        <v>1</v>
      </c>
      <c r="T173" s="36">
        <f>'Data Catalogue 2023_RSS'!T173</f>
        <v>2020</v>
      </c>
      <c r="U173" s="36">
        <f>'Data Catalogue 2023_RSS'!U173</f>
        <v>2022</v>
      </c>
      <c r="V173" s="34">
        <f>VLOOKUP('Data Catalogue 2023_Excel'!S173,'Codebook Machine Read'!$P:$Q,2, FALSE)</f>
        <v>7</v>
      </c>
      <c r="W173" s="31" t="str">
        <f>'Data Catalogue 2023_RSS'!W173</f>
        <v>https://newss.statistics.gov.my/newss-portalx/ep/epFreeDownloadContentSearch.seam?cid=10883</v>
      </c>
      <c r="X173" s="35">
        <f>'Data Catalogue 2023_RSS'!X173</f>
        <v>0</v>
      </c>
      <c r="Y173" s="35">
        <f>'Data Catalogue 2023_RSS'!Y173</f>
        <v>1</v>
      </c>
      <c r="Z173" s="35">
        <f>'Data Catalogue 2023_RSS'!Z173</f>
        <v>1</v>
      </c>
      <c r="AA173" s="35">
        <f>'Data Catalogue 2023_RSS'!AA173</f>
        <v>0</v>
      </c>
      <c r="AB173" s="35">
        <f>'Data Catalogue 2023_RSS'!AB173</f>
        <v>1</v>
      </c>
      <c r="AC173" s="35">
        <f>'Data Catalogue 2023_RSS'!AC173</f>
        <v>0</v>
      </c>
      <c r="AD173" s="35">
        <f>'Data Catalogue 2023_RSS'!AD173</f>
        <v>1</v>
      </c>
      <c r="AE173" s="35">
        <f>'Data Catalogue 2023_RSS'!AE173</f>
        <v>1</v>
      </c>
      <c r="AF173" s="31" t="str">
        <f>'Data Catalogue 2023_RSS'!AF173</f>
        <v>DOSM has data on exports, domestic exports, and imports of coal, coke and briquettes in row 22 of Jadual 3.</v>
      </c>
    </row>
    <row r="174" spans="1:32" x14ac:dyDescent="0.2">
      <c r="A174" s="30">
        <f>'Data Catalogue 2023_RSS'!A174</f>
        <v>172</v>
      </c>
      <c r="B174" s="30">
        <f>'Data Catalogue 2023_RSS'!B174</f>
        <v>46</v>
      </c>
      <c r="C174" s="30">
        <f>'Data Catalogue 2023_RSS'!C174</f>
        <v>2</v>
      </c>
      <c r="D174" s="30" t="str">
        <f>'Data Catalogue 2023_RSS'!D174</f>
        <v>46.2</v>
      </c>
      <c r="E174" s="31" t="str">
        <f>'Data Catalogue 2023_RSS'!E174</f>
        <v>Coal imports vs. exports</v>
      </c>
      <c r="F174" s="32">
        <f>VLOOKUP('Data Catalogue 2023_RSS'!F174,'Codebook Machine Read'!J:K,2,FALSE)</f>
        <v>3</v>
      </c>
      <c r="G174" s="32">
        <f>VLOOKUP('Data Catalogue 2023_RSS'!G174,'Codebook Machine Read'!AE:AF,2,FALSE)</f>
        <v>3</v>
      </c>
      <c r="H174" s="32" t="str">
        <f>'Data Catalogue 2023_RSS'!H174</f>
        <v>country</v>
      </c>
      <c r="I174" s="32">
        <f>'Data Catalogue 2023_RSS'!I174</f>
        <v>97</v>
      </c>
      <c r="J174" s="30" t="str">
        <f>'Data Catalogue 2023_RSS'!J174</f>
        <v>energy.tsens.coalimpexp.country.iea</v>
      </c>
      <c r="K174" s="30" t="str">
        <f>'Data Catalogue 2023_RSS'!K174</f>
        <v>energy.tsens.coalimpexp.country.iea.46.2</v>
      </c>
      <c r="L174" s="31" t="str">
        <f>'Data Catalogue 2023_RSS'!L174</f>
        <v>International Energy Agency (IEA)</v>
      </c>
      <c r="M174" s="32" cm="1">
        <f t="array" ref="M174">INDEX('Codebook Machine Read'!T:T,MATCH(TRUE,INDEX('Codebook Machine Read'!S:S='Data Catalogue 2023_RSS'!M174,0),0))</f>
        <v>134</v>
      </c>
      <c r="N174" s="32">
        <f>VLOOKUP('Data Catalogue 2023_RSS'!N174,'Codebook Machine Read'!D:E,2,FALSE)</f>
        <v>9</v>
      </c>
      <c r="O174" s="32">
        <f>VLOOKUP('Data Catalogue 2023_RSS'!O174,'Codebook Machine Read'!A:B,2,FALSE)</f>
        <v>1</v>
      </c>
      <c r="P174" s="33">
        <f>VLOOKUP('Data Catalogue 2023_RSS'!P174,'Codebook Machine Read'!V:W,2,FALSE)</f>
        <v>74</v>
      </c>
      <c r="Q174" s="32">
        <f>VLOOKUP('Data Catalogue 2023_RSS'!Q174,'Codebook Machine Read'!Y:Z,2,FALSE)</f>
        <v>3</v>
      </c>
      <c r="R174" s="32">
        <f>VLOOKUP('Data Catalogue 2023_RSS'!R174,'Codebook Machine Read'!AB:AC,2,FALSE)</f>
        <v>2</v>
      </c>
      <c r="S174" s="34">
        <f>VLOOKUP('Data Catalogue 2023_Excel'!R174,'Codebook Machine Read'!G:H,2,FALSE)</f>
        <v>2</v>
      </c>
      <c r="T174" s="36">
        <f>'Data Catalogue 2023_RSS'!T174</f>
        <v>1990</v>
      </c>
      <c r="U174" s="36">
        <f>'Data Catalogue 2023_RSS'!U174</f>
        <v>2020</v>
      </c>
      <c r="V174" s="34">
        <f>VLOOKUP('Data Catalogue 2023_Excel'!S174,'Codebook Machine Read'!$P:$Q,2, FALSE)</f>
        <v>7</v>
      </c>
      <c r="W174" s="31" t="str">
        <f>'Data Catalogue 2023_RSS'!W174</f>
        <v>https://www.iea.org/countries/malaysia</v>
      </c>
      <c r="X174" s="35">
        <f>'Data Catalogue 2023_RSS'!X174</f>
        <v>0</v>
      </c>
      <c r="Y174" s="35">
        <f>'Data Catalogue 2023_RSS'!Y174</f>
        <v>1</v>
      </c>
      <c r="Z174" s="35">
        <f>'Data Catalogue 2023_RSS'!Z174</f>
        <v>1</v>
      </c>
      <c r="AA174" s="35">
        <f>'Data Catalogue 2023_RSS'!AA174</f>
        <v>0</v>
      </c>
      <c r="AB174" s="35">
        <f>'Data Catalogue 2023_RSS'!AB174</f>
        <v>1</v>
      </c>
      <c r="AC174" s="35">
        <f>'Data Catalogue 2023_RSS'!AC174</f>
        <v>0</v>
      </c>
      <c r="AD174" s="35">
        <f>'Data Catalogue 2023_RSS'!AD174</f>
        <v>1</v>
      </c>
      <c r="AE174" s="35">
        <f>'Data Catalogue 2023_RSS'!AE174</f>
        <v>1</v>
      </c>
      <c r="AF174" s="31" t="str">
        <f>'Data Catalogue 2023_RSS'!AF174</f>
        <v>IEA publishes key energy data by country. Charts showing data for Malaysia is available publicly on their country page. However, full data download requires subscription.</v>
      </c>
    </row>
    <row r="175" spans="1:32" x14ac:dyDescent="0.2">
      <c r="A175" s="30">
        <f>'Data Catalogue 2023_RSS'!A175</f>
        <v>173</v>
      </c>
      <c r="B175" s="30">
        <f>'Data Catalogue 2023_RSS'!B175</f>
        <v>47</v>
      </c>
      <c r="C175" s="30">
        <f>'Data Catalogue 2023_RSS'!C175</f>
        <v>1</v>
      </c>
      <c r="D175" s="30" t="str">
        <f>'Data Catalogue 2023_RSS'!D175</f>
        <v>47.1</v>
      </c>
      <c r="E175" s="31" t="str">
        <f>'Data Catalogue 2023_RSS'!E175</f>
        <v>Crude oil imports vs. exports</v>
      </c>
      <c r="F175" s="32">
        <f>VLOOKUP('Data Catalogue 2023_RSS'!F175,'Codebook Machine Read'!J:K,2,FALSE)</f>
        <v>3</v>
      </c>
      <c r="G175" s="32">
        <f>VLOOKUP('Data Catalogue 2023_RSS'!G175,'Codebook Machine Read'!AE:AF,2,FALSE)</f>
        <v>3</v>
      </c>
      <c r="H175" s="32" t="str">
        <f>'Data Catalogue 2023_RSS'!H175</f>
        <v>commodity</v>
      </c>
      <c r="I175" s="32">
        <f>'Data Catalogue 2023_RSS'!I175</f>
        <v>98</v>
      </c>
      <c r="J175" s="30" t="str">
        <f>'Data Catalogue 2023_RSS'!J175</f>
        <v>energy.tsens.oilimpexp.commodity.dosm</v>
      </c>
      <c r="K175" s="30" t="str">
        <f>'Data Catalogue 2023_RSS'!K175</f>
        <v>energy.tsens.oilimpexp.commodity.dosm.47.1</v>
      </c>
      <c r="L175" s="31" t="str">
        <f>'Data Catalogue 2023_RSS'!L175</f>
        <v>DOSM</v>
      </c>
      <c r="M175" s="32" cm="1">
        <f t="array" ref="M175">INDEX('Codebook Machine Read'!T:T,MATCH(TRUE,INDEX('Codebook Machine Read'!S:S='Data Catalogue 2023_RSS'!M175,0),0))</f>
        <v>122</v>
      </c>
      <c r="N175" s="32">
        <f>VLOOKUP('Data Catalogue 2023_RSS'!N175,'Codebook Machine Read'!D:E,2,FALSE)</f>
        <v>8</v>
      </c>
      <c r="O175" s="32">
        <f>VLOOKUP('Data Catalogue 2023_RSS'!O175,'Codebook Machine Read'!A:B,2,FALSE)</f>
        <v>1</v>
      </c>
      <c r="P175" s="33">
        <f>VLOOKUP('Data Catalogue 2023_RSS'!P175,'Codebook Machine Read'!V:W,2,FALSE)</f>
        <v>31</v>
      </c>
      <c r="Q175" s="32">
        <f>VLOOKUP('Data Catalogue 2023_RSS'!Q175,'Codebook Machine Read'!Y:Z,2,FALSE)</f>
        <v>4</v>
      </c>
      <c r="R175" s="32">
        <f>VLOOKUP('Data Catalogue 2023_RSS'!R175,'Codebook Machine Read'!AB:AC,2,FALSE)</f>
        <v>1</v>
      </c>
      <c r="S175" s="34">
        <f>VLOOKUP('Data Catalogue 2023_Excel'!R175,'Codebook Machine Read'!G:H,2,FALSE)</f>
        <v>1</v>
      </c>
      <c r="T175" s="36">
        <f>'Data Catalogue 2023_RSS'!T175</f>
        <v>2020</v>
      </c>
      <c r="U175" s="36">
        <f>'Data Catalogue 2023_RSS'!U175</f>
        <v>2022</v>
      </c>
      <c r="V175" s="34">
        <f>VLOOKUP('Data Catalogue 2023_Excel'!S175,'Codebook Machine Read'!$P:$Q,2, FALSE)</f>
        <v>7</v>
      </c>
      <c r="W175" s="31" t="str">
        <f>'Data Catalogue 2023_RSS'!W175</f>
        <v>https://newss.statistics.gov.my/newss-portalx/ep/epFreeDownloadContentSearch.seam?cid=10883</v>
      </c>
      <c r="X175" s="35">
        <f>'Data Catalogue 2023_RSS'!X175</f>
        <v>0</v>
      </c>
      <c r="Y175" s="35">
        <f>'Data Catalogue 2023_RSS'!Y175</f>
        <v>1</v>
      </c>
      <c r="Z175" s="35">
        <f>'Data Catalogue 2023_RSS'!Z175</f>
        <v>1</v>
      </c>
      <c r="AA175" s="35">
        <f>'Data Catalogue 2023_RSS'!AA175</f>
        <v>0</v>
      </c>
      <c r="AB175" s="35">
        <f>'Data Catalogue 2023_RSS'!AB175</f>
        <v>1</v>
      </c>
      <c r="AC175" s="35">
        <f>'Data Catalogue 2023_RSS'!AC175</f>
        <v>0</v>
      </c>
      <c r="AD175" s="35">
        <f>'Data Catalogue 2023_RSS'!AD175</f>
        <v>1</v>
      </c>
      <c r="AE175" s="35">
        <f>'Data Catalogue 2023_RSS'!AE175</f>
        <v>1</v>
      </c>
      <c r="AF175" s="31" t="str">
        <f>'Data Catalogue 2023_RSS'!AF175</f>
        <v>DOSM has data on exports, domestic and imports of crude petroleum in row 33 of Jadual 7.</v>
      </c>
    </row>
    <row r="176" spans="1:32" x14ac:dyDescent="0.2">
      <c r="A176" s="30">
        <f>'Data Catalogue 2023_RSS'!A176</f>
        <v>174</v>
      </c>
      <c r="B176" s="30">
        <f>'Data Catalogue 2023_RSS'!B176</f>
        <v>47</v>
      </c>
      <c r="C176" s="30">
        <f>'Data Catalogue 2023_RSS'!C176</f>
        <v>2</v>
      </c>
      <c r="D176" s="30" t="str">
        <f>'Data Catalogue 2023_RSS'!D176</f>
        <v>47.2</v>
      </c>
      <c r="E176" s="31" t="str">
        <f>'Data Catalogue 2023_RSS'!E176</f>
        <v>Crude oil imports vs. exports</v>
      </c>
      <c r="F176" s="32">
        <f>VLOOKUP('Data Catalogue 2023_RSS'!F176,'Codebook Machine Read'!J:K,2,FALSE)</f>
        <v>3</v>
      </c>
      <c r="G176" s="32">
        <f>VLOOKUP('Data Catalogue 2023_RSS'!G176,'Codebook Machine Read'!AE:AF,2,FALSE)</f>
        <v>3</v>
      </c>
      <c r="H176" s="32" t="str">
        <f>'Data Catalogue 2023_RSS'!H176</f>
        <v>country</v>
      </c>
      <c r="I176" s="32">
        <f>'Data Catalogue 2023_RSS'!I176</f>
        <v>99</v>
      </c>
      <c r="J176" s="30" t="str">
        <f>'Data Catalogue 2023_RSS'!J176</f>
        <v>energy.tsens.oilimpexp.country.iea</v>
      </c>
      <c r="K176" s="30" t="str">
        <f>'Data Catalogue 2023_RSS'!K176</f>
        <v>energy.tsens.oilimpexp.country.iea.47.2</v>
      </c>
      <c r="L176" s="31" t="str">
        <f>'Data Catalogue 2023_RSS'!L176</f>
        <v>International Energy Agency (IEA)</v>
      </c>
      <c r="M176" s="32" cm="1">
        <f t="array" ref="M176">INDEX('Codebook Machine Read'!T:T,MATCH(TRUE,INDEX('Codebook Machine Read'!S:S='Data Catalogue 2023_RSS'!M176,0),0))</f>
        <v>134</v>
      </c>
      <c r="N176" s="32">
        <f>VLOOKUP('Data Catalogue 2023_RSS'!N176,'Codebook Machine Read'!D:E,2,FALSE)</f>
        <v>9</v>
      </c>
      <c r="O176" s="32">
        <f>VLOOKUP('Data Catalogue 2023_RSS'!O176,'Codebook Machine Read'!A:B,2,FALSE)</f>
        <v>1</v>
      </c>
      <c r="P176" s="33">
        <f>VLOOKUP('Data Catalogue 2023_RSS'!P176,'Codebook Machine Read'!V:W,2,FALSE)</f>
        <v>74</v>
      </c>
      <c r="Q176" s="32">
        <f>VLOOKUP('Data Catalogue 2023_RSS'!Q176,'Codebook Machine Read'!Y:Z,2,FALSE)</f>
        <v>3</v>
      </c>
      <c r="R176" s="32">
        <f>VLOOKUP('Data Catalogue 2023_RSS'!R176,'Codebook Machine Read'!AB:AC,2,FALSE)</f>
        <v>2</v>
      </c>
      <c r="S176" s="34">
        <f>VLOOKUP('Data Catalogue 2023_Excel'!R176,'Codebook Machine Read'!G:H,2,FALSE)</f>
        <v>2</v>
      </c>
      <c r="T176" s="36">
        <f>'Data Catalogue 2023_RSS'!T176</f>
        <v>1990</v>
      </c>
      <c r="U176" s="36">
        <f>'Data Catalogue 2023_RSS'!U176</f>
        <v>2020</v>
      </c>
      <c r="V176" s="34">
        <f>VLOOKUP('Data Catalogue 2023_Excel'!S176,'Codebook Machine Read'!$P:$Q,2, FALSE)</f>
        <v>7</v>
      </c>
      <c r="W176" s="31" t="str">
        <f>'Data Catalogue 2023_RSS'!W176</f>
        <v>https://www.iea.org/countries/malaysia</v>
      </c>
      <c r="X176" s="35">
        <f>'Data Catalogue 2023_RSS'!X176</f>
        <v>0</v>
      </c>
      <c r="Y176" s="35">
        <f>'Data Catalogue 2023_RSS'!Y176</f>
        <v>1</v>
      </c>
      <c r="Z176" s="35">
        <f>'Data Catalogue 2023_RSS'!Z176</f>
        <v>1</v>
      </c>
      <c r="AA176" s="35">
        <f>'Data Catalogue 2023_RSS'!AA176</f>
        <v>0</v>
      </c>
      <c r="AB176" s="35">
        <f>'Data Catalogue 2023_RSS'!AB176</f>
        <v>1</v>
      </c>
      <c r="AC176" s="35">
        <f>'Data Catalogue 2023_RSS'!AC176</f>
        <v>0</v>
      </c>
      <c r="AD176" s="35">
        <f>'Data Catalogue 2023_RSS'!AD176</f>
        <v>1</v>
      </c>
      <c r="AE176" s="35">
        <f>'Data Catalogue 2023_RSS'!AE176</f>
        <v>1</v>
      </c>
      <c r="AF176" s="31" t="str">
        <f>'Data Catalogue 2023_RSS'!AF176</f>
        <v>IEA publishes key energy data by country. Charts showing data for Malaysia is available publicly on their country page. However, full data download requires subscription.</v>
      </c>
    </row>
    <row r="177" spans="1:32" x14ac:dyDescent="0.2">
      <c r="A177" s="30">
        <f>'Data Catalogue 2023_RSS'!A177</f>
        <v>175</v>
      </c>
      <c r="B177" s="30">
        <f>'Data Catalogue 2023_RSS'!B177</f>
        <v>48</v>
      </c>
      <c r="C177" s="30">
        <f>'Data Catalogue 2023_RSS'!C177</f>
        <v>1</v>
      </c>
      <c r="D177" s="30" t="str">
        <f>'Data Catalogue 2023_RSS'!D177</f>
        <v>48.1</v>
      </c>
      <c r="E177" s="31" t="str">
        <f>'Data Catalogue 2023_RSS'!E177</f>
        <v>Natural gas imports vs. exports</v>
      </c>
      <c r="F177" s="32">
        <f>VLOOKUP('Data Catalogue 2023_RSS'!F177,'Codebook Machine Read'!J:K,2,FALSE)</f>
        <v>3</v>
      </c>
      <c r="G177" s="32">
        <f>VLOOKUP('Data Catalogue 2023_RSS'!G177,'Codebook Machine Read'!AE:AF,2,FALSE)</f>
        <v>3</v>
      </c>
      <c r="H177" s="32" t="str">
        <f>'Data Catalogue 2023_RSS'!H177</f>
        <v>commodity</v>
      </c>
      <c r="I177" s="32">
        <f>'Data Catalogue 2023_RSS'!I177</f>
        <v>100</v>
      </c>
      <c r="J177" s="30" t="str">
        <f>'Data Catalogue 2023_RSS'!J177</f>
        <v>energy.tsens.natgasimpexp.commodity.dosm</v>
      </c>
      <c r="K177" s="30" t="str">
        <f>'Data Catalogue 2023_RSS'!K177</f>
        <v>energy.tsens.natgasimpexp.commodity.dosm.48.1</v>
      </c>
      <c r="L177" s="31" t="str">
        <f>'Data Catalogue 2023_RSS'!L177</f>
        <v>DOSM</v>
      </c>
      <c r="M177" s="32" cm="1">
        <f t="array" ref="M177">INDEX('Codebook Machine Read'!T:T,MATCH(TRUE,INDEX('Codebook Machine Read'!S:S='Data Catalogue 2023_RSS'!M177,0),0))</f>
        <v>122</v>
      </c>
      <c r="N177" s="32">
        <f>VLOOKUP('Data Catalogue 2023_RSS'!N177,'Codebook Machine Read'!D:E,2,FALSE)</f>
        <v>8</v>
      </c>
      <c r="O177" s="32">
        <f>VLOOKUP('Data Catalogue 2023_RSS'!O177,'Codebook Machine Read'!A:B,2,FALSE)</f>
        <v>1</v>
      </c>
      <c r="P177" s="33">
        <f>VLOOKUP('Data Catalogue 2023_RSS'!P177,'Codebook Machine Read'!V:W,2,FALSE)</f>
        <v>31</v>
      </c>
      <c r="Q177" s="32">
        <f>VLOOKUP('Data Catalogue 2023_RSS'!Q177,'Codebook Machine Read'!Y:Z,2,FALSE)</f>
        <v>4</v>
      </c>
      <c r="R177" s="32">
        <f>VLOOKUP('Data Catalogue 2023_RSS'!R177,'Codebook Machine Read'!AB:AC,2,FALSE)</f>
        <v>1</v>
      </c>
      <c r="S177" s="34">
        <f>VLOOKUP('Data Catalogue 2023_Excel'!R177,'Codebook Machine Read'!G:H,2,FALSE)</f>
        <v>1</v>
      </c>
      <c r="T177" s="36">
        <f>'Data Catalogue 2023_RSS'!T177</f>
        <v>2020</v>
      </c>
      <c r="U177" s="36">
        <f>'Data Catalogue 2023_RSS'!U177</f>
        <v>2022</v>
      </c>
      <c r="V177" s="34">
        <f>VLOOKUP('Data Catalogue 2023_Excel'!S177,'Codebook Machine Read'!$P:$Q,2, FALSE)</f>
        <v>7</v>
      </c>
      <c r="W177" s="31" t="str">
        <f>'Data Catalogue 2023_RSS'!W177</f>
        <v>https://newss.statistics.gov.my/newss-portalx/ep/epFreeDownloadContentSearch.seam?cid=10883</v>
      </c>
      <c r="X177" s="35">
        <f>'Data Catalogue 2023_RSS'!X177</f>
        <v>0</v>
      </c>
      <c r="Y177" s="35">
        <f>'Data Catalogue 2023_RSS'!Y177</f>
        <v>1</v>
      </c>
      <c r="Z177" s="35">
        <f>'Data Catalogue 2023_RSS'!Z177</f>
        <v>1</v>
      </c>
      <c r="AA177" s="35">
        <f>'Data Catalogue 2023_RSS'!AA177</f>
        <v>0</v>
      </c>
      <c r="AB177" s="35">
        <f>'Data Catalogue 2023_RSS'!AB177</f>
        <v>1</v>
      </c>
      <c r="AC177" s="35">
        <f>'Data Catalogue 2023_RSS'!AC177</f>
        <v>0</v>
      </c>
      <c r="AD177" s="35">
        <f>'Data Catalogue 2023_RSS'!AD177</f>
        <v>1</v>
      </c>
      <c r="AE177" s="35">
        <f>'Data Catalogue 2023_RSS'!AE177</f>
        <v>1</v>
      </c>
      <c r="AF177" s="31" t="str">
        <f>'Data Catalogue 2023_RSS'!AF177</f>
        <v>DOSM has data on exports, domestic and imports of natural gas in row 36 of Jadual 7.</v>
      </c>
    </row>
    <row r="178" spans="1:32" x14ac:dyDescent="0.2">
      <c r="A178" s="30">
        <f>'Data Catalogue 2023_RSS'!A178</f>
        <v>176</v>
      </c>
      <c r="B178" s="30">
        <f>'Data Catalogue 2023_RSS'!B178</f>
        <v>48</v>
      </c>
      <c r="C178" s="30">
        <f>'Data Catalogue 2023_RSS'!C178</f>
        <v>2</v>
      </c>
      <c r="D178" s="30" t="str">
        <f>'Data Catalogue 2023_RSS'!D178</f>
        <v>48.2</v>
      </c>
      <c r="E178" s="31" t="str">
        <f>'Data Catalogue 2023_RSS'!E178</f>
        <v>Natural gas imports vs. exports</v>
      </c>
      <c r="F178" s="32">
        <f>VLOOKUP('Data Catalogue 2023_RSS'!F178,'Codebook Machine Read'!J:K,2,FALSE)</f>
        <v>3</v>
      </c>
      <c r="G178" s="32">
        <f>VLOOKUP('Data Catalogue 2023_RSS'!G178,'Codebook Machine Read'!AE:AF,2,FALSE)</f>
        <v>3</v>
      </c>
      <c r="H178" s="32" t="str">
        <f>'Data Catalogue 2023_RSS'!H178</f>
        <v>country</v>
      </c>
      <c r="I178" s="32">
        <f>'Data Catalogue 2023_RSS'!I178</f>
        <v>101</v>
      </c>
      <c r="J178" s="30" t="str">
        <f>'Data Catalogue 2023_RSS'!J178</f>
        <v>energy.tsens.natgasimpexp.country.iea</v>
      </c>
      <c r="K178" s="30" t="str">
        <f>'Data Catalogue 2023_RSS'!K178</f>
        <v>energy.tsens.natgasimpexp.country.iea.48.2</v>
      </c>
      <c r="L178" s="31" t="str">
        <f>'Data Catalogue 2023_RSS'!L178</f>
        <v>International Energy Agency (IEA)</v>
      </c>
      <c r="M178" s="32" cm="1">
        <f t="array" ref="M178">INDEX('Codebook Machine Read'!T:T,MATCH(TRUE,INDEX('Codebook Machine Read'!S:S='Data Catalogue 2023_RSS'!M178,0),0))</f>
        <v>134</v>
      </c>
      <c r="N178" s="32">
        <f>VLOOKUP('Data Catalogue 2023_RSS'!N178,'Codebook Machine Read'!D:E,2,FALSE)</f>
        <v>9</v>
      </c>
      <c r="O178" s="32">
        <f>VLOOKUP('Data Catalogue 2023_RSS'!O178,'Codebook Machine Read'!A:B,2,FALSE)</f>
        <v>1</v>
      </c>
      <c r="P178" s="33">
        <f>VLOOKUP('Data Catalogue 2023_RSS'!P178,'Codebook Machine Read'!V:W,2,FALSE)</f>
        <v>74</v>
      </c>
      <c r="Q178" s="32">
        <f>VLOOKUP('Data Catalogue 2023_RSS'!Q178,'Codebook Machine Read'!Y:Z,2,FALSE)</f>
        <v>3</v>
      </c>
      <c r="R178" s="32">
        <f>VLOOKUP('Data Catalogue 2023_RSS'!R178,'Codebook Machine Read'!AB:AC,2,FALSE)</f>
        <v>2</v>
      </c>
      <c r="S178" s="34">
        <f>VLOOKUP('Data Catalogue 2023_Excel'!R178,'Codebook Machine Read'!G:H,2,FALSE)</f>
        <v>2</v>
      </c>
      <c r="T178" s="36">
        <f>'Data Catalogue 2023_RSS'!T178</f>
        <v>1990</v>
      </c>
      <c r="U178" s="36">
        <f>'Data Catalogue 2023_RSS'!U178</f>
        <v>2020</v>
      </c>
      <c r="V178" s="34">
        <f>VLOOKUP('Data Catalogue 2023_Excel'!S178,'Codebook Machine Read'!$P:$Q,2, FALSE)</f>
        <v>7</v>
      </c>
      <c r="W178" s="31" t="str">
        <f>'Data Catalogue 2023_RSS'!W178</f>
        <v>https://www.iea.org/countries/malaysia</v>
      </c>
      <c r="X178" s="35">
        <f>'Data Catalogue 2023_RSS'!X178</f>
        <v>0</v>
      </c>
      <c r="Y178" s="35">
        <f>'Data Catalogue 2023_RSS'!Y178</f>
        <v>1</v>
      </c>
      <c r="Z178" s="35">
        <f>'Data Catalogue 2023_RSS'!Z178</f>
        <v>1</v>
      </c>
      <c r="AA178" s="35">
        <f>'Data Catalogue 2023_RSS'!AA178</f>
        <v>0</v>
      </c>
      <c r="AB178" s="35">
        <f>'Data Catalogue 2023_RSS'!AB178</f>
        <v>1</v>
      </c>
      <c r="AC178" s="35">
        <f>'Data Catalogue 2023_RSS'!AC178</f>
        <v>0</v>
      </c>
      <c r="AD178" s="35">
        <f>'Data Catalogue 2023_RSS'!AD178</f>
        <v>1</v>
      </c>
      <c r="AE178" s="35">
        <f>'Data Catalogue 2023_RSS'!AE178</f>
        <v>1</v>
      </c>
      <c r="AF178" s="31" t="str">
        <f>'Data Catalogue 2023_RSS'!AF178</f>
        <v>IEA publishes key energy data by country. Charts showing data for Malaysia is available publicly on their country page. However, full data download requires subscription.</v>
      </c>
    </row>
    <row r="179" spans="1:32" x14ac:dyDescent="0.2">
      <c r="A179" s="30">
        <f>'Data Catalogue 2023_RSS'!A179</f>
        <v>177</v>
      </c>
      <c r="B179" s="30">
        <f>'Data Catalogue 2023_RSS'!B179</f>
        <v>49</v>
      </c>
      <c r="C179" s="30">
        <f>'Data Catalogue 2023_RSS'!C179</f>
        <v>1</v>
      </c>
      <c r="D179" s="30" t="str">
        <f>'Data Catalogue 2023_RSS'!D179</f>
        <v>49.1</v>
      </c>
      <c r="E179" s="31" t="str">
        <f>'Data Catalogue 2023_RSS'!E179</f>
        <v xml:space="preserve">Revenue mix of environmental opportunities (renewable energy, clean tech, energy efficiency, pollution control, sustainable growth, and green technology) </v>
      </c>
      <c r="F179" s="32">
        <f>VLOOKUP('Data Catalogue 2023_RSS'!F179,'Codebook Machine Read'!J:K,2,FALSE)</f>
        <v>2</v>
      </c>
      <c r="G179" s="32">
        <f>VLOOKUP('Data Catalogue 2023_RSS'!G179,'Codebook Machine Read'!AE:AF,2,FALSE)</f>
        <v>3</v>
      </c>
      <c r="H179" s="32" t="str">
        <f>'Data Catalogue 2023_RSS'!H179</f>
        <v>sector</v>
      </c>
      <c r="I179" s="32">
        <f>'Data Catalogue 2023_RSS'!I179</f>
        <v>102</v>
      </c>
      <c r="J179" s="30" t="str">
        <f>'Data Catalogue 2023_RSS'!J179</f>
        <v>energy.combmet.revmixenv.sector.na</v>
      </c>
      <c r="K179" s="30" t="str">
        <f>'Data Catalogue 2023_RSS'!K179</f>
        <v>energy.combmet.revmixenv.sector.na.49.1</v>
      </c>
      <c r="L179" s="31" t="str">
        <f>'Data Catalogue 2023_RSS'!L179</f>
        <v>Not applicable</v>
      </c>
      <c r="M179" s="32" cm="1">
        <f t="array" ref="M179">INDEX('Codebook Machine Read'!T:T,MATCH(TRUE,INDEX('Codebook Machine Read'!S:S='Data Catalogue 2023_RSS'!M179,0),0))</f>
        <v>2</v>
      </c>
      <c r="N179" s="32">
        <f>VLOOKUP('Data Catalogue 2023_RSS'!N179,'Codebook Machine Read'!D:E,2,FALSE)</f>
        <v>36</v>
      </c>
      <c r="O179" s="32">
        <f>VLOOKUP('Data Catalogue 2023_RSS'!O179,'Codebook Machine Read'!A:B,2,FALSE)</f>
        <v>1</v>
      </c>
      <c r="P179" s="33">
        <f>VLOOKUP('Data Catalogue 2023_RSS'!P179,'Codebook Machine Read'!V:W,2,FALSE)</f>
        <v>0</v>
      </c>
      <c r="Q179" s="32">
        <f>VLOOKUP('Data Catalogue 2023_RSS'!Q179,'Codebook Machine Read'!Y:Z,2,FALSE)</f>
        <v>0</v>
      </c>
      <c r="R179" s="32">
        <f>VLOOKUP('Data Catalogue 2023_RSS'!R179,'Codebook Machine Read'!AB:AC,2,FALSE)</f>
        <v>0</v>
      </c>
      <c r="S179" s="34">
        <f>VLOOKUP('Data Catalogue 2023_Excel'!R179,'Codebook Machine Read'!G:H,2,FALSE)</f>
        <v>0</v>
      </c>
      <c r="T179" s="36">
        <f>'Data Catalogue 2023_RSS'!T179</f>
        <v>0</v>
      </c>
      <c r="U179" s="36">
        <f>'Data Catalogue 2023_RSS'!U179</f>
        <v>0</v>
      </c>
      <c r="V179" s="34">
        <f>VLOOKUP('Data Catalogue 2023_Excel'!S179,'Codebook Machine Read'!$P:$Q,2, FALSE)</f>
        <v>0</v>
      </c>
      <c r="W179" s="31" t="str">
        <f>'Data Catalogue 2023_RSS'!W179</f>
        <v>Not available</v>
      </c>
      <c r="X179" s="35">
        <f>'Data Catalogue 2023_RSS'!X179</f>
        <v>0</v>
      </c>
      <c r="Y179" s="35">
        <f>'Data Catalogue 2023_RSS'!Y179</f>
        <v>0</v>
      </c>
      <c r="Z179" s="35">
        <f>'Data Catalogue 2023_RSS'!Z179</f>
        <v>0</v>
      </c>
      <c r="AA179" s="35">
        <f>'Data Catalogue 2023_RSS'!AA179</f>
        <v>1</v>
      </c>
      <c r="AB179" s="35">
        <f>'Data Catalogue 2023_RSS'!AB179</f>
        <v>0</v>
      </c>
      <c r="AC179" s="35">
        <f>'Data Catalogue 2023_RSS'!AC179</f>
        <v>0</v>
      </c>
      <c r="AD179" s="35">
        <f>'Data Catalogue 2023_RSS'!AD179</f>
        <v>0</v>
      </c>
      <c r="AE179" s="35">
        <f>'Data Catalogue 2023_RSS'!AE179</f>
        <v>0</v>
      </c>
      <c r="AF179" s="31" t="str">
        <f>'Data Catalogue 2023_RSS'!AF179</f>
        <v>Data is not available.</v>
      </c>
    </row>
    <row r="180" spans="1:32" x14ac:dyDescent="0.2">
      <c r="A180" s="30">
        <f>'Data Catalogue 2023_RSS'!A180</f>
        <v>178</v>
      </c>
      <c r="B180" s="30">
        <f>'Data Catalogue 2023_RSS'!B180</f>
        <v>50</v>
      </c>
      <c r="C180" s="30">
        <f>'Data Catalogue 2023_RSS'!C180</f>
        <v>1</v>
      </c>
      <c r="D180" s="30" t="str">
        <f>'Data Catalogue 2023_RSS'!D180</f>
        <v>50.1</v>
      </c>
      <c r="E180" s="31" t="str">
        <f>'Data Catalogue 2023_RSS'!E180</f>
        <v>Temperature</v>
      </c>
      <c r="F180" s="32">
        <f>VLOOKUP('Data Catalogue 2023_RSS'!F180,'Codebook Machine Read'!J:K,2,FALSE)</f>
        <v>5</v>
      </c>
      <c r="G180" s="32">
        <f>VLOOKUP('Data Catalogue 2023_RSS'!G180,'Codebook Machine Read'!AE:AF,2,FALSE)</f>
        <v>4</v>
      </c>
      <c r="H180" s="32" t="str">
        <f>'Data Catalogue 2023_RSS'!H180</f>
        <v>country</v>
      </c>
      <c r="I180" s="32">
        <f>'Data Catalogue 2023_RSS'!I180</f>
        <v>103</v>
      </c>
      <c r="J180" s="30" t="str">
        <f>'Data Catalogue 2023_RSS'!J180</f>
        <v>expphy.phy.temp.country.nasa</v>
      </c>
      <c r="K180" s="30" t="str">
        <f>'Data Catalogue 2023_RSS'!K180</f>
        <v>expphy.phy.temp.country.nasa.50.1</v>
      </c>
      <c r="L180" s="31" t="str">
        <f>'Data Catalogue 2023_RSS'!L180</f>
        <v>1. National database
2. World Bank's Climate Change Knowledge Portal (CCKP)
3. Coupled Model Intercomparison Project Phase 5 (CMIP5) models, which are utilized within the Fifth Assessment Report (AR5) of the Intergovernmental Panel on Climate Change (IPCC)</v>
      </c>
      <c r="M180" s="32" cm="1">
        <f t="array" ref="M180">INDEX('Codebook Machine Read'!T:T,MATCH(TRUE,INDEX('Codebook Machine Read'!S:S='Data Catalogue 2023_RSS'!M180,0),0))</f>
        <v>43</v>
      </c>
      <c r="N180" s="32">
        <f>VLOOKUP('Data Catalogue 2023_RSS'!N180,'Codebook Machine Read'!D:E,2,FALSE)</f>
        <v>9</v>
      </c>
      <c r="O180" s="32">
        <f>VLOOKUP('Data Catalogue 2023_RSS'!O180,'Codebook Machine Read'!A:B,2,FALSE)</f>
        <v>1</v>
      </c>
      <c r="P180" s="33">
        <f>VLOOKUP('Data Catalogue 2023_RSS'!P180,'Codebook Machine Read'!V:W,2,FALSE)</f>
        <v>96</v>
      </c>
      <c r="Q180" s="32">
        <f>VLOOKUP('Data Catalogue 2023_RSS'!Q180,'Codebook Machine Read'!Y:Z,2,FALSE)</f>
        <v>3</v>
      </c>
      <c r="R180" s="32">
        <f>VLOOKUP('Data Catalogue 2023_RSS'!R180,'Codebook Machine Read'!AB:AC,2,FALSE)</f>
        <v>2</v>
      </c>
      <c r="S180" s="34">
        <f>VLOOKUP('Data Catalogue 2023_Excel'!R180,'Codebook Machine Read'!G:H,2,FALSE)</f>
        <v>1</v>
      </c>
      <c r="T180" s="36">
        <f>'Data Catalogue 2023_RSS'!T180</f>
        <v>1880</v>
      </c>
      <c r="U180" s="36">
        <f>'Data Catalogue 2023_RSS'!U180</f>
        <v>2022</v>
      </c>
      <c r="V180" s="34">
        <f>VLOOKUP('Data Catalogue 2023_Excel'!S180,'Codebook Machine Read'!$P:$Q,2, FALSE)</f>
        <v>7</v>
      </c>
      <c r="W180" s="31" t="str">
        <f>'Data Catalogue 2023_RSS'!W180</f>
        <v>https://climate.nasa.gov/vital-signs/global-temperature/</v>
      </c>
      <c r="X180" s="35">
        <f>'Data Catalogue 2023_RSS'!X180</f>
        <v>0</v>
      </c>
      <c r="Y180" s="35">
        <f>'Data Catalogue 2023_RSS'!Y180</f>
        <v>1</v>
      </c>
      <c r="Z180" s="35">
        <f>'Data Catalogue 2023_RSS'!Z180</f>
        <v>1</v>
      </c>
      <c r="AA180" s="35">
        <f>'Data Catalogue 2023_RSS'!AA180</f>
        <v>1</v>
      </c>
      <c r="AB180" s="35">
        <f>'Data Catalogue 2023_RSS'!AB180</f>
        <v>1</v>
      </c>
      <c r="AC180" s="35">
        <f>'Data Catalogue 2023_RSS'!AC180</f>
        <v>0</v>
      </c>
      <c r="AD180" s="35">
        <f>'Data Catalogue 2023_RSS'!AD180</f>
        <v>1</v>
      </c>
      <c r="AE180" s="35">
        <f>'Data Catalogue 2023_RSS'!AE180</f>
        <v>1</v>
      </c>
      <c r="AF180" s="31" t="str">
        <f>'Data Catalogue 2023_RSS'!AF180</f>
        <v>NASA provides data of temperature. The data shows the change in global surface temperature compared to the long-term average from 1951 to 1980. The year 2020 statistically tied with 2016 for the hottest year on record since record keeping began in 1880.</v>
      </c>
    </row>
    <row r="181" spans="1:32" x14ac:dyDescent="0.2">
      <c r="A181" s="30">
        <f>'Data Catalogue 2023_RSS'!A181</f>
        <v>179</v>
      </c>
      <c r="B181" s="30">
        <f>'Data Catalogue 2023_RSS'!B181</f>
        <v>50</v>
      </c>
      <c r="C181" s="30">
        <f>'Data Catalogue 2023_RSS'!C181</f>
        <v>2</v>
      </c>
      <c r="D181" s="30" t="str">
        <f>'Data Catalogue 2023_RSS'!D181</f>
        <v>50.2</v>
      </c>
      <c r="E181" s="31" t="str">
        <f>'Data Catalogue 2023_RSS'!E181</f>
        <v>Temperature</v>
      </c>
      <c r="F181" s="32">
        <f>VLOOKUP('Data Catalogue 2023_RSS'!F181,'Codebook Machine Read'!J:K,2,FALSE)</f>
        <v>5</v>
      </c>
      <c r="G181" s="32">
        <f>VLOOKUP('Data Catalogue 2023_RSS'!G181,'Codebook Machine Read'!AE:AF,2,FALSE)</f>
        <v>4</v>
      </c>
      <c r="H181" s="32" t="str">
        <f>'Data Catalogue 2023_RSS'!H181</f>
        <v>country</v>
      </c>
      <c r="I181" s="32">
        <f>'Data Catalogue 2023_RSS'!I181</f>
        <v>103</v>
      </c>
      <c r="J181" s="30" t="str">
        <f>'Data Catalogue 2023_RSS'!J181</f>
        <v>expphy.phy.temp.country.wb</v>
      </c>
      <c r="K181" s="30" t="str">
        <f>'Data Catalogue 2023_RSS'!K181</f>
        <v>expphy.phy.temp.country.wb.50.2</v>
      </c>
      <c r="L181" s="31" t="str">
        <f>'Data Catalogue 2023_RSS'!L181</f>
        <v>1. National database
2. World Bank's Climate Change Knowledge Portal (CCKP)
3. Coupled Model Intercomparison Project Phase 5 (CMIP5) models, which are utilized within the Fifth Assessment Report (AR5) of the Intergovernmental Panel on Climate Change (IPCC)</v>
      </c>
      <c r="M181" s="32" cm="1">
        <f t="array" ref="M181">INDEX('Codebook Machine Read'!T:T,MATCH(TRUE,INDEX('Codebook Machine Read'!S:S='Data Catalogue 2023_RSS'!M181,0),0))</f>
        <v>43</v>
      </c>
      <c r="N181" s="32">
        <f>VLOOKUP('Data Catalogue 2023_RSS'!N181,'Codebook Machine Read'!D:E,2,FALSE)</f>
        <v>9</v>
      </c>
      <c r="O181" s="32">
        <f>VLOOKUP('Data Catalogue 2023_RSS'!O181,'Codebook Machine Read'!A:B,2,FALSE)</f>
        <v>2</v>
      </c>
      <c r="P181" s="33">
        <f>VLOOKUP('Data Catalogue 2023_RSS'!P181,'Codebook Machine Read'!V:W,2,FALSE)</f>
        <v>149</v>
      </c>
      <c r="Q181" s="32">
        <f>VLOOKUP('Data Catalogue 2023_RSS'!Q181,'Codebook Machine Read'!Y:Z,2,FALSE)</f>
        <v>3</v>
      </c>
      <c r="R181" s="32">
        <f>VLOOKUP('Data Catalogue 2023_RSS'!R181,'Codebook Machine Read'!AB:AC,2,FALSE)</f>
        <v>2</v>
      </c>
      <c r="S181" s="34">
        <f>VLOOKUP('Data Catalogue 2023_Excel'!R181,'Codebook Machine Read'!G:H,2,FALSE)</f>
        <v>1</v>
      </c>
      <c r="T181" s="36">
        <f>'Data Catalogue 2023_RSS'!T181</f>
        <v>2020</v>
      </c>
      <c r="U181" s="36">
        <f>'Data Catalogue 2023_RSS'!U181</f>
        <v>2099</v>
      </c>
      <c r="V181" s="34">
        <f>VLOOKUP('Data Catalogue 2023_Excel'!S181,'Codebook Machine Read'!$P:$Q,2, FALSE)</f>
        <v>7</v>
      </c>
      <c r="W181" s="31" t="str">
        <f>'Data Catalogue 2023_RSS'!W181</f>
        <v>https://climateknowledgeportal.worldbank.org/country/malaysia/climate-data-projections</v>
      </c>
      <c r="X181" s="35">
        <f>'Data Catalogue 2023_RSS'!X181</f>
        <v>0</v>
      </c>
      <c r="Y181" s="35">
        <f>'Data Catalogue 2023_RSS'!Y181</f>
        <v>1</v>
      </c>
      <c r="Z181" s="35">
        <f>'Data Catalogue 2023_RSS'!Z181</f>
        <v>1</v>
      </c>
      <c r="AA181" s="35">
        <f>'Data Catalogue 2023_RSS'!AA181</f>
        <v>1</v>
      </c>
      <c r="AB181" s="35">
        <f>'Data Catalogue 2023_RSS'!AB181</f>
        <v>1</v>
      </c>
      <c r="AC181" s="35">
        <f>'Data Catalogue 2023_RSS'!AC181</f>
        <v>0</v>
      </c>
      <c r="AD181" s="35">
        <f>'Data Catalogue 2023_RSS'!AD181</f>
        <v>1</v>
      </c>
      <c r="AE181" s="35">
        <f>'Data Catalogue 2023_RSS'!AE181</f>
        <v>1</v>
      </c>
      <c r="AF181" s="31" t="str">
        <f>'Data Catalogue 2023_RSS'!AF181</f>
        <v xml:space="preserve">The page presents Malaysia's projected climate. The Mean Projections page offers Climate Change Knowledge Portal (CCKP)'s complete suite of indicators for in-depth analysis into future climate scenarios and potential risks due to changing climates. Data can be investigated as either the projected mean or anomaly (change) and is presented spatially, as a seasonal cycle, time series, or heat plot, which shows seasonal change over long-term time horizons. Data can be analysed as annual or seasonal; monthly data is available in the Data Download page. You can further tailor your analysis by selecting different projected climatology and emission scenarios, or Shared Socioeconomic Pathways (SSPs). SSPs are meant to provide insight into future climates based on defined emissions, mitigation efforts, and development paths. </v>
      </c>
    </row>
    <row r="182" spans="1:32" x14ac:dyDescent="0.2">
      <c r="A182" s="30">
        <f>'Data Catalogue 2023_RSS'!A182</f>
        <v>180</v>
      </c>
      <c r="B182" s="30">
        <f>'Data Catalogue 2023_RSS'!B182</f>
        <v>50</v>
      </c>
      <c r="C182" s="30">
        <f>'Data Catalogue 2023_RSS'!C182</f>
        <v>3</v>
      </c>
      <c r="D182" s="30" t="str">
        <f>'Data Catalogue 2023_RSS'!D182</f>
        <v>50.3</v>
      </c>
      <c r="E182" s="31" t="str">
        <f>'Data Catalogue 2023_RSS'!E182</f>
        <v>Temperature</v>
      </c>
      <c r="F182" s="32">
        <f>VLOOKUP('Data Catalogue 2023_RSS'!F182,'Codebook Machine Read'!J:K,2,FALSE)</f>
        <v>5</v>
      </c>
      <c r="G182" s="32">
        <f>VLOOKUP('Data Catalogue 2023_RSS'!G182,'Codebook Machine Read'!AE:AF,2,FALSE)</f>
        <v>4</v>
      </c>
      <c r="H182" s="32" t="str">
        <f>'Data Catalogue 2023_RSS'!H182</f>
        <v>state</v>
      </c>
      <c r="I182" s="32">
        <f>'Data Catalogue 2023_RSS'!I182</f>
        <v>104</v>
      </c>
      <c r="J182" s="30" t="str">
        <f>'Data Catalogue 2023_RSS'!J182</f>
        <v>expphy.phy.temp.state.dosm</v>
      </c>
      <c r="K182" s="30" t="str">
        <f>'Data Catalogue 2023_RSS'!K182</f>
        <v>expphy.phy.temp.state.dosm.50.3</v>
      </c>
      <c r="L182" s="31" t="str">
        <f>'Data Catalogue 2023_RSS'!L182</f>
        <v>1. Regional Hydro-Climate Model (Reg HCM)
2. INFORM 2019 Risk Index
3. Notre Dame Global Adaptation Initiative (ND-GAIN) Index
4. Representative Concentration Pathway (RCP) Emission pathway
5. Coastal Vulnerability Index</v>
      </c>
      <c r="M182" s="32" cm="1">
        <f t="array" ref="M182">INDEX('Codebook Machine Read'!T:T,MATCH(TRUE,INDEX('Codebook Machine Read'!S:S='Data Catalogue 2023_RSS'!M182,0),0))</f>
        <v>43</v>
      </c>
      <c r="N182" s="32">
        <f>VLOOKUP('Data Catalogue 2023_RSS'!N182,'Codebook Machine Read'!D:E,2,FALSE)</f>
        <v>39</v>
      </c>
      <c r="O182" s="32">
        <f>VLOOKUP('Data Catalogue 2023_RSS'!O182,'Codebook Machine Read'!A:B,2,FALSE)</f>
        <v>1</v>
      </c>
      <c r="P182" s="33">
        <f>VLOOKUP('Data Catalogue 2023_RSS'!P182,'Codebook Machine Read'!V:W,2,FALSE)</f>
        <v>31</v>
      </c>
      <c r="Q182" s="32">
        <f>VLOOKUP('Data Catalogue 2023_RSS'!Q182,'Codebook Machine Read'!Y:Z,2,FALSE)</f>
        <v>4</v>
      </c>
      <c r="R182" s="32">
        <f>VLOOKUP('Data Catalogue 2023_RSS'!R182,'Codebook Machine Read'!AB:AC,2,FALSE)</f>
        <v>1</v>
      </c>
      <c r="S182" s="34">
        <f>VLOOKUP('Data Catalogue 2023_Excel'!R182,'Codebook Machine Read'!G:H,2,FALSE)</f>
        <v>1</v>
      </c>
      <c r="T182" s="36">
        <f>'Data Catalogue 2023_RSS'!T182</f>
        <v>2009</v>
      </c>
      <c r="U182" s="36">
        <f>'Data Catalogue 2023_RSS'!U182</f>
        <v>2022</v>
      </c>
      <c r="V182" s="34">
        <f>VLOOKUP('Data Catalogue 2023_Excel'!S182,'Codebook Machine Read'!$P:$Q,2, FALSE)</f>
        <v>7</v>
      </c>
      <c r="W182" s="31" t="str">
        <f>'Data Catalogue 2023_RSS'!W182</f>
        <v>https://newss.statistics.gov.my/newss-portalx/ep/epProductFreeDownloadSearch.seam</v>
      </c>
      <c r="X182" s="35">
        <f>'Data Catalogue 2023_RSS'!X182</f>
        <v>0</v>
      </c>
      <c r="Y182" s="35">
        <f>'Data Catalogue 2023_RSS'!Y182</f>
        <v>1</v>
      </c>
      <c r="Z182" s="35">
        <f>'Data Catalogue 2023_RSS'!Z182</f>
        <v>1</v>
      </c>
      <c r="AA182" s="35">
        <f>'Data Catalogue 2023_RSS'!AA182</f>
        <v>1</v>
      </c>
      <c r="AB182" s="35">
        <f>'Data Catalogue 2023_RSS'!AB182</f>
        <v>1</v>
      </c>
      <c r="AC182" s="35">
        <f>'Data Catalogue 2023_RSS'!AC182</f>
        <v>0</v>
      </c>
      <c r="AD182" s="35">
        <f>'Data Catalogue 2023_RSS'!AD182</f>
        <v>1</v>
      </c>
      <c r="AE182" s="35">
        <f>'Data Catalogue 2023_RSS'!AE182</f>
        <v>1</v>
      </c>
      <c r="AF182" s="31" t="str">
        <f>'Data Catalogue 2023_RSS'!AF182</f>
        <v>DOSM provides historical data on annual mean temperature, rainfall volume, and mean relative humidity in Malaysia, broken down to registered measures across selected meteorological stations in various states. Go to DOSM eStatistik &gt; click on 'Free Download' on the left pane on the page &gt; search 'Compendium of Environment Statistics' &gt; Table of Component 1.</v>
      </c>
    </row>
    <row r="183" spans="1:32" x14ac:dyDescent="0.2">
      <c r="A183" s="30">
        <f>'Data Catalogue 2023_RSS'!A183</f>
        <v>181</v>
      </c>
      <c r="B183" s="30">
        <f>'Data Catalogue 2023_RSS'!B183</f>
        <v>50</v>
      </c>
      <c r="C183" s="30">
        <f>'Data Catalogue 2023_RSS'!C183</f>
        <v>4</v>
      </c>
      <c r="D183" s="30" t="str">
        <f>'Data Catalogue 2023_RSS'!D183</f>
        <v>50.4</v>
      </c>
      <c r="E183" s="31" t="str">
        <f>'Data Catalogue 2023_RSS'!E183</f>
        <v>Temperature</v>
      </c>
      <c r="F183" s="32">
        <f>VLOOKUP('Data Catalogue 2023_RSS'!F183,'Codebook Machine Read'!J:K,2,FALSE)</f>
        <v>5</v>
      </c>
      <c r="G183" s="32">
        <f>VLOOKUP('Data Catalogue 2023_RSS'!G183,'Codebook Machine Read'!AE:AF,2,FALSE)</f>
        <v>4</v>
      </c>
      <c r="H183" s="32" t="str">
        <f>'Data Catalogue 2023_RSS'!H183</f>
        <v>state</v>
      </c>
      <c r="I183" s="32">
        <f>'Data Catalogue 2023_RSS'!I183</f>
        <v>104</v>
      </c>
      <c r="J183" s="30" t="str">
        <f>'Data Catalogue 2023_RSS'!J183</f>
        <v>expphy.phy.temp.state.metmalaysi</v>
      </c>
      <c r="K183" s="30" t="str">
        <f>'Data Catalogue 2023_RSS'!K183</f>
        <v>expphy.phy.temp.state.metmalaysi.50.4</v>
      </c>
      <c r="L183" s="31" t="str">
        <f>'Data Catalogue 2023_RSS'!L183</f>
        <v>1. Regional Hydro-Climate Model (Reg HCM)
2. INFORM 2019 Risk Index
3. Notre Dame Global Adaptation Initiative (ND-GAIN) Index
4. Representative Concentration Pathway (RCP) Emission pathway
5. Coastal Vulnerability Index</v>
      </c>
      <c r="M183" s="32" cm="1">
        <f t="array" ref="M183">INDEX('Codebook Machine Read'!T:T,MATCH(TRUE,INDEX('Codebook Machine Read'!S:S='Data Catalogue 2023_RSS'!M183,0),0))</f>
        <v>43</v>
      </c>
      <c r="N183" s="32">
        <f>VLOOKUP('Data Catalogue 2023_RSS'!N183,'Codebook Machine Read'!D:E,2,FALSE)</f>
        <v>39</v>
      </c>
      <c r="O183" s="32">
        <f>VLOOKUP('Data Catalogue 2023_RSS'!O183,'Codebook Machine Read'!A:B,2,FALSE)</f>
        <v>1</v>
      </c>
      <c r="P183" s="33">
        <f>VLOOKUP('Data Catalogue 2023_RSS'!P183,'Codebook Machine Read'!V:W,2,FALSE)</f>
        <v>88</v>
      </c>
      <c r="Q183" s="32">
        <f>VLOOKUP('Data Catalogue 2023_RSS'!Q183,'Codebook Machine Read'!Y:Z,2,FALSE)</f>
        <v>4</v>
      </c>
      <c r="R183" s="32">
        <f>VLOOKUP('Data Catalogue 2023_RSS'!R183,'Codebook Machine Read'!AB:AC,2,FALSE)</f>
        <v>1</v>
      </c>
      <c r="S183" s="34">
        <f>VLOOKUP('Data Catalogue 2023_Excel'!R183,'Codebook Machine Read'!G:H,2,FALSE)</f>
        <v>1</v>
      </c>
      <c r="T183" s="36">
        <f>'Data Catalogue 2023_RSS'!T183</f>
        <v>2016</v>
      </c>
      <c r="U183" s="36">
        <f>'Data Catalogue 2023_RSS'!U183</f>
        <v>2023</v>
      </c>
      <c r="V183" s="34">
        <f>VLOOKUP('Data Catalogue 2023_Excel'!S183,'Codebook Machine Read'!$P:$Q,2, FALSE)</f>
        <v>3</v>
      </c>
      <c r="W183" s="31" t="str">
        <f>'Data Catalogue 2023_RSS'!W183</f>
        <v>https://www.met.gov.my/penerbitan/laporan-tahunan/</v>
      </c>
      <c r="X183" s="35">
        <f>'Data Catalogue 2023_RSS'!X183</f>
        <v>0</v>
      </c>
      <c r="Y183" s="35">
        <f>'Data Catalogue 2023_RSS'!Y183</f>
        <v>1</v>
      </c>
      <c r="Z183" s="35">
        <f>'Data Catalogue 2023_RSS'!Z183</f>
        <v>1</v>
      </c>
      <c r="AA183" s="35">
        <f>'Data Catalogue 2023_RSS'!AA183</f>
        <v>1</v>
      </c>
      <c r="AB183" s="35">
        <f>'Data Catalogue 2023_RSS'!AB183</f>
        <v>1</v>
      </c>
      <c r="AC183" s="35">
        <f>'Data Catalogue 2023_RSS'!AC183</f>
        <v>0</v>
      </c>
      <c r="AD183" s="35">
        <f>'Data Catalogue 2023_RSS'!AD183</f>
        <v>1</v>
      </c>
      <c r="AE183" s="35">
        <f>'Data Catalogue 2023_RSS'!AE183</f>
        <v>1</v>
      </c>
      <c r="AF183" s="31" t="str">
        <f>'Data Catalogue 2023_RSS'!AF183</f>
        <v>MetMalaysia provides Malaysian meteorological data such as highest and lowest recorded temperatures along with temperature variations.</v>
      </c>
    </row>
    <row r="184" spans="1:32" x14ac:dyDescent="0.2">
      <c r="A184" s="30">
        <f>'Data Catalogue 2023_RSS'!A184</f>
        <v>182</v>
      </c>
      <c r="B184" s="30">
        <f>'Data Catalogue 2023_RSS'!B184</f>
        <v>50</v>
      </c>
      <c r="C184" s="30">
        <f>'Data Catalogue 2023_RSS'!C184</f>
        <v>5</v>
      </c>
      <c r="D184" s="30" t="str">
        <f>'Data Catalogue 2023_RSS'!D184</f>
        <v>50.5</v>
      </c>
      <c r="E184" s="31" t="str">
        <f>'Data Catalogue 2023_RSS'!E184</f>
        <v>Temperature</v>
      </c>
      <c r="F184" s="32">
        <f>VLOOKUP('Data Catalogue 2023_RSS'!F184,'Codebook Machine Read'!J:K,2,FALSE)</f>
        <v>5</v>
      </c>
      <c r="G184" s="32">
        <f>VLOOKUP('Data Catalogue 2023_RSS'!G184,'Codebook Machine Read'!AE:AF,2,FALSE)</f>
        <v>4</v>
      </c>
      <c r="H184" s="32" t="str">
        <f>'Data Catalogue 2023_RSS'!H184</f>
        <v>state</v>
      </c>
      <c r="I184" s="32">
        <f>'Data Catalogue 2023_RSS'!I184</f>
        <v>104</v>
      </c>
      <c r="J184" s="30" t="str">
        <f>'Data Catalogue 2023_RSS'!J184</f>
        <v>expphy.phy.temp.state.wb</v>
      </c>
      <c r="K184" s="30" t="str">
        <f>'Data Catalogue 2023_RSS'!K184</f>
        <v>expphy.phy.temp.state.wb.50.5</v>
      </c>
      <c r="L184" s="31" t="str">
        <f>'Data Catalogue 2023_RSS'!L184</f>
        <v>1. Regional Hydro-Climate Model (Reg HCM)
2. INFORM 2019 Risk Index
3. Notre Dame Global Adaptation Initiative (ND-GAIN) Index
4. Representative Concentration Pathway (RCP) Emission pathway
5. Coastal Vulnerability Index</v>
      </c>
      <c r="M184" s="32" cm="1">
        <f t="array" ref="M184">INDEX('Codebook Machine Read'!T:T,MATCH(TRUE,INDEX('Codebook Machine Read'!S:S='Data Catalogue 2023_RSS'!M184,0),0))</f>
        <v>43</v>
      </c>
      <c r="N184" s="32">
        <f>VLOOKUP('Data Catalogue 2023_RSS'!N184,'Codebook Machine Read'!D:E,2,FALSE)</f>
        <v>39</v>
      </c>
      <c r="O184" s="32">
        <f>VLOOKUP('Data Catalogue 2023_RSS'!O184,'Codebook Machine Read'!A:B,2,FALSE)</f>
        <v>1</v>
      </c>
      <c r="P184" s="33">
        <f>VLOOKUP('Data Catalogue 2023_RSS'!P184,'Codebook Machine Read'!V:W,2,FALSE)</f>
        <v>149</v>
      </c>
      <c r="Q184" s="32">
        <f>VLOOKUP('Data Catalogue 2023_RSS'!Q184,'Codebook Machine Read'!Y:Z,2,FALSE)</f>
        <v>3</v>
      </c>
      <c r="R184" s="32">
        <f>VLOOKUP('Data Catalogue 2023_RSS'!R184,'Codebook Machine Read'!AB:AC,2,FALSE)</f>
        <v>2</v>
      </c>
      <c r="S184" s="34">
        <f>VLOOKUP('Data Catalogue 2023_Excel'!R184,'Codebook Machine Read'!G:H,2,FALSE)</f>
        <v>1</v>
      </c>
      <c r="T184" s="36">
        <f>'Data Catalogue 2023_RSS'!T184</f>
        <v>1991</v>
      </c>
      <c r="U184" s="36">
        <f>'Data Catalogue 2023_RSS'!U184</f>
        <v>2020</v>
      </c>
      <c r="V184" s="34">
        <f>VLOOKUP('Data Catalogue 2023_Excel'!S184,'Codebook Machine Read'!$P:$Q,2, FALSE)</f>
        <v>7</v>
      </c>
      <c r="W184" s="31" t="str">
        <f>'Data Catalogue 2023_RSS'!W184</f>
        <v>https://climateknowledgeportal.worldbank.org/country/malaysia</v>
      </c>
      <c r="X184" s="35">
        <f>'Data Catalogue 2023_RSS'!X184</f>
        <v>0</v>
      </c>
      <c r="Y184" s="35">
        <f>'Data Catalogue 2023_RSS'!Y184</f>
        <v>1</v>
      </c>
      <c r="Z184" s="35">
        <f>'Data Catalogue 2023_RSS'!Z184</f>
        <v>1</v>
      </c>
      <c r="AA184" s="35">
        <f>'Data Catalogue 2023_RSS'!AA184</f>
        <v>1</v>
      </c>
      <c r="AB184" s="35">
        <f>'Data Catalogue 2023_RSS'!AB184</f>
        <v>1</v>
      </c>
      <c r="AC184" s="35">
        <f>'Data Catalogue 2023_RSS'!AC184</f>
        <v>0</v>
      </c>
      <c r="AD184" s="35">
        <f>'Data Catalogue 2023_RSS'!AD184</f>
        <v>1</v>
      </c>
      <c r="AE184" s="35">
        <f>'Data Catalogue 2023_RSS'!AE184</f>
        <v>1</v>
      </c>
      <c r="AF184" s="31" t="str">
        <f>'Data Catalogue 2023_RSS'!AF184</f>
        <v xml:space="preserve">The website provides overview of annual mean temperature in Malaysia from 1991-2020. It also provides overview of the climate change of the specific country over the years. The website also provides 'Observed Annual Mean Temperature from 1901-2021' but downloading the CSV and Excel files might show entire list of Mean-Temperature as 150. </v>
      </c>
    </row>
    <row r="185" spans="1:32" x14ac:dyDescent="0.2">
      <c r="A185" s="30">
        <f>'Data Catalogue 2023_RSS'!A185</f>
        <v>183</v>
      </c>
      <c r="B185" s="30">
        <f>'Data Catalogue 2023_RSS'!B185</f>
        <v>50</v>
      </c>
      <c r="C185" s="30">
        <f>'Data Catalogue 2023_RSS'!C185</f>
        <v>6</v>
      </c>
      <c r="D185" s="30" t="str">
        <f>'Data Catalogue 2023_RSS'!D185</f>
        <v>50.6</v>
      </c>
      <c r="E185" s="31" t="str">
        <f>'Data Catalogue 2023_RSS'!E185</f>
        <v>Temperature</v>
      </c>
      <c r="F185" s="32">
        <f>VLOOKUP('Data Catalogue 2023_RSS'!F185,'Codebook Machine Read'!J:K,2,FALSE)</f>
        <v>5</v>
      </c>
      <c r="G185" s="32">
        <f>VLOOKUP('Data Catalogue 2023_RSS'!G185,'Codebook Machine Read'!AE:AF,2,FALSE)</f>
        <v>4</v>
      </c>
      <c r="H185" s="32" t="str">
        <f>'Data Catalogue 2023_RSS'!H185</f>
        <v>state</v>
      </c>
      <c r="I185" s="32">
        <f>'Data Catalogue 2023_RSS'!I185</f>
        <v>104</v>
      </c>
      <c r="J185" s="30" t="str">
        <f>'Data Catalogue 2023_RSS'!J185</f>
        <v>expphy.phy.temp.state.metmalaysi</v>
      </c>
      <c r="K185" s="30" t="str">
        <f>'Data Catalogue 2023_RSS'!K185</f>
        <v>expphy.phy.temp.state.metmalaysi.50.6</v>
      </c>
      <c r="L185" s="31" t="str">
        <f>'Data Catalogue 2023_RSS'!L185</f>
        <v>1. Regional Hydro-Climate Model (Reg HCM)
2. INFORM 2019 Risk Index
3. Notre Dame Global Adaptation Initiative (ND-GAIN) Index
4. Representative Concentration Pathway (RCP) Emission pathway
5. Coastal Vulnerability Index</v>
      </c>
      <c r="M185" s="32" cm="1">
        <f t="array" ref="M185">INDEX('Codebook Machine Read'!T:T,MATCH(TRUE,INDEX('Codebook Machine Read'!S:S='Data Catalogue 2023_RSS'!M185,0),0))</f>
        <v>43</v>
      </c>
      <c r="N185" s="32">
        <f>VLOOKUP('Data Catalogue 2023_RSS'!N185,'Codebook Machine Read'!D:E,2,FALSE)</f>
        <v>39</v>
      </c>
      <c r="O185" s="32">
        <f>VLOOKUP('Data Catalogue 2023_RSS'!O185,'Codebook Machine Read'!A:B,2,FALSE)</f>
        <v>2</v>
      </c>
      <c r="P185" s="33">
        <f>VLOOKUP('Data Catalogue 2023_RSS'!P185,'Codebook Machine Read'!V:W,2,FALSE)</f>
        <v>88</v>
      </c>
      <c r="Q185" s="32">
        <f>VLOOKUP('Data Catalogue 2023_RSS'!Q185,'Codebook Machine Read'!Y:Z,2,FALSE)</f>
        <v>4</v>
      </c>
      <c r="R185" s="32">
        <f>VLOOKUP('Data Catalogue 2023_RSS'!R185,'Codebook Machine Read'!AB:AC,2,FALSE)</f>
        <v>1</v>
      </c>
      <c r="S185" s="34">
        <f>VLOOKUP('Data Catalogue 2023_Excel'!R185,'Codebook Machine Read'!G:H,2,FALSE)</f>
        <v>1</v>
      </c>
      <c r="T185" s="36">
        <f>'Data Catalogue 2023_RSS'!T185</f>
        <v>0</v>
      </c>
      <c r="U185" s="36">
        <f>'Data Catalogue 2023_RSS'!U185</f>
        <v>0</v>
      </c>
      <c r="V185" s="34">
        <f>VLOOKUP('Data Catalogue 2023_Excel'!S185,'Codebook Machine Read'!$P:$Q,2, FALSE)</f>
        <v>1</v>
      </c>
      <c r="W185" s="31" t="str">
        <f>'Data Catalogue 2023_RSS'!W185</f>
        <v>https://www.met.gov.my/projection/temperature/</v>
      </c>
      <c r="X185" s="35">
        <f>'Data Catalogue 2023_RSS'!X185</f>
        <v>0</v>
      </c>
      <c r="Y185" s="35">
        <f>'Data Catalogue 2023_RSS'!Y185</f>
        <v>1</v>
      </c>
      <c r="Z185" s="35">
        <f>'Data Catalogue 2023_RSS'!Z185</f>
        <v>1</v>
      </c>
      <c r="AA185" s="35">
        <f>'Data Catalogue 2023_RSS'!AA185</f>
        <v>1</v>
      </c>
      <c r="AB185" s="35">
        <f>'Data Catalogue 2023_RSS'!AB185</f>
        <v>1</v>
      </c>
      <c r="AC185" s="35">
        <f>'Data Catalogue 2023_RSS'!AC185</f>
        <v>0</v>
      </c>
      <c r="AD185" s="35">
        <f>'Data Catalogue 2023_RSS'!AD185</f>
        <v>1</v>
      </c>
      <c r="AE185" s="35">
        <f>'Data Catalogue 2023_RSS'!AE185</f>
        <v>1</v>
      </c>
      <c r="AF185" s="31" t="str">
        <f>'Data Catalogue 2023_RSS'!AF185</f>
        <v>This website shows forecasted temperature in major cities/areas in Malaysia on an hourly basis up to 24 hours in advance. MetMalaysia also provides weather forecasts up to 7 days ahead under the 'Forecast' tab.</v>
      </c>
    </row>
    <row r="186" spans="1:32" x14ac:dyDescent="0.2">
      <c r="A186" s="30">
        <f>'Data Catalogue 2023_RSS'!A186</f>
        <v>184</v>
      </c>
      <c r="B186" s="30">
        <f>'Data Catalogue 2023_RSS'!B186</f>
        <v>50</v>
      </c>
      <c r="C186" s="30">
        <f>'Data Catalogue 2023_RSS'!C186</f>
        <v>7</v>
      </c>
      <c r="D186" s="30" t="str">
        <f>'Data Catalogue 2023_RSS'!D186</f>
        <v>50.7</v>
      </c>
      <c r="E186" s="31" t="str">
        <f>'Data Catalogue 2023_RSS'!E186</f>
        <v>Temperature</v>
      </c>
      <c r="F186" s="32">
        <f>VLOOKUP('Data Catalogue 2023_RSS'!F186,'Codebook Machine Read'!J:K,2,FALSE)</f>
        <v>5</v>
      </c>
      <c r="G186" s="32">
        <f>VLOOKUP('Data Catalogue 2023_RSS'!G186,'Codebook Machine Read'!AE:AF,2,FALSE)</f>
        <v>4</v>
      </c>
      <c r="H186" s="32" t="str">
        <f>'Data Catalogue 2023_RSS'!H186</f>
        <v>state</v>
      </c>
      <c r="I186" s="32">
        <f>'Data Catalogue 2023_RSS'!I186</f>
        <v>104</v>
      </c>
      <c r="J186" s="30" t="str">
        <f>'Data Catalogue 2023_RSS'!J186</f>
        <v>expphy.phy.temp.state.wb</v>
      </c>
      <c r="K186" s="30" t="str">
        <f>'Data Catalogue 2023_RSS'!K186</f>
        <v>expphy.phy.temp.state.wb.50.7</v>
      </c>
      <c r="L186" s="31" t="str">
        <f>'Data Catalogue 2023_RSS'!L186</f>
        <v>1. Regional Hydro-Climate Model (Reg HCM)
2. INFORM 2019 Risk Index
3. Notre Dame Global Adaptation Initiative (ND-GAIN) Index
4. Representative Concentration Pathway (RCP) Emission pathway
5. Coastal Vulnerability Index</v>
      </c>
      <c r="M186" s="32" cm="1">
        <f t="array" ref="M186">INDEX('Codebook Machine Read'!T:T,MATCH(TRUE,INDEX('Codebook Machine Read'!S:S='Data Catalogue 2023_RSS'!M186,0),0))</f>
        <v>43</v>
      </c>
      <c r="N186" s="32">
        <f>VLOOKUP('Data Catalogue 2023_RSS'!N186,'Codebook Machine Read'!D:E,2,FALSE)</f>
        <v>39</v>
      </c>
      <c r="O186" s="32">
        <f>VLOOKUP('Data Catalogue 2023_RSS'!O186,'Codebook Machine Read'!A:B,2,FALSE)</f>
        <v>2</v>
      </c>
      <c r="P186" s="33">
        <f>VLOOKUP('Data Catalogue 2023_RSS'!P186,'Codebook Machine Read'!V:W,2,FALSE)</f>
        <v>149</v>
      </c>
      <c r="Q186" s="32">
        <f>VLOOKUP('Data Catalogue 2023_RSS'!Q186,'Codebook Machine Read'!Y:Z,2,FALSE)</f>
        <v>3</v>
      </c>
      <c r="R186" s="32">
        <f>VLOOKUP('Data Catalogue 2023_RSS'!R186,'Codebook Machine Read'!AB:AC,2,FALSE)</f>
        <v>2</v>
      </c>
      <c r="S186" s="34">
        <f>VLOOKUP('Data Catalogue 2023_Excel'!R186,'Codebook Machine Read'!G:H,2,FALSE)</f>
        <v>1</v>
      </c>
      <c r="T186" s="36">
        <f>'Data Catalogue 2023_RSS'!T186</f>
        <v>2020</v>
      </c>
      <c r="U186" s="36">
        <f>'Data Catalogue 2023_RSS'!U186</f>
        <v>2099</v>
      </c>
      <c r="V186" s="34">
        <f>VLOOKUP('Data Catalogue 2023_Excel'!S186,'Codebook Machine Read'!$P:$Q,2, FALSE)</f>
        <v>7</v>
      </c>
      <c r="W186" s="31" t="str">
        <f>'Data Catalogue 2023_RSS'!W186</f>
        <v>https://climateknowledgeportal.worldbank.org/country/malaysia/climate-data-projections</v>
      </c>
      <c r="X186" s="35">
        <f>'Data Catalogue 2023_RSS'!X186</f>
        <v>0</v>
      </c>
      <c r="Y186" s="35">
        <f>'Data Catalogue 2023_RSS'!Y186</f>
        <v>1</v>
      </c>
      <c r="Z186" s="35">
        <f>'Data Catalogue 2023_RSS'!Z186</f>
        <v>1</v>
      </c>
      <c r="AA186" s="35">
        <f>'Data Catalogue 2023_RSS'!AA186</f>
        <v>1</v>
      </c>
      <c r="AB186" s="35">
        <f>'Data Catalogue 2023_RSS'!AB186</f>
        <v>1</v>
      </c>
      <c r="AC186" s="35">
        <f>'Data Catalogue 2023_RSS'!AC186</f>
        <v>0</v>
      </c>
      <c r="AD186" s="35">
        <f>'Data Catalogue 2023_RSS'!AD186</f>
        <v>1</v>
      </c>
      <c r="AE186" s="35">
        <f>'Data Catalogue 2023_RSS'!AE186</f>
        <v>1</v>
      </c>
      <c r="AF186" s="31" t="str">
        <f>'Data Catalogue 2023_RSS'!AF186</f>
        <v xml:space="preserve">The page presents Malaysia's projected climate. The Mean Projections page offers Climate Change Knowledge Portal (CCKP)'s complete suite of indicators for in-depth analysis into future climate scenarios and potential risks due to changing climates. Data can be investigated as either the projected mean or anomaly (change) and is presented spatially, as a seasonal cycle, time series, or heat plot, which shows seasonal change over long-term time horizons. Data can be analysed as annual or seasonal; monthly data is available in the Data Download page. You can further tailor your analysis by selecting different projected climatology and emission scenarios, or Shared Socioeconomic Pathways (SSPs). SSPs are meant to provide insight into future climates based on defined emissions, mitigation efforts, and development paths. </v>
      </c>
    </row>
    <row r="187" spans="1:32" x14ac:dyDescent="0.2">
      <c r="A187" s="30">
        <f>'Data Catalogue 2023_RSS'!A187</f>
        <v>185</v>
      </c>
      <c r="B187" s="30">
        <f>'Data Catalogue 2023_RSS'!B187</f>
        <v>51</v>
      </c>
      <c r="C187" s="30">
        <f>'Data Catalogue 2023_RSS'!C187</f>
        <v>1</v>
      </c>
      <c r="D187" s="30" t="str">
        <f>'Data Catalogue 2023_RSS'!D187</f>
        <v>51.1</v>
      </c>
      <c r="E187" s="31" t="str">
        <f>'Data Catalogue 2023_RSS'!E187</f>
        <v>Sea level rise</v>
      </c>
      <c r="F187" s="32">
        <f>VLOOKUP('Data Catalogue 2023_RSS'!F187,'Codebook Machine Read'!J:K,2,FALSE)</f>
        <v>5</v>
      </c>
      <c r="G187" s="32">
        <f>VLOOKUP('Data Catalogue 2023_RSS'!G187,'Codebook Machine Read'!AE:AF,2,FALSE)</f>
        <v>4</v>
      </c>
      <c r="H187" s="32" t="str">
        <f>'Data Catalogue 2023_RSS'!H187</f>
        <v>country</v>
      </c>
      <c r="I187" s="32">
        <f>'Data Catalogue 2023_RSS'!I187</f>
        <v>105</v>
      </c>
      <c r="J187" s="30" t="str">
        <f>'Data Catalogue 2023_RSS'!J187</f>
        <v>expphy.phy.sealr.country.nasa</v>
      </c>
      <c r="K187" s="30" t="str">
        <f>'Data Catalogue 2023_RSS'!K187</f>
        <v>expphy.phy.sealr.country.nasa.51.1</v>
      </c>
      <c r="L187" s="31" t="str">
        <f>'Data Catalogue 2023_RSS'!L187</f>
        <v>1. Reg HCM
2. INFORM 2019 Risk Index
3. ND-GAIN Index
4. RCP Emission pathway
5. Coastal Vulnerability Index
6. National Hydraulic Research Institute of Malaysia (NAHRIM)</v>
      </c>
      <c r="M187" s="32" cm="1">
        <f t="array" ref="M187">INDEX('Codebook Machine Read'!T:T,MATCH(TRUE,INDEX('Codebook Machine Read'!S:S='Data Catalogue 2023_RSS'!M187,0),0))</f>
        <v>87</v>
      </c>
      <c r="N187" s="32">
        <f>VLOOKUP('Data Catalogue 2023_RSS'!N187,'Codebook Machine Read'!D:E,2,FALSE)</f>
        <v>9</v>
      </c>
      <c r="O187" s="32">
        <f>VLOOKUP('Data Catalogue 2023_RSS'!O187,'Codebook Machine Read'!A:B,2,FALSE)</f>
        <v>1</v>
      </c>
      <c r="P187" s="33">
        <f>VLOOKUP('Data Catalogue 2023_RSS'!P187,'Codebook Machine Read'!V:W,2,FALSE)</f>
        <v>96</v>
      </c>
      <c r="Q187" s="32">
        <f>VLOOKUP('Data Catalogue 2023_RSS'!Q187,'Codebook Machine Read'!Y:Z,2,FALSE)</f>
        <v>3</v>
      </c>
      <c r="R187" s="32">
        <f>VLOOKUP('Data Catalogue 2023_RSS'!R187,'Codebook Machine Read'!AB:AC,2,FALSE)</f>
        <v>2</v>
      </c>
      <c r="S187" s="34">
        <f>VLOOKUP('Data Catalogue 2023_Excel'!R187,'Codebook Machine Read'!G:H,2,FALSE)</f>
        <v>1</v>
      </c>
      <c r="T187" s="36">
        <f>'Data Catalogue 2023_RSS'!T187</f>
        <v>2020</v>
      </c>
      <c r="U187" s="36">
        <f>'Data Catalogue 2023_RSS'!U187</f>
        <v>2050</v>
      </c>
      <c r="V187" s="34">
        <f>VLOOKUP('Data Catalogue 2023_Excel'!S187,'Codebook Machine Read'!$P:$Q,2, FALSE)</f>
        <v>7</v>
      </c>
      <c r="W187" s="31" t="str">
        <f>'Data Catalogue 2023_RSS'!W187</f>
        <v>https://www.earthdata.nasa.gov/learn/pathfinders/sea-level-change/find-data#gmsl</v>
      </c>
      <c r="X187" s="35">
        <f>'Data Catalogue 2023_RSS'!X187</f>
        <v>0</v>
      </c>
      <c r="Y187" s="35">
        <f>'Data Catalogue 2023_RSS'!Y187</f>
        <v>1</v>
      </c>
      <c r="Z187" s="35">
        <f>'Data Catalogue 2023_RSS'!Z187</f>
        <v>1</v>
      </c>
      <c r="AA187" s="35">
        <f>'Data Catalogue 2023_RSS'!AA187</f>
        <v>1</v>
      </c>
      <c r="AB187" s="35">
        <f>'Data Catalogue 2023_RSS'!AB187</f>
        <v>1</v>
      </c>
      <c r="AC187" s="35">
        <f>'Data Catalogue 2023_RSS'!AC187</f>
        <v>0</v>
      </c>
      <c r="AD187" s="35">
        <f>'Data Catalogue 2023_RSS'!AD187</f>
        <v>1</v>
      </c>
      <c r="AE187" s="35">
        <f>'Data Catalogue 2023_RSS'!AE187</f>
        <v>1</v>
      </c>
      <c r="AF187" s="31" t="str">
        <f>'Data Catalogue 2023_RSS'!AF187</f>
        <v>The Interagency Sea Level Rise Scenario Tool is a visualization resource that provides sea level scenarios for U.S. coastal areas only. It provides median projections for global, regional, and local sea level rise scenarios from 2020 to 2050, relative to a 2000 baseline.</v>
      </c>
    </row>
    <row r="188" spans="1:32" x14ac:dyDescent="0.2">
      <c r="A188" s="30">
        <f>'Data Catalogue 2023_RSS'!A188</f>
        <v>186</v>
      </c>
      <c r="B188" s="30">
        <f>'Data Catalogue 2023_RSS'!B188</f>
        <v>51</v>
      </c>
      <c r="C188" s="30">
        <f>'Data Catalogue 2023_RSS'!C188</f>
        <v>2</v>
      </c>
      <c r="D188" s="30" t="str">
        <f>'Data Catalogue 2023_RSS'!D188</f>
        <v>51.2</v>
      </c>
      <c r="E188" s="31" t="str">
        <f>'Data Catalogue 2023_RSS'!E188</f>
        <v>Sea level rise</v>
      </c>
      <c r="F188" s="32">
        <f>VLOOKUP('Data Catalogue 2023_RSS'!F188,'Codebook Machine Read'!J:K,2,FALSE)</f>
        <v>5</v>
      </c>
      <c r="G188" s="32">
        <f>VLOOKUP('Data Catalogue 2023_RSS'!G188,'Codebook Machine Read'!AE:AF,2,FALSE)</f>
        <v>4</v>
      </c>
      <c r="H188" s="32" t="str">
        <f>'Data Catalogue 2023_RSS'!H188</f>
        <v>country</v>
      </c>
      <c r="I188" s="32">
        <f>'Data Catalogue 2023_RSS'!I188</f>
        <v>105</v>
      </c>
      <c r="J188" s="30" t="str">
        <f>'Data Catalogue 2023_RSS'!J188</f>
        <v>expphy.phy.sealr.country.wb</v>
      </c>
      <c r="K188" s="30" t="str">
        <f>'Data Catalogue 2023_RSS'!K188</f>
        <v>expphy.phy.sealr.country.wb.51.2</v>
      </c>
      <c r="L188" s="31" t="str">
        <f>'Data Catalogue 2023_RSS'!L188</f>
        <v>1. Reg HCM
2. INFORM 2019 Risk Index
3. ND-GAIN Index
4. RCP Emission pathway
5. Coastal Vulnerability Index
6. National Hydraulic Research Institute of Malaysia (NAHRIM)</v>
      </c>
      <c r="M188" s="32" cm="1">
        <f t="array" ref="M188">INDEX('Codebook Machine Read'!T:T,MATCH(TRUE,INDEX('Codebook Machine Read'!S:S='Data Catalogue 2023_RSS'!M188,0),0))</f>
        <v>87</v>
      </c>
      <c r="N188" s="32">
        <f>VLOOKUP('Data Catalogue 2023_RSS'!N188,'Codebook Machine Read'!D:E,2,FALSE)</f>
        <v>9</v>
      </c>
      <c r="O188" s="32">
        <f>VLOOKUP('Data Catalogue 2023_RSS'!O188,'Codebook Machine Read'!A:B,2,FALSE)</f>
        <v>1</v>
      </c>
      <c r="P188" s="33">
        <f>VLOOKUP('Data Catalogue 2023_RSS'!P188,'Codebook Machine Read'!V:W,2,FALSE)</f>
        <v>149</v>
      </c>
      <c r="Q188" s="32">
        <f>VLOOKUP('Data Catalogue 2023_RSS'!Q188,'Codebook Machine Read'!Y:Z,2,FALSE)</f>
        <v>3</v>
      </c>
      <c r="R188" s="32">
        <f>VLOOKUP('Data Catalogue 2023_RSS'!R188,'Codebook Machine Read'!AB:AC,2,FALSE)</f>
        <v>2</v>
      </c>
      <c r="S188" s="34">
        <f>VLOOKUP('Data Catalogue 2023_Excel'!R188,'Codebook Machine Read'!G:H,2,FALSE)</f>
        <v>1</v>
      </c>
      <c r="T188" s="36">
        <f>'Data Catalogue 2023_RSS'!T188</f>
        <v>2020</v>
      </c>
      <c r="U188" s="36">
        <f>'Data Catalogue 2023_RSS'!U188</f>
        <v>2100</v>
      </c>
      <c r="V188" s="34">
        <f>VLOOKUP('Data Catalogue 2023_Excel'!S188,'Codebook Machine Read'!$P:$Q,2, FALSE)</f>
        <v>7</v>
      </c>
      <c r="W188" s="31" t="str">
        <f>'Data Catalogue 2023_RSS'!W188</f>
        <v>https://climateknowledgeportal.worldbank.org/country/malaysia/impacts-sea-level-rise</v>
      </c>
      <c r="X188" s="35">
        <f>'Data Catalogue 2023_RSS'!X188</f>
        <v>0</v>
      </c>
      <c r="Y188" s="35">
        <f>'Data Catalogue 2023_RSS'!Y188</f>
        <v>1</v>
      </c>
      <c r="Z188" s="35">
        <f>'Data Catalogue 2023_RSS'!Z188</f>
        <v>1</v>
      </c>
      <c r="AA188" s="35">
        <f>'Data Catalogue 2023_RSS'!AA188</f>
        <v>1</v>
      </c>
      <c r="AB188" s="35">
        <f>'Data Catalogue 2023_RSS'!AB188</f>
        <v>1</v>
      </c>
      <c r="AC188" s="35">
        <f>'Data Catalogue 2023_RSS'!AC188</f>
        <v>0</v>
      </c>
      <c r="AD188" s="35">
        <f>'Data Catalogue 2023_RSS'!AD188</f>
        <v>1</v>
      </c>
      <c r="AE188" s="35">
        <f>'Data Catalogue 2023_RSS'!AE188</f>
        <v>1</v>
      </c>
      <c r="AF188" s="31" t="str">
        <f>'Data Catalogue 2023_RSS'!AF188</f>
        <v>The World Bank provides projection of sea level rise up to 2100 for various countries.</v>
      </c>
    </row>
    <row r="189" spans="1:32" x14ac:dyDescent="0.2">
      <c r="A189" s="30">
        <f>'Data Catalogue 2023_RSS'!A189</f>
        <v>187</v>
      </c>
      <c r="B189" s="30">
        <f>'Data Catalogue 2023_RSS'!B189</f>
        <v>51</v>
      </c>
      <c r="C189" s="30">
        <f>'Data Catalogue 2023_RSS'!C189</f>
        <v>3</v>
      </c>
      <c r="D189" s="30" t="str">
        <f>'Data Catalogue 2023_RSS'!D189</f>
        <v>51.3</v>
      </c>
      <c r="E189" s="31" t="str">
        <f>'Data Catalogue 2023_RSS'!E189</f>
        <v>Sea level rise</v>
      </c>
      <c r="F189" s="32">
        <f>VLOOKUP('Data Catalogue 2023_RSS'!F189,'Codebook Machine Read'!J:K,2,FALSE)</f>
        <v>5</v>
      </c>
      <c r="G189" s="32">
        <f>VLOOKUP('Data Catalogue 2023_RSS'!G189,'Codebook Machine Read'!AE:AF,2,FALSE)</f>
        <v>4</v>
      </c>
      <c r="H189" s="32" t="str">
        <f>'Data Catalogue 2023_RSS'!H189</f>
        <v>location</v>
      </c>
      <c r="I189" s="32">
        <f>'Data Catalogue 2023_RSS'!I189</f>
        <v>106</v>
      </c>
      <c r="J189" s="30" t="str">
        <f>'Data Catalogue 2023_RSS'!J189</f>
        <v>expphy.phy.sealr.location.wb</v>
      </c>
      <c r="K189" s="30" t="str">
        <f>'Data Catalogue 2023_RSS'!K189</f>
        <v>expphy.phy.sealr.location.wb.51.3</v>
      </c>
      <c r="L189" s="31" t="str">
        <f>'Data Catalogue 2023_RSS'!L189</f>
        <v>1. Reg HCM
2. INFORM 2019 Risk Index
3. ND-GAIN Index
4. RCP Emission pathway
5. Coastal Vulnerability Index
6. National Hydraulic Research Institute of Malaysia (NAHRIM)</v>
      </c>
      <c r="M189" s="32" cm="1">
        <f t="array" ref="M189">INDEX('Codebook Machine Read'!T:T,MATCH(TRUE,INDEX('Codebook Machine Read'!S:S='Data Catalogue 2023_RSS'!M189,0),0))</f>
        <v>87</v>
      </c>
      <c r="N189" s="32">
        <f>VLOOKUP('Data Catalogue 2023_RSS'!N189,'Codebook Machine Read'!D:E,2,FALSE)</f>
        <v>24</v>
      </c>
      <c r="O189" s="32">
        <f>VLOOKUP('Data Catalogue 2023_RSS'!O189,'Codebook Machine Read'!A:B,2,FALSE)</f>
        <v>1</v>
      </c>
      <c r="P189" s="33">
        <f>VLOOKUP('Data Catalogue 2023_RSS'!P189,'Codebook Machine Read'!V:W,2,FALSE)</f>
        <v>149</v>
      </c>
      <c r="Q189" s="32">
        <f>VLOOKUP('Data Catalogue 2023_RSS'!Q189,'Codebook Machine Read'!Y:Z,2,FALSE)</f>
        <v>3</v>
      </c>
      <c r="R189" s="32">
        <f>VLOOKUP('Data Catalogue 2023_RSS'!R189,'Codebook Machine Read'!AB:AC,2,FALSE)</f>
        <v>2</v>
      </c>
      <c r="S189" s="34">
        <f>VLOOKUP('Data Catalogue 2023_Excel'!R189,'Codebook Machine Read'!G:H,2,FALSE)</f>
        <v>1</v>
      </c>
      <c r="T189" s="36">
        <f>'Data Catalogue 2023_RSS'!T189</f>
        <v>1993</v>
      </c>
      <c r="U189" s="36">
        <f>'Data Catalogue 2023_RSS'!U189</f>
        <v>2015</v>
      </c>
      <c r="V189" s="34">
        <f>VLOOKUP('Data Catalogue 2023_Excel'!S189,'Codebook Machine Read'!$P:$Q,2, FALSE)</f>
        <v>4</v>
      </c>
      <c r="W189" s="31" t="str">
        <f>'Data Catalogue 2023_RSS'!W189</f>
        <v>https://climateknowledgeportal.worldbank.org/country/malaysia/impacts-sea-level-rise</v>
      </c>
      <c r="X189" s="35">
        <f>'Data Catalogue 2023_RSS'!X189</f>
        <v>0</v>
      </c>
      <c r="Y189" s="35">
        <f>'Data Catalogue 2023_RSS'!Y189</f>
        <v>1</v>
      </c>
      <c r="Z189" s="35">
        <f>'Data Catalogue 2023_RSS'!Z189</f>
        <v>1</v>
      </c>
      <c r="AA189" s="35">
        <f>'Data Catalogue 2023_RSS'!AA189</f>
        <v>1</v>
      </c>
      <c r="AB189" s="35">
        <f>'Data Catalogue 2023_RSS'!AB189</f>
        <v>1</v>
      </c>
      <c r="AC189" s="35">
        <f>'Data Catalogue 2023_RSS'!AC189</f>
        <v>0</v>
      </c>
      <c r="AD189" s="35">
        <f>'Data Catalogue 2023_RSS'!AD189</f>
        <v>1</v>
      </c>
      <c r="AE189" s="35">
        <f>'Data Catalogue 2023_RSS'!AE189</f>
        <v>1</v>
      </c>
      <c r="AF189" s="31" t="str">
        <f>'Data Catalogue 2023_RSS'!AF189</f>
        <v>The World Bank provides monthly historical data on sea level anomaly and sea surface temperature.</v>
      </c>
    </row>
    <row r="190" spans="1:32" x14ac:dyDescent="0.2">
      <c r="A190" s="30">
        <f>'Data Catalogue 2023_RSS'!A190</f>
        <v>188</v>
      </c>
      <c r="B190" s="30">
        <f>'Data Catalogue 2023_RSS'!B190</f>
        <v>51</v>
      </c>
      <c r="C190" s="30">
        <f>'Data Catalogue 2023_RSS'!C190</f>
        <v>4</v>
      </c>
      <c r="D190" s="30" t="str">
        <f>'Data Catalogue 2023_RSS'!D190</f>
        <v>51.4</v>
      </c>
      <c r="E190" s="31" t="str">
        <f>'Data Catalogue 2023_RSS'!E190</f>
        <v>Sea level rise</v>
      </c>
      <c r="F190" s="32">
        <f>VLOOKUP('Data Catalogue 2023_RSS'!F190,'Codebook Machine Read'!J:K,2,FALSE)</f>
        <v>5</v>
      </c>
      <c r="G190" s="32">
        <f>VLOOKUP('Data Catalogue 2023_RSS'!G190,'Codebook Machine Read'!AE:AF,2,FALSE)</f>
        <v>4</v>
      </c>
      <c r="H190" s="32" t="str">
        <f>'Data Catalogue 2023_RSS'!H190</f>
        <v>location</v>
      </c>
      <c r="I190" s="32">
        <f>'Data Catalogue 2023_RSS'!I190</f>
        <v>106</v>
      </c>
      <c r="J190" s="30" t="str">
        <f>'Data Catalogue 2023_RSS'!J190</f>
        <v>expphy.phy.sealr.location.nahrim</v>
      </c>
      <c r="K190" s="30" t="str">
        <f>'Data Catalogue 2023_RSS'!K190</f>
        <v>expphy.phy.sealr.location.nahrim.51.4</v>
      </c>
      <c r="L190" s="31" t="str">
        <f>'Data Catalogue 2023_RSS'!L190</f>
        <v>1. Reg HCM
2. INFORM 2019 Risk Index
3. ND-GAIN Index
4. RCP Emission pathway
5. Coastal Vulnerability Index
6. National Hydraulic Research Institute of Malaysia (NAHRIM)</v>
      </c>
      <c r="M190" s="32" cm="1">
        <f t="array" ref="M190">INDEX('Codebook Machine Read'!T:T,MATCH(TRUE,INDEX('Codebook Machine Read'!S:S='Data Catalogue 2023_RSS'!M190,0),0))</f>
        <v>87</v>
      </c>
      <c r="N190" s="32">
        <f>VLOOKUP('Data Catalogue 2023_RSS'!N190,'Codebook Machine Read'!D:E,2,FALSE)</f>
        <v>24</v>
      </c>
      <c r="O190" s="32">
        <f>VLOOKUP('Data Catalogue 2023_RSS'!O190,'Codebook Machine Read'!A:B,2,FALSE)</f>
        <v>2</v>
      </c>
      <c r="P190" s="33">
        <f>VLOOKUP('Data Catalogue 2023_RSS'!P190,'Codebook Machine Read'!V:W,2,FALSE)</f>
        <v>101</v>
      </c>
      <c r="Q190" s="32">
        <f>VLOOKUP('Data Catalogue 2023_RSS'!Q190,'Codebook Machine Read'!Y:Z,2,FALSE)</f>
        <v>4</v>
      </c>
      <c r="R190" s="32">
        <f>VLOOKUP('Data Catalogue 2023_RSS'!R190,'Codebook Machine Read'!AB:AC,2,FALSE)</f>
        <v>1</v>
      </c>
      <c r="S190" s="34">
        <f>VLOOKUP('Data Catalogue 2023_Excel'!R190,'Codebook Machine Read'!G:H,2,FALSE)</f>
        <v>1</v>
      </c>
      <c r="T190" s="36">
        <f>'Data Catalogue 2023_RSS'!T190</f>
        <v>2020</v>
      </c>
      <c r="U190" s="36">
        <f>'Data Catalogue 2023_RSS'!U190</f>
        <v>2100</v>
      </c>
      <c r="V190" s="34">
        <f>VLOOKUP('Data Catalogue 2023_Excel'!S190,'Codebook Machine Read'!$P:$Q,2, FALSE)</f>
        <v>7</v>
      </c>
      <c r="W190" s="31" t="str">
        <f>'Data Catalogue 2023_RSS'!W190</f>
        <v>https://mycoast.nahrim.gov.my/portal-main/publication-details?id=sea-level-rise-projections-for-malaysia</v>
      </c>
      <c r="X190" s="35">
        <f>'Data Catalogue 2023_RSS'!X190</f>
        <v>0</v>
      </c>
      <c r="Y190" s="35">
        <f>'Data Catalogue 2023_RSS'!Y190</f>
        <v>1</v>
      </c>
      <c r="Z190" s="35">
        <f>'Data Catalogue 2023_RSS'!Z190</f>
        <v>1</v>
      </c>
      <c r="AA190" s="35">
        <f>'Data Catalogue 2023_RSS'!AA190</f>
        <v>1</v>
      </c>
      <c r="AB190" s="35">
        <f>'Data Catalogue 2023_RSS'!AB190</f>
        <v>1</v>
      </c>
      <c r="AC190" s="35">
        <f>'Data Catalogue 2023_RSS'!AC190</f>
        <v>0</v>
      </c>
      <c r="AD190" s="35">
        <f>'Data Catalogue 2023_RSS'!AD190</f>
        <v>1</v>
      </c>
      <c r="AE190" s="35">
        <f>'Data Catalogue 2023_RSS'!AE190</f>
        <v>1</v>
      </c>
      <c r="AF190" s="31" t="str">
        <f>'Data Catalogue 2023_RSS'!AF190</f>
        <v>For sea-level rise projections, NAHRIM issued a report in 2017 with projections up to 2100 for different Representative Concentration Pathways (RCPs).</v>
      </c>
    </row>
    <row r="191" spans="1:32" x14ac:dyDescent="0.2">
      <c r="A191" s="30">
        <f>'Data Catalogue 2023_RSS'!A191</f>
        <v>189</v>
      </c>
      <c r="B191" s="30">
        <f>'Data Catalogue 2023_RSS'!B191</f>
        <v>51</v>
      </c>
      <c r="C191" s="30">
        <f>'Data Catalogue 2023_RSS'!C191</f>
        <v>5</v>
      </c>
      <c r="D191" s="30" t="str">
        <f>'Data Catalogue 2023_RSS'!D191</f>
        <v>51.5</v>
      </c>
      <c r="E191" s="31" t="str">
        <f>'Data Catalogue 2023_RSS'!E191</f>
        <v>Sea level rise</v>
      </c>
      <c r="F191" s="32">
        <f>VLOOKUP('Data Catalogue 2023_RSS'!F191,'Codebook Machine Read'!J:K,2,FALSE)</f>
        <v>5</v>
      </c>
      <c r="G191" s="32">
        <f>VLOOKUP('Data Catalogue 2023_RSS'!G191,'Codebook Machine Read'!AE:AF,2,FALSE)</f>
        <v>4</v>
      </c>
      <c r="H191" s="32" t="str">
        <f>'Data Catalogue 2023_RSS'!H191</f>
        <v>location</v>
      </c>
      <c r="I191" s="32">
        <f>'Data Catalogue 2023_RSS'!I191</f>
        <v>106</v>
      </c>
      <c r="J191" s="30" t="str">
        <f>'Data Catalogue 2023_RSS'!J191</f>
        <v>expphy.phy.sealr.location.wb</v>
      </c>
      <c r="K191" s="30" t="str">
        <f>'Data Catalogue 2023_RSS'!K191</f>
        <v>expphy.phy.sealr.location.wb.51.5</v>
      </c>
      <c r="L191" s="31" t="str">
        <f>'Data Catalogue 2023_RSS'!L191</f>
        <v>1. Reg HCM
2. INFORM 2019 Risk Index
3. ND-GAIN Index
4. RCP Emission pathway
5. Coastal Vulnerability Index
6. National Hydraulic Research Institute of Malaysia (NAHRIM)</v>
      </c>
      <c r="M191" s="32" cm="1">
        <f t="array" ref="M191">INDEX('Codebook Machine Read'!T:T,MATCH(TRUE,INDEX('Codebook Machine Read'!S:S='Data Catalogue 2023_RSS'!M191,0),0))</f>
        <v>87</v>
      </c>
      <c r="N191" s="32">
        <f>VLOOKUP('Data Catalogue 2023_RSS'!N191,'Codebook Machine Read'!D:E,2,FALSE)</f>
        <v>24</v>
      </c>
      <c r="O191" s="32">
        <f>VLOOKUP('Data Catalogue 2023_RSS'!O191,'Codebook Machine Read'!A:B,2,FALSE)</f>
        <v>2</v>
      </c>
      <c r="P191" s="33">
        <f>VLOOKUP('Data Catalogue 2023_RSS'!P191,'Codebook Machine Read'!V:W,2,FALSE)</f>
        <v>149</v>
      </c>
      <c r="Q191" s="32">
        <f>VLOOKUP('Data Catalogue 2023_RSS'!Q191,'Codebook Machine Read'!Y:Z,2,FALSE)</f>
        <v>3</v>
      </c>
      <c r="R191" s="32">
        <f>VLOOKUP('Data Catalogue 2023_RSS'!R191,'Codebook Machine Read'!AB:AC,2,FALSE)</f>
        <v>2</v>
      </c>
      <c r="S191" s="34">
        <f>VLOOKUP('Data Catalogue 2023_Excel'!R191,'Codebook Machine Read'!G:H,2,FALSE)</f>
        <v>1</v>
      </c>
      <c r="T191" s="36">
        <f>'Data Catalogue 2023_RSS'!T191</f>
        <v>2020</v>
      </c>
      <c r="U191" s="36">
        <f>'Data Catalogue 2023_RSS'!U191</f>
        <v>2100</v>
      </c>
      <c r="V191" s="34">
        <f>VLOOKUP('Data Catalogue 2023_Excel'!S191,'Codebook Machine Read'!$P:$Q,2, FALSE)</f>
        <v>7</v>
      </c>
      <c r="W191" s="31" t="str">
        <f>'Data Catalogue 2023_RSS'!W191</f>
        <v>https://climateknowledgeportal.worldbank.org/country/malaysia/impacts-sea-level-rise</v>
      </c>
      <c r="X191" s="35">
        <f>'Data Catalogue 2023_RSS'!X191</f>
        <v>0</v>
      </c>
      <c r="Y191" s="35">
        <f>'Data Catalogue 2023_RSS'!Y191</f>
        <v>1</v>
      </c>
      <c r="Z191" s="35">
        <f>'Data Catalogue 2023_RSS'!Z191</f>
        <v>1</v>
      </c>
      <c r="AA191" s="35">
        <f>'Data Catalogue 2023_RSS'!AA191</f>
        <v>1</v>
      </c>
      <c r="AB191" s="35">
        <f>'Data Catalogue 2023_RSS'!AB191</f>
        <v>1</v>
      </c>
      <c r="AC191" s="35">
        <f>'Data Catalogue 2023_RSS'!AC191</f>
        <v>0</v>
      </c>
      <c r="AD191" s="35">
        <f>'Data Catalogue 2023_RSS'!AD191</f>
        <v>1</v>
      </c>
      <c r="AE191" s="35">
        <f>'Data Catalogue 2023_RSS'!AE191</f>
        <v>1</v>
      </c>
      <c r="AF191" s="31" t="str">
        <f>'Data Catalogue 2023_RSS'!AF191</f>
        <v>The World Bank provides projection of sea level rise up to 2100.</v>
      </c>
    </row>
    <row r="192" spans="1:32" x14ac:dyDescent="0.2">
      <c r="A192" s="30">
        <f>'Data Catalogue 2023_RSS'!A192</f>
        <v>190</v>
      </c>
      <c r="B192" s="30">
        <f>'Data Catalogue 2023_RSS'!B192</f>
        <v>52</v>
      </c>
      <c r="C192" s="30">
        <f>'Data Catalogue 2023_RSS'!C192</f>
        <v>1</v>
      </c>
      <c r="D192" s="30" t="str">
        <f>'Data Catalogue 2023_RSS'!D192</f>
        <v>52.1</v>
      </c>
      <c r="E192" s="31" t="str">
        <f>'Data Catalogue 2023_RSS'!E192</f>
        <v>Rainfall</v>
      </c>
      <c r="F192" s="32">
        <f>VLOOKUP('Data Catalogue 2023_RSS'!F192,'Codebook Machine Read'!J:K,2,FALSE)</f>
        <v>5</v>
      </c>
      <c r="G192" s="32">
        <f>VLOOKUP('Data Catalogue 2023_RSS'!G192,'Codebook Machine Read'!AE:AF,2,FALSE)</f>
        <v>4</v>
      </c>
      <c r="H192" s="32" t="str">
        <f>'Data Catalogue 2023_RSS'!H192</f>
        <v>country</v>
      </c>
      <c r="I192" s="32">
        <f>'Data Catalogue 2023_RSS'!I192</f>
        <v>107</v>
      </c>
      <c r="J192" s="30" t="str">
        <f>'Data Catalogue 2023_RSS'!J192</f>
        <v>expphy.phy.rain.country.wb</v>
      </c>
      <c r="K192" s="30" t="str">
        <f>'Data Catalogue 2023_RSS'!K192</f>
        <v>expphy.phy.rain.country.wb.52.1</v>
      </c>
      <c r="L192" s="31" t="str">
        <f>'Data Catalogue 2023_RSS'!L192</f>
        <v>1. National database, 
2. World Bank's CCKP, CMIP5 models, which are utilized within the AR5 of the IPCC</v>
      </c>
      <c r="M192" s="32" cm="1">
        <f t="array" ref="M192">INDEX('Codebook Machine Read'!T:T,MATCH(TRUE,INDEX('Codebook Machine Read'!S:S='Data Catalogue 2023_RSS'!M192,0),0))</f>
        <v>90</v>
      </c>
      <c r="N192" s="32">
        <f>VLOOKUP('Data Catalogue 2023_RSS'!N192,'Codebook Machine Read'!D:E,2,FALSE)</f>
        <v>9</v>
      </c>
      <c r="O192" s="32">
        <f>VLOOKUP('Data Catalogue 2023_RSS'!O192,'Codebook Machine Read'!A:B,2,FALSE)</f>
        <v>2</v>
      </c>
      <c r="P192" s="33">
        <f>VLOOKUP('Data Catalogue 2023_RSS'!P192,'Codebook Machine Read'!V:W,2,FALSE)</f>
        <v>149</v>
      </c>
      <c r="Q192" s="32">
        <f>VLOOKUP('Data Catalogue 2023_RSS'!Q192,'Codebook Machine Read'!Y:Z,2,FALSE)</f>
        <v>3</v>
      </c>
      <c r="R192" s="32">
        <f>VLOOKUP('Data Catalogue 2023_RSS'!R192,'Codebook Machine Read'!AB:AC,2,FALSE)</f>
        <v>2</v>
      </c>
      <c r="S192" s="34">
        <f>VLOOKUP('Data Catalogue 2023_Excel'!R192,'Codebook Machine Read'!G:H,2,FALSE)</f>
        <v>1</v>
      </c>
      <c r="T192" s="36">
        <f>'Data Catalogue 2023_RSS'!T192</f>
        <v>1995</v>
      </c>
      <c r="U192" s="36">
        <f>'Data Catalogue 2023_RSS'!U192</f>
        <v>2100</v>
      </c>
      <c r="V192" s="34">
        <f>VLOOKUP('Data Catalogue 2023_Excel'!S192,'Codebook Machine Read'!$P:$Q,2, FALSE)</f>
        <v>7</v>
      </c>
      <c r="W192" s="31" t="str">
        <f>'Data Catalogue 2023_RSS'!W192</f>
        <v>https://climateknowledgeportal.worldbank.org/country/malaysia/climate-data-projections</v>
      </c>
      <c r="X192" s="35">
        <f>'Data Catalogue 2023_RSS'!X192</f>
        <v>0</v>
      </c>
      <c r="Y192" s="35">
        <f>'Data Catalogue 2023_RSS'!Y192</f>
        <v>1</v>
      </c>
      <c r="Z192" s="35">
        <f>'Data Catalogue 2023_RSS'!Z192</f>
        <v>1</v>
      </c>
      <c r="AA192" s="35">
        <f>'Data Catalogue 2023_RSS'!AA192</f>
        <v>1</v>
      </c>
      <c r="AB192" s="35">
        <f>'Data Catalogue 2023_RSS'!AB192</f>
        <v>1</v>
      </c>
      <c r="AC192" s="35">
        <f>'Data Catalogue 2023_RSS'!AC192</f>
        <v>0</v>
      </c>
      <c r="AD192" s="35">
        <f>'Data Catalogue 2023_RSS'!AD192</f>
        <v>1</v>
      </c>
      <c r="AE192" s="35">
        <f>'Data Catalogue 2023_RSS'!AE192</f>
        <v>1</v>
      </c>
      <c r="AF192" s="31" t="str">
        <f>'Data Catalogue 2023_RSS'!AF192</f>
        <v xml:space="preserve">The page presents Malaysia's projected climate. The Mean Projections page offers Climate Change Knowledge Portal (CCKP)'s complete suite of indicators for in-depth analysis into future climate scenarios and potential risks due to changing climates. Data can be investigated as either the projected mean or anomaly (change) and is presented spatially, as a seasonal cycle, time series, or heat plot, which shows seasonal change over long-term time horizons. Data can be analysed as annual or seasonal; monthly data is available in the Data Download page. You can further tailor your analysis by selecting different projected climatology and emission scenarios, or Shared Socioeconomic Pathways (SSPs). SSPs are meant to provide insight into future climates based on defined emissions, mitigation efforts, and development paths. </v>
      </c>
    </row>
    <row r="193" spans="1:32" x14ac:dyDescent="0.2">
      <c r="A193" s="30">
        <f>'Data Catalogue 2023_RSS'!A193</f>
        <v>191</v>
      </c>
      <c r="B193" s="30">
        <f>'Data Catalogue 2023_RSS'!B193</f>
        <v>52</v>
      </c>
      <c r="C193" s="30">
        <f>'Data Catalogue 2023_RSS'!C193</f>
        <v>2</v>
      </c>
      <c r="D193" s="30" t="str">
        <f>'Data Catalogue 2023_RSS'!D193</f>
        <v>52.2</v>
      </c>
      <c r="E193" s="31" t="str">
        <f>'Data Catalogue 2023_RSS'!E193</f>
        <v>Rainfall</v>
      </c>
      <c r="F193" s="32">
        <f>VLOOKUP('Data Catalogue 2023_RSS'!F193,'Codebook Machine Read'!J:K,2,FALSE)</f>
        <v>5</v>
      </c>
      <c r="G193" s="32">
        <f>VLOOKUP('Data Catalogue 2023_RSS'!G193,'Codebook Machine Read'!AE:AF,2,FALSE)</f>
        <v>4</v>
      </c>
      <c r="H193" s="32" t="str">
        <f>'Data Catalogue 2023_RSS'!H193</f>
        <v>location</v>
      </c>
      <c r="I193" s="32">
        <f>'Data Catalogue 2023_RSS'!I193</f>
        <v>108</v>
      </c>
      <c r="J193" s="30" t="str">
        <f>'Data Catalogue 2023_RSS'!J193</f>
        <v>expphy.phy.rain.location.did</v>
      </c>
      <c r="K193" s="30" t="str">
        <f>'Data Catalogue 2023_RSS'!K193</f>
        <v>expphy.phy.rain.location.did.52.2</v>
      </c>
      <c r="L193" s="31" t="str">
        <f>'Data Catalogue 2023_RSS'!L193</f>
        <v>1. Regional Hydro-Climate Model (Reg HCM)
2. INFORM 2019 Risk Index
3. ND-GAIN Index
4. RCP Emission pathway
5. Coastal Vulnerability Index
6. MetMalaysia</v>
      </c>
      <c r="M193" s="32" cm="1">
        <f t="array" ref="M193">INDEX('Codebook Machine Read'!T:T,MATCH(TRUE,INDEX('Codebook Machine Read'!S:S='Data Catalogue 2023_RSS'!M193,0),0))</f>
        <v>90</v>
      </c>
      <c r="N193" s="32">
        <f>VLOOKUP('Data Catalogue 2023_RSS'!N193,'Codebook Machine Read'!D:E,2,FALSE)</f>
        <v>24</v>
      </c>
      <c r="O193" s="32">
        <f>VLOOKUP('Data Catalogue 2023_RSS'!O193,'Codebook Machine Read'!A:B,2,FALSE)</f>
        <v>1</v>
      </c>
      <c r="P193" s="33">
        <f>VLOOKUP('Data Catalogue 2023_RSS'!P193,'Codebook Machine Read'!V:W,2,FALSE)</f>
        <v>30</v>
      </c>
      <c r="Q193" s="32">
        <f>VLOOKUP('Data Catalogue 2023_RSS'!Q193,'Codebook Machine Read'!Y:Z,2,FALSE)</f>
        <v>4</v>
      </c>
      <c r="R193" s="32">
        <f>VLOOKUP('Data Catalogue 2023_RSS'!R193,'Codebook Machine Read'!AB:AC,2,FALSE)</f>
        <v>1</v>
      </c>
      <c r="S193" s="34">
        <f>VLOOKUP('Data Catalogue 2023_Excel'!R193,'Codebook Machine Read'!G:H,2,FALSE)</f>
        <v>1</v>
      </c>
      <c r="T193" s="36">
        <f>'Data Catalogue 2023_RSS'!T193</f>
        <v>0</v>
      </c>
      <c r="U193" s="36">
        <f>'Data Catalogue 2023_RSS'!U193</f>
        <v>0</v>
      </c>
      <c r="V193" s="34">
        <f>VLOOKUP('Data Catalogue 2023_Excel'!S193,'Codebook Machine Read'!$P:$Q,2, FALSE)</f>
        <v>2</v>
      </c>
      <c r="W193" s="31" t="str">
        <f>'Data Catalogue 2023_RSS'!W193</f>
        <v>https://publicinfobanjir.water.gov.my/hujan/data-hujan/?lang=en</v>
      </c>
      <c r="X193" s="35">
        <f>'Data Catalogue 2023_RSS'!X193</f>
        <v>0</v>
      </c>
      <c r="Y193" s="35">
        <f>'Data Catalogue 2023_RSS'!Y193</f>
        <v>1</v>
      </c>
      <c r="Z193" s="35">
        <f>'Data Catalogue 2023_RSS'!Z193</f>
        <v>1</v>
      </c>
      <c r="AA193" s="35">
        <f>'Data Catalogue 2023_RSS'!AA193</f>
        <v>1</v>
      </c>
      <c r="AB193" s="35">
        <f>'Data Catalogue 2023_RSS'!AB193</f>
        <v>1</v>
      </c>
      <c r="AC193" s="35">
        <f>'Data Catalogue 2023_RSS'!AC193</f>
        <v>0</v>
      </c>
      <c r="AD193" s="35">
        <f>'Data Catalogue 2023_RSS'!AD193</f>
        <v>1</v>
      </c>
      <c r="AE193" s="35">
        <f>'Data Catalogue 2023_RSS'!AE193</f>
        <v>1</v>
      </c>
      <c r="AF193" s="31" t="str">
        <f>'Data Catalogue 2023_RSS'!AF193</f>
        <v xml:space="preserve">DID publishes daily rainfall data available from the past 6 days until present date and time at state, district and station levels. Daily rainfall updated every 30 minutes. </v>
      </c>
    </row>
    <row r="194" spans="1:32" x14ac:dyDescent="0.2">
      <c r="A194" s="30">
        <f>'Data Catalogue 2023_RSS'!A194</f>
        <v>192</v>
      </c>
      <c r="B194" s="30">
        <f>'Data Catalogue 2023_RSS'!B194</f>
        <v>52</v>
      </c>
      <c r="C194" s="30">
        <f>'Data Catalogue 2023_RSS'!C194</f>
        <v>3</v>
      </c>
      <c r="D194" s="30" t="str">
        <f>'Data Catalogue 2023_RSS'!D194</f>
        <v>52.3</v>
      </c>
      <c r="E194" s="31" t="str">
        <f>'Data Catalogue 2023_RSS'!E194</f>
        <v>Rainfall</v>
      </c>
      <c r="F194" s="32">
        <f>VLOOKUP('Data Catalogue 2023_RSS'!F194,'Codebook Machine Read'!J:K,2,FALSE)</f>
        <v>5</v>
      </c>
      <c r="G194" s="32">
        <f>VLOOKUP('Data Catalogue 2023_RSS'!G194,'Codebook Machine Read'!AE:AF,2,FALSE)</f>
        <v>4</v>
      </c>
      <c r="H194" s="32" t="str">
        <f>'Data Catalogue 2023_RSS'!H194</f>
        <v>location</v>
      </c>
      <c r="I194" s="32">
        <f>'Data Catalogue 2023_RSS'!I194</f>
        <v>108</v>
      </c>
      <c r="J194" s="30" t="str">
        <f>'Data Catalogue 2023_RSS'!J194</f>
        <v>expphy.phy.rain.location.dosm</v>
      </c>
      <c r="K194" s="30" t="str">
        <f>'Data Catalogue 2023_RSS'!K194</f>
        <v>expphy.phy.rain.location.dosm.52.3</v>
      </c>
      <c r="L194" s="31" t="str">
        <f>'Data Catalogue 2023_RSS'!L194</f>
        <v>1. Regional Hydro-Climate Model (Reg HCM)
2. INFORM 2019 Risk Index
3. ND-GAIN Index
4. RCP Emission pathway
5. Coastal Vulnerability Index
6. MetMalaysia</v>
      </c>
      <c r="M194" s="32" cm="1">
        <f t="array" ref="M194">INDEX('Codebook Machine Read'!T:T,MATCH(TRUE,INDEX('Codebook Machine Read'!S:S='Data Catalogue 2023_RSS'!M194,0),0))</f>
        <v>90</v>
      </c>
      <c r="N194" s="32">
        <f>VLOOKUP('Data Catalogue 2023_RSS'!N194,'Codebook Machine Read'!D:E,2,FALSE)</f>
        <v>24</v>
      </c>
      <c r="O194" s="32">
        <f>VLOOKUP('Data Catalogue 2023_RSS'!O194,'Codebook Machine Read'!A:B,2,FALSE)</f>
        <v>1</v>
      </c>
      <c r="P194" s="33">
        <f>VLOOKUP('Data Catalogue 2023_RSS'!P194,'Codebook Machine Read'!V:W,2,FALSE)</f>
        <v>31</v>
      </c>
      <c r="Q194" s="32">
        <f>VLOOKUP('Data Catalogue 2023_RSS'!Q194,'Codebook Machine Read'!Y:Z,2,FALSE)</f>
        <v>4</v>
      </c>
      <c r="R194" s="32">
        <f>VLOOKUP('Data Catalogue 2023_RSS'!R194,'Codebook Machine Read'!AB:AC,2,FALSE)</f>
        <v>1</v>
      </c>
      <c r="S194" s="34">
        <f>VLOOKUP('Data Catalogue 2023_Excel'!R194,'Codebook Machine Read'!G:H,2,FALSE)</f>
        <v>1</v>
      </c>
      <c r="T194" s="36">
        <f>'Data Catalogue 2023_RSS'!T194</f>
        <v>2004</v>
      </c>
      <c r="U194" s="36">
        <f>'Data Catalogue 2023_RSS'!U194</f>
        <v>2021</v>
      </c>
      <c r="V194" s="34">
        <f>VLOOKUP('Data Catalogue 2023_Excel'!S194,'Codebook Machine Read'!$P:$Q,2, FALSE)</f>
        <v>7</v>
      </c>
      <c r="W194" s="31" t="str">
        <f>'Data Catalogue 2023_RSS'!W194</f>
        <v>https://newss.statistics.gov.my/newss-portalx/ep/epProductFreeDownloadSearch.seam</v>
      </c>
      <c r="X194" s="35">
        <f>'Data Catalogue 2023_RSS'!X194</f>
        <v>0</v>
      </c>
      <c r="Y194" s="35">
        <f>'Data Catalogue 2023_RSS'!Y194</f>
        <v>1</v>
      </c>
      <c r="Z194" s="35">
        <f>'Data Catalogue 2023_RSS'!Z194</f>
        <v>1</v>
      </c>
      <c r="AA194" s="35">
        <f>'Data Catalogue 2023_RSS'!AA194</f>
        <v>1</v>
      </c>
      <c r="AB194" s="35">
        <f>'Data Catalogue 2023_RSS'!AB194</f>
        <v>1</v>
      </c>
      <c r="AC194" s="35">
        <f>'Data Catalogue 2023_RSS'!AC194</f>
        <v>0</v>
      </c>
      <c r="AD194" s="35">
        <f>'Data Catalogue 2023_RSS'!AD194</f>
        <v>1</v>
      </c>
      <c r="AE194" s="35">
        <f>'Data Catalogue 2023_RSS'!AE194</f>
        <v>1</v>
      </c>
      <c r="AF194" s="31" t="str">
        <f>'Data Catalogue 2023_RSS'!AF194</f>
        <v>DOSM provides data on mean temperature, rainfall volume and mean relative humidity (in %). Go to DOSM eStatistik &gt; click on 'Free Download' on the left pane on the page &gt; search 'Compendium of Environment Statistics' &gt; Table of Component 1. The data available at 24 selected meteorological stations.</v>
      </c>
    </row>
    <row r="195" spans="1:32" x14ac:dyDescent="0.2">
      <c r="A195" s="30">
        <f>'Data Catalogue 2023_RSS'!A195</f>
        <v>193</v>
      </c>
      <c r="B195" s="30">
        <f>'Data Catalogue 2023_RSS'!B195</f>
        <v>52</v>
      </c>
      <c r="C195" s="30">
        <f>'Data Catalogue 2023_RSS'!C195</f>
        <v>4</v>
      </c>
      <c r="D195" s="30" t="str">
        <f>'Data Catalogue 2023_RSS'!D195</f>
        <v>52.4</v>
      </c>
      <c r="E195" s="31" t="str">
        <f>'Data Catalogue 2023_RSS'!E195</f>
        <v>Rainfall</v>
      </c>
      <c r="F195" s="32">
        <f>VLOOKUP('Data Catalogue 2023_RSS'!F195,'Codebook Machine Read'!J:K,2,FALSE)</f>
        <v>5</v>
      </c>
      <c r="G195" s="32">
        <f>VLOOKUP('Data Catalogue 2023_RSS'!G195,'Codebook Machine Read'!AE:AF,2,FALSE)</f>
        <v>4</v>
      </c>
      <c r="H195" s="32" t="str">
        <f>'Data Catalogue 2023_RSS'!H195</f>
        <v>location</v>
      </c>
      <c r="I195" s="32">
        <f>'Data Catalogue 2023_RSS'!I195</f>
        <v>108</v>
      </c>
      <c r="J195" s="30" t="str">
        <f>'Data Catalogue 2023_RSS'!J195</f>
        <v>expphy.phy.rain.location.metmalaysi</v>
      </c>
      <c r="K195" s="30" t="str">
        <f>'Data Catalogue 2023_RSS'!K195</f>
        <v>expphy.phy.rain.location.metmalaysi.52.4</v>
      </c>
      <c r="L195" s="31" t="str">
        <f>'Data Catalogue 2023_RSS'!L195</f>
        <v>1. Regional Hydro-Climate Model (Reg HCM)
2. INFORM 2019 Risk Index
3. ND-GAIN Index
4. RCP Emission pathway
5. Coastal Vulnerability Index
6. MetMalaysia</v>
      </c>
      <c r="M195" s="32" cm="1">
        <f t="array" ref="M195">INDEX('Codebook Machine Read'!T:T,MATCH(TRUE,INDEX('Codebook Machine Read'!S:S='Data Catalogue 2023_RSS'!M195,0),0))</f>
        <v>90</v>
      </c>
      <c r="N195" s="32">
        <f>VLOOKUP('Data Catalogue 2023_RSS'!N195,'Codebook Machine Read'!D:E,2,FALSE)</f>
        <v>24</v>
      </c>
      <c r="O195" s="32">
        <f>VLOOKUP('Data Catalogue 2023_RSS'!O195,'Codebook Machine Read'!A:B,2,FALSE)</f>
        <v>1</v>
      </c>
      <c r="P195" s="33">
        <f>VLOOKUP('Data Catalogue 2023_RSS'!P195,'Codebook Machine Read'!V:W,2,FALSE)</f>
        <v>88</v>
      </c>
      <c r="Q195" s="32">
        <f>VLOOKUP('Data Catalogue 2023_RSS'!Q195,'Codebook Machine Read'!Y:Z,2,FALSE)</f>
        <v>4</v>
      </c>
      <c r="R195" s="32">
        <f>VLOOKUP('Data Catalogue 2023_RSS'!R195,'Codebook Machine Read'!AB:AC,2,FALSE)</f>
        <v>1</v>
      </c>
      <c r="S195" s="34">
        <f>VLOOKUP('Data Catalogue 2023_Excel'!R195,'Codebook Machine Read'!G:H,2,FALSE)</f>
        <v>1</v>
      </c>
      <c r="T195" s="36">
        <f>'Data Catalogue 2023_RSS'!T195</f>
        <v>2016</v>
      </c>
      <c r="U195" s="36">
        <f>'Data Catalogue 2023_RSS'!U195</f>
        <v>2020</v>
      </c>
      <c r="V195" s="34">
        <f>VLOOKUP('Data Catalogue 2023_Excel'!S195,'Codebook Machine Read'!$P:$Q,2, FALSE)</f>
        <v>7</v>
      </c>
      <c r="W195" s="31" t="str">
        <f>'Data Catalogue 2023_RSS'!W195</f>
        <v>https://www.met.gov.my/penerbitan/laporan-tahunan/</v>
      </c>
      <c r="X195" s="35">
        <f>'Data Catalogue 2023_RSS'!X195</f>
        <v>0</v>
      </c>
      <c r="Y195" s="35">
        <f>'Data Catalogue 2023_RSS'!Y195</f>
        <v>1</v>
      </c>
      <c r="Z195" s="35">
        <f>'Data Catalogue 2023_RSS'!Z195</f>
        <v>1</v>
      </c>
      <c r="AA195" s="35">
        <f>'Data Catalogue 2023_RSS'!AA195</f>
        <v>1</v>
      </c>
      <c r="AB195" s="35">
        <f>'Data Catalogue 2023_RSS'!AB195</f>
        <v>1</v>
      </c>
      <c r="AC195" s="35">
        <f>'Data Catalogue 2023_RSS'!AC195</f>
        <v>0</v>
      </c>
      <c r="AD195" s="35">
        <f>'Data Catalogue 2023_RSS'!AD195</f>
        <v>1</v>
      </c>
      <c r="AE195" s="35">
        <f>'Data Catalogue 2023_RSS'!AE195</f>
        <v>1</v>
      </c>
      <c r="AF195" s="31" t="str">
        <f>'Data Catalogue 2023_RSS'!AF195</f>
        <v>MetMalaysia discloses their historical data through their Annual Reports. They use the tendency of low/high rainfall (historical), and also provides a 6-mth forward looking weather forecast (Tinjauan Cuaca Jangka Panjang).</v>
      </c>
    </row>
    <row r="196" spans="1:32" x14ac:dyDescent="0.2">
      <c r="A196" s="30">
        <f>'Data Catalogue 2023_RSS'!A196</f>
        <v>194</v>
      </c>
      <c r="B196" s="30">
        <f>'Data Catalogue 2023_RSS'!B196</f>
        <v>52</v>
      </c>
      <c r="C196" s="30">
        <f>'Data Catalogue 2023_RSS'!C196</f>
        <v>5</v>
      </c>
      <c r="D196" s="30" t="str">
        <f>'Data Catalogue 2023_RSS'!D196</f>
        <v>52.5</v>
      </c>
      <c r="E196" s="31" t="str">
        <f>'Data Catalogue 2023_RSS'!E196</f>
        <v>Rainfall</v>
      </c>
      <c r="F196" s="32">
        <f>VLOOKUP('Data Catalogue 2023_RSS'!F196,'Codebook Machine Read'!J:K,2,FALSE)</f>
        <v>5</v>
      </c>
      <c r="G196" s="32">
        <f>VLOOKUP('Data Catalogue 2023_RSS'!G196,'Codebook Machine Read'!AE:AF,2,FALSE)</f>
        <v>4</v>
      </c>
      <c r="H196" s="32" t="str">
        <f>'Data Catalogue 2023_RSS'!H196</f>
        <v>region</v>
      </c>
      <c r="I196" s="32">
        <f>'Data Catalogue 2023_RSS'!I196</f>
        <v>109</v>
      </c>
      <c r="J196" s="30" t="str">
        <f>'Data Catalogue 2023_RSS'!J196</f>
        <v>expphy.phy.rain.region.dosm</v>
      </c>
      <c r="K196" s="30" t="str">
        <f>'Data Catalogue 2023_RSS'!K196</f>
        <v>expphy.phy.rain.region.dosm.52.5</v>
      </c>
      <c r="L196" s="31" t="str">
        <f>'Data Catalogue 2023_RSS'!L196</f>
        <v>MetMalaysia</v>
      </c>
      <c r="M196" s="32" cm="1">
        <f t="array" ref="M196">INDEX('Codebook Machine Read'!T:T,MATCH(TRUE,INDEX('Codebook Machine Read'!S:S='Data Catalogue 2023_RSS'!M196,0),0))</f>
        <v>90</v>
      </c>
      <c r="N196" s="32">
        <f>VLOOKUP('Data Catalogue 2023_RSS'!N196,'Codebook Machine Read'!D:E,2,FALSE)</f>
        <v>31</v>
      </c>
      <c r="O196" s="32">
        <f>VLOOKUP('Data Catalogue 2023_RSS'!O196,'Codebook Machine Read'!A:B,2,FALSE)</f>
        <v>1</v>
      </c>
      <c r="P196" s="33">
        <f>VLOOKUP('Data Catalogue 2023_RSS'!P196,'Codebook Machine Read'!V:W,2,FALSE)</f>
        <v>31</v>
      </c>
      <c r="Q196" s="32">
        <f>VLOOKUP('Data Catalogue 2023_RSS'!Q196,'Codebook Machine Read'!Y:Z,2,FALSE)</f>
        <v>4</v>
      </c>
      <c r="R196" s="32">
        <f>VLOOKUP('Data Catalogue 2023_RSS'!R196,'Codebook Machine Read'!AB:AC,2,FALSE)</f>
        <v>1</v>
      </c>
      <c r="S196" s="34">
        <f>VLOOKUP('Data Catalogue 2023_Excel'!R196,'Codebook Machine Read'!G:H,2,FALSE)</f>
        <v>1</v>
      </c>
      <c r="T196" s="36">
        <f>'Data Catalogue 2023_RSS'!T196</f>
        <v>2009</v>
      </c>
      <c r="U196" s="36">
        <f>'Data Catalogue 2023_RSS'!U196</f>
        <v>2021</v>
      </c>
      <c r="V196" s="34">
        <f>VLOOKUP('Data Catalogue 2023_Excel'!S196,'Codebook Machine Read'!$P:$Q,2, FALSE)</f>
        <v>7</v>
      </c>
      <c r="W196" s="31" t="str">
        <f>'Data Catalogue 2023_RSS'!W196</f>
        <v>https://newss.statistics.gov.my/newss-portalx/ep/epProductFreeDownloadSearch.seam</v>
      </c>
      <c r="X196" s="35">
        <f>'Data Catalogue 2023_RSS'!X196</f>
        <v>0</v>
      </c>
      <c r="Y196" s="35">
        <f>'Data Catalogue 2023_RSS'!Y196</f>
        <v>1</v>
      </c>
      <c r="Z196" s="35">
        <f>'Data Catalogue 2023_RSS'!Z196</f>
        <v>1</v>
      </c>
      <c r="AA196" s="35">
        <f>'Data Catalogue 2023_RSS'!AA196</f>
        <v>1</v>
      </c>
      <c r="AB196" s="35">
        <f>'Data Catalogue 2023_RSS'!AB196</f>
        <v>1</v>
      </c>
      <c r="AC196" s="35">
        <f>'Data Catalogue 2023_RSS'!AC196</f>
        <v>0</v>
      </c>
      <c r="AD196" s="35">
        <f>'Data Catalogue 2023_RSS'!AD196</f>
        <v>1</v>
      </c>
      <c r="AE196" s="35">
        <f>'Data Catalogue 2023_RSS'!AE196</f>
        <v>1</v>
      </c>
      <c r="AF196" s="31" t="str">
        <f>'Data Catalogue 2023_RSS'!AF196</f>
        <v>DOSM provides data on mean temperature, rainfall volume and mean relative humidity (in %). Go to DOSM eStatistik &gt; click on 'Free Download' on the left pane on the page &gt; search 'Compendium of Environment Statistics' &gt; Table of Component 1 (1.1 Mean temperature, rainfall volume and mean relative humidity, Malaysia).</v>
      </c>
    </row>
    <row r="197" spans="1:32" x14ac:dyDescent="0.2">
      <c r="A197" s="30">
        <f>'Data Catalogue 2023_RSS'!A197</f>
        <v>195</v>
      </c>
      <c r="B197" s="30">
        <f>'Data Catalogue 2023_RSS'!B197</f>
        <v>53</v>
      </c>
      <c r="C197" s="30">
        <f>'Data Catalogue 2023_RSS'!C197</f>
        <v>1</v>
      </c>
      <c r="D197" s="30" t="str">
        <f>'Data Catalogue 2023_RSS'!D197</f>
        <v>53.1</v>
      </c>
      <c r="E197" s="31" t="str">
        <f>'Data Catalogue 2023_RSS'!E197</f>
        <v>Drought</v>
      </c>
      <c r="F197" s="32">
        <f>VLOOKUP('Data Catalogue 2023_RSS'!F197,'Codebook Machine Read'!J:K,2,FALSE)</f>
        <v>5</v>
      </c>
      <c r="G197" s="32">
        <f>VLOOKUP('Data Catalogue 2023_RSS'!G197,'Codebook Machine Read'!AE:AF,2,FALSE)</f>
        <v>4</v>
      </c>
      <c r="H197" s="32" t="str">
        <f>'Data Catalogue 2023_RSS'!H197</f>
        <v>country</v>
      </c>
      <c r="I197" s="32">
        <f>'Data Catalogue 2023_RSS'!I197</f>
        <v>110</v>
      </c>
      <c r="J197" s="30" t="str">
        <f>'Data Catalogue 2023_RSS'!J197</f>
        <v>expphy.phy.droug.country.wb</v>
      </c>
      <c r="K197" s="30" t="str">
        <f>'Data Catalogue 2023_RSS'!K197</f>
        <v>expphy.phy.droug.country.wb.53.1</v>
      </c>
      <c r="L197" s="31" t="str">
        <f>'Data Catalogue 2023_RSS'!L197</f>
        <v>1. National database
2. World Bank's CCKP, CMIP5 models, which are utilised within the AR5 of the IPCC</v>
      </c>
      <c r="M197" s="32" cm="1">
        <f t="array" ref="M197">INDEX('Codebook Machine Read'!T:T,MATCH(TRUE,INDEX('Codebook Machine Read'!S:S='Data Catalogue 2023_RSS'!M197,0),0))</f>
        <v>129</v>
      </c>
      <c r="N197" s="32">
        <f>VLOOKUP('Data Catalogue 2023_RSS'!N197,'Codebook Machine Read'!D:E,2,FALSE)</f>
        <v>9</v>
      </c>
      <c r="O197" s="32">
        <f>VLOOKUP('Data Catalogue 2023_RSS'!O197,'Codebook Machine Read'!A:B,2,FALSE)</f>
        <v>2</v>
      </c>
      <c r="P197" s="33">
        <f>VLOOKUP('Data Catalogue 2023_RSS'!P197,'Codebook Machine Read'!V:W,2,FALSE)</f>
        <v>149</v>
      </c>
      <c r="Q197" s="32">
        <f>VLOOKUP('Data Catalogue 2023_RSS'!Q197,'Codebook Machine Read'!Y:Z,2,FALSE)</f>
        <v>3</v>
      </c>
      <c r="R197" s="32">
        <f>VLOOKUP('Data Catalogue 2023_RSS'!R197,'Codebook Machine Read'!AB:AC,2,FALSE)</f>
        <v>2</v>
      </c>
      <c r="S197" s="34">
        <f>VLOOKUP('Data Catalogue 2023_Excel'!R197,'Codebook Machine Read'!G:H,2,FALSE)</f>
        <v>1</v>
      </c>
      <c r="T197" s="36">
        <f>'Data Catalogue 2023_RSS'!T197</f>
        <v>1995</v>
      </c>
      <c r="U197" s="36">
        <f>'Data Catalogue 2023_RSS'!U197</f>
        <v>2100</v>
      </c>
      <c r="V197" s="34">
        <f>VLOOKUP('Data Catalogue 2023_Excel'!S197,'Codebook Machine Read'!$P:$Q,2, FALSE)</f>
        <v>7</v>
      </c>
      <c r="W197" s="31" t="str">
        <f>'Data Catalogue 2023_RSS'!W197</f>
        <v>https://climateknowledgeportal.worldbank.org/country/malaysia/climate-data-projections</v>
      </c>
      <c r="X197" s="35">
        <f>'Data Catalogue 2023_RSS'!X197</f>
        <v>0</v>
      </c>
      <c r="Y197" s="35">
        <f>'Data Catalogue 2023_RSS'!Y197</f>
        <v>1</v>
      </c>
      <c r="Z197" s="35">
        <f>'Data Catalogue 2023_RSS'!Z197</f>
        <v>1</v>
      </c>
      <c r="AA197" s="35">
        <f>'Data Catalogue 2023_RSS'!AA197</f>
        <v>1</v>
      </c>
      <c r="AB197" s="35">
        <f>'Data Catalogue 2023_RSS'!AB197</f>
        <v>1</v>
      </c>
      <c r="AC197" s="35">
        <f>'Data Catalogue 2023_RSS'!AC197</f>
        <v>0</v>
      </c>
      <c r="AD197" s="35">
        <f>'Data Catalogue 2023_RSS'!AD197</f>
        <v>1</v>
      </c>
      <c r="AE197" s="35">
        <f>'Data Catalogue 2023_RSS'!AE197</f>
        <v>1</v>
      </c>
      <c r="AF197" s="31" t="str">
        <f>'Data Catalogue 2023_RSS'!AF197</f>
        <v>World Bank provides data on the temperature projection and projected number of consecutive dry days.</v>
      </c>
    </row>
    <row r="198" spans="1:32" x14ac:dyDescent="0.2">
      <c r="A198" s="30">
        <f>'Data Catalogue 2023_RSS'!A198</f>
        <v>196</v>
      </c>
      <c r="B198" s="30">
        <f>'Data Catalogue 2023_RSS'!B198</f>
        <v>53</v>
      </c>
      <c r="C198" s="30">
        <f>'Data Catalogue 2023_RSS'!C198</f>
        <v>2</v>
      </c>
      <c r="D198" s="30" t="str">
        <f>'Data Catalogue 2023_RSS'!D198</f>
        <v>53.2</v>
      </c>
      <c r="E198" s="31" t="str">
        <f>'Data Catalogue 2023_RSS'!E198</f>
        <v>Drought</v>
      </c>
      <c r="F198" s="32">
        <f>VLOOKUP('Data Catalogue 2023_RSS'!F198,'Codebook Machine Read'!J:K,2,FALSE)</f>
        <v>5</v>
      </c>
      <c r="G198" s="32">
        <f>VLOOKUP('Data Catalogue 2023_RSS'!G198,'Codebook Machine Read'!AE:AF,2,FALSE)</f>
        <v>4</v>
      </c>
      <c r="H198" s="32" t="str">
        <f>'Data Catalogue 2023_RSS'!H198</f>
        <v>bycountrymap</v>
      </c>
      <c r="I198" s="32">
        <f>'Data Catalogue 2023_RSS'!I198</f>
        <v>111</v>
      </c>
      <c r="J198" s="30" t="str">
        <f>'Data Catalogue 2023_RSS'!J198</f>
        <v>expphy.phy.droug.bycountrymap.cieisimp</v>
      </c>
      <c r="K198" s="30" t="str">
        <f>'Data Catalogue 2023_RSS'!K198</f>
        <v>expphy.phy.droug.bycountrymap.cieisimp.53.2</v>
      </c>
      <c r="L198" s="31" t="str">
        <f>'Data Catalogue 2023_RSS'!L198</f>
        <v>The Inter-Sectoral Impact Model Intercomparison Project (ISIMIP)</v>
      </c>
      <c r="M198" s="32" cm="1">
        <f t="array" ref="M198">INDEX('Codebook Machine Read'!T:T,MATCH(TRUE,INDEX('Codebook Machine Read'!S:S='Data Catalogue 2023_RSS'!M198,0),0))</f>
        <v>128</v>
      </c>
      <c r="N198" s="32">
        <f>VLOOKUP('Data Catalogue 2023_RSS'!N198,'Codebook Machine Read'!D:E,2,FALSE)</f>
        <v>10</v>
      </c>
      <c r="O198" s="32">
        <f>VLOOKUP('Data Catalogue 2023_RSS'!O198,'Codebook Machine Read'!A:B,2,FALSE)</f>
        <v>2</v>
      </c>
      <c r="P198" s="33">
        <f>VLOOKUP('Data Catalogue 2023_RSS'!P198,'Codebook Machine Read'!V:W,2,FALSE)</f>
        <v>24</v>
      </c>
      <c r="Q198" s="32">
        <f>VLOOKUP('Data Catalogue 2023_RSS'!Q198,'Codebook Machine Read'!Y:Z,2,FALSE)</f>
        <v>3</v>
      </c>
      <c r="R198" s="32">
        <f>VLOOKUP('Data Catalogue 2023_RSS'!R198,'Codebook Machine Read'!AB:AC,2,FALSE)</f>
        <v>2</v>
      </c>
      <c r="S198" s="34">
        <f>VLOOKUP('Data Catalogue 2023_Excel'!R198,'Codebook Machine Read'!G:H,2,FALSE)</f>
        <v>1</v>
      </c>
      <c r="T198" s="36">
        <f>'Data Catalogue 2023_RSS'!T198</f>
        <v>2015</v>
      </c>
      <c r="U198" s="36">
        <f>'Data Catalogue 2023_RSS'!U198</f>
        <v>2100</v>
      </c>
      <c r="V198" s="34">
        <f>VLOOKUP('Data Catalogue 2023_Excel'!S198,'Codebook Machine Read'!$P:$Q,2, FALSE)</f>
        <v>99</v>
      </c>
      <c r="W198" s="31" t="str">
        <f>'Data Catalogue 2023_RSS'!W198</f>
        <v>https://climate-impact-explorer.climateanalytics.org/</v>
      </c>
      <c r="X198" s="35">
        <f>'Data Catalogue 2023_RSS'!X198</f>
        <v>0</v>
      </c>
      <c r="Y198" s="35">
        <f>'Data Catalogue 2023_RSS'!Y198</f>
        <v>1</v>
      </c>
      <c r="Z198" s="35">
        <f>'Data Catalogue 2023_RSS'!Z198</f>
        <v>1</v>
      </c>
      <c r="AA198" s="35">
        <f>'Data Catalogue 2023_RSS'!AA198</f>
        <v>1</v>
      </c>
      <c r="AB198" s="35">
        <f>'Data Catalogue 2023_RSS'!AB198</f>
        <v>1</v>
      </c>
      <c r="AC198" s="35">
        <f>'Data Catalogue 2023_RSS'!AC198</f>
        <v>0</v>
      </c>
      <c r="AD198" s="35">
        <f>'Data Catalogue 2023_RSS'!AD198</f>
        <v>1</v>
      </c>
      <c r="AE198" s="35">
        <f>'Data Catalogue 2023_RSS'!AE198</f>
        <v>1</v>
      </c>
      <c r="AF198" s="31" t="str">
        <f>'Data Catalogue 2023_RSS'!AF198</f>
        <v>Data and map from ISIMIP shows how changes in soil moisture is expected to play out over time in Malaysia at different global warming levels compared to the reference period 1986-2006, based on different scenarios.</v>
      </c>
    </row>
    <row r="199" spans="1:32" x14ac:dyDescent="0.2">
      <c r="A199" s="30">
        <f>'Data Catalogue 2023_RSS'!A199</f>
        <v>197</v>
      </c>
      <c r="B199" s="30">
        <f>'Data Catalogue 2023_RSS'!B199</f>
        <v>53</v>
      </c>
      <c r="C199" s="30">
        <f>'Data Catalogue 2023_RSS'!C199</f>
        <v>3</v>
      </c>
      <c r="D199" s="30" t="str">
        <f>'Data Catalogue 2023_RSS'!D199</f>
        <v>53.3</v>
      </c>
      <c r="E199" s="31" t="str">
        <f>'Data Catalogue 2023_RSS'!E199</f>
        <v>Drought</v>
      </c>
      <c r="F199" s="32">
        <f>VLOOKUP('Data Catalogue 2023_RSS'!F199,'Codebook Machine Read'!J:K,2,FALSE)</f>
        <v>5</v>
      </c>
      <c r="G199" s="32">
        <f>VLOOKUP('Data Catalogue 2023_RSS'!G199,'Codebook Machine Read'!AE:AF,2,FALSE)</f>
        <v>4</v>
      </c>
      <c r="H199" s="32" t="str">
        <f>'Data Catalogue 2023_RSS'!H199</f>
        <v>event</v>
      </c>
      <c r="I199" s="32">
        <f>'Data Catalogue 2023_RSS'!I199</f>
        <v>112</v>
      </c>
      <c r="J199" s="30" t="str">
        <f>'Data Catalogue 2023_RSS'!J199</f>
        <v>expphy.phy.droug.event.cred</v>
      </c>
      <c r="K199" s="30" t="str">
        <f>'Data Catalogue 2023_RSS'!K199</f>
        <v>expphy.phy.droug.event.cred.53.3</v>
      </c>
      <c r="L199" s="31" t="str">
        <f>'Data Catalogue 2023_RSS'!L199</f>
        <v>EM-DAT, The International Disaster Database, Centre for Research on the Epidemiology of Disasters</v>
      </c>
      <c r="M199" s="32" cm="1">
        <f t="array" ref="M199">INDEX('Codebook Machine Read'!T:T,MATCH(TRUE,INDEX('Codebook Machine Read'!S:S='Data Catalogue 2023_RSS'!M199,0),0))</f>
        <v>139</v>
      </c>
      <c r="N199" s="32">
        <f>VLOOKUP('Data Catalogue 2023_RSS'!N199,'Codebook Machine Read'!D:E,2,FALSE)</f>
        <v>16</v>
      </c>
      <c r="O199" s="32">
        <f>VLOOKUP('Data Catalogue 2023_RSS'!O199,'Codebook Machine Read'!A:B,2,FALSE)</f>
        <v>1</v>
      </c>
      <c r="P199" s="33">
        <f>VLOOKUP('Data Catalogue 2023_RSS'!P199,'Codebook Machine Read'!V:W,2,FALSE)</f>
        <v>16</v>
      </c>
      <c r="Q199" s="32">
        <f>VLOOKUP('Data Catalogue 2023_RSS'!Q199,'Codebook Machine Read'!Y:Z,2,FALSE)</f>
        <v>3</v>
      </c>
      <c r="R199" s="32">
        <f>VLOOKUP('Data Catalogue 2023_RSS'!R199,'Codebook Machine Read'!AB:AC,2,FALSE)</f>
        <v>2</v>
      </c>
      <c r="S199" s="34">
        <f>VLOOKUP('Data Catalogue 2023_Excel'!R199,'Codebook Machine Read'!G:H,2,FALSE)</f>
        <v>2</v>
      </c>
      <c r="T199" s="36">
        <f>'Data Catalogue 2023_RSS'!T199</f>
        <v>1900</v>
      </c>
      <c r="U199" s="36">
        <f>'Data Catalogue 2023_RSS'!U199</f>
        <v>2023</v>
      </c>
      <c r="V199" s="34">
        <f>VLOOKUP('Data Catalogue 2023_Excel'!S199,'Codebook Machine Read'!$P:$Q,2, FALSE)</f>
        <v>99</v>
      </c>
      <c r="W199" s="31" t="str">
        <f>'Data Catalogue 2023_RSS'!W199</f>
        <v>https://public.emdat.be/</v>
      </c>
      <c r="X199" s="35">
        <f>'Data Catalogue 2023_RSS'!X199</f>
        <v>1</v>
      </c>
      <c r="Y199" s="35">
        <f>'Data Catalogue 2023_RSS'!Y199</f>
        <v>1</v>
      </c>
      <c r="Z199" s="35">
        <f>'Data Catalogue 2023_RSS'!Z199</f>
        <v>1</v>
      </c>
      <c r="AA199" s="35">
        <f>'Data Catalogue 2023_RSS'!AA199</f>
        <v>1</v>
      </c>
      <c r="AB199" s="35">
        <f>'Data Catalogue 2023_RSS'!AB199</f>
        <v>1</v>
      </c>
      <c r="AC199" s="35">
        <f>'Data Catalogue 2023_RSS'!AC199</f>
        <v>1</v>
      </c>
      <c r="AD199" s="35">
        <f>'Data Catalogue 2023_RSS'!AD199</f>
        <v>1</v>
      </c>
      <c r="AE199" s="35">
        <f>'Data Catalogue 2023_RSS'!AE199</f>
        <v>1</v>
      </c>
      <c r="AF199" s="31" t="str">
        <f>'Data Catalogue 2023_RSS'!AF199</f>
        <v>EM-DAT contains data on the occurrence and impacts of over 26,000 mass disasters worldwide from 1900 to the present day. The database is compiled from various sources, including UN agencies, non-governmental organizations, reinsurance companies, research institutes, and press agencies. Accessibility requires registration. Dataset can also be accessed here: https://data.humdata.org/dataset/74163686-a029-4e27-8fbf-c5bfcd13f953/resource/c5ce40d6-07b1-4f36-955a-d6196436ff6b/download/emdat-country-profiles_2023_07_31.xlsx</v>
      </c>
    </row>
    <row r="200" spans="1:32" x14ac:dyDescent="0.2">
      <c r="A200" s="30">
        <f>'Data Catalogue 2023_RSS'!A200</f>
        <v>198</v>
      </c>
      <c r="B200" s="30">
        <f>'Data Catalogue 2023_RSS'!B200</f>
        <v>53</v>
      </c>
      <c r="C200" s="30">
        <f>'Data Catalogue 2023_RSS'!C200</f>
        <v>4</v>
      </c>
      <c r="D200" s="30" t="str">
        <f>'Data Catalogue 2023_RSS'!D200</f>
        <v>53.4</v>
      </c>
      <c r="E200" s="31" t="str">
        <f>'Data Catalogue 2023_RSS'!E200</f>
        <v>Drought</v>
      </c>
      <c r="F200" s="32">
        <f>VLOOKUP('Data Catalogue 2023_RSS'!F200,'Codebook Machine Read'!J:K,2,FALSE)</f>
        <v>5</v>
      </c>
      <c r="G200" s="32">
        <f>VLOOKUP('Data Catalogue 2023_RSS'!G200,'Codebook Machine Read'!AE:AF,2,FALSE)</f>
        <v>4</v>
      </c>
      <c r="H200" s="32" t="str">
        <f>'Data Catalogue 2023_RSS'!H200</f>
        <v>location</v>
      </c>
      <c r="I200" s="32">
        <f>'Data Catalogue 2023_RSS'!I200</f>
        <v>113</v>
      </c>
      <c r="J200" s="30" t="str">
        <f>'Data Catalogue 2023_RSS'!J200</f>
        <v>expphy.phy.droug.location.did</v>
      </c>
      <c r="K200" s="30" t="str">
        <f>'Data Catalogue 2023_RSS'!K200</f>
        <v>expphy.phy.droug.location.did.53.4</v>
      </c>
      <c r="L200" s="31" t="str">
        <f>'Data Catalogue 2023_RSS'!L200</f>
        <v>1. Reg HCM
2. INFORM 2019 Risk Index
3. ND-GAIN Index
4. RCP Emission pathway
5. Coastal Vulnerability Index
6. National Disaster Management Agency (NADMA)</v>
      </c>
      <c r="M200" s="32" cm="1">
        <f t="array" ref="M200">INDEX('Codebook Machine Read'!T:T,MATCH(TRUE,INDEX('Codebook Machine Read'!S:S='Data Catalogue 2023_RSS'!M200,0),0))</f>
        <v>129</v>
      </c>
      <c r="N200" s="32">
        <f>VLOOKUP('Data Catalogue 2023_RSS'!N200,'Codebook Machine Read'!D:E,2,FALSE)</f>
        <v>24</v>
      </c>
      <c r="O200" s="32">
        <f>VLOOKUP('Data Catalogue 2023_RSS'!O200,'Codebook Machine Read'!A:B,2,FALSE)</f>
        <v>1</v>
      </c>
      <c r="P200" s="33">
        <f>VLOOKUP('Data Catalogue 2023_RSS'!P200,'Codebook Machine Read'!V:W,2,FALSE)</f>
        <v>30</v>
      </c>
      <c r="Q200" s="32">
        <f>VLOOKUP('Data Catalogue 2023_RSS'!Q200,'Codebook Machine Read'!Y:Z,2,FALSE)</f>
        <v>4</v>
      </c>
      <c r="R200" s="32">
        <f>VLOOKUP('Data Catalogue 2023_RSS'!R200,'Codebook Machine Read'!AB:AC,2,FALSE)</f>
        <v>1</v>
      </c>
      <c r="S200" s="34">
        <f>VLOOKUP('Data Catalogue 2023_Excel'!R200,'Codebook Machine Read'!G:H,2,FALSE)</f>
        <v>1</v>
      </c>
      <c r="T200" s="36">
        <f>'Data Catalogue 2023_RSS'!T200</f>
        <v>2005</v>
      </c>
      <c r="U200" s="36">
        <f>'Data Catalogue 2023_RSS'!U200</f>
        <v>0</v>
      </c>
      <c r="V200" s="34">
        <f>VLOOKUP('Data Catalogue 2023_Excel'!S200,'Codebook Machine Read'!$P:$Q,2, FALSE)</f>
        <v>4</v>
      </c>
      <c r="W200" s="31" t="str">
        <f>'Data Catalogue 2023_RSS'!W200</f>
        <v>http://infokemarau.water.gov.my/drought_report_page.cfm</v>
      </c>
      <c r="X200" s="35">
        <f>'Data Catalogue 2023_RSS'!X200</f>
        <v>0</v>
      </c>
      <c r="Y200" s="35">
        <f>'Data Catalogue 2023_RSS'!Y200</f>
        <v>1</v>
      </c>
      <c r="Z200" s="35">
        <f>'Data Catalogue 2023_RSS'!Z200</f>
        <v>1</v>
      </c>
      <c r="AA200" s="35">
        <f>'Data Catalogue 2023_RSS'!AA200</f>
        <v>1</v>
      </c>
      <c r="AB200" s="35">
        <f>'Data Catalogue 2023_RSS'!AB200</f>
        <v>1</v>
      </c>
      <c r="AC200" s="35">
        <f>'Data Catalogue 2023_RSS'!AC200</f>
        <v>0</v>
      </c>
      <c r="AD200" s="35">
        <f>'Data Catalogue 2023_RSS'!AD200</f>
        <v>1</v>
      </c>
      <c r="AE200" s="35">
        <f>'Data Catalogue 2023_RSS'!AE200</f>
        <v>1</v>
      </c>
      <c r="AF200" s="31" t="str">
        <f>'Data Catalogue 2023_RSS'!AF200</f>
        <v>DID publishes a monthly drought report that includes stations that record rain deficits based on the long-term means from the past 3 months.</v>
      </c>
    </row>
    <row r="201" spans="1:32" x14ac:dyDescent="0.2">
      <c r="A201" s="30">
        <f>'Data Catalogue 2023_RSS'!A201</f>
        <v>199</v>
      </c>
      <c r="B201" s="30">
        <f>'Data Catalogue 2023_RSS'!B201</f>
        <v>53</v>
      </c>
      <c r="C201" s="30">
        <f>'Data Catalogue 2023_RSS'!C201</f>
        <v>5</v>
      </c>
      <c r="D201" s="30" t="str">
        <f>'Data Catalogue 2023_RSS'!D201</f>
        <v>53.5</v>
      </c>
      <c r="E201" s="31" t="str">
        <f>'Data Catalogue 2023_RSS'!E201</f>
        <v>Drought</v>
      </c>
      <c r="F201" s="32">
        <f>VLOOKUP('Data Catalogue 2023_RSS'!F201,'Codebook Machine Read'!J:K,2,FALSE)</f>
        <v>5</v>
      </c>
      <c r="G201" s="32">
        <f>VLOOKUP('Data Catalogue 2023_RSS'!G201,'Codebook Machine Read'!AE:AF,2,FALSE)</f>
        <v>4</v>
      </c>
      <c r="H201" s="32" t="str">
        <f>'Data Catalogue 2023_RSS'!H201</f>
        <v>location</v>
      </c>
      <c r="I201" s="32">
        <f>'Data Catalogue 2023_RSS'!I201</f>
        <v>113</v>
      </c>
      <c r="J201" s="30" t="str">
        <f>'Data Catalogue 2023_RSS'!J201</f>
        <v>expphy.phy.droug.location.metmalaysi</v>
      </c>
      <c r="K201" s="30" t="str">
        <f>'Data Catalogue 2023_RSS'!K201</f>
        <v>expphy.phy.droug.location.metmalaysi.53.5</v>
      </c>
      <c r="L201" s="31" t="str">
        <f>'Data Catalogue 2023_RSS'!L201</f>
        <v>1. Reg HCM
2. INFORM 2019 Risk Index
3. ND-GAIN Index
4. RCP Emission pathway
5. Coastal Vulnerability Index
6. National Disaster Management Agency (NADMA)</v>
      </c>
      <c r="M201" s="32" cm="1">
        <f t="array" ref="M201">INDEX('Codebook Machine Read'!T:T,MATCH(TRUE,INDEX('Codebook Machine Read'!S:S='Data Catalogue 2023_RSS'!M201,0),0))</f>
        <v>129</v>
      </c>
      <c r="N201" s="32">
        <f>VLOOKUP('Data Catalogue 2023_RSS'!N201,'Codebook Machine Read'!D:E,2,FALSE)</f>
        <v>24</v>
      </c>
      <c r="O201" s="32">
        <f>VLOOKUP('Data Catalogue 2023_RSS'!O201,'Codebook Machine Read'!A:B,2,FALSE)</f>
        <v>2</v>
      </c>
      <c r="P201" s="33">
        <f>VLOOKUP('Data Catalogue 2023_RSS'!P201,'Codebook Machine Read'!V:W,2,FALSE)</f>
        <v>88</v>
      </c>
      <c r="Q201" s="32">
        <f>VLOOKUP('Data Catalogue 2023_RSS'!Q201,'Codebook Machine Read'!Y:Z,2,FALSE)</f>
        <v>4</v>
      </c>
      <c r="R201" s="32">
        <f>VLOOKUP('Data Catalogue 2023_RSS'!R201,'Codebook Machine Read'!AB:AC,2,FALSE)</f>
        <v>1</v>
      </c>
      <c r="S201" s="34">
        <f>VLOOKUP('Data Catalogue 2023_Excel'!R201,'Codebook Machine Read'!G:H,2,FALSE)</f>
        <v>1</v>
      </c>
      <c r="T201" s="36">
        <f>'Data Catalogue 2023_RSS'!T201</f>
        <v>2022</v>
      </c>
      <c r="U201" s="36">
        <f>'Data Catalogue 2023_RSS'!U201</f>
        <v>2022</v>
      </c>
      <c r="V201" s="34">
        <f>VLOOKUP('Data Catalogue 2023_Excel'!S201,'Codebook Machine Read'!$P:$Q,2, FALSE)</f>
        <v>4</v>
      </c>
      <c r="W201" s="31" t="str">
        <f>'Data Catalogue 2023_RSS'!W201</f>
        <v>https://www.met.gov.my/iklim/pemantauan-kemarau/</v>
      </c>
      <c r="X201" s="35">
        <f>'Data Catalogue 2023_RSS'!X201</f>
        <v>0</v>
      </c>
      <c r="Y201" s="35">
        <f>'Data Catalogue 2023_RSS'!Y201</f>
        <v>1</v>
      </c>
      <c r="Z201" s="35">
        <f>'Data Catalogue 2023_RSS'!Z201</f>
        <v>1</v>
      </c>
      <c r="AA201" s="35">
        <f>'Data Catalogue 2023_RSS'!AA201</f>
        <v>1</v>
      </c>
      <c r="AB201" s="35">
        <f>'Data Catalogue 2023_RSS'!AB201</f>
        <v>1</v>
      </c>
      <c r="AC201" s="35">
        <f>'Data Catalogue 2023_RSS'!AC201</f>
        <v>0</v>
      </c>
      <c r="AD201" s="35">
        <f>'Data Catalogue 2023_RSS'!AD201</f>
        <v>1</v>
      </c>
      <c r="AE201" s="35">
        <f>'Data Catalogue 2023_RSS'!AE201</f>
        <v>1</v>
      </c>
      <c r="AF201" s="31" t="str">
        <f>'Data Catalogue 2023_RSS'!AF201</f>
        <v>MetMalaysia provides a 6-month forward-looking projection for Standardized Precipitation Index (SPI) by station (latest available report - Dec 2022, under "Drought Monitoring" tab).</v>
      </c>
    </row>
    <row r="202" spans="1:32" x14ac:dyDescent="0.2">
      <c r="A202" s="30">
        <f>'Data Catalogue 2023_RSS'!A202</f>
        <v>200</v>
      </c>
      <c r="B202" s="30">
        <f>'Data Catalogue 2023_RSS'!B202</f>
        <v>53</v>
      </c>
      <c r="C202" s="30">
        <f>'Data Catalogue 2023_RSS'!C202</f>
        <v>6</v>
      </c>
      <c r="D202" s="30" t="str">
        <f>'Data Catalogue 2023_RSS'!D202</f>
        <v>53.6</v>
      </c>
      <c r="E202" s="31" t="str">
        <f>'Data Catalogue 2023_RSS'!E202</f>
        <v>Drought</v>
      </c>
      <c r="F202" s="32">
        <f>VLOOKUP('Data Catalogue 2023_RSS'!F202,'Codebook Machine Read'!J:K,2,FALSE)</f>
        <v>5</v>
      </c>
      <c r="G202" s="32">
        <f>VLOOKUP('Data Catalogue 2023_RSS'!G202,'Codebook Machine Read'!AE:AF,2,FALSE)</f>
        <v>4</v>
      </c>
      <c r="H202" s="32" t="str">
        <f>'Data Catalogue 2023_RSS'!H202</f>
        <v>bylocationmap</v>
      </c>
      <c r="I202" s="32">
        <f>'Data Catalogue 2023_RSS'!I202</f>
        <v>114</v>
      </c>
      <c r="J202" s="30" t="str">
        <f>'Data Catalogue 2023_RSS'!J202</f>
        <v>expphy.phy.droug.bylocationmap.gdoec</v>
      </c>
      <c r="K202" s="30" t="str">
        <f>'Data Catalogue 2023_RSS'!K202</f>
        <v>expphy.phy.droug.bylocationmap.gdoec.53.6</v>
      </c>
      <c r="L202" s="31" t="str">
        <f>'Data Catalogue 2023_RSS'!L202</f>
        <v>UNCCD/Joint Research Centre of the European Commission</v>
      </c>
      <c r="M202" s="32" cm="1">
        <f t="array" ref="M202">INDEX('Codebook Machine Read'!T:T,MATCH(TRUE,INDEX('Codebook Machine Read'!S:S='Data Catalogue 2023_RSS'!M202,0),0))</f>
        <v>63</v>
      </c>
      <c r="N202" s="32">
        <f>VLOOKUP('Data Catalogue 2023_RSS'!N202,'Codebook Machine Read'!D:E,2,FALSE)</f>
        <v>25</v>
      </c>
      <c r="O202" s="32">
        <f>VLOOKUP('Data Catalogue 2023_RSS'!O202,'Codebook Machine Read'!A:B,2,FALSE)</f>
        <v>1</v>
      </c>
      <c r="P202" s="33">
        <f>VLOOKUP('Data Catalogue 2023_RSS'!P202,'Codebook Machine Read'!V:W,2,FALSE)</f>
        <v>58</v>
      </c>
      <c r="Q202" s="32">
        <f>VLOOKUP('Data Catalogue 2023_RSS'!Q202,'Codebook Machine Read'!Y:Z,2,FALSE)</f>
        <v>3</v>
      </c>
      <c r="R202" s="32">
        <f>VLOOKUP('Data Catalogue 2023_RSS'!R202,'Codebook Machine Read'!AB:AC,2,FALSE)</f>
        <v>2</v>
      </c>
      <c r="S202" s="34">
        <f>VLOOKUP('Data Catalogue 2023_Excel'!R202,'Codebook Machine Read'!G:H,2,FALSE)</f>
        <v>2</v>
      </c>
      <c r="T202" s="36">
        <f>'Data Catalogue 2023_RSS'!T202</f>
        <v>2000</v>
      </c>
      <c r="U202" s="36">
        <f>'Data Catalogue 2023_RSS'!U202</f>
        <v>2018</v>
      </c>
      <c r="V202" s="34">
        <f>VLOOKUP('Data Catalogue 2023_Excel'!S202,'Codebook Machine Read'!$P:$Q,2, FALSE)</f>
        <v>99</v>
      </c>
      <c r="W202" s="31" t="str">
        <f>'Data Catalogue 2023_RSS'!W202</f>
        <v>https://www.unccd.int/land-and-life/drought/toolbox/drought-risk-assessment-visualization-tool</v>
      </c>
      <c r="X202" s="35">
        <f>'Data Catalogue 2023_RSS'!X202</f>
        <v>1</v>
      </c>
      <c r="Y202" s="35">
        <f>'Data Catalogue 2023_RSS'!Y202</f>
        <v>1</v>
      </c>
      <c r="Z202" s="35">
        <f>'Data Catalogue 2023_RSS'!Z202</f>
        <v>1</v>
      </c>
      <c r="AA202" s="35">
        <f>'Data Catalogue 2023_RSS'!AA202</f>
        <v>1</v>
      </c>
      <c r="AB202" s="35">
        <f>'Data Catalogue 2023_RSS'!AB202</f>
        <v>1</v>
      </c>
      <c r="AC202" s="35">
        <f>'Data Catalogue 2023_RSS'!AC202</f>
        <v>1</v>
      </c>
      <c r="AD202" s="35">
        <f>'Data Catalogue 2023_RSS'!AD202</f>
        <v>1</v>
      </c>
      <c r="AE202" s="35">
        <f>'Data Catalogue 2023_RSS'!AE202</f>
        <v>1</v>
      </c>
      <c r="AF202" s="31" t="str">
        <f>'Data Catalogue 2023_RSS'!AF202</f>
        <v xml:space="preserve">The drought risk assessment in this tool has been completed by the Joint Research Centre of the European Commission and is applicable for 2000-2018. It uses a global-scale top-down data driven approach that is consistent and applicable to all regions of the world. The maps are a first screening analysis and it is recommended that local assessments of risk are carried out to improve the outputs for targeting of drought preparedness and appropriate drought mitigation solutions. </v>
      </c>
    </row>
    <row r="203" spans="1:32" x14ac:dyDescent="0.2">
      <c r="A203" s="30">
        <f>'Data Catalogue 2023_RSS'!A203</f>
        <v>201</v>
      </c>
      <c r="B203" s="30">
        <f>'Data Catalogue 2023_RSS'!B203</f>
        <v>54</v>
      </c>
      <c r="C203" s="30">
        <f>'Data Catalogue 2023_RSS'!C203</f>
        <v>1</v>
      </c>
      <c r="D203" s="30" t="str">
        <f>'Data Catalogue 2023_RSS'!D203</f>
        <v>54.1</v>
      </c>
      <c r="E203" s="31" t="str">
        <f>'Data Catalogue 2023_RSS'!E203</f>
        <v>Flood</v>
      </c>
      <c r="F203" s="32">
        <f>VLOOKUP('Data Catalogue 2023_RSS'!F203,'Codebook Machine Read'!J:K,2,FALSE)</f>
        <v>5</v>
      </c>
      <c r="G203" s="32">
        <f>VLOOKUP('Data Catalogue 2023_RSS'!G203,'Codebook Machine Read'!AE:AF,2,FALSE)</f>
        <v>4</v>
      </c>
      <c r="H203" s="32" t="str">
        <f>'Data Catalogue 2023_RSS'!H203</f>
        <v>country</v>
      </c>
      <c r="I203" s="32">
        <f>'Data Catalogue 2023_RSS'!I203</f>
        <v>115</v>
      </c>
      <c r="J203" s="30" t="str">
        <f>'Data Catalogue 2023_RSS'!J203</f>
        <v>expphy.phy.flood.country.wb</v>
      </c>
      <c r="K203" s="30" t="str">
        <f>'Data Catalogue 2023_RSS'!K203</f>
        <v>expphy.phy.flood.country.wb.54.1</v>
      </c>
      <c r="L203" s="31" t="str">
        <f>'Data Catalogue 2023_RSS'!L203</f>
        <v>1. National database
2. World Bank's CCKP, CMIP5 models, which are utilized within the AR5 of the IPCC</v>
      </c>
      <c r="M203" s="32" cm="1">
        <f t="array" ref="M203">INDEX('Codebook Machine Read'!T:T,MATCH(TRUE,INDEX('Codebook Machine Read'!S:S='Data Catalogue 2023_RSS'!M203,0),0))</f>
        <v>102</v>
      </c>
      <c r="N203" s="32">
        <f>VLOOKUP('Data Catalogue 2023_RSS'!N203,'Codebook Machine Read'!D:E,2,FALSE)</f>
        <v>9</v>
      </c>
      <c r="O203" s="32">
        <f>VLOOKUP('Data Catalogue 2023_RSS'!O203,'Codebook Machine Read'!A:B,2,FALSE)</f>
        <v>1</v>
      </c>
      <c r="P203" s="33">
        <f>VLOOKUP('Data Catalogue 2023_RSS'!P203,'Codebook Machine Read'!V:W,2,FALSE)</f>
        <v>149</v>
      </c>
      <c r="Q203" s="32">
        <f>VLOOKUP('Data Catalogue 2023_RSS'!Q203,'Codebook Machine Read'!Y:Z,2,FALSE)</f>
        <v>3</v>
      </c>
      <c r="R203" s="32">
        <f>VLOOKUP('Data Catalogue 2023_RSS'!R203,'Codebook Machine Read'!AB:AC,2,FALSE)</f>
        <v>2</v>
      </c>
      <c r="S203" s="34">
        <f>VLOOKUP('Data Catalogue 2023_Excel'!R203,'Codebook Machine Read'!G:H,2,FALSE)</f>
        <v>1</v>
      </c>
      <c r="T203" s="36">
        <f>'Data Catalogue 2023_RSS'!T203</f>
        <v>1995</v>
      </c>
      <c r="U203" s="36">
        <f>'Data Catalogue 2023_RSS'!U203</f>
        <v>2100</v>
      </c>
      <c r="V203" s="34">
        <f>VLOOKUP('Data Catalogue 2023_Excel'!S203,'Codebook Machine Read'!$P:$Q,2, FALSE)</f>
        <v>4</v>
      </c>
      <c r="W203" s="31" t="str">
        <f>'Data Catalogue 2023_RSS'!W203</f>
        <v>https://climateknowledgeportal.worldbank.org/country/malaysia/climate-data-projections</v>
      </c>
      <c r="X203" s="35">
        <f>'Data Catalogue 2023_RSS'!X203</f>
        <v>0</v>
      </c>
      <c r="Y203" s="35">
        <f>'Data Catalogue 2023_RSS'!Y203</f>
        <v>1</v>
      </c>
      <c r="Z203" s="35">
        <f>'Data Catalogue 2023_RSS'!Z203</f>
        <v>1</v>
      </c>
      <c r="AA203" s="35">
        <f>'Data Catalogue 2023_RSS'!AA203</f>
        <v>1</v>
      </c>
      <c r="AB203" s="35">
        <f>'Data Catalogue 2023_RSS'!AB203</f>
        <v>1</v>
      </c>
      <c r="AC203" s="35">
        <f>'Data Catalogue 2023_RSS'!AC203</f>
        <v>0</v>
      </c>
      <c r="AD203" s="35">
        <f>'Data Catalogue 2023_RSS'!AD203</f>
        <v>1</v>
      </c>
      <c r="AE203" s="35">
        <f>'Data Catalogue 2023_RSS'!AE203</f>
        <v>1</v>
      </c>
      <c r="AF203" s="31" t="str">
        <f>'Data Catalogue 2023_RSS'!AF203</f>
        <v>World Bank provides data on the projection of precipitation on an annual basis.</v>
      </c>
    </row>
    <row r="204" spans="1:32" x14ac:dyDescent="0.2">
      <c r="A204" s="30">
        <f>'Data Catalogue 2023_RSS'!A204</f>
        <v>202</v>
      </c>
      <c r="B204" s="30">
        <f>'Data Catalogue 2023_RSS'!B204</f>
        <v>54</v>
      </c>
      <c r="C204" s="30">
        <f>'Data Catalogue 2023_RSS'!C204</f>
        <v>2</v>
      </c>
      <c r="D204" s="30" t="str">
        <f>'Data Catalogue 2023_RSS'!D204</f>
        <v>54.2</v>
      </c>
      <c r="E204" s="31" t="str">
        <f>'Data Catalogue 2023_RSS'!E204</f>
        <v>Flood</v>
      </c>
      <c r="F204" s="32">
        <f>VLOOKUP('Data Catalogue 2023_RSS'!F204,'Codebook Machine Read'!J:K,2,FALSE)</f>
        <v>5</v>
      </c>
      <c r="G204" s="32">
        <f>VLOOKUP('Data Catalogue 2023_RSS'!G204,'Codebook Machine Read'!AE:AF,2,FALSE)</f>
        <v>4</v>
      </c>
      <c r="H204" s="32" t="str">
        <f>'Data Catalogue 2023_RSS'!H204</f>
        <v>country</v>
      </c>
      <c r="I204" s="32">
        <f>'Data Catalogue 2023_RSS'!I204</f>
        <v>115</v>
      </c>
      <c r="J204" s="30" t="str">
        <f>'Data Catalogue 2023_RSS'!J204</f>
        <v>expphy.phy.flood.country.aqueductwr</v>
      </c>
      <c r="K204" s="30" t="str">
        <f>'Data Catalogue 2023_RSS'!K204</f>
        <v>expphy.phy.flood.country.aqueductwr.54.2</v>
      </c>
      <c r="L204" s="31" t="str">
        <f>'Data Catalogue 2023_RSS'!L204</f>
        <v>1. National database
2. World Bank's CCKP, CMIP5 models, which are utilized within the AR5 of the IPCC</v>
      </c>
      <c r="M204" s="32" cm="1">
        <f t="array" ref="M204">INDEX('Codebook Machine Read'!T:T,MATCH(TRUE,INDEX('Codebook Machine Read'!S:S='Data Catalogue 2023_RSS'!M204,0),0))</f>
        <v>102</v>
      </c>
      <c r="N204" s="32">
        <f>VLOOKUP('Data Catalogue 2023_RSS'!N204,'Codebook Machine Read'!D:E,2,FALSE)</f>
        <v>9</v>
      </c>
      <c r="O204" s="32">
        <f>VLOOKUP('Data Catalogue 2023_RSS'!O204,'Codebook Machine Read'!A:B,2,FALSE)</f>
        <v>2</v>
      </c>
      <c r="P204" s="33">
        <f>VLOOKUP('Data Catalogue 2023_RSS'!P204,'Codebook Machine Read'!V:W,2,FALSE)</f>
        <v>4</v>
      </c>
      <c r="Q204" s="32">
        <f>VLOOKUP('Data Catalogue 2023_RSS'!Q204,'Codebook Machine Read'!Y:Z,2,FALSE)</f>
        <v>2</v>
      </c>
      <c r="R204" s="32">
        <f>VLOOKUP('Data Catalogue 2023_RSS'!R204,'Codebook Machine Read'!AB:AC,2,FALSE)</f>
        <v>2</v>
      </c>
      <c r="S204" s="34">
        <f>VLOOKUP('Data Catalogue 2023_Excel'!R204,'Codebook Machine Read'!G:H,2,FALSE)</f>
        <v>1</v>
      </c>
      <c r="T204" s="36">
        <f>'Data Catalogue 2023_RSS'!T204</f>
        <v>2030</v>
      </c>
      <c r="U204" s="36">
        <f>'Data Catalogue 2023_RSS'!U204</f>
        <v>2080</v>
      </c>
      <c r="V204" s="34">
        <f>VLOOKUP('Data Catalogue 2023_Excel'!S204,'Codebook Machine Read'!$P:$Q,2, FALSE)</f>
        <v>7</v>
      </c>
      <c r="W204" s="31" t="str">
        <f>'Data Catalogue 2023_RSS'!W204</f>
        <v>https://www.wri.org/applications/aqueduct/floods/</v>
      </c>
      <c r="X204" s="35">
        <f>'Data Catalogue 2023_RSS'!X204</f>
        <v>0</v>
      </c>
      <c r="Y204" s="35">
        <f>'Data Catalogue 2023_RSS'!Y204</f>
        <v>1</v>
      </c>
      <c r="Z204" s="35">
        <f>'Data Catalogue 2023_RSS'!Z204</f>
        <v>1</v>
      </c>
      <c r="AA204" s="35">
        <f>'Data Catalogue 2023_RSS'!AA204</f>
        <v>1</v>
      </c>
      <c r="AB204" s="35">
        <f>'Data Catalogue 2023_RSS'!AB204</f>
        <v>1</v>
      </c>
      <c r="AC204" s="35">
        <f>'Data Catalogue 2023_RSS'!AC204</f>
        <v>0</v>
      </c>
      <c r="AD204" s="35">
        <f>'Data Catalogue 2023_RSS'!AD204</f>
        <v>1</v>
      </c>
      <c r="AE204" s="35">
        <f>'Data Catalogue 2023_RSS'!AE204</f>
        <v>1</v>
      </c>
      <c r="AF204" s="31" t="str">
        <f>'Data Catalogue 2023_RSS'!AF204</f>
        <v xml:space="preserve">Aqueduct’s tools use open-source, peer reviewed data to map water risks such as floods, droughts and stress in the format of geospatial data (map with different colours to indicate severity). </v>
      </c>
    </row>
    <row r="205" spans="1:32" x14ac:dyDescent="0.2">
      <c r="A205" s="30">
        <f>'Data Catalogue 2023_RSS'!A205</f>
        <v>203</v>
      </c>
      <c r="B205" s="30">
        <f>'Data Catalogue 2023_RSS'!B205</f>
        <v>54</v>
      </c>
      <c r="C205" s="30">
        <f>'Data Catalogue 2023_RSS'!C205</f>
        <v>3</v>
      </c>
      <c r="D205" s="30" t="str">
        <f>'Data Catalogue 2023_RSS'!D205</f>
        <v>54.3</v>
      </c>
      <c r="E205" s="31" t="str">
        <f>'Data Catalogue 2023_RSS'!E205</f>
        <v>Flood</v>
      </c>
      <c r="F205" s="32">
        <f>VLOOKUP('Data Catalogue 2023_RSS'!F205,'Codebook Machine Read'!J:K,2,FALSE)</f>
        <v>5</v>
      </c>
      <c r="G205" s="32">
        <f>VLOOKUP('Data Catalogue 2023_RSS'!G205,'Codebook Machine Read'!AE:AF,2,FALSE)</f>
        <v>4</v>
      </c>
      <c r="H205" s="32" t="str">
        <f>'Data Catalogue 2023_RSS'!H205</f>
        <v>bycountrymap</v>
      </c>
      <c r="I205" s="32">
        <f>'Data Catalogue 2023_RSS'!I205</f>
        <v>116</v>
      </c>
      <c r="J205" s="30" t="str">
        <f>'Data Catalogue 2023_RSS'!J205</f>
        <v>expphy.phy.flood.bycountrymap.cieisimp</v>
      </c>
      <c r="K205" s="30" t="str">
        <f>'Data Catalogue 2023_RSS'!K205</f>
        <v>expphy.phy.flood.bycountrymap.cieisimp.54.3</v>
      </c>
      <c r="L205" s="31" t="str">
        <f>'Data Catalogue 2023_RSS'!L205</f>
        <v>The Inter-Sectoral Impact Model Intercomparison Project (ISIMIP)</v>
      </c>
      <c r="M205" s="32" cm="1">
        <f t="array" ref="M205">INDEX('Codebook Machine Read'!T:T,MATCH(TRUE,INDEX('Codebook Machine Read'!S:S='Data Catalogue 2023_RSS'!M205,0),0))</f>
        <v>81</v>
      </c>
      <c r="N205" s="32">
        <f>VLOOKUP('Data Catalogue 2023_RSS'!N205,'Codebook Machine Read'!D:E,2,FALSE)</f>
        <v>10</v>
      </c>
      <c r="O205" s="32">
        <f>VLOOKUP('Data Catalogue 2023_RSS'!O205,'Codebook Machine Read'!A:B,2,FALSE)</f>
        <v>2</v>
      </c>
      <c r="P205" s="33">
        <f>VLOOKUP('Data Catalogue 2023_RSS'!P205,'Codebook Machine Read'!V:W,2,FALSE)</f>
        <v>24</v>
      </c>
      <c r="Q205" s="32">
        <f>VLOOKUP('Data Catalogue 2023_RSS'!Q205,'Codebook Machine Read'!Y:Z,2,FALSE)</f>
        <v>3</v>
      </c>
      <c r="R205" s="32">
        <f>VLOOKUP('Data Catalogue 2023_RSS'!R205,'Codebook Machine Read'!AB:AC,2,FALSE)</f>
        <v>2</v>
      </c>
      <c r="S205" s="34">
        <f>VLOOKUP('Data Catalogue 2023_Excel'!R205,'Codebook Machine Read'!G:H,2,FALSE)</f>
        <v>1</v>
      </c>
      <c r="T205" s="36">
        <f>'Data Catalogue 2023_RSS'!T205</f>
        <v>2015</v>
      </c>
      <c r="U205" s="36">
        <f>'Data Catalogue 2023_RSS'!U205</f>
        <v>2100</v>
      </c>
      <c r="V205" s="34">
        <f>VLOOKUP('Data Catalogue 2023_Excel'!S205,'Codebook Machine Read'!$P:$Q,2, FALSE)</f>
        <v>99</v>
      </c>
      <c r="W205" s="31" t="str">
        <f>'Data Catalogue 2023_RSS'!W205</f>
        <v>https://climate-impact-explorer.climateanalytics.org/</v>
      </c>
      <c r="X205" s="35">
        <f>'Data Catalogue 2023_RSS'!X205</f>
        <v>0</v>
      </c>
      <c r="Y205" s="35">
        <f>'Data Catalogue 2023_RSS'!Y205</f>
        <v>1</v>
      </c>
      <c r="Z205" s="35">
        <f>'Data Catalogue 2023_RSS'!Z205</f>
        <v>1</v>
      </c>
      <c r="AA205" s="35">
        <f>'Data Catalogue 2023_RSS'!AA205</f>
        <v>1</v>
      </c>
      <c r="AB205" s="35">
        <f>'Data Catalogue 2023_RSS'!AB205</f>
        <v>1</v>
      </c>
      <c r="AC205" s="35">
        <f>'Data Catalogue 2023_RSS'!AC205</f>
        <v>0</v>
      </c>
      <c r="AD205" s="35">
        <f>'Data Catalogue 2023_RSS'!AD205</f>
        <v>1</v>
      </c>
      <c r="AE205" s="35">
        <f>'Data Catalogue 2023_RSS'!AE205</f>
        <v>1</v>
      </c>
      <c r="AF205" s="31" t="str">
        <f>'Data Catalogue 2023_RSS'!AF205</f>
        <v>Data and map from ISIMIP-Secondary shows how changes in land fraction exposed to river floods is expected to play out over time in Malaysia at different global warming levels compared to the reference period 1986-2006, based on different scenarios.</v>
      </c>
    </row>
    <row r="206" spans="1:32" x14ac:dyDescent="0.2">
      <c r="A206" s="30">
        <f>'Data Catalogue 2023_RSS'!A206</f>
        <v>204</v>
      </c>
      <c r="B206" s="30">
        <f>'Data Catalogue 2023_RSS'!B206</f>
        <v>54</v>
      </c>
      <c r="C206" s="30">
        <f>'Data Catalogue 2023_RSS'!C206</f>
        <v>4</v>
      </c>
      <c r="D206" s="30" t="str">
        <f>'Data Catalogue 2023_RSS'!D206</f>
        <v>54.4</v>
      </c>
      <c r="E206" s="31" t="str">
        <f>'Data Catalogue 2023_RSS'!E206</f>
        <v>Flood</v>
      </c>
      <c r="F206" s="32">
        <f>VLOOKUP('Data Catalogue 2023_RSS'!F206,'Codebook Machine Read'!J:K,2,FALSE)</f>
        <v>5</v>
      </c>
      <c r="G206" s="32">
        <f>VLOOKUP('Data Catalogue 2023_RSS'!G206,'Codebook Machine Read'!AE:AF,2,FALSE)</f>
        <v>4</v>
      </c>
      <c r="H206" s="32" t="str">
        <f>'Data Catalogue 2023_RSS'!H206</f>
        <v>bycountrymap</v>
      </c>
      <c r="I206" s="32">
        <f>'Data Catalogue 2023_RSS'!I206</f>
        <v>116</v>
      </c>
      <c r="J206" s="30" t="str">
        <f>'Data Catalogue 2023_RSS'!J206</f>
        <v>expphy.phy.flood.bycountrymap.cieisimp</v>
      </c>
      <c r="K206" s="30" t="str">
        <f>'Data Catalogue 2023_RSS'!K206</f>
        <v>expphy.phy.flood.bycountrymap.cieisimp.54.4</v>
      </c>
      <c r="L206" s="31" t="str">
        <f>'Data Catalogue 2023_RSS'!L206</f>
        <v>The Inter-Sectoral Impact Model Intercomparison Project (ISIMIP)</v>
      </c>
      <c r="M206" s="32" cm="1">
        <f t="array" ref="M206">INDEX('Codebook Machine Read'!T:T,MATCH(TRUE,INDEX('Codebook Machine Read'!S:S='Data Catalogue 2023_RSS'!M206,0),0))</f>
        <v>22</v>
      </c>
      <c r="N206" s="32">
        <f>VLOOKUP('Data Catalogue 2023_RSS'!N206,'Codebook Machine Read'!D:E,2,FALSE)</f>
        <v>10</v>
      </c>
      <c r="O206" s="32">
        <f>VLOOKUP('Data Catalogue 2023_RSS'!O206,'Codebook Machine Read'!A:B,2,FALSE)</f>
        <v>2</v>
      </c>
      <c r="P206" s="33">
        <f>VLOOKUP('Data Catalogue 2023_RSS'!P206,'Codebook Machine Read'!V:W,2,FALSE)</f>
        <v>24</v>
      </c>
      <c r="Q206" s="32">
        <f>VLOOKUP('Data Catalogue 2023_RSS'!Q206,'Codebook Machine Read'!Y:Z,2,FALSE)</f>
        <v>3</v>
      </c>
      <c r="R206" s="32">
        <f>VLOOKUP('Data Catalogue 2023_RSS'!R206,'Codebook Machine Read'!AB:AC,2,FALSE)</f>
        <v>2</v>
      </c>
      <c r="S206" s="34">
        <f>VLOOKUP('Data Catalogue 2023_Excel'!R206,'Codebook Machine Read'!G:H,2,FALSE)</f>
        <v>1</v>
      </c>
      <c r="T206" s="36">
        <f>'Data Catalogue 2023_RSS'!T206</f>
        <v>2015</v>
      </c>
      <c r="U206" s="36">
        <f>'Data Catalogue 2023_RSS'!U206</f>
        <v>2100</v>
      </c>
      <c r="V206" s="34">
        <f>VLOOKUP('Data Catalogue 2023_Excel'!S206,'Codebook Machine Read'!$P:$Q,2, FALSE)</f>
        <v>99</v>
      </c>
      <c r="W206" s="31" t="str">
        <f>'Data Catalogue 2023_RSS'!W206</f>
        <v>https://climate-impact-explorer.climateanalytics.org/</v>
      </c>
      <c r="X206" s="35">
        <f>'Data Catalogue 2023_RSS'!X206</f>
        <v>0</v>
      </c>
      <c r="Y206" s="35">
        <f>'Data Catalogue 2023_RSS'!Y206</f>
        <v>1</v>
      </c>
      <c r="Z206" s="35">
        <f>'Data Catalogue 2023_RSS'!Z206</f>
        <v>1</v>
      </c>
      <c r="AA206" s="35">
        <f>'Data Catalogue 2023_RSS'!AA206</f>
        <v>1</v>
      </c>
      <c r="AB206" s="35">
        <f>'Data Catalogue 2023_RSS'!AB206</f>
        <v>1</v>
      </c>
      <c r="AC206" s="35">
        <f>'Data Catalogue 2023_RSS'!AC206</f>
        <v>0</v>
      </c>
      <c r="AD206" s="35">
        <f>'Data Catalogue 2023_RSS'!AD206</f>
        <v>1</v>
      </c>
      <c r="AE206" s="35">
        <f>'Data Catalogue 2023_RSS'!AE206</f>
        <v>1</v>
      </c>
      <c r="AF206" s="31" t="str">
        <f>'Data Catalogue 2023_RSS'!AF206</f>
        <v>Data and map from ISIMIP-Secondary shows how changes in Annual Maximum River Flood Depth is expected to play out over time in Malaysia at different global warming levels compared to the reference period 1986-2006, based on different scenarios.</v>
      </c>
    </row>
    <row r="207" spans="1:32" x14ac:dyDescent="0.2">
      <c r="A207" s="30">
        <f>'Data Catalogue 2023_RSS'!A207</f>
        <v>205</v>
      </c>
      <c r="B207" s="30">
        <f>'Data Catalogue 2023_RSS'!B207</f>
        <v>54</v>
      </c>
      <c r="C207" s="30">
        <f>'Data Catalogue 2023_RSS'!C207</f>
        <v>5</v>
      </c>
      <c r="D207" s="30" t="str">
        <f>'Data Catalogue 2023_RSS'!D207</f>
        <v>54.5</v>
      </c>
      <c r="E207" s="31" t="str">
        <f>'Data Catalogue 2023_RSS'!E207</f>
        <v>Flood</v>
      </c>
      <c r="F207" s="32">
        <f>VLOOKUP('Data Catalogue 2023_RSS'!F207,'Codebook Machine Read'!J:K,2,FALSE)</f>
        <v>5</v>
      </c>
      <c r="G207" s="32">
        <f>VLOOKUP('Data Catalogue 2023_RSS'!G207,'Codebook Machine Read'!AE:AF,2,FALSE)</f>
        <v>4</v>
      </c>
      <c r="H207" s="32" t="str">
        <f>'Data Catalogue 2023_RSS'!H207</f>
        <v>bycountrymap</v>
      </c>
      <c r="I207" s="32">
        <f>'Data Catalogue 2023_RSS'!I207</f>
        <v>116</v>
      </c>
      <c r="J207" s="30" t="str">
        <f>'Data Catalogue 2023_RSS'!J207</f>
        <v>expphy.phy.flood.bycountrymap.cieisimp</v>
      </c>
      <c r="K207" s="30" t="str">
        <f>'Data Catalogue 2023_RSS'!K207</f>
        <v>expphy.phy.flood.bycountrymap.cieisimp.54.5</v>
      </c>
      <c r="L207" s="31" t="str">
        <f>'Data Catalogue 2023_RSS'!L207</f>
        <v>The Inter-Sectoral Impact Model Intercomparison Project (ISIMIP)</v>
      </c>
      <c r="M207" s="32" cm="1">
        <f t="array" ref="M207">INDEX('Codebook Machine Read'!T:T,MATCH(TRUE,INDEX('Codebook Machine Read'!S:S='Data Catalogue 2023_RSS'!M207,0),0))</f>
        <v>132</v>
      </c>
      <c r="N207" s="32">
        <f>VLOOKUP('Data Catalogue 2023_RSS'!N207,'Codebook Machine Read'!D:E,2,FALSE)</f>
        <v>10</v>
      </c>
      <c r="O207" s="32">
        <f>VLOOKUP('Data Catalogue 2023_RSS'!O207,'Codebook Machine Read'!A:B,2,FALSE)</f>
        <v>2</v>
      </c>
      <c r="P207" s="33">
        <f>VLOOKUP('Data Catalogue 2023_RSS'!P207,'Codebook Machine Read'!V:W,2,FALSE)</f>
        <v>24</v>
      </c>
      <c r="Q207" s="32">
        <f>VLOOKUP('Data Catalogue 2023_RSS'!Q207,'Codebook Machine Read'!Y:Z,2,FALSE)</f>
        <v>3</v>
      </c>
      <c r="R207" s="32">
        <f>VLOOKUP('Data Catalogue 2023_RSS'!R207,'Codebook Machine Read'!AB:AC,2,FALSE)</f>
        <v>2</v>
      </c>
      <c r="S207" s="34">
        <f>VLOOKUP('Data Catalogue 2023_Excel'!R207,'Codebook Machine Read'!G:H,2,FALSE)</f>
        <v>1</v>
      </c>
      <c r="T207" s="36">
        <f>'Data Catalogue 2023_RSS'!T207</f>
        <v>2015</v>
      </c>
      <c r="U207" s="36">
        <f>'Data Catalogue 2023_RSS'!U207</f>
        <v>2100</v>
      </c>
      <c r="V207" s="34">
        <f>VLOOKUP('Data Catalogue 2023_Excel'!S207,'Codebook Machine Read'!$P:$Q,2, FALSE)</f>
        <v>99</v>
      </c>
      <c r="W207" s="31" t="str">
        <f>'Data Catalogue 2023_RSS'!W207</f>
        <v>https://climate-impact-explorer.climateanalytics.org/</v>
      </c>
      <c r="X207" s="35">
        <f>'Data Catalogue 2023_RSS'!X207</f>
        <v>0</v>
      </c>
      <c r="Y207" s="35">
        <f>'Data Catalogue 2023_RSS'!Y207</f>
        <v>1</v>
      </c>
      <c r="Z207" s="35">
        <f>'Data Catalogue 2023_RSS'!Z207</f>
        <v>1</v>
      </c>
      <c r="AA207" s="35">
        <f>'Data Catalogue 2023_RSS'!AA207</f>
        <v>1</v>
      </c>
      <c r="AB207" s="35">
        <f>'Data Catalogue 2023_RSS'!AB207</f>
        <v>1</v>
      </c>
      <c r="AC207" s="35">
        <f>'Data Catalogue 2023_RSS'!AC207</f>
        <v>0</v>
      </c>
      <c r="AD207" s="35">
        <f>'Data Catalogue 2023_RSS'!AD207</f>
        <v>1</v>
      </c>
      <c r="AE207" s="35">
        <f>'Data Catalogue 2023_RSS'!AE207</f>
        <v>1</v>
      </c>
      <c r="AF207" s="31" t="str">
        <f>'Data Catalogue 2023_RSS'!AF207</f>
        <v>Data and map from ISIMIP shows how changes in Surface Runoff is expected to play out over time in Malaysia at different global warming levels compared to the reference period 1986-2006, based on different scenarios.</v>
      </c>
    </row>
    <row r="208" spans="1:32" x14ac:dyDescent="0.2">
      <c r="A208" s="30">
        <f>'Data Catalogue 2023_RSS'!A208</f>
        <v>206</v>
      </c>
      <c r="B208" s="30">
        <f>'Data Catalogue 2023_RSS'!B208</f>
        <v>54</v>
      </c>
      <c r="C208" s="30">
        <f>'Data Catalogue 2023_RSS'!C208</f>
        <v>6</v>
      </c>
      <c r="D208" s="30" t="str">
        <f>'Data Catalogue 2023_RSS'!D208</f>
        <v>54.6</v>
      </c>
      <c r="E208" s="31" t="str">
        <f>'Data Catalogue 2023_RSS'!E208</f>
        <v>Flood</v>
      </c>
      <c r="F208" s="32">
        <f>VLOOKUP('Data Catalogue 2023_RSS'!F208,'Codebook Machine Read'!J:K,2,FALSE)</f>
        <v>5</v>
      </c>
      <c r="G208" s="32">
        <f>VLOOKUP('Data Catalogue 2023_RSS'!G208,'Codebook Machine Read'!AE:AF,2,FALSE)</f>
        <v>4</v>
      </c>
      <c r="H208" s="32" t="str">
        <f>'Data Catalogue 2023_RSS'!H208</f>
        <v>bycountrymap</v>
      </c>
      <c r="I208" s="32">
        <f>'Data Catalogue 2023_RSS'!I208</f>
        <v>116</v>
      </c>
      <c r="J208" s="30" t="str">
        <f>'Data Catalogue 2023_RSS'!J208</f>
        <v>expphy.phy.flood.bycountrymap.cieisimp</v>
      </c>
      <c r="K208" s="30" t="str">
        <f>'Data Catalogue 2023_RSS'!K208</f>
        <v>expphy.phy.flood.bycountrymap.cieisimp.54.6</v>
      </c>
      <c r="L208" s="31" t="str">
        <f>'Data Catalogue 2023_RSS'!L208</f>
        <v>The Inter-Sectoral Impact Model Intercomparison Project (ISIMIP)</v>
      </c>
      <c r="M208" s="32" cm="1">
        <f t="array" ref="M208">INDEX('Codebook Machine Read'!T:T,MATCH(TRUE,INDEX('Codebook Machine Read'!S:S='Data Catalogue 2023_RSS'!M208,0),0))</f>
        <v>120</v>
      </c>
      <c r="N208" s="32">
        <f>VLOOKUP('Data Catalogue 2023_RSS'!N208,'Codebook Machine Read'!D:E,2,FALSE)</f>
        <v>10</v>
      </c>
      <c r="O208" s="32">
        <f>VLOOKUP('Data Catalogue 2023_RSS'!O208,'Codebook Machine Read'!A:B,2,FALSE)</f>
        <v>2</v>
      </c>
      <c r="P208" s="33">
        <f>VLOOKUP('Data Catalogue 2023_RSS'!P208,'Codebook Machine Read'!V:W,2,FALSE)</f>
        <v>24</v>
      </c>
      <c r="Q208" s="32">
        <f>VLOOKUP('Data Catalogue 2023_RSS'!Q208,'Codebook Machine Read'!Y:Z,2,FALSE)</f>
        <v>3</v>
      </c>
      <c r="R208" s="32">
        <f>VLOOKUP('Data Catalogue 2023_RSS'!R208,'Codebook Machine Read'!AB:AC,2,FALSE)</f>
        <v>2</v>
      </c>
      <c r="S208" s="34">
        <f>VLOOKUP('Data Catalogue 2023_Excel'!R208,'Codebook Machine Read'!G:H,2,FALSE)</f>
        <v>1</v>
      </c>
      <c r="T208" s="36">
        <f>'Data Catalogue 2023_RSS'!T208</f>
        <v>2015</v>
      </c>
      <c r="U208" s="36">
        <f>'Data Catalogue 2023_RSS'!U208</f>
        <v>2100</v>
      </c>
      <c r="V208" s="34">
        <f>VLOOKUP('Data Catalogue 2023_Excel'!S208,'Codebook Machine Read'!$P:$Q,2, FALSE)</f>
        <v>99</v>
      </c>
      <c r="W208" s="31" t="str">
        <f>'Data Catalogue 2023_RSS'!W208</f>
        <v>https://climate-impact-explorer.climateanalytics.org/</v>
      </c>
      <c r="X208" s="35">
        <f>'Data Catalogue 2023_RSS'!X208</f>
        <v>0</v>
      </c>
      <c r="Y208" s="35">
        <f>'Data Catalogue 2023_RSS'!Y208</f>
        <v>1</v>
      </c>
      <c r="Z208" s="35">
        <f>'Data Catalogue 2023_RSS'!Z208</f>
        <v>1</v>
      </c>
      <c r="AA208" s="35">
        <f>'Data Catalogue 2023_RSS'!AA208</f>
        <v>1</v>
      </c>
      <c r="AB208" s="35">
        <f>'Data Catalogue 2023_RSS'!AB208</f>
        <v>1</v>
      </c>
      <c r="AC208" s="35">
        <f>'Data Catalogue 2023_RSS'!AC208</f>
        <v>0</v>
      </c>
      <c r="AD208" s="35">
        <f>'Data Catalogue 2023_RSS'!AD208</f>
        <v>1</v>
      </c>
      <c r="AE208" s="35">
        <f>'Data Catalogue 2023_RSS'!AE208</f>
        <v>1</v>
      </c>
      <c r="AF208" s="31" t="str">
        <f>'Data Catalogue 2023_RSS'!AF208</f>
        <v>Data and map from ISIMIP shows how changes in river discharge is expected to play out over time in Malaysia at different global warming levels compared to the reference period 1986-2006, based on different scenarios.</v>
      </c>
    </row>
    <row r="209" spans="1:32" x14ac:dyDescent="0.2">
      <c r="A209" s="30">
        <f>'Data Catalogue 2023_RSS'!A209</f>
        <v>207</v>
      </c>
      <c r="B209" s="30">
        <f>'Data Catalogue 2023_RSS'!B209</f>
        <v>54</v>
      </c>
      <c r="C209" s="30">
        <f>'Data Catalogue 2023_RSS'!C209</f>
        <v>7</v>
      </c>
      <c r="D209" s="30" t="str">
        <f>'Data Catalogue 2023_RSS'!D209</f>
        <v>54.7</v>
      </c>
      <c r="E209" s="31" t="str">
        <f>'Data Catalogue 2023_RSS'!E209</f>
        <v>Flood</v>
      </c>
      <c r="F209" s="32">
        <f>VLOOKUP('Data Catalogue 2023_RSS'!F209,'Codebook Machine Read'!J:K,2,FALSE)</f>
        <v>5</v>
      </c>
      <c r="G209" s="32">
        <f>VLOOKUP('Data Catalogue 2023_RSS'!G209,'Codebook Machine Read'!AE:AF,2,FALSE)</f>
        <v>4</v>
      </c>
      <c r="H209" s="32" t="str">
        <f>'Data Catalogue 2023_RSS'!H209</f>
        <v>event</v>
      </c>
      <c r="I209" s="32">
        <f>'Data Catalogue 2023_RSS'!I209</f>
        <v>117</v>
      </c>
      <c r="J209" s="30" t="str">
        <f>'Data Catalogue 2023_RSS'!J209</f>
        <v>expphy.phy.flood.event.cred</v>
      </c>
      <c r="K209" s="30" t="str">
        <f>'Data Catalogue 2023_RSS'!K209</f>
        <v>expphy.phy.flood.event.cred.54.7</v>
      </c>
      <c r="L209" s="31" t="str">
        <f>'Data Catalogue 2023_RSS'!L209</f>
        <v>EM-DAT, The International Disaster Database, Centre for Research on the Epidemiology of Disasters</v>
      </c>
      <c r="M209" s="32" cm="1">
        <f t="array" ref="M209">INDEX('Codebook Machine Read'!T:T,MATCH(TRUE,INDEX('Codebook Machine Read'!S:S='Data Catalogue 2023_RSS'!M209,0),0))</f>
        <v>139</v>
      </c>
      <c r="N209" s="32">
        <f>VLOOKUP('Data Catalogue 2023_RSS'!N209,'Codebook Machine Read'!D:E,2,FALSE)</f>
        <v>16</v>
      </c>
      <c r="O209" s="32">
        <f>VLOOKUP('Data Catalogue 2023_RSS'!O209,'Codebook Machine Read'!A:B,2,FALSE)</f>
        <v>1</v>
      </c>
      <c r="P209" s="33">
        <f>VLOOKUP('Data Catalogue 2023_RSS'!P209,'Codebook Machine Read'!V:W,2,FALSE)</f>
        <v>16</v>
      </c>
      <c r="Q209" s="32">
        <f>VLOOKUP('Data Catalogue 2023_RSS'!Q209,'Codebook Machine Read'!Y:Z,2,FALSE)</f>
        <v>3</v>
      </c>
      <c r="R209" s="32">
        <f>VLOOKUP('Data Catalogue 2023_RSS'!R209,'Codebook Machine Read'!AB:AC,2,FALSE)</f>
        <v>2</v>
      </c>
      <c r="S209" s="34">
        <f>VLOOKUP('Data Catalogue 2023_Excel'!R209,'Codebook Machine Read'!G:H,2,FALSE)</f>
        <v>2</v>
      </c>
      <c r="T209" s="36">
        <f>'Data Catalogue 2023_RSS'!T209</f>
        <v>1900</v>
      </c>
      <c r="U209" s="36">
        <f>'Data Catalogue 2023_RSS'!U209</f>
        <v>2023</v>
      </c>
      <c r="V209" s="34">
        <f>VLOOKUP('Data Catalogue 2023_Excel'!S209,'Codebook Machine Read'!$P:$Q,2, FALSE)</f>
        <v>99</v>
      </c>
      <c r="W209" s="31" t="str">
        <f>'Data Catalogue 2023_RSS'!W209</f>
        <v>https://public.emdat.be/</v>
      </c>
      <c r="X209" s="35">
        <f>'Data Catalogue 2023_RSS'!X209</f>
        <v>1</v>
      </c>
      <c r="Y209" s="35">
        <f>'Data Catalogue 2023_RSS'!Y209</f>
        <v>1</v>
      </c>
      <c r="Z209" s="35">
        <f>'Data Catalogue 2023_RSS'!Z209</f>
        <v>1</v>
      </c>
      <c r="AA209" s="35">
        <f>'Data Catalogue 2023_RSS'!AA209</f>
        <v>1</v>
      </c>
      <c r="AB209" s="35">
        <f>'Data Catalogue 2023_RSS'!AB209</f>
        <v>1</v>
      </c>
      <c r="AC209" s="35">
        <f>'Data Catalogue 2023_RSS'!AC209</f>
        <v>1</v>
      </c>
      <c r="AD209" s="35">
        <f>'Data Catalogue 2023_RSS'!AD209</f>
        <v>1</v>
      </c>
      <c r="AE209" s="35">
        <f>'Data Catalogue 2023_RSS'!AE209</f>
        <v>1</v>
      </c>
      <c r="AF209" s="31" t="str">
        <f>'Data Catalogue 2023_RSS'!AF209</f>
        <v>EM-DAT contains data on the occurrence and impacts of over 26,000 mass disasters worldwide from 1900 to the present day. The database is compiled from various sources, including UN agencies, non-governmental organizations, reinsurance companies, research institutes, and press agencies. Accessibility requires registration. Dataset can also be accessed here: https://data.humdata.org/dataset/74163686-a029-4e27-8fbf-c5bfcd13f953/resource/c5ce40d6-07b1-4f36-955a-d6196436ff6b/download/emdat-country-profiles_2023_07_31.xlsx</v>
      </c>
    </row>
    <row r="210" spans="1:32" x14ac:dyDescent="0.2">
      <c r="A210" s="30">
        <f>'Data Catalogue 2023_RSS'!A210</f>
        <v>208</v>
      </c>
      <c r="B210" s="30">
        <f>'Data Catalogue 2023_RSS'!B210</f>
        <v>54</v>
      </c>
      <c r="C210" s="30">
        <f>'Data Catalogue 2023_RSS'!C210</f>
        <v>8</v>
      </c>
      <c r="D210" s="30" t="str">
        <f>'Data Catalogue 2023_RSS'!D210</f>
        <v>54.8</v>
      </c>
      <c r="E210" s="31" t="str">
        <f>'Data Catalogue 2023_RSS'!E210</f>
        <v>Flood</v>
      </c>
      <c r="F210" s="32">
        <f>VLOOKUP('Data Catalogue 2023_RSS'!F210,'Codebook Machine Read'!J:K,2,FALSE)</f>
        <v>5</v>
      </c>
      <c r="G210" s="32">
        <f>VLOOKUP('Data Catalogue 2023_RSS'!G210,'Codebook Machine Read'!AE:AF,2,FALSE)</f>
        <v>4</v>
      </c>
      <c r="H210" s="32" t="str">
        <f>'Data Catalogue 2023_RSS'!H210</f>
        <v>region</v>
      </c>
      <c r="I210" s="32">
        <f>'Data Catalogue 2023_RSS'!I210</f>
        <v>118</v>
      </c>
      <c r="J210" s="30" t="str">
        <f>'Data Catalogue 2023_RSS'!J210</f>
        <v>expphy.phy.flood.region.climatecen</v>
      </c>
      <c r="K210" s="30" t="str">
        <f>'Data Catalogue 2023_RSS'!K210</f>
        <v>expphy.phy.flood.region.climatecen.54.8</v>
      </c>
      <c r="L210" s="31" t="str">
        <f>'Data Catalogue 2023_RSS'!L210</f>
        <v>1. DOSM
2. DID
3. CoastalDEM
4. National database, 
5. World Bank's CCKP
6. CMIP5 models, which are utilized within the AR5 of the IPCC</v>
      </c>
      <c r="M210" s="32" cm="1">
        <f t="array" ref="M210">INDEX('Codebook Machine Read'!T:T,MATCH(TRUE,INDEX('Codebook Machine Read'!S:S='Data Catalogue 2023_RSS'!M210,0),0))</f>
        <v>10</v>
      </c>
      <c r="N210" s="32">
        <f>VLOOKUP('Data Catalogue 2023_RSS'!N210,'Codebook Machine Read'!D:E,2,FALSE)</f>
        <v>31</v>
      </c>
      <c r="O210" s="32">
        <f>VLOOKUP('Data Catalogue 2023_RSS'!O210,'Codebook Machine Read'!A:B,2,FALSE)</f>
        <v>1</v>
      </c>
      <c r="P210" s="33">
        <f>VLOOKUP('Data Catalogue 2023_RSS'!P210,'Codebook Machine Read'!V:W,2,FALSE)</f>
        <v>22</v>
      </c>
      <c r="Q210" s="32">
        <f>VLOOKUP('Data Catalogue 2023_RSS'!Q210,'Codebook Machine Read'!Y:Z,2,FALSE)</f>
        <v>2</v>
      </c>
      <c r="R210" s="32">
        <f>VLOOKUP('Data Catalogue 2023_RSS'!R210,'Codebook Machine Read'!AB:AC,2,FALSE)</f>
        <v>2</v>
      </c>
      <c r="S210" s="34">
        <f>VLOOKUP('Data Catalogue 2023_Excel'!R210,'Codebook Machine Read'!G:H,2,FALSE)</f>
        <v>2</v>
      </c>
      <c r="T210" s="36">
        <f>'Data Catalogue 2023_RSS'!T210</f>
        <v>0</v>
      </c>
      <c r="U210" s="36">
        <f>'Data Catalogue 2023_RSS'!U210</f>
        <v>0</v>
      </c>
      <c r="V210" s="34">
        <f>VLOOKUP('Data Catalogue 2023_Excel'!S210,'Codebook Machine Read'!$P:$Q,2, FALSE)</f>
        <v>0</v>
      </c>
      <c r="W210" s="31" t="str">
        <f>'Data Catalogue 2023_RSS'!W210</f>
        <v>https://go.climatecentral.org/coastaldem/</v>
      </c>
      <c r="X210" s="35">
        <f>'Data Catalogue 2023_RSS'!X210</f>
        <v>0</v>
      </c>
      <c r="Y210" s="35">
        <f>'Data Catalogue 2023_RSS'!Y210</f>
        <v>1</v>
      </c>
      <c r="Z210" s="35">
        <f>'Data Catalogue 2023_RSS'!Z210</f>
        <v>1</v>
      </c>
      <c r="AA210" s="35">
        <f>'Data Catalogue 2023_RSS'!AA210</f>
        <v>1</v>
      </c>
      <c r="AB210" s="35">
        <f>'Data Catalogue 2023_RSS'!AB210</f>
        <v>1</v>
      </c>
      <c r="AC210" s="35">
        <f>'Data Catalogue 2023_RSS'!AC210</f>
        <v>0</v>
      </c>
      <c r="AD210" s="35">
        <f>'Data Catalogue 2023_RSS'!AD210</f>
        <v>1</v>
      </c>
      <c r="AE210" s="35">
        <f>'Data Catalogue 2023_RSS'!AE210</f>
        <v>1</v>
      </c>
      <c r="AF210" s="31" t="str">
        <f>'Data Catalogue 2023_RSS'!AF210</f>
        <v>CoastalDEM by Climate Central is a near-global DEM, of which their dataset is proprietary.</v>
      </c>
    </row>
    <row r="211" spans="1:32" x14ac:dyDescent="0.2">
      <c r="A211" s="30">
        <f>'Data Catalogue 2023_RSS'!A211</f>
        <v>209</v>
      </c>
      <c r="B211" s="30">
        <f>'Data Catalogue 2023_RSS'!B211</f>
        <v>54</v>
      </c>
      <c r="C211" s="30">
        <f>'Data Catalogue 2023_RSS'!C211</f>
        <v>9</v>
      </c>
      <c r="D211" s="30" t="str">
        <f>'Data Catalogue 2023_RSS'!D211</f>
        <v>54.9</v>
      </c>
      <c r="E211" s="31" t="str">
        <f>'Data Catalogue 2023_RSS'!E211</f>
        <v>Flood</v>
      </c>
      <c r="F211" s="32">
        <f>VLOOKUP('Data Catalogue 2023_RSS'!F211,'Codebook Machine Read'!J:K,2,FALSE)</f>
        <v>5</v>
      </c>
      <c r="G211" s="32">
        <f>VLOOKUP('Data Catalogue 2023_RSS'!G211,'Codebook Machine Read'!AE:AF,2,FALSE)</f>
        <v>4</v>
      </c>
      <c r="H211" s="32" t="str">
        <f>'Data Catalogue 2023_RSS'!H211</f>
        <v>region</v>
      </c>
      <c r="I211" s="32">
        <f>'Data Catalogue 2023_RSS'!I211</f>
        <v>118</v>
      </c>
      <c r="J211" s="30" t="str">
        <f>'Data Catalogue 2023_RSS'!J211</f>
        <v>expphy.phy.flood.region.did</v>
      </c>
      <c r="K211" s="30" t="str">
        <f>'Data Catalogue 2023_RSS'!K211</f>
        <v>expphy.phy.flood.region.did.54.9</v>
      </c>
      <c r="L211" s="31" t="str">
        <f>'Data Catalogue 2023_RSS'!L211</f>
        <v>1. DOSM
2. DID
3. CoastalDEM
4. National database, 
5. World Bank's CCKP
6. CMIP5 models, which are utilized within the AR5 of the IPCC</v>
      </c>
      <c r="M211" s="32" cm="1">
        <f t="array" ref="M211">INDEX('Codebook Machine Read'!T:T,MATCH(TRUE,INDEX('Codebook Machine Read'!S:S='Data Catalogue 2023_RSS'!M211,0),0))</f>
        <v>10</v>
      </c>
      <c r="N211" s="32">
        <f>VLOOKUP('Data Catalogue 2023_RSS'!N211,'Codebook Machine Read'!D:E,2,FALSE)</f>
        <v>31</v>
      </c>
      <c r="O211" s="32">
        <f>VLOOKUP('Data Catalogue 2023_RSS'!O211,'Codebook Machine Read'!A:B,2,FALSE)</f>
        <v>1</v>
      </c>
      <c r="P211" s="33">
        <f>VLOOKUP('Data Catalogue 2023_RSS'!P211,'Codebook Machine Read'!V:W,2,FALSE)</f>
        <v>30</v>
      </c>
      <c r="Q211" s="32">
        <f>VLOOKUP('Data Catalogue 2023_RSS'!Q211,'Codebook Machine Read'!Y:Z,2,FALSE)</f>
        <v>4</v>
      </c>
      <c r="R211" s="32">
        <f>VLOOKUP('Data Catalogue 2023_RSS'!R211,'Codebook Machine Read'!AB:AC,2,FALSE)</f>
        <v>1</v>
      </c>
      <c r="S211" s="34">
        <f>VLOOKUP('Data Catalogue 2023_Excel'!R211,'Codebook Machine Read'!G:H,2,FALSE)</f>
        <v>1</v>
      </c>
      <c r="T211" s="36">
        <f>'Data Catalogue 2023_RSS'!T211</f>
        <v>1980</v>
      </c>
      <c r="U211" s="36">
        <f>'Data Catalogue 2023_RSS'!U211</f>
        <v>2000</v>
      </c>
      <c r="V211" s="34">
        <f>VLOOKUP('Data Catalogue 2023_Excel'!S211,'Codebook Machine Read'!$P:$Q,2, FALSE)</f>
        <v>11</v>
      </c>
      <c r="W211" s="31" t="str">
        <f>'Data Catalogue 2023_RSS'!W211</f>
        <v>https://www.water.gov.my/jps/resources/auto%20download%20images/5844e46d37d56.pdf</v>
      </c>
      <c r="X211" s="35">
        <f>'Data Catalogue 2023_RSS'!X211</f>
        <v>0</v>
      </c>
      <c r="Y211" s="35">
        <f>'Data Catalogue 2023_RSS'!Y211</f>
        <v>1</v>
      </c>
      <c r="Z211" s="35">
        <f>'Data Catalogue 2023_RSS'!Z211</f>
        <v>1</v>
      </c>
      <c r="AA211" s="35">
        <f>'Data Catalogue 2023_RSS'!AA211</f>
        <v>1</v>
      </c>
      <c r="AB211" s="35">
        <f>'Data Catalogue 2023_RSS'!AB211</f>
        <v>1</v>
      </c>
      <c r="AC211" s="35">
        <f>'Data Catalogue 2023_RSS'!AC211</f>
        <v>0</v>
      </c>
      <c r="AD211" s="35">
        <f>'Data Catalogue 2023_RSS'!AD211</f>
        <v>1</v>
      </c>
      <c r="AE211" s="35">
        <f>'Data Catalogue 2023_RSS'!AE211</f>
        <v>1</v>
      </c>
      <c r="AF211" s="31" t="str">
        <f>'Data Catalogue 2023_RSS'!AF211</f>
        <v xml:space="preserve">DID has a publication which lists flood incidents from 1980 to 2000. </v>
      </c>
    </row>
    <row r="212" spans="1:32" x14ac:dyDescent="0.2">
      <c r="A212" s="30">
        <f>'Data Catalogue 2023_RSS'!A212</f>
        <v>210</v>
      </c>
      <c r="B212" s="30">
        <f>'Data Catalogue 2023_RSS'!B212</f>
        <v>54</v>
      </c>
      <c r="C212" s="30">
        <f>'Data Catalogue 2023_RSS'!C212</f>
        <v>10</v>
      </c>
      <c r="D212" s="30" t="str">
        <f>'Data Catalogue 2023_RSS'!D212</f>
        <v>54.10</v>
      </c>
      <c r="E212" s="31" t="str">
        <f>'Data Catalogue 2023_RSS'!E212</f>
        <v>Flood</v>
      </c>
      <c r="F212" s="32">
        <f>VLOOKUP('Data Catalogue 2023_RSS'!F212,'Codebook Machine Read'!J:K,2,FALSE)</f>
        <v>5</v>
      </c>
      <c r="G212" s="32">
        <f>VLOOKUP('Data Catalogue 2023_RSS'!G212,'Codebook Machine Read'!AE:AF,2,FALSE)</f>
        <v>4</v>
      </c>
      <c r="H212" s="32" t="str">
        <f>'Data Catalogue 2023_RSS'!H212</f>
        <v>region</v>
      </c>
      <c r="I212" s="32">
        <f>'Data Catalogue 2023_RSS'!I212</f>
        <v>118</v>
      </c>
      <c r="J212" s="30" t="str">
        <f>'Data Catalogue 2023_RSS'!J212</f>
        <v>expphy.phy.flood.region.did</v>
      </c>
      <c r="K212" s="30" t="str">
        <f>'Data Catalogue 2023_RSS'!K212</f>
        <v>expphy.phy.flood.region.did.54.10</v>
      </c>
      <c r="L212" s="31" t="str">
        <f>'Data Catalogue 2023_RSS'!L212</f>
        <v>1. DOSM
2. DID
3. CoastalDEM
4. National database, 
5. World Bank's CCKP
6. CMIP5 models, which are utilized within the AR5 of the IPCC</v>
      </c>
      <c r="M212" s="32" cm="1">
        <f t="array" ref="M212">INDEX('Codebook Machine Read'!T:T,MATCH(TRUE,INDEX('Codebook Machine Read'!S:S='Data Catalogue 2023_RSS'!M212,0),0))</f>
        <v>10</v>
      </c>
      <c r="N212" s="32">
        <f>VLOOKUP('Data Catalogue 2023_RSS'!N212,'Codebook Machine Read'!D:E,2,FALSE)</f>
        <v>31</v>
      </c>
      <c r="O212" s="32">
        <f>VLOOKUP('Data Catalogue 2023_RSS'!O212,'Codebook Machine Read'!A:B,2,FALSE)</f>
        <v>1</v>
      </c>
      <c r="P212" s="33">
        <f>VLOOKUP('Data Catalogue 2023_RSS'!P212,'Codebook Machine Read'!V:W,2,FALSE)</f>
        <v>30</v>
      </c>
      <c r="Q212" s="32">
        <f>VLOOKUP('Data Catalogue 2023_RSS'!Q212,'Codebook Machine Read'!Y:Z,2,FALSE)</f>
        <v>4</v>
      </c>
      <c r="R212" s="32">
        <f>VLOOKUP('Data Catalogue 2023_RSS'!R212,'Codebook Machine Read'!AB:AC,2,FALSE)</f>
        <v>1</v>
      </c>
      <c r="S212" s="34">
        <f>VLOOKUP('Data Catalogue 2023_Excel'!R212,'Codebook Machine Read'!G:H,2,FALSE)</f>
        <v>1</v>
      </c>
      <c r="T212" s="36">
        <f>'Data Catalogue 2023_RSS'!T212</f>
        <v>0</v>
      </c>
      <c r="U212" s="36">
        <f>'Data Catalogue 2023_RSS'!U212</f>
        <v>0</v>
      </c>
      <c r="V212" s="34">
        <f>VLOOKUP('Data Catalogue 2023_Excel'!S212,'Codebook Machine Read'!$P:$Q,2, FALSE)</f>
        <v>99</v>
      </c>
      <c r="W212" s="31" t="str">
        <f>'Data Catalogue 2023_RSS'!W212</f>
        <v>https://www.water.gov.my/index.php/pages/view/2113?mid=691</v>
      </c>
      <c r="X212" s="35">
        <f>'Data Catalogue 2023_RSS'!X212</f>
        <v>0</v>
      </c>
      <c r="Y212" s="35">
        <f>'Data Catalogue 2023_RSS'!Y212</f>
        <v>1</v>
      </c>
      <c r="Z212" s="35">
        <f>'Data Catalogue 2023_RSS'!Z212</f>
        <v>1</v>
      </c>
      <c r="AA212" s="35">
        <f>'Data Catalogue 2023_RSS'!AA212</f>
        <v>1</v>
      </c>
      <c r="AB212" s="35">
        <f>'Data Catalogue 2023_RSS'!AB212</f>
        <v>1</v>
      </c>
      <c r="AC212" s="35">
        <f>'Data Catalogue 2023_RSS'!AC212</f>
        <v>0</v>
      </c>
      <c r="AD212" s="35">
        <f>'Data Catalogue 2023_RSS'!AD212</f>
        <v>1</v>
      </c>
      <c r="AE212" s="35">
        <f>'Data Catalogue 2023_RSS'!AE212</f>
        <v>1</v>
      </c>
      <c r="AF212" s="31" t="str">
        <f>'Data Catalogue 2023_RSS'!AF212</f>
        <v xml:space="preserve">DID has published data on flood incidents in their annual flood reporting. </v>
      </c>
    </row>
    <row r="213" spans="1:32" x14ac:dyDescent="0.2">
      <c r="A213" s="30">
        <f>'Data Catalogue 2023_RSS'!A213</f>
        <v>211</v>
      </c>
      <c r="B213" s="30">
        <f>'Data Catalogue 2023_RSS'!B213</f>
        <v>54</v>
      </c>
      <c r="C213" s="30">
        <f>'Data Catalogue 2023_RSS'!C213</f>
        <v>11</v>
      </c>
      <c r="D213" s="30" t="str">
        <f>'Data Catalogue 2023_RSS'!D213</f>
        <v>54.11</v>
      </c>
      <c r="E213" s="31" t="str">
        <f>'Data Catalogue 2023_RSS'!E213</f>
        <v>Flood</v>
      </c>
      <c r="F213" s="32">
        <f>VLOOKUP('Data Catalogue 2023_RSS'!F213,'Codebook Machine Read'!J:K,2,FALSE)</f>
        <v>5</v>
      </c>
      <c r="G213" s="32">
        <f>VLOOKUP('Data Catalogue 2023_RSS'!G213,'Codebook Machine Read'!AE:AF,2,FALSE)</f>
        <v>4</v>
      </c>
      <c r="H213" s="32" t="str">
        <f>'Data Catalogue 2023_RSS'!H213</f>
        <v>region</v>
      </c>
      <c r="I213" s="32">
        <f>'Data Catalogue 2023_RSS'!I213</f>
        <v>118</v>
      </c>
      <c r="J213" s="30" t="str">
        <f>'Data Catalogue 2023_RSS'!J213</f>
        <v>expphy.phy.flood.region.did</v>
      </c>
      <c r="K213" s="30" t="str">
        <f>'Data Catalogue 2023_RSS'!K213</f>
        <v>expphy.phy.flood.region.did.54.11</v>
      </c>
      <c r="L213" s="31" t="str">
        <f>'Data Catalogue 2023_RSS'!L213</f>
        <v>NADMA</v>
      </c>
      <c r="M213" s="32" cm="1">
        <f t="array" ref="M213">INDEX('Codebook Machine Read'!T:T,MATCH(TRUE,INDEX('Codebook Machine Read'!S:S='Data Catalogue 2023_RSS'!M213,0),0))</f>
        <v>102</v>
      </c>
      <c r="N213" s="32">
        <f>VLOOKUP('Data Catalogue 2023_RSS'!N213,'Codebook Machine Read'!D:E,2,FALSE)</f>
        <v>31</v>
      </c>
      <c r="O213" s="32">
        <f>VLOOKUP('Data Catalogue 2023_RSS'!O213,'Codebook Machine Read'!A:B,2,FALSE)</f>
        <v>1</v>
      </c>
      <c r="P213" s="33">
        <f>VLOOKUP('Data Catalogue 2023_RSS'!P213,'Codebook Machine Read'!V:W,2,FALSE)</f>
        <v>30</v>
      </c>
      <c r="Q213" s="32">
        <f>VLOOKUP('Data Catalogue 2023_RSS'!Q213,'Codebook Machine Read'!Y:Z,2,FALSE)</f>
        <v>4</v>
      </c>
      <c r="R213" s="32">
        <f>VLOOKUP('Data Catalogue 2023_RSS'!R213,'Codebook Machine Read'!AB:AC,2,FALSE)</f>
        <v>1</v>
      </c>
      <c r="S213" s="34">
        <f>VLOOKUP('Data Catalogue 2023_Excel'!R213,'Codebook Machine Read'!G:H,2,FALSE)</f>
        <v>1</v>
      </c>
      <c r="T213" s="36">
        <f>'Data Catalogue 2023_RSS'!T213</f>
        <v>1980</v>
      </c>
      <c r="U213" s="36">
        <f>'Data Catalogue 2023_RSS'!U213</f>
        <v>2000</v>
      </c>
      <c r="V213" s="34">
        <f>VLOOKUP('Data Catalogue 2023_Excel'!S213,'Codebook Machine Read'!$P:$Q,2, FALSE)</f>
        <v>11</v>
      </c>
      <c r="W213" s="31" t="str">
        <f>'Data Catalogue 2023_RSS'!W213</f>
        <v>https://www.water.gov.my/jps/resources/auto%20download%20images/5844e46d37d56.pdf</v>
      </c>
      <c r="X213" s="35">
        <f>'Data Catalogue 2023_RSS'!X213</f>
        <v>0</v>
      </c>
      <c r="Y213" s="35">
        <f>'Data Catalogue 2023_RSS'!Y213</f>
        <v>1</v>
      </c>
      <c r="Z213" s="35">
        <f>'Data Catalogue 2023_RSS'!Z213</f>
        <v>1</v>
      </c>
      <c r="AA213" s="35">
        <f>'Data Catalogue 2023_RSS'!AA213</f>
        <v>1</v>
      </c>
      <c r="AB213" s="35">
        <f>'Data Catalogue 2023_RSS'!AB213</f>
        <v>1</v>
      </c>
      <c r="AC213" s="35">
        <f>'Data Catalogue 2023_RSS'!AC213</f>
        <v>0</v>
      </c>
      <c r="AD213" s="35">
        <f>'Data Catalogue 2023_RSS'!AD213</f>
        <v>1</v>
      </c>
      <c r="AE213" s="35">
        <f>'Data Catalogue 2023_RSS'!AE213</f>
        <v>1</v>
      </c>
      <c r="AF213" s="31" t="str">
        <f>'Data Catalogue 2023_RSS'!AF213</f>
        <v xml:space="preserve">DID has a publication which lists flood incidents from 1980 to 2000. </v>
      </c>
    </row>
    <row r="214" spans="1:32" x14ac:dyDescent="0.2">
      <c r="A214" s="30">
        <f>'Data Catalogue 2023_RSS'!A214</f>
        <v>212</v>
      </c>
      <c r="B214" s="30">
        <f>'Data Catalogue 2023_RSS'!B214</f>
        <v>54</v>
      </c>
      <c r="C214" s="30">
        <f>'Data Catalogue 2023_RSS'!C214</f>
        <v>12</v>
      </c>
      <c r="D214" s="30" t="str">
        <f>'Data Catalogue 2023_RSS'!D214</f>
        <v>54.12</v>
      </c>
      <c r="E214" s="31" t="str">
        <f>'Data Catalogue 2023_RSS'!E214</f>
        <v>Flood</v>
      </c>
      <c r="F214" s="32">
        <f>VLOOKUP('Data Catalogue 2023_RSS'!F214,'Codebook Machine Read'!J:K,2,FALSE)</f>
        <v>5</v>
      </c>
      <c r="G214" s="32">
        <f>VLOOKUP('Data Catalogue 2023_RSS'!G214,'Codebook Machine Read'!AE:AF,2,FALSE)</f>
        <v>4</v>
      </c>
      <c r="H214" s="32" t="str">
        <f>'Data Catalogue 2023_RSS'!H214</f>
        <v>region</v>
      </c>
      <c r="I214" s="32">
        <f>'Data Catalogue 2023_RSS'!I214</f>
        <v>118</v>
      </c>
      <c r="J214" s="30" t="str">
        <f>'Data Catalogue 2023_RSS'!J214</f>
        <v>expphy.phy.flood.region.dosm</v>
      </c>
      <c r="K214" s="30" t="str">
        <f>'Data Catalogue 2023_RSS'!K214</f>
        <v>expphy.phy.flood.region.dosm.54.12</v>
      </c>
      <c r="L214" s="31" t="str">
        <f>'Data Catalogue 2023_RSS'!L214</f>
        <v>1. DOSM
2. DID
3. CoastalDEM
4. National database, 
5. World Bank's CCKP
6. CMIP5 models, which are utilized within the AR5 of the IPCC</v>
      </c>
      <c r="M214" s="32" cm="1">
        <f t="array" ref="M214">INDEX('Codebook Machine Read'!T:T,MATCH(TRUE,INDEX('Codebook Machine Read'!S:S='Data Catalogue 2023_RSS'!M214,0),0))</f>
        <v>10</v>
      </c>
      <c r="N214" s="32">
        <f>VLOOKUP('Data Catalogue 2023_RSS'!N214,'Codebook Machine Read'!D:E,2,FALSE)</f>
        <v>31</v>
      </c>
      <c r="O214" s="32">
        <f>VLOOKUP('Data Catalogue 2023_RSS'!O214,'Codebook Machine Read'!A:B,2,FALSE)</f>
        <v>1</v>
      </c>
      <c r="P214" s="33">
        <f>VLOOKUP('Data Catalogue 2023_RSS'!P214,'Codebook Machine Read'!V:W,2,FALSE)</f>
        <v>31</v>
      </c>
      <c r="Q214" s="32">
        <f>VLOOKUP('Data Catalogue 2023_RSS'!Q214,'Codebook Machine Read'!Y:Z,2,FALSE)</f>
        <v>4</v>
      </c>
      <c r="R214" s="32">
        <f>VLOOKUP('Data Catalogue 2023_RSS'!R214,'Codebook Machine Read'!AB:AC,2,FALSE)</f>
        <v>1</v>
      </c>
      <c r="S214" s="34">
        <f>VLOOKUP('Data Catalogue 2023_Excel'!R214,'Codebook Machine Read'!G:H,2,FALSE)</f>
        <v>1</v>
      </c>
      <c r="T214" s="36">
        <f>'Data Catalogue 2023_RSS'!T214</f>
        <v>2009</v>
      </c>
      <c r="U214" s="36">
        <f>'Data Catalogue 2023_RSS'!U214</f>
        <v>2021</v>
      </c>
      <c r="V214" s="34">
        <f>VLOOKUP('Data Catalogue 2023_Excel'!S214,'Codebook Machine Read'!$P:$Q,2, FALSE)</f>
        <v>7</v>
      </c>
      <c r="W214" s="31" t="str">
        <f>'Data Catalogue 2023_RSS'!W214</f>
        <v>https://newss.statistics.gov.my/newss-portalx/ep/epProductFreeDownloadSearch.seam</v>
      </c>
      <c r="X214" s="35">
        <f>'Data Catalogue 2023_RSS'!X214</f>
        <v>0</v>
      </c>
      <c r="Y214" s="35">
        <f>'Data Catalogue 2023_RSS'!Y214</f>
        <v>1</v>
      </c>
      <c r="Z214" s="35">
        <f>'Data Catalogue 2023_RSS'!Z214</f>
        <v>1</v>
      </c>
      <c r="AA214" s="35">
        <f>'Data Catalogue 2023_RSS'!AA214</f>
        <v>1</v>
      </c>
      <c r="AB214" s="35">
        <f>'Data Catalogue 2023_RSS'!AB214</f>
        <v>1</v>
      </c>
      <c r="AC214" s="35">
        <f>'Data Catalogue 2023_RSS'!AC214</f>
        <v>0</v>
      </c>
      <c r="AD214" s="35">
        <f>'Data Catalogue 2023_RSS'!AD214</f>
        <v>1</v>
      </c>
      <c r="AE214" s="35">
        <f>'Data Catalogue 2023_RSS'!AE214</f>
        <v>1</v>
      </c>
      <c r="AF214" s="31" t="str">
        <f>'Data Catalogue 2023_RSS'!AF214</f>
        <v>DOSM provides data on Extreme Events and Disasters. Go to DOSM eStatistik &gt; click on 'Free Download' on the left pane on the page &gt; search 'Compendium of Environment Statistics' &gt; Table of Component 4 (4.1 Number of flood incident reported by state).</v>
      </c>
    </row>
    <row r="215" spans="1:32" x14ac:dyDescent="0.2">
      <c r="A215" s="30">
        <f>'Data Catalogue 2023_RSS'!A215</f>
        <v>213</v>
      </c>
      <c r="B215" s="30">
        <f>'Data Catalogue 2023_RSS'!B215</f>
        <v>54</v>
      </c>
      <c r="C215" s="30">
        <f>'Data Catalogue 2023_RSS'!C215</f>
        <v>13</v>
      </c>
      <c r="D215" s="30" t="str">
        <f>'Data Catalogue 2023_RSS'!D215</f>
        <v>54.13</v>
      </c>
      <c r="E215" s="31" t="str">
        <f>'Data Catalogue 2023_RSS'!E215</f>
        <v>Flood</v>
      </c>
      <c r="F215" s="32">
        <f>VLOOKUP('Data Catalogue 2023_RSS'!F215,'Codebook Machine Read'!J:K,2,FALSE)</f>
        <v>5</v>
      </c>
      <c r="G215" s="32">
        <f>VLOOKUP('Data Catalogue 2023_RSS'!G215,'Codebook Machine Read'!AE:AF,2,FALSE)</f>
        <v>4</v>
      </c>
      <c r="H215" s="32" t="str">
        <f>'Data Catalogue 2023_RSS'!H215</f>
        <v>region</v>
      </c>
      <c r="I215" s="32">
        <f>'Data Catalogue 2023_RSS'!I215</f>
        <v>118</v>
      </c>
      <c r="J215" s="30" t="str">
        <f>'Data Catalogue 2023_RSS'!J215</f>
        <v>expphy.phy.flood.region.dosm</v>
      </c>
      <c r="K215" s="30" t="str">
        <f>'Data Catalogue 2023_RSS'!K215</f>
        <v>expphy.phy.flood.region.dosm.54.13</v>
      </c>
      <c r="L215" s="31" t="str">
        <f>'Data Catalogue 2023_RSS'!L215</f>
        <v>NADMA</v>
      </c>
      <c r="M215" s="32" cm="1">
        <f t="array" ref="M215">INDEX('Codebook Machine Read'!T:T,MATCH(TRUE,INDEX('Codebook Machine Read'!S:S='Data Catalogue 2023_RSS'!M215,0),0))</f>
        <v>102</v>
      </c>
      <c r="N215" s="32">
        <f>VLOOKUP('Data Catalogue 2023_RSS'!N215,'Codebook Machine Read'!D:E,2,FALSE)</f>
        <v>31</v>
      </c>
      <c r="O215" s="32">
        <f>VLOOKUP('Data Catalogue 2023_RSS'!O215,'Codebook Machine Read'!A:B,2,FALSE)</f>
        <v>1</v>
      </c>
      <c r="P215" s="33">
        <f>VLOOKUP('Data Catalogue 2023_RSS'!P215,'Codebook Machine Read'!V:W,2,FALSE)</f>
        <v>31</v>
      </c>
      <c r="Q215" s="32">
        <f>VLOOKUP('Data Catalogue 2023_RSS'!Q215,'Codebook Machine Read'!Y:Z,2,FALSE)</f>
        <v>4</v>
      </c>
      <c r="R215" s="32">
        <f>VLOOKUP('Data Catalogue 2023_RSS'!R215,'Codebook Machine Read'!AB:AC,2,FALSE)</f>
        <v>1</v>
      </c>
      <c r="S215" s="34">
        <f>VLOOKUP('Data Catalogue 2023_Excel'!R215,'Codebook Machine Read'!G:H,2,FALSE)</f>
        <v>1</v>
      </c>
      <c r="T215" s="36">
        <f>'Data Catalogue 2023_RSS'!T215</f>
        <v>2009</v>
      </c>
      <c r="U215" s="36">
        <f>'Data Catalogue 2023_RSS'!U215</f>
        <v>2021</v>
      </c>
      <c r="V215" s="34">
        <f>VLOOKUP('Data Catalogue 2023_Excel'!S215,'Codebook Machine Read'!$P:$Q,2, FALSE)</f>
        <v>7</v>
      </c>
      <c r="W215" s="31" t="str">
        <f>'Data Catalogue 2023_RSS'!W215</f>
        <v>https://newss.statistics.gov.my/newss-portalx/ep/epProductFreeDownloadSearch.seam</v>
      </c>
      <c r="X215" s="35">
        <f>'Data Catalogue 2023_RSS'!X215</f>
        <v>0</v>
      </c>
      <c r="Y215" s="35">
        <f>'Data Catalogue 2023_RSS'!Y215</f>
        <v>1</v>
      </c>
      <c r="Z215" s="35">
        <f>'Data Catalogue 2023_RSS'!Z215</f>
        <v>1</v>
      </c>
      <c r="AA215" s="35">
        <f>'Data Catalogue 2023_RSS'!AA215</f>
        <v>1</v>
      </c>
      <c r="AB215" s="35">
        <f>'Data Catalogue 2023_RSS'!AB215</f>
        <v>1</v>
      </c>
      <c r="AC215" s="35">
        <f>'Data Catalogue 2023_RSS'!AC215</f>
        <v>0</v>
      </c>
      <c r="AD215" s="35">
        <f>'Data Catalogue 2023_RSS'!AD215</f>
        <v>1</v>
      </c>
      <c r="AE215" s="35">
        <f>'Data Catalogue 2023_RSS'!AE215</f>
        <v>1</v>
      </c>
      <c r="AF215" s="31" t="str">
        <f>'Data Catalogue 2023_RSS'!AF215</f>
        <v>DOSM provides data on Extreme Events and Disasters. Go to DOSM eStatistik &gt; click on 'Free Download' on the left pane on the page &gt; search 'Compendium of Environment Statistics' &gt; Table of Component 4 (4.1 Number of flood incident reported by state).</v>
      </c>
    </row>
    <row r="216" spans="1:32" x14ac:dyDescent="0.2">
      <c r="A216" s="30">
        <f>'Data Catalogue 2023_RSS'!A216</f>
        <v>214</v>
      </c>
      <c r="B216" s="30">
        <f>'Data Catalogue 2023_RSS'!B216</f>
        <v>55</v>
      </c>
      <c r="C216" s="30">
        <f>'Data Catalogue 2023_RSS'!C216</f>
        <v>1</v>
      </c>
      <c r="D216" s="30" t="str">
        <f>'Data Catalogue 2023_RSS'!D216</f>
        <v>55.1</v>
      </c>
      <c r="E216" s="31" t="str">
        <f>'Data Catalogue 2023_RSS'!E216</f>
        <v>Water level at rivers</v>
      </c>
      <c r="F216" s="32">
        <f>VLOOKUP('Data Catalogue 2023_RSS'!F216,'Codebook Machine Read'!J:K,2,FALSE)</f>
        <v>5</v>
      </c>
      <c r="G216" s="32">
        <f>VLOOKUP('Data Catalogue 2023_RSS'!G216,'Codebook Machine Read'!AE:AF,2,FALSE)</f>
        <v>4</v>
      </c>
      <c r="H216" s="32" t="str">
        <f>'Data Catalogue 2023_RSS'!H216</f>
        <v>country</v>
      </c>
      <c r="I216" s="32">
        <f>'Data Catalogue 2023_RSS'!I216</f>
        <v>119</v>
      </c>
      <c r="J216" s="30" t="str">
        <f>'Data Catalogue 2023_RSS'!J216</f>
        <v>expphy.phy.rivlvl.country.copernicus</v>
      </c>
      <c r="K216" s="30" t="str">
        <f>'Data Catalogue 2023_RSS'!K216</f>
        <v>expphy.phy.rivlvl.country.copernicus.55.1</v>
      </c>
      <c r="L216" s="31" t="str">
        <f>'Data Catalogue 2023_RSS'!L216</f>
        <v>DID</v>
      </c>
      <c r="M216" s="32" cm="1">
        <f t="array" ref="M216">INDEX('Codebook Machine Read'!T:T,MATCH(TRUE,INDEX('Codebook Machine Read'!S:S='Data Catalogue 2023_RSS'!M216,0),0))</f>
        <v>87</v>
      </c>
      <c r="N216" s="32">
        <f>VLOOKUP('Data Catalogue 2023_RSS'!N216,'Codebook Machine Read'!D:E,2,FALSE)</f>
        <v>9</v>
      </c>
      <c r="O216" s="32">
        <f>VLOOKUP('Data Catalogue 2023_RSS'!O216,'Codebook Machine Read'!A:B,2,FALSE)</f>
        <v>1</v>
      </c>
      <c r="P216" s="33">
        <f>VLOOKUP('Data Catalogue 2023_RSS'!P216,'Codebook Machine Read'!V:W,2,FALSE)</f>
        <v>26</v>
      </c>
      <c r="Q216" s="32">
        <f>VLOOKUP('Data Catalogue 2023_RSS'!Q216,'Codebook Machine Read'!Y:Z,2,FALSE)</f>
        <v>3</v>
      </c>
      <c r="R216" s="32">
        <f>VLOOKUP('Data Catalogue 2023_RSS'!R216,'Codebook Machine Read'!AB:AC,2,FALSE)</f>
        <v>2</v>
      </c>
      <c r="S216" s="34">
        <f>VLOOKUP('Data Catalogue 2023_Excel'!R216,'Codebook Machine Read'!G:H,2,FALSE)</f>
        <v>2</v>
      </c>
      <c r="T216" s="36">
        <f>'Data Catalogue 2023_RSS'!T216</f>
        <v>2002</v>
      </c>
      <c r="U216" s="36">
        <f>'Data Catalogue 2023_RSS'!U216</f>
        <v>0</v>
      </c>
      <c r="V216" s="34">
        <f>VLOOKUP('Data Catalogue 2023_Excel'!S216,'Codebook Machine Read'!$P:$Q,2, FALSE)</f>
        <v>7</v>
      </c>
      <c r="W216" s="31" t="str">
        <f>'Data Catalogue 2023_RSS'!W216</f>
        <v>https://wbwaterdata.org/dataset/water-level-data-rivers-and-lakes-copernicus-global-land-service</v>
      </c>
      <c r="X216" s="35">
        <f>'Data Catalogue 2023_RSS'!X216</f>
        <v>0</v>
      </c>
      <c r="Y216" s="35">
        <f>'Data Catalogue 2023_RSS'!Y216</f>
        <v>0</v>
      </c>
      <c r="Z216" s="35">
        <f>'Data Catalogue 2023_RSS'!Z216</f>
        <v>0</v>
      </c>
      <c r="AA216" s="35">
        <f>'Data Catalogue 2023_RSS'!AA216</f>
        <v>0</v>
      </c>
      <c r="AB216" s="35">
        <f>'Data Catalogue 2023_RSS'!AB216</f>
        <v>0</v>
      </c>
      <c r="AC216" s="35">
        <f>'Data Catalogue 2023_RSS'!AC216</f>
        <v>0</v>
      </c>
      <c r="AD216" s="35">
        <f>'Data Catalogue 2023_RSS'!AD216</f>
        <v>1</v>
      </c>
      <c r="AE216" s="35">
        <f>'Data Catalogue 2023_RSS'!AE216</f>
        <v>0</v>
      </c>
      <c r="AF216" s="31" t="str">
        <f>'Data Catalogue 2023_RSS'!AF216</f>
        <v>Water Level products were generated by the Global Land Service of Copernicus. Users are able to search, download and custom order products from Catalogue and Ordering Services. The dispersion of the water level estimates over rivers was computed for each major basin with respect to the number of measurements and the seasonality, analysing high- and low-water separately. Statistics are averaged over the missions to characterize the product performances over the 248 operational virtual stations.</v>
      </c>
    </row>
    <row r="217" spans="1:32" x14ac:dyDescent="0.2">
      <c r="A217" s="30">
        <f>'Data Catalogue 2023_RSS'!A217</f>
        <v>215</v>
      </c>
      <c r="B217" s="30">
        <f>'Data Catalogue 2023_RSS'!B217</f>
        <v>55</v>
      </c>
      <c r="C217" s="30">
        <f>'Data Catalogue 2023_RSS'!C217</f>
        <v>2</v>
      </c>
      <c r="D217" s="30" t="str">
        <f>'Data Catalogue 2023_RSS'!D217</f>
        <v>55.2</v>
      </c>
      <c r="E217" s="31" t="str">
        <f>'Data Catalogue 2023_RSS'!E217</f>
        <v>Water level at rivers</v>
      </c>
      <c r="F217" s="32">
        <f>VLOOKUP('Data Catalogue 2023_RSS'!F217,'Codebook Machine Read'!J:K,2,FALSE)</f>
        <v>5</v>
      </c>
      <c r="G217" s="32">
        <f>VLOOKUP('Data Catalogue 2023_RSS'!G217,'Codebook Machine Read'!AE:AF,2,FALSE)</f>
        <v>4</v>
      </c>
      <c r="H217" s="32" t="str">
        <f>'Data Catalogue 2023_RSS'!H217</f>
        <v>location</v>
      </c>
      <c r="I217" s="32">
        <f>'Data Catalogue 2023_RSS'!I217</f>
        <v>120</v>
      </c>
      <c r="J217" s="30" t="str">
        <f>'Data Catalogue 2023_RSS'!J217</f>
        <v>expphy.phy.rivlvl.location.did</v>
      </c>
      <c r="K217" s="30" t="str">
        <f>'Data Catalogue 2023_RSS'!K217</f>
        <v>expphy.phy.rivlvl.location.did.55.2</v>
      </c>
      <c r="L217" s="31" t="str">
        <f>'Data Catalogue 2023_RSS'!L217</f>
        <v>DID</v>
      </c>
      <c r="M217" s="32" cm="1">
        <f t="array" ref="M217">INDEX('Codebook Machine Read'!T:T,MATCH(TRUE,INDEX('Codebook Machine Read'!S:S='Data Catalogue 2023_RSS'!M217,0),0))</f>
        <v>87</v>
      </c>
      <c r="N217" s="32">
        <f>VLOOKUP('Data Catalogue 2023_RSS'!N217,'Codebook Machine Read'!D:E,2,FALSE)</f>
        <v>24</v>
      </c>
      <c r="O217" s="32">
        <f>VLOOKUP('Data Catalogue 2023_RSS'!O217,'Codebook Machine Read'!A:B,2,FALSE)</f>
        <v>1</v>
      </c>
      <c r="P217" s="33">
        <f>VLOOKUP('Data Catalogue 2023_RSS'!P217,'Codebook Machine Read'!V:W,2,FALSE)</f>
        <v>30</v>
      </c>
      <c r="Q217" s="32">
        <f>VLOOKUP('Data Catalogue 2023_RSS'!Q217,'Codebook Machine Read'!Y:Z,2,FALSE)</f>
        <v>4</v>
      </c>
      <c r="R217" s="32">
        <f>VLOOKUP('Data Catalogue 2023_RSS'!R217,'Codebook Machine Read'!AB:AC,2,FALSE)</f>
        <v>1</v>
      </c>
      <c r="S217" s="34">
        <f>VLOOKUP('Data Catalogue 2023_Excel'!R217,'Codebook Machine Read'!G:H,2,FALSE)</f>
        <v>1</v>
      </c>
      <c r="T217" s="36">
        <f>'Data Catalogue 2023_RSS'!T217</f>
        <v>0</v>
      </c>
      <c r="U217" s="36">
        <f>'Data Catalogue 2023_RSS'!U217</f>
        <v>0</v>
      </c>
      <c r="V217" s="34">
        <f>VLOOKUP('Data Catalogue 2023_Excel'!S217,'Codebook Machine Read'!$P:$Q,2, FALSE)</f>
        <v>2</v>
      </c>
      <c r="W217" s="31" t="str">
        <f>'Data Catalogue 2023_RSS'!W217</f>
        <v>https://publicinfobanjir.water.gov.my/aras-air/data-paras-air/?state=SEL&amp;lang=en</v>
      </c>
      <c r="X217" s="35">
        <f>'Data Catalogue 2023_RSS'!X217</f>
        <v>0</v>
      </c>
      <c r="Y217" s="35">
        <f>'Data Catalogue 2023_RSS'!Y217</f>
        <v>0</v>
      </c>
      <c r="Z217" s="35">
        <f>'Data Catalogue 2023_RSS'!Z217</f>
        <v>0</v>
      </c>
      <c r="AA217" s="35">
        <f>'Data Catalogue 2023_RSS'!AA217</f>
        <v>0</v>
      </c>
      <c r="AB217" s="35">
        <f>'Data Catalogue 2023_RSS'!AB217</f>
        <v>0</v>
      </c>
      <c r="AC217" s="35">
        <f>'Data Catalogue 2023_RSS'!AC217</f>
        <v>0</v>
      </c>
      <c r="AD217" s="35">
        <f>'Data Catalogue 2023_RSS'!AD217</f>
        <v>1</v>
      </c>
      <c r="AE217" s="35">
        <f>'Data Catalogue 2023_RSS'!AE217</f>
        <v>0</v>
      </c>
      <c r="AF217" s="31" t="str">
        <f>'Data Catalogue 2023_RSS'!AF217</f>
        <v>Data on water levels are available and frequently updated, with accompanying analysis of the danger level.</v>
      </c>
    </row>
    <row r="218" spans="1:32" x14ac:dyDescent="0.2">
      <c r="A218" s="30">
        <f>'Data Catalogue 2023_RSS'!A218</f>
        <v>216</v>
      </c>
      <c r="B218" s="30">
        <f>'Data Catalogue 2023_RSS'!B218</f>
        <v>55</v>
      </c>
      <c r="C218" s="30">
        <f>'Data Catalogue 2023_RSS'!C218</f>
        <v>3</v>
      </c>
      <c r="D218" s="30" t="str">
        <f>'Data Catalogue 2023_RSS'!D218</f>
        <v>55.3</v>
      </c>
      <c r="E218" s="31" t="str">
        <f>'Data Catalogue 2023_RSS'!E218</f>
        <v>Water level at rivers</v>
      </c>
      <c r="F218" s="32">
        <f>VLOOKUP('Data Catalogue 2023_RSS'!F218,'Codebook Machine Read'!J:K,2,FALSE)</f>
        <v>5</v>
      </c>
      <c r="G218" s="32">
        <f>VLOOKUP('Data Catalogue 2023_RSS'!G218,'Codebook Machine Read'!AE:AF,2,FALSE)</f>
        <v>4</v>
      </c>
      <c r="H218" s="32" t="str">
        <f>'Data Catalogue 2023_RSS'!H218</f>
        <v>postcode</v>
      </c>
      <c r="I218" s="32">
        <f>'Data Catalogue 2023_RSS'!I218</f>
        <v>121</v>
      </c>
      <c r="J218" s="30" t="str">
        <f>'Data Catalogue 2023_RSS'!J218</f>
        <v>expphy.phy.rivlvl.postcode.did</v>
      </c>
      <c r="K218" s="30" t="str">
        <f>'Data Catalogue 2023_RSS'!K218</f>
        <v>expphy.phy.rivlvl.postcode.did.55.3</v>
      </c>
      <c r="L218" s="31" t="str">
        <f>'Data Catalogue 2023_RSS'!L218</f>
        <v>DID</v>
      </c>
      <c r="M218" s="32" cm="1">
        <f t="array" ref="M218">INDEX('Codebook Machine Read'!T:T,MATCH(TRUE,INDEX('Codebook Machine Read'!S:S='Data Catalogue 2023_RSS'!M218,0),0))</f>
        <v>87</v>
      </c>
      <c r="N218" s="32">
        <f>VLOOKUP('Data Catalogue 2023_RSS'!N218,'Codebook Machine Read'!D:E,2,FALSE)</f>
        <v>28</v>
      </c>
      <c r="O218" s="32">
        <f>VLOOKUP('Data Catalogue 2023_RSS'!O218,'Codebook Machine Read'!A:B,2,FALSE)</f>
        <v>1</v>
      </c>
      <c r="P218" s="33">
        <f>VLOOKUP('Data Catalogue 2023_RSS'!P218,'Codebook Machine Read'!V:W,2,FALSE)</f>
        <v>30</v>
      </c>
      <c r="Q218" s="32">
        <f>VLOOKUP('Data Catalogue 2023_RSS'!Q218,'Codebook Machine Read'!Y:Z,2,FALSE)</f>
        <v>4</v>
      </c>
      <c r="R218" s="32">
        <f>VLOOKUP('Data Catalogue 2023_RSS'!R218,'Codebook Machine Read'!AB:AC,2,FALSE)</f>
        <v>1</v>
      </c>
      <c r="S218" s="34">
        <f>VLOOKUP('Data Catalogue 2023_Excel'!R218,'Codebook Machine Read'!G:H,2,FALSE)</f>
        <v>0</v>
      </c>
      <c r="T218" s="36">
        <f>'Data Catalogue 2023_RSS'!T218</f>
        <v>0</v>
      </c>
      <c r="U218" s="36">
        <f>'Data Catalogue 2023_RSS'!U218</f>
        <v>0</v>
      </c>
      <c r="V218" s="34">
        <f>VLOOKUP('Data Catalogue 2023_Excel'!S218,'Codebook Machine Read'!$P:$Q,2, FALSE)</f>
        <v>0</v>
      </c>
      <c r="W218" s="31" t="str">
        <f>'Data Catalogue 2023_RSS'!W218</f>
        <v>Not available</v>
      </c>
      <c r="X218" s="35">
        <f>'Data Catalogue 2023_RSS'!X218</f>
        <v>0</v>
      </c>
      <c r="Y218" s="35">
        <f>'Data Catalogue 2023_RSS'!Y218</f>
        <v>0</v>
      </c>
      <c r="Z218" s="35">
        <f>'Data Catalogue 2023_RSS'!Z218</f>
        <v>0</v>
      </c>
      <c r="AA218" s="35">
        <f>'Data Catalogue 2023_RSS'!AA218</f>
        <v>0</v>
      </c>
      <c r="AB218" s="35">
        <f>'Data Catalogue 2023_RSS'!AB218</f>
        <v>0</v>
      </c>
      <c r="AC218" s="35">
        <f>'Data Catalogue 2023_RSS'!AC218</f>
        <v>0</v>
      </c>
      <c r="AD218" s="35">
        <f>'Data Catalogue 2023_RSS'!AD218</f>
        <v>1</v>
      </c>
      <c r="AE218" s="35">
        <f>'Data Catalogue 2023_RSS'!AE218</f>
        <v>0</v>
      </c>
      <c r="AF218" s="31" t="str">
        <f>'Data Catalogue 2023_RSS'!AF218</f>
        <v>Data is not available.</v>
      </c>
    </row>
    <row r="219" spans="1:32" x14ac:dyDescent="0.2">
      <c r="A219" s="30">
        <f>'Data Catalogue 2023_RSS'!A219</f>
        <v>217</v>
      </c>
      <c r="B219" s="30">
        <f>'Data Catalogue 2023_RSS'!B219</f>
        <v>56</v>
      </c>
      <c r="C219" s="30">
        <f>'Data Catalogue 2023_RSS'!C219</f>
        <v>1</v>
      </c>
      <c r="D219" s="30" t="str">
        <f>'Data Catalogue 2023_RSS'!D219</f>
        <v>56.1</v>
      </c>
      <c r="E219" s="31" t="str">
        <f>'Data Catalogue 2023_RSS'!E219</f>
        <v>Flood-related impacts (i.e. Households impacted, number of buildings damaged/impacted, estimated economics loss and insured loss and past flood footprint)</v>
      </c>
      <c r="F219" s="32">
        <f>VLOOKUP('Data Catalogue 2023_RSS'!F219,'Codebook Machine Read'!J:K,2,FALSE)</f>
        <v>5</v>
      </c>
      <c r="G219" s="32">
        <f>VLOOKUP('Data Catalogue 2023_RSS'!G219,'Codebook Machine Read'!AE:AF,2,FALSE)</f>
        <v>4</v>
      </c>
      <c r="H219" s="32" t="str">
        <f>'Data Catalogue 2023_RSS'!H219</f>
        <v>country</v>
      </c>
      <c r="I219" s="32">
        <f>'Data Catalogue 2023_RSS'!I219</f>
        <v>122</v>
      </c>
      <c r="J219" s="30" t="str">
        <f>'Data Catalogue 2023_RSS'!J219</f>
        <v>expphy.phy.floodimp.country.cieclimada</v>
      </c>
      <c r="K219" s="30" t="str">
        <f>'Data Catalogue 2023_RSS'!K219</f>
        <v>expphy.phy.floodimp.country.cieclimada.56.1</v>
      </c>
      <c r="L219" s="31" t="str">
        <f>'Data Catalogue 2023_RSS'!L219</f>
        <v>CLIMADA (open-source natural catastrophe damage model that implements the Economics of Climate Adaptation methodology)</v>
      </c>
      <c r="M219" s="32" cm="1">
        <f t="array" ref="M219">INDEX('Codebook Machine Read'!T:T,MATCH(TRUE,INDEX('Codebook Machine Read'!S:S='Data Catalogue 2023_RSS'!M219,0),0))</f>
        <v>17</v>
      </c>
      <c r="N219" s="32">
        <f>VLOOKUP('Data Catalogue 2023_RSS'!N219,'Codebook Machine Read'!D:E,2,FALSE)</f>
        <v>9</v>
      </c>
      <c r="O219" s="32">
        <f>VLOOKUP('Data Catalogue 2023_RSS'!O219,'Codebook Machine Read'!A:B,2,FALSE)</f>
        <v>2</v>
      </c>
      <c r="P219" s="33">
        <f>VLOOKUP('Data Catalogue 2023_RSS'!P219,'Codebook Machine Read'!V:W,2,FALSE)</f>
        <v>23</v>
      </c>
      <c r="Q219" s="32">
        <f>VLOOKUP('Data Catalogue 2023_RSS'!Q219,'Codebook Machine Read'!Y:Z,2,FALSE)</f>
        <v>3</v>
      </c>
      <c r="R219" s="32">
        <f>VLOOKUP('Data Catalogue 2023_RSS'!R219,'Codebook Machine Read'!AB:AC,2,FALSE)</f>
        <v>2</v>
      </c>
      <c r="S219" s="34">
        <f>VLOOKUP('Data Catalogue 2023_Excel'!R219,'Codebook Machine Read'!G:H,2,FALSE)</f>
        <v>1</v>
      </c>
      <c r="T219" s="36">
        <f>'Data Catalogue 2023_RSS'!T219</f>
        <v>2015</v>
      </c>
      <c r="U219" s="36">
        <f>'Data Catalogue 2023_RSS'!U219</f>
        <v>2100</v>
      </c>
      <c r="V219" s="34">
        <f>VLOOKUP('Data Catalogue 2023_Excel'!S219,'Codebook Machine Read'!$P:$Q,2, FALSE)</f>
        <v>99</v>
      </c>
      <c r="W219" s="31" t="str">
        <f>'Data Catalogue 2023_RSS'!W219</f>
        <v>https://climate-impact-explorer.climateanalytics.org/</v>
      </c>
      <c r="X219" s="35">
        <f>'Data Catalogue 2023_RSS'!X219</f>
        <v>0</v>
      </c>
      <c r="Y219" s="35">
        <f>'Data Catalogue 2023_RSS'!Y219</f>
        <v>1</v>
      </c>
      <c r="Z219" s="35">
        <f>'Data Catalogue 2023_RSS'!Z219</f>
        <v>1</v>
      </c>
      <c r="AA219" s="35">
        <f>'Data Catalogue 2023_RSS'!AA219</f>
        <v>1</v>
      </c>
      <c r="AB219" s="35">
        <f>'Data Catalogue 2023_RSS'!AB219</f>
        <v>1</v>
      </c>
      <c r="AC219" s="35">
        <f>'Data Catalogue 2023_RSS'!AC219</f>
        <v>0</v>
      </c>
      <c r="AD219" s="35">
        <f>'Data Catalogue 2023_RSS'!AD219</f>
        <v>1</v>
      </c>
      <c r="AE219" s="35">
        <f>'Data Catalogue 2023_RSS'!AE219</f>
        <v>1</v>
      </c>
      <c r="AF219" s="31" t="str">
        <f>'Data Catalogue 2023_RSS'!AF219</f>
        <v>Climate Impact Explorer publishes projections on how  climate impact indicators will play out over time at current emissions reductions levels (according to the scenario used by the Network for Greening the Financial System) and in other policy relevant scenarios, and how they will affect Malaysia and different states, at different levels of warming. The annual expected damage from river floods is given in 2005 US$, and is defined as the level of damage from such events that is expected to occur every year on average. Projections were calculated assuming that both the size and the repartition of GDP would stay constant as of 2005.</v>
      </c>
    </row>
    <row r="220" spans="1:32" x14ac:dyDescent="0.2">
      <c r="A220" s="30">
        <f>'Data Catalogue 2023_RSS'!A220</f>
        <v>218</v>
      </c>
      <c r="B220" s="30">
        <f>'Data Catalogue 2023_RSS'!B220</f>
        <v>56</v>
      </c>
      <c r="C220" s="30">
        <f>'Data Catalogue 2023_RSS'!C220</f>
        <v>2</v>
      </c>
      <c r="D220" s="30" t="str">
        <f>'Data Catalogue 2023_RSS'!D220</f>
        <v>56.2</v>
      </c>
      <c r="E220" s="31" t="str">
        <f>'Data Catalogue 2023_RSS'!E220</f>
        <v>Flood-related impacts (i.e. Households impacted, number of buildings damaged/impacted, estimated economics loss and insured loss and past flood footprint)</v>
      </c>
      <c r="F220" s="32">
        <f>VLOOKUP('Data Catalogue 2023_RSS'!F220,'Codebook Machine Read'!J:K,2,FALSE)</f>
        <v>5</v>
      </c>
      <c r="G220" s="32">
        <f>VLOOKUP('Data Catalogue 2023_RSS'!G220,'Codebook Machine Read'!AE:AF,2,FALSE)</f>
        <v>4</v>
      </c>
      <c r="H220" s="32" t="str">
        <f>'Data Catalogue 2023_RSS'!H220</f>
        <v>location</v>
      </c>
      <c r="I220" s="32">
        <f>'Data Catalogue 2023_RSS'!I220</f>
        <v>123</v>
      </c>
      <c r="J220" s="30" t="str">
        <f>'Data Catalogue 2023_RSS'!J220</f>
        <v>expphy.phy.floodimp.location.dosm</v>
      </c>
      <c r="K220" s="30" t="str">
        <f>'Data Catalogue 2023_RSS'!K220</f>
        <v>expphy.phy.floodimp.location.dosm.56.2</v>
      </c>
      <c r="L220" s="31" t="str">
        <f>'Data Catalogue 2023_RSS'!L220</f>
        <v>DOSM</v>
      </c>
      <c r="M220" s="32" cm="1">
        <f t="array" ref="M220">INDEX('Codebook Machine Read'!T:T,MATCH(TRUE,INDEX('Codebook Machine Read'!S:S='Data Catalogue 2023_RSS'!M220,0),0))</f>
        <v>11</v>
      </c>
      <c r="N220" s="32">
        <f>VLOOKUP('Data Catalogue 2023_RSS'!N220,'Codebook Machine Read'!D:E,2,FALSE)</f>
        <v>24</v>
      </c>
      <c r="O220" s="32">
        <f>VLOOKUP('Data Catalogue 2023_RSS'!O220,'Codebook Machine Read'!A:B,2,FALSE)</f>
        <v>1</v>
      </c>
      <c r="P220" s="33">
        <f>VLOOKUP('Data Catalogue 2023_RSS'!P220,'Codebook Machine Read'!V:W,2,FALSE)</f>
        <v>31</v>
      </c>
      <c r="Q220" s="32">
        <f>VLOOKUP('Data Catalogue 2023_RSS'!Q220,'Codebook Machine Read'!Y:Z,2,FALSE)</f>
        <v>4</v>
      </c>
      <c r="R220" s="32">
        <f>VLOOKUP('Data Catalogue 2023_RSS'!R220,'Codebook Machine Read'!AB:AC,2,FALSE)</f>
        <v>1</v>
      </c>
      <c r="S220" s="34">
        <f>VLOOKUP('Data Catalogue 2023_Excel'!R220,'Codebook Machine Read'!G:H,2,FALSE)</f>
        <v>1</v>
      </c>
      <c r="T220" s="36">
        <f>'Data Catalogue 2023_RSS'!T220</f>
        <v>2021</v>
      </c>
      <c r="U220" s="36">
        <f>'Data Catalogue 2023_RSS'!U220</f>
        <v>2021</v>
      </c>
      <c r="V220" s="34">
        <f>VLOOKUP('Data Catalogue 2023_Excel'!S220,'Codebook Machine Read'!$P:$Q,2, FALSE)</f>
        <v>99</v>
      </c>
      <c r="W220" s="31" t="str">
        <f>'Data Catalogue 2023_RSS'!W220</f>
        <v>https://newss.statistics.gov.my/newss-portalx/ep/epProductFreeDownloadSearch.seam</v>
      </c>
      <c r="X220" s="35">
        <f>'Data Catalogue 2023_RSS'!X220</f>
        <v>0</v>
      </c>
      <c r="Y220" s="35">
        <f>'Data Catalogue 2023_RSS'!Y220</f>
        <v>0</v>
      </c>
      <c r="Z220" s="35">
        <f>'Data Catalogue 2023_RSS'!Z220</f>
        <v>0</v>
      </c>
      <c r="AA220" s="35">
        <f>'Data Catalogue 2023_RSS'!AA220</f>
        <v>0</v>
      </c>
      <c r="AB220" s="35">
        <f>'Data Catalogue 2023_RSS'!AB220</f>
        <v>0</v>
      </c>
      <c r="AC220" s="35">
        <f>'Data Catalogue 2023_RSS'!AC220</f>
        <v>0</v>
      </c>
      <c r="AD220" s="35">
        <f>'Data Catalogue 2023_RSS'!AD220</f>
        <v>1</v>
      </c>
      <c r="AE220" s="35">
        <f>'Data Catalogue 2023_RSS'!AE220</f>
        <v>0</v>
      </c>
      <c r="AF220" s="31" t="str">
        <f>'Data Catalogue 2023_RSS'!AF220</f>
        <v>DOSM publishes a one-off report on flood impacts which does not contain historical events. Go to DOSM eStatistik &gt; click on 'Free Download' on the left pane on the page &gt; search 'Special Report on Impact of Floods in Malaysia 2021'. DOSM provides data on Extreme Events and Disasters. Go to DOSM eStatistik &gt; click on 'Free Download' on the left pane on the page &gt; search 'Compendium of Environment Statistics' &gt; Table of Component 4.</v>
      </c>
    </row>
    <row r="221" spans="1:32" x14ac:dyDescent="0.2">
      <c r="A221" s="30">
        <f>'Data Catalogue 2023_RSS'!A221</f>
        <v>219</v>
      </c>
      <c r="B221" s="30">
        <f>'Data Catalogue 2023_RSS'!B221</f>
        <v>56</v>
      </c>
      <c r="C221" s="30">
        <f>'Data Catalogue 2023_RSS'!C221</f>
        <v>3</v>
      </c>
      <c r="D221" s="30" t="str">
        <f>'Data Catalogue 2023_RSS'!D221</f>
        <v>56.3</v>
      </c>
      <c r="E221" s="31" t="str">
        <f>'Data Catalogue 2023_RSS'!E221</f>
        <v>Flood-related impacts (i.e. Households impacted, number of buildings damaged/impacted, estimated economics loss and insured loss and past flood footprint)</v>
      </c>
      <c r="F221" s="32">
        <f>VLOOKUP('Data Catalogue 2023_RSS'!F221,'Codebook Machine Read'!J:K,2,FALSE)</f>
        <v>5</v>
      </c>
      <c r="G221" s="32">
        <f>VLOOKUP('Data Catalogue 2023_RSS'!G221,'Codebook Machine Read'!AE:AF,2,FALSE)</f>
        <v>4</v>
      </c>
      <c r="H221" s="32" t="str">
        <f>'Data Catalogue 2023_RSS'!H221</f>
        <v>location</v>
      </c>
      <c r="I221" s="32">
        <f>'Data Catalogue 2023_RSS'!I221</f>
        <v>123</v>
      </c>
      <c r="J221" s="30" t="str">
        <f>'Data Catalogue 2023_RSS'!J221</f>
        <v>expphy.phy.floodimp.location.wrr</v>
      </c>
      <c r="K221" s="30" t="str">
        <f>'Data Catalogue 2023_RSS'!K221</f>
        <v>expphy.phy.floodimp.location.wrr.56.3</v>
      </c>
      <c r="L221" s="31" t="str">
        <f>'Data Catalogue 2023_RSS'!L221</f>
        <v>DOSM</v>
      </c>
      <c r="M221" s="32" cm="1">
        <f t="array" ref="M221">INDEX('Codebook Machine Read'!T:T,MATCH(TRUE,INDEX('Codebook Machine Read'!S:S='Data Catalogue 2023_RSS'!M221,0),0))</f>
        <v>11</v>
      </c>
      <c r="N221" s="32">
        <f>VLOOKUP('Data Catalogue 2023_RSS'!N221,'Codebook Machine Read'!D:E,2,FALSE)</f>
        <v>24</v>
      </c>
      <c r="O221" s="32">
        <f>VLOOKUP('Data Catalogue 2023_RSS'!O221,'Codebook Machine Read'!A:B,2,FALSE)</f>
        <v>1</v>
      </c>
      <c r="P221" s="33">
        <f>VLOOKUP('Data Catalogue 2023_RSS'!P221,'Codebook Machine Read'!V:W,2,FALSE)</f>
        <v>146</v>
      </c>
      <c r="Q221" s="32">
        <f>VLOOKUP('Data Catalogue 2023_RSS'!Q221,'Codebook Machine Read'!Y:Z,2,FALSE)</f>
        <v>2</v>
      </c>
      <c r="R221" s="32">
        <f>VLOOKUP('Data Catalogue 2023_RSS'!R221,'Codebook Machine Read'!AB:AC,2,FALSE)</f>
        <v>2</v>
      </c>
      <c r="S221" s="34">
        <f>VLOOKUP('Data Catalogue 2023_Excel'!R221,'Codebook Machine Read'!G:H,2,FALSE)</f>
        <v>1</v>
      </c>
      <c r="T221" s="36">
        <f>'Data Catalogue 2023_RSS'!T221</f>
        <v>2011</v>
      </c>
      <c r="U221" s="36">
        <f>'Data Catalogue 2023_RSS'!U221</f>
        <v>2011</v>
      </c>
      <c r="V221" s="34">
        <f>VLOOKUP('Data Catalogue 2023_Excel'!S221,'Codebook Machine Read'!$P:$Q,2, FALSE)</f>
        <v>0</v>
      </c>
      <c r="W221" s="31" t="str">
        <f>'Data Catalogue 2023_RSS'!W221</f>
        <v>https://agupubs.onlinelibrary.wiley.com/doi/10.1029/2019WR026092</v>
      </c>
      <c r="X221" s="35">
        <f>'Data Catalogue 2023_RSS'!X221</f>
        <v>0</v>
      </c>
      <c r="Y221" s="35">
        <f>'Data Catalogue 2023_RSS'!Y221</f>
        <v>0</v>
      </c>
      <c r="Z221" s="35">
        <f>'Data Catalogue 2023_RSS'!Z221</f>
        <v>0</v>
      </c>
      <c r="AA221" s="35">
        <f>'Data Catalogue 2023_RSS'!AA221</f>
        <v>0</v>
      </c>
      <c r="AB221" s="35">
        <f>'Data Catalogue 2023_RSS'!AB221</f>
        <v>0</v>
      </c>
      <c r="AC221" s="35">
        <f>'Data Catalogue 2023_RSS'!AC221</f>
        <v>0</v>
      </c>
      <c r="AD221" s="35">
        <f>'Data Catalogue 2023_RSS'!AD221</f>
        <v>1</v>
      </c>
      <c r="AE221" s="35">
        <f>'Data Catalogue 2023_RSS'!AE221</f>
        <v>0</v>
      </c>
      <c r="AF221" s="31" t="str">
        <f>'Data Catalogue 2023_RSS'!AF221</f>
        <v>Data is generally not available/limited. However, Thailand has applied a global modelling framework to estimate the direct and indirect economic losses associated with floods using a computable general equilibrium model and a global river and inundation model, which can simulate the flood extent, depth, and period.</v>
      </c>
    </row>
    <row r="222" spans="1:32" x14ac:dyDescent="0.2">
      <c r="A222" s="30">
        <f>'Data Catalogue 2023_RSS'!A222</f>
        <v>220</v>
      </c>
      <c r="B222" s="30">
        <f>'Data Catalogue 2023_RSS'!B222</f>
        <v>57</v>
      </c>
      <c r="C222" s="30">
        <f>'Data Catalogue 2023_RSS'!C222</f>
        <v>1</v>
      </c>
      <c r="D222" s="30" t="str">
        <f>'Data Catalogue 2023_RSS'!D222</f>
        <v>57.1</v>
      </c>
      <c r="E222" s="31" t="str">
        <f>'Data Catalogue 2023_RSS'!E222</f>
        <v>Flood emergency relief</v>
      </c>
      <c r="F222" s="32">
        <f>VLOOKUP('Data Catalogue 2023_RSS'!F222,'Codebook Machine Read'!J:K,2,FALSE)</f>
        <v>5</v>
      </c>
      <c r="G222" s="32">
        <f>VLOOKUP('Data Catalogue 2023_RSS'!G222,'Codebook Machine Read'!AE:AF,2,FALSE)</f>
        <v>4</v>
      </c>
      <c r="H222" s="32" t="str">
        <f>'Data Catalogue 2023_RSS'!H222</f>
        <v>country</v>
      </c>
      <c r="I222" s="32">
        <f>'Data Catalogue 2023_RSS'!I222</f>
        <v>124</v>
      </c>
      <c r="J222" s="30" t="str">
        <f>'Data Catalogue 2023_RSS'!J222</f>
        <v>expphy.phy.floodrlf.country.ocha</v>
      </c>
      <c r="K222" s="30" t="str">
        <f>'Data Catalogue 2023_RSS'!K222</f>
        <v>expphy.phy.floodrlf.country.ocha.57.1</v>
      </c>
      <c r="L222" s="31" t="str">
        <f>'Data Catalogue 2023_RSS'!L222</f>
        <v>Not Applicable</v>
      </c>
      <c r="M222" s="32" cm="1">
        <f t="array" ref="M222">INDEX('Codebook Machine Read'!T:T,MATCH(TRUE,INDEX('Codebook Machine Read'!S:S='Data Catalogue 2023_RSS'!M222,0),0))</f>
        <v>1</v>
      </c>
      <c r="N222" s="32">
        <f>VLOOKUP('Data Catalogue 2023_RSS'!N222,'Codebook Machine Read'!D:E,2,FALSE)</f>
        <v>9</v>
      </c>
      <c r="O222" s="32">
        <f>VLOOKUP('Data Catalogue 2023_RSS'!O222,'Codebook Machine Read'!A:B,2,FALSE)</f>
        <v>1</v>
      </c>
      <c r="P222" s="33">
        <f>VLOOKUP('Data Catalogue 2023_RSS'!P222,'Codebook Machine Read'!V:W,2,FALSE)</f>
        <v>140</v>
      </c>
      <c r="Q222" s="32">
        <f>VLOOKUP('Data Catalogue 2023_RSS'!Q222,'Codebook Machine Read'!Y:Z,2,FALSE)</f>
        <v>3</v>
      </c>
      <c r="R222" s="32">
        <f>VLOOKUP('Data Catalogue 2023_RSS'!R222,'Codebook Machine Read'!AB:AC,2,FALSE)</f>
        <v>2</v>
      </c>
      <c r="S222" s="34">
        <f>VLOOKUP('Data Catalogue 2023_Excel'!R222,'Codebook Machine Read'!G:H,2,FALSE)</f>
        <v>1</v>
      </c>
      <c r="T222" s="36">
        <f>'Data Catalogue 2023_RSS'!T222</f>
        <v>0</v>
      </c>
      <c r="U222" s="36">
        <f>'Data Catalogue 2023_RSS'!U222</f>
        <v>0</v>
      </c>
      <c r="V222" s="34">
        <f>VLOOKUP('Data Catalogue 2023_Excel'!S222,'Codebook Machine Read'!$P:$Q,2, FALSE)</f>
        <v>99</v>
      </c>
      <c r="W222" s="31" t="str">
        <f>'Data Catalogue 2023_RSS'!W222</f>
        <v>https://reliefweb.int/updates?list=Flood%20Updates&amp;advanced-search=%28DT4611%29</v>
      </c>
      <c r="X222" s="35">
        <f>'Data Catalogue 2023_RSS'!X222</f>
        <v>0</v>
      </c>
      <c r="Y222" s="35">
        <f>'Data Catalogue 2023_RSS'!Y222</f>
        <v>0</v>
      </c>
      <c r="Z222" s="35">
        <f>'Data Catalogue 2023_RSS'!Z222</f>
        <v>0</v>
      </c>
      <c r="AA222" s="35">
        <f>'Data Catalogue 2023_RSS'!AA222</f>
        <v>0</v>
      </c>
      <c r="AB222" s="35">
        <f>'Data Catalogue 2023_RSS'!AB222</f>
        <v>0</v>
      </c>
      <c r="AC222" s="35">
        <f>'Data Catalogue 2023_RSS'!AC222</f>
        <v>0</v>
      </c>
      <c r="AD222" s="35">
        <f>'Data Catalogue 2023_RSS'!AD222</f>
        <v>1</v>
      </c>
      <c r="AE222" s="35">
        <f>'Data Catalogue 2023_RSS'!AE222</f>
        <v>0</v>
      </c>
      <c r="AF222" s="31" t="str">
        <f>'Data Catalogue 2023_RSS'!AF222</f>
        <v>OCHA provides information on the flood emergency from other countries such as Somalia and Indonesia.</v>
      </c>
    </row>
    <row r="223" spans="1:32" x14ac:dyDescent="0.2">
      <c r="A223" s="30">
        <f>'Data Catalogue 2023_RSS'!A223</f>
        <v>221</v>
      </c>
      <c r="B223" s="30">
        <f>'Data Catalogue 2023_RSS'!B223</f>
        <v>57</v>
      </c>
      <c r="C223" s="30">
        <f>'Data Catalogue 2023_RSS'!C223</f>
        <v>2</v>
      </c>
      <c r="D223" s="30" t="str">
        <f>'Data Catalogue 2023_RSS'!D223</f>
        <v>57.2</v>
      </c>
      <c r="E223" s="31" t="str">
        <f>'Data Catalogue 2023_RSS'!E223</f>
        <v>Flood emergency relief</v>
      </c>
      <c r="F223" s="32">
        <f>VLOOKUP('Data Catalogue 2023_RSS'!F223,'Codebook Machine Read'!J:K,2,FALSE)</f>
        <v>5</v>
      </c>
      <c r="G223" s="32">
        <f>VLOOKUP('Data Catalogue 2023_RSS'!G223,'Codebook Machine Read'!AE:AF,2,FALSE)</f>
        <v>4</v>
      </c>
      <c r="H223" s="32" t="str">
        <f>'Data Catalogue 2023_RSS'!H223</f>
        <v>type</v>
      </c>
      <c r="I223" s="32">
        <f>'Data Catalogue 2023_RSS'!I223</f>
        <v>125</v>
      </c>
      <c r="J223" s="30" t="str">
        <f>'Data Catalogue 2023_RSS'!J223</f>
        <v>expphy.phy.floodrlf.type.mof</v>
      </c>
      <c r="K223" s="30" t="str">
        <f>'Data Catalogue 2023_RSS'!K223</f>
        <v>expphy.phy.floodrlf.type.mof.57.2</v>
      </c>
      <c r="L223" s="31" t="str">
        <f>'Data Catalogue 2023_RSS'!L223</f>
        <v>Not Applicable</v>
      </c>
      <c r="M223" s="32" cm="1">
        <f t="array" ref="M223">INDEX('Codebook Machine Read'!T:T,MATCH(TRUE,INDEX('Codebook Machine Read'!S:S='Data Catalogue 2023_RSS'!M223,0),0))</f>
        <v>39</v>
      </c>
      <c r="N223" s="32">
        <f>VLOOKUP('Data Catalogue 2023_RSS'!N223,'Codebook Machine Read'!D:E,2,FALSE)</f>
        <v>41</v>
      </c>
      <c r="O223" s="32">
        <f>VLOOKUP('Data Catalogue 2023_RSS'!O223,'Codebook Machine Read'!A:B,2,FALSE)</f>
        <v>1</v>
      </c>
      <c r="P223" s="33">
        <f>VLOOKUP('Data Catalogue 2023_RSS'!P223,'Codebook Machine Read'!V:W,2,FALSE)</f>
        <v>91</v>
      </c>
      <c r="Q223" s="32">
        <f>VLOOKUP('Data Catalogue 2023_RSS'!Q223,'Codebook Machine Read'!Y:Z,2,FALSE)</f>
        <v>4</v>
      </c>
      <c r="R223" s="32">
        <f>VLOOKUP('Data Catalogue 2023_RSS'!R223,'Codebook Machine Read'!AB:AC,2,FALSE)</f>
        <v>1</v>
      </c>
      <c r="S223" s="34">
        <f>VLOOKUP('Data Catalogue 2023_Excel'!R223,'Codebook Machine Read'!G:H,2,FALSE)</f>
        <v>1</v>
      </c>
      <c r="T223" s="36">
        <f>'Data Catalogue 2023_RSS'!T223</f>
        <v>2021</v>
      </c>
      <c r="U223" s="36">
        <f>'Data Catalogue 2023_RSS'!U223</f>
        <v>2021</v>
      </c>
      <c r="V223" s="34">
        <f>VLOOKUP('Data Catalogue 2023_Excel'!S223,'Codebook Machine Read'!$P:$Q,2, FALSE)</f>
        <v>99</v>
      </c>
      <c r="W223" s="31" t="str">
        <f>'Data Catalogue 2023_RSS'!W223</f>
        <v>https://www.nadma.gov.my/ms/awam/bantuan/bencana-banjir/bantuan-banjir</v>
      </c>
      <c r="X223" s="35">
        <f>'Data Catalogue 2023_RSS'!X223</f>
        <v>0</v>
      </c>
      <c r="Y223" s="35">
        <f>'Data Catalogue 2023_RSS'!Y223</f>
        <v>0</v>
      </c>
      <c r="Z223" s="35">
        <f>'Data Catalogue 2023_RSS'!Z223</f>
        <v>0</v>
      </c>
      <c r="AA223" s="35">
        <f>'Data Catalogue 2023_RSS'!AA223</f>
        <v>0</v>
      </c>
      <c r="AB223" s="35">
        <f>'Data Catalogue 2023_RSS'!AB223</f>
        <v>0</v>
      </c>
      <c r="AC223" s="35">
        <f>'Data Catalogue 2023_RSS'!AC223</f>
        <v>0</v>
      </c>
      <c r="AD223" s="35">
        <f>'Data Catalogue 2023_RSS'!AD223</f>
        <v>1</v>
      </c>
      <c r="AE223" s="35">
        <f>'Data Catalogue 2023_RSS'!AE223</f>
        <v>0</v>
      </c>
      <c r="AF223" s="31" t="str">
        <f>'Data Catalogue 2023_RSS'!AF223</f>
        <v xml:space="preserve">Reliefs and assistance provided including cash and rebates at the individual and communal level from government and NGO sources. </v>
      </c>
    </row>
    <row r="224" spans="1:32" x14ac:dyDescent="0.2">
      <c r="A224" s="30">
        <f>'Data Catalogue 2023_RSS'!A224</f>
        <v>222</v>
      </c>
      <c r="B224" s="30">
        <f>'Data Catalogue 2023_RSS'!B224</f>
        <v>58</v>
      </c>
      <c r="C224" s="30">
        <f>'Data Catalogue 2023_RSS'!C224</f>
        <v>1</v>
      </c>
      <c r="D224" s="30" t="str">
        <f>'Data Catalogue 2023_RSS'!D224</f>
        <v>58.1</v>
      </c>
      <c r="E224" s="31" t="str">
        <f>'Data Catalogue 2023_RSS'!E224</f>
        <v>Storm</v>
      </c>
      <c r="F224" s="32">
        <f>VLOOKUP('Data Catalogue 2023_RSS'!F224,'Codebook Machine Read'!J:K,2,FALSE)</f>
        <v>5</v>
      </c>
      <c r="G224" s="32">
        <f>VLOOKUP('Data Catalogue 2023_RSS'!G224,'Codebook Machine Read'!AE:AF,2,FALSE)</f>
        <v>4</v>
      </c>
      <c r="H224" s="32" t="str">
        <f>'Data Catalogue 2023_RSS'!H224</f>
        <v>country</v>
      </c>
      <c r="I224" s="32">
        <f>'Data Catalogue 2023_RSS'!I224</f>
        <v>126</v>
      </c>
      <c r="J224" s="30" t="str">
        <f>'Data Catalogue 2023_RSS'!J224</f>
        <v>expphy.phy.storm.country.metmalaysi</v>
      </c>
      <c r="K224" s="30" t="str">
        <f>'Data Catalogue 2023_RSS'!K224</f>
        <v>expphy.phy.storm.country.metmalaysi.58.1</v>
      </c>
      <c r="L224" s="31" t="str">
        <f>'Data Catalogue 2023_RSS'!L224</f>
        <v>1. MetMalaysia
2. DOSM
3. World Meteorological Organisation</v>
      </c>
      <c r="M224" s="32" cm="1">
        <f t="array" ref="M224">INDEX('Codebook Machine Read'!T:T,MATCH(TRUE,INDEX('Codebook Machine Read'!S:S='Data Catalogue 2023_RSS'!M224,0),0))</f>
        <v>102</v>
      </c>
      <c r="N224" s="32">
        <f>VLOOKUP('Data Catalogue 2023_RSS'!N224,'Codebook Machine Read'!D:E,2,FALSE)</f>
        <v>9</v>
      </c>
      <c r="O224" s="32">
        <f>VLOOKUP('Data Catalogue 2023_RSS'!O224,'Codebook Machine Read'!A:B,2,FALSE)</f>
        <v>1</v>
      </c>
      <c r="P224" s="33">
        <f>VLOOKUP('Data Catalogue 2023_RSS'!P224,'Codebook Machine Read'!V:W,2,FALSE)</f>
        <v>88</v>
      </c>
      <c r="Q224" s="32">
        <f>VLOOKUP('Data Catalogue 2023_RSS'!Q224,'Codebook Machine Read'!Y:Z,2,FALSE)</f>
        <v>4</v>
      </c>
      <c r="R224" s="32">
        <f>VLOOKUP('Data Catalogue 2023_RSS'!R224,'Codebook Machine Read'!AB:AC,2,FALSE)</f>
        <v>1</v>
      </c>
      <c r="S224" s="34">
        <f>VLOOKUP('Data Catalogue 2023_Excel'!R224,'Codebook Machine Read'!G:H,2,FALSE)</f>
        <v>1</v>
      </c>
      <c r="T224" s="36">
        <f>'Data Catalogue 2023_RSS'!T224</f>
        <v>0</v>
      </c>
      <c r="U224" s="36">
        <f>'Data Catalogue 2023_RSS'!U224</f>
        <v>0</v>
      </c>
      <c r="V224" s="34">
        <f>VLOOKUP('Data Catalogue 2023_Excel'!S224,'Codebook Machine Read'!$P:$Q,2, FALSE)</f>
        <v>2</v>
      </c>
      <c r="W224" s="31" t="str">
        <f>'Data Catalogue 2023_RSS'!W224</f>
        <v>https://www.met.gov.my/en/iklim/maklumat-iklim/</v>
      </c>
      <c r="X224" s="35">
        <f>'Data Catalogue 2023_RSS'!X224</f>
        <v>0</v>
      </c>
      <c r="Y224" s="35">
        <f>'Data Catalogue 2023_RSS'!Y224</f>
        <v>1</v>
      </c>
      <c r="Z224" s="35">
        <f>'Data Catalogue 2023_RSS'!Z224</f>
        <v>1</v>
      </c>
      <c r="AA224" s="35">
        <f>'Data Catalogue 2023_RSS'!AA224</f>
        <v>1</v>
      </c>
      <c r="AB224" s="35">
        <f>'Data Catalogue 2023_RSS'!AB224</f>
        <v>1</v>
      </c>
      <c r="AC224" s="35">
        <f>'Data Catalogue 2023_RSS'!AC224</f>
        <v>0</v>
      </c>
      <c r="AD224" s="35">
        <f>'Data Catalogue 2023_RSS'!AD224</f>
        <v>1</v>
      </c>
      <c r="AE224" s="35">
        <f>'Data Catalogue 2023_RSS'!AE224</f>
        <v>1</v>
      </c>
      <c r="AF224" s="31" t="str">
        <f>'Data Catalogue 2023_RSS'!AF224</f>
        <v>MetMalaysia publishes a general climate information on thunderstorm data in their summary report (Highest number of days with thunderstorm in a year).</v>
      </c>
    </row>
    <row r="225" spans="1:32" x14ac:dyDescent="0.2">
      <c r="A225" s="30">
        <f>'Data Catalogue 2023_RSS'!A225</f>
        <v>223</v>
      </c>
      <c r="B225" s="30">
        <f>'Data Catalogue 2023_RSS'!B225</f>
        <v>58</v>
      </c>
      <c r="C225" s="30">
        <f>'Data Catalogue 2023_RSS'!C225</f>
        <v>2</v>
      </c>
      <c r="D225" s="30" t="str">
        <f>'Data Catalogue 2023_RSS'!D225</f>
        <v>58.2</v>
      </c>
      <c r="E225" s="31" t="str">
        <f>'Data Catalogue 2023_RSS'!E225</f>
        <v>Storm</v>
      </c>
      <c r="F225" s="32">
        <f>VLOOKUP('Data Catalogue 2023_RSS'!F225,'Codebook Machine Read'!J:K,2,FALSE)</f>
        <v>5</v>
      </c>
      <c r="G225" s="32">
        <f>VLOOKUP('Data Catalogue 2023_RSS'!G225,'Codebook Machine Read'!AE:AF,2,FALSE)</f>
        <v>4</v>
      </c>
      <c r="H225" s="32" t="str">
        <f>'Data Catalogue 2023_RSS'!H225</f>
        <v>country</v>
      </c>
      <c r="I225" s="32">
        <f>'Data Catalogue 2023_RSS'!I225</f>
        <v>126</v>
      </c>
      <c r="J225" s="30" t="str">
        <f>'Data Catalogue 2023_RSS'!J225</f>
        <v>expphy.phy.storm.country.wmo</v>
      </c>
      <c r="K225" s="30" t="str">
        <f>'Data Catalogue 2023_RSS'!K225</f>
        <v>expphy.phy.storm.country.wmo.58.2</v>
      </c>
      <c r="L225" s="31" t="str">
        <f>'Data Catalogue 2023_RSS'!L225</f>
        <v>1. MetMalaysia
2. DOSM
3. World Meteorological Organisation</v>
      </c>
      <c r="M225" s="32" cm="1">
        <f t="array" ref="M225">INDEX('Codebook Machine Read'!T:T,MATCH(TRUE,INDEX('Codebook Machine Read'!S:S='Data Catalogue 2023_RSS'!M225,0),0))</f>
        <v>102</v>
      </c>
      <c r="N225" s="32">
        <f>VLOOKUP('Data Catalogue 2023_RSS'!N225,'Codebook Machine Read'!D:E,2,FALSE)</f>
        <v>9</v>
      </c>
      <c r="O225" s="32">
        <f>VLOOKUP('Data Catalogue 2023_RSS'!O225,'Codebook Machine Read'!A:B,2,FALSE)</f>
        <v>1</v>
      </c>
      <c r="P225" s="33">
        <f>VLOOKUP('Data Catalogue 2023_RSS'!P225,'Codebook Machine Read'!V:W,2,FALSE)</f>
        <v>154</v>
      </c>
      <c r="Q225" s="32">
        <f>VLOOKUP('Data Catalogue 2023_RSS'!Q225,'Codebook Machine Read'!Y:Z,2,FALSE)</f>
        <v>3</v>
      </c>
      <c r="R225" s="32">
        <f>VLOOKUP('Data Catalogue 2023_RSS'!R225,'Codebook Machine Read'!AB:AC,2,FALSE)</f>
        <v>2</v>
      </c>
      <c r="S225" s="34">
        <f>VLOOKUP('Data Catalogue 2023_Excel'!R225,'Codebook Machine Read'!G:H,2,FALSE)</f>
        <v>1</v>
      </c>
      <c r="T225" s="36">
        <f>'Data Catalogue 2023_RSS'!T225</f>
        <v>0</v>
      </c>
      <c r="U225" s="36">
        <f>'Data Catalogue 2023_RSS'!U225</f>
        <v>0</v>
      </c>
      <c r="V225" s="34">
        <f>VLOOKUP('Data Catalogue 2023_Excel'!S225,'Codebook Machine Read'!$P:$Q,2, FALSE)</f>
        <v>2</v>
      </c>
      <c r="W225" s="31" t="str">
        <f>'Data Catalogue 2023_RSS'!W225</f>
        <v>https://severeweather.wmo.int/thunder/b3/stations.html</v>
      </c>
      <c r="X225" s="35">
        <f>'Data Catalogue 2023_RSS'!X225</f>
        <v>0</v>
      </c>
      <c r="Y225" s="35">
        <f>'Data Catalogue 2023_RSS'!Y225</f>
        <v>1</v>
      </c>
      <c r="Z225" s="35">
        <f>'Data Catalogue 2023_RSS'!Z225</f>
        <v>1</v>
      </c>
      <c r="AA225" s="35">
        <f>'Data Catalogue 2023_RSS'!AA225</f>
        <v>1</v>
      </c>
      <c r="AB225" s="35">
        <f>'Data Catalogue 2023_RSS'!AB225</f>
        <v>1</v>
      </c>
      <c r="AC225" s="35">
        <f>'Data Catalogue 2023_RSS'!AC225</f>
        <v>0</v>
      </c>
      <c r="AD225" s="35">
        <f>'Data Catalogue 2023_RSS'!AD225</f>
        <v>1</v>
      </c>
      <c r="AE225" s="35">
        <f>'Data Catalogue 2023_RSS'!AE225</f>
        <v>1</v>
      </c>
      <c r="AF225" s="31" t="str">
        <f>'Data Catalogue 2023_RSS'!AF225</f>
        <v>World Meteorological Organisation reports historical data for the past 24 hours.</v>
      </c>
    </row>
    <row r="226" spans="1:32" x14ac:dyDescent="0.2">
      <c r="A226" s="30">
        <f>'Data Catalogue 2023_RSS'!A226</f>
        <v>224</v>
      </c>
      <c r="B226" s="30">
        <f>'Data Catalogue 2023_RSS'!B226</f>
        <v>58</v>
      </c>
      <c r="C226" s="30">
        <f>'Data Catalogue 2023_RSS'!C226</f>
        <v>3</v>
      </c>
      <c r="D226" s="30" t="str">
        <f>'Data Catalogue 2023_RSS'!D226</f>
        <v>58.3</v>
      </c>
      <c r="E226" s="31" t="str">
        <f>'Data Catalogue 2023_RSS'!E226</f>
        <v>Storm</v>
      </c>
      <c r="F226" s="32">
        <f>VLOOKUP('Data Catalogue 2023_RSS'!F226,'Codebook Machine Read'!J:K,2,FALSE)</f>
        <v>5</v>
      </c>
      <c r="G226" s="32">
        <f>VLOOKUP('Data Catalogue 2023_RSS'!G226,'Codebook Machine Read'!AE:AF,2,FALSE)</f>
        <v>4</v>
      </c>
      <c r="H226" s="32" t="str">
        <f>'Data Catalogue 2023_RSS'!H226</f>
        <v>country</v>
      </c>
      <c r="I226" s="32">
        <f>'Data Catalogue 2023_RSS'!I226</f>
        <v>126</v>
      </c>
      <c r="J226" s="30" t="str">
        <f>'Data Catalogue 2023_RSS'!J226</f>
        <v>expphy.phy.storm.country.metmalaysi</v>
      </c>
      <c r="K226" s="30" t="str">
        <f>'Data Catalogue 2023_RSS'!K226</f>
        <v>expphy.phy.storm.country.metmalaysi.58.3</v>
      </c>
      <c r="L226" s="31" t="str">
        <f>'Data Catalogue 2023_RSS'!L226</f>
        <v>1. National database
2. World Bank's CCKP, CMIP5 models, which are utilized within the AR5 of the IPCC</v>
      </c>
      <c r="M226" s="32" cm="1">
        <f t="array" ref="M226">INDEX('Codebook Machine Read'!T:T,MATCH(TRUE,INDEX('Codebook Machine Read'!S:S='Data Catalogue 2023_RSS'!M226,0),0))</f>
        <v>102</v>
      </c>
      <c r="N226" s="32">
        <f>VLOOKUP('Data Catalogue 2023_RSS'!N226,'Codebook Machine Read'!D:E,2,FALSE)</f>
        <v>9</v>
      </c>
      <c r="O226" s="32">
        <f>VLOOKUP('Data Catalogue 2023_RSS'!O226,'Codebook Machine Read'!A:B,2,FALSE)</f>
        <v>2</v>
      </c>
      <c r="P226" s="33">
        <f>VLOOKUP('Data Catalogue 2023_RSS'!P226,'Codebook Machine Read'!V:W,2,FALSE)</f>
        <v>88</v>
      </c>
      <c r="Q226" s="32">
        <f>VLOOKUP('Data Catalogue 2023_RSS'!Q226,'Codebook Machine Read'!Y:Z,2,FALSE)</f>
        <v>4</v>
      </c>
      <c r="R226" s="32">
        <f>VLOOKUP('Data Catalogue 2023_RSS'!R226,'Codebook Machine Read'!AB:AC,2,FALSE)</f>
        <v>1</v>
      </c>
      <c r="S226" s="34">
        <f>VLOOKUP('Data Catalogue 2023_Excel'!R226,'Codebook Machine Read'!G:H,2,FALSE)</f>
        <v>1</v>
      </c>
      <c r="T226" s="36">
        <f>'Data Catalogue 2023_RSS'!T226</f>
        <v>0</v>
      </c>
      <c r="U226" s="36">
        <f>'Data Catalogue 2023_RSS'!U226</f>
        <v>0</v>
      </c>
      <c r="V226" s="34">
        <f>VLOOKUP('Data Catalogue 2023_Excel'!S226,'Codebook Machine Read'!$P:$Q,2, FALSE)</f>
        <v>2</v>
      </c>
      <c r="W226" s="31" t="str">
        <f>'Data Catalogue 2023_RSS'!W226</f>
        <v>https://www.met.gov.my/data/ICN20032.html</v>
      </c>
      <c r="X226" s="35">
        <f>'Data Catalogue 2023_RSS'!X226</f>
        <v>0</v>
      </c>
      <c r="Y226" s="35">
        <f>'Data Catalogue 2023_RSS'!Y226</f>
        <v>1</v>
      </c>
      <c r="Z226" s="35">
        <f>'Data Catalogue 2023_RSS'!Z226</f>
        <v>1</v>
      </c>
      <c r="AA226" s="35">
        <f>'Data Catalogue 2023_RSS'!AA226</f>
        <v>1</v>
      </c>
      <c r="AB226" s="35">
        <f>'Data Catalogue 2023_RSS'!AB226</f>
        <v>1</v>
      </c>
      <c r="AC226" s="35">
        <f>'Data Catalogue 2023_RSS'!AC226</f>
        <v>0</v>
      </c>
      <c r="AD226" s="35">
        <f>'Data Catalogue 2023_RSS'!AD226</f>
        <v>1</v>
      </c>
      <c r="AE226" s="35">
        <f>'Data Catalogue 2023_RSS'!AE226</f>
        <v>1</v>
      </c>
      <c r="AF226" s="31" t="str">
        <f>'Data Catalogue 2023_RSS'!AF226</f>
        <v>MET provided daily weather forecast nationwide such as thunderstorm and heavy rain and includes wind and sea conditions factor into it.</v>
      </c>
    </row>
    <row r="227" spans="1:32" x14ac:dyDescent="0.2">
      <c r="A227" s="30">
        <f>'Data Catalogue 2023_RSS'!A227</f>
        <v>225</v>
      </c>
      <c r="B227" s="30">
        <f>'Data Catalogue 2023_RSS'!B227</f>
        <v>58</v>
      </c>
      <c r="C227" s="30">
        <f>'Data Catalogue 2023_RSS'!C227</f>
        <v>4</v>
      </c>
      <c r="D227" s="30" t="str">
        <f>'Data Catalogue 2023_RSS'!D227</f>
        <v>58.4</v>
      </c>
      <c r="E227" s="31" t="str">
        <f>'Data Catalogue 2023_RSS'!E227</f>
        <v>Storm</v>
      </c>
      <c r="F227" s="32">
        <f>VLOOKUP('Data Catalogue 2023_RSS'!F227,'Codebook Machine Read'!J:K,2,FALSE)</f>
        <v>5</v>
      </c>
      <c r="G227" s="32">
        <f>VLOOKUP('Data Catalogue 2023_RSS'!G227,'Codebook Machine Read'!AE:AF,2,FALSE)</f>
        <v>4</v>
      </c>
      <c r="H227" s="32" t="str">
        <f>'Data Catalogue 2023_RSS'!H227</f>
        <v>country</v>
      </c>
      <c r="I227" s="32">
        <f>'Data Catalogue 2023_RSS'!I227</f>
        <v>126</v>
      </c>
      <c r="J227" s="30" t="str">
        <f>'Data Catalogue 2023_RSS'!J227</f>
        <v>expphy.phy.storm.country.wmo</v>
      </c>
      <c r="K227" s="30" t="str">
        <f>'Data Catalogue 2023_RSS'!K227</f>
        <v>expphy.phy.storm.country.wmo.58.4</v>
      </c>
      <c r="L227" s="31" t="str">
        <f>'Data Catalogue 2023_RSS'!L227</f>
        <v>1. National database
2. World Bank's CCKP, CMIP5 models, which are utilized within the AR5 of the IPCC</v>
      </c>
      <c r="M227" s="32" cm="1">
        <f t="array" ref="M227">INDEX('Codebook Machine Read'!T:T,MATCH(TRUE,INDEX('Codebook Machine Read'!S:S='Data Catalogue 2023_RSS'!M227,0),0))</f>
        <v>102</v>
      </c>
      <c r="N227" s="32">
        <f>VLOOKUP('Data Catalogue 2023_RSS'!N227,'Codebook Machine Read'!D:E,2,FALSE)</f>
        <v>9</v>
      </c>
      <c r="O227" s="32">
        <f>VLOOKUP('Data Catalogue 2023_RSS'!O227,'Codebook Machine Read'!A:B,2,FALSE)</f>
        <v>2</v>
      </c>
      <c r="P227" s="33">
        <f>VLOOKUP('Data Catalogue 2023_RSS'!P227,'Codebook Machine Read'!V:W,2,FALSE)</f>
        <v>154</v>
      </c>
      <c r="Q227" s="32">
        <f>VLOOKUP('Data Catalogue 2023_RSS'!Q227,'Codebook Machine Read'!Y:Z,2,FALSE)</f>
        <v>3</v>
      </c>
      <c r="R227" s="32">
        <f>VLOOKUP('Data Catalogue 2023_RSS'!R227,'Codebook Machine Read'!AB:AC,2,FALSE)</f>
        <v>2</v>
      </c>
      <c r="S227" s="34">
        <f>VLOOKUP('Data Catalogue 2023_Excel'!R227,'Codebook Machine Read'!G:H,2,FALSE)</f>
        <v>1</v>
      </c>
      <c r="T227" s="36">
        <f>'Data Catalogue 2023_RSS'!T227</f>
        <v>0</v>
      </c>
      <c r="U227" s="36">
        <f>'Data Catalogue 2023_RSS'!U227</f>
        <v>0</v>
      </c>
      <c r="V227" s="34">
        <f>VLOOKUP('Data Catalogue 2023_Excel'!S227,'Codebook Machine Read'!$P:$Q,2, FALSE)</f>
        <v>2</v>
      </c>
      <c r="W227" s="31" t="str">
        <f>'Data Catalogue 2023_RSS'!W227</f>
        <v>https://worldweather.wmo.int/en/country.html?countryCode=20</v>
      </c>
      <c r="X227" s="35">
        <f>'Data Catalogue 2023_RSS'!X227</f>
        <v>0</v>
      </c>
      <c r="Y227" s="35">
        <f>'Data Catalogue 2023_RSS'!Y227</f>
        <v>1</v>
      </c>
      <c r="Z227" s="35">
        <f>'Data Catalogue 2023_RSS'!Z227</f>
        <v>1</v>
      </c>
      <c r="AA227" s="35">
        <f>'Data Catalogue 2023_RSS'!AA227</f>
        <v>1</v>
      </c>
      <c r="AB227" s="35">
        <f>'Data Catalogue 2023_RSS'!AB227</f>
        <v>1</v>
      </c>
      <c r="AC227" s="35">
        <f>'Data Catalogue 2023_RSS'!AC227</f>
        <v>0</v>
      </c>
      <c r="AD227" s="35">
        <f>'Data Catalogue 2023_RSS'!AD227</f>
        <v>1</v>
      </c>
      <c r="AE227" s="35">
        <f>'Data Catalogue 2023_RSS'!AE227</f>
        <v>1</v>
      </c>
      <c r="AF227" s="31" t="str">
        <f>'Data Catalogue 2023_RSS'!AF227</f>
        <v>The WMO project on world city forecasts is to explore the wider exchange and availability of official weather information on the Internet. World Meteorological Organisation reports historical data for the past 24 hours.</v>
      </c>
    </row>
    <row r="228" spans="1:32" x14ac:dyDescent="0.2">
      <c r="A228" s="30">
        <f>'Data Catalogue 2023_RSS'!A228</f>
        <v>226</v>
      </c>
      <c r="B228" s="30">
        <f>'Data Catalogue 2023_RSS'!B228</f>
        <v>58</v>
      </c>
      <c r="C228" s="30">
        <f>'Data Catalogue 2023_RSS'!C228</f>
        <v>5</v>
      </c>
      <c r="D228" s="30" t="str">
        <f>'Data Catalogue 2023_RSS'!D228</f>
        <v>58.5</v>
      </c>
      <c r="E228" s="31" t="str">
        <f>'Data Catalogue 2023_RSS'!E228</f>
        <v>Storm</v>
      </c>
      <c r="F228" s="32">
        <f>VLOOKUP('Data Catalogue 2023_RSS'!F228,'Codebook Machine Read'!J:K,2,FALSE)</f>
        <v>5</v>
      </c>
      <c r="G228" s="32">
        <f>VLOOKUP('Data Catalogue 2023_RSS'!G228,'Codebook Machine Read'!AE:AF,2,FALSE)</f>
        <v>4</v>
      </c>
      <c r="H228" s="32" t="str">
        <f>'Data Catalogue 2023_RSS'!H228</f>
        <v>event</v>
      </c>
      <c r="I228" s="32">
        <f>'Data Catalogue 2023_RSS'!I228</f>
        <v>127</v>
      </c>
      <c r="J228" s="30" t="str">
        <f>'Data Catalogue 2023_RSS'!J228</f>
        <v>expphy.phy.storm.event.cred</v>
      </c>
      <c r="K228" s="30" t="str">
        <f>'Data Catalogue 2023_RSS'!K228</f>
        <v>expphy.phy.storm.event.cred.58.5</v>
      </c>
      <c r="L228" s="31" t="str">
        <f>'Data Catalogue 2023_RSS'!L228</f>
        <v>EM-DAT, The International Disaster Database, Centre for Research on the Epidemiology of Disasters</v>
      </c>
      <c r="M228" s="32" cm="1">
        <f t="array" ref="M228">INDEX('Codebook Machine Read'!T:T,MATCH(TRUE,INDEX('Codebook Machine Read'!S:S='Data Catalogue 2023_RSS'!M228,0),0))</f>
        <v>139</v>
      </c>
      <c r="N228" s="32">
        <f>VLOOKUP('Data Catalogue 2023_RSS'!N228,'Codebook Machine Read'!D:E,2,FALSE)</f>
        <v>16</v>
      </c>
      <c r="O228" s="32">
        <f>VLOOKUP('Data Catalogue 2023_RSS'!O228,'Codebook Machine Read'!A:B,2,FALSE)</f>
        <v>1</v>
      </c>
      <c r="P228" s="33">
        <f>VLOOKUP('Data Catalogue 2023_RSS'!P228,'Codebook Machine Read'!V:W,2,FALSE)</f>
        <v>16</v>
      </c>
      <c r="Q228" s="32">
        <f>VLOOKUP('Data Catalogue 2023_RSS'!Q228,'Codebook Machine Read'!Y:Z,2,FALSE)</f>
        <v>3</v>
      </c>
      <c r="R228" s="32">
        <f>VLOOKUP('Data Catalogue 2023_RSS'!R228,'Codebook Machine Read'!AB:AC,2,FALSE)</f>
        <v>2</v>
      </c>
      <c r="S228" s="34">
        <f>VLOOKUP('Data Catalogue 2023_Excel'!R228,'Codebook Machine Read'!G:H,2,FALSE)</f>
        <v>2</v>
      </c>
      <c r="T228" s="36">
        <f>'Data Catalogue 2023_RSS'!T228</f>
        <v>1900</v>
      </c>
      <c r="U228" s="36">
        <f>'Data Catalogue 2023_RSS'!U228</f>
        <v>2023</v>
      </c>
      <c r="V228" s="34">
        <f>VLOOKUP('Data Catalogue 2023_Excel'!S228,'Codebook Machine Read'!$P:$Q,2, FALSE)</f>
        <v>99</v>
      </c>
      <c r="W228" s="31" t="str">
        <f>'Data Catalogue 2023_RSS'!W228</f>
        <v>https://public.emdat.be/</v>
      </c>
      <c r="X228" s="35">
        <f>'Data Catalogue 2023_RSS'!X228</f>
        <v>1</v>
      </c>
      <c r="Y228" s="35">
        <f>'Data Catalogue 2023_RSS'!Y228</f>
        <v>1</v>
      </c>
      <c r="Z228" s="35">
        <f>'Data Catalogue 2023_RSS'!Z228</f>
        <v>1</v>
      </c>
      <c r="AA228" s="35">
        <f>'Data Catalogue 2023_RSS'!AA228</f>
        <v>1</v>
      </c>
      <c r="AB228" s="35">
        <f>'Data Catalogue 2023_RSS'!AB228</f>
        <v>1</v>
      </c>
      <c r="AC228" s="35">
        <f>'Data Catalogue 2023_RSS'!AC228</f>
        <v>0</v>
      </c>
      <c r="AD228" s="35">
        <f>'Data Catalogue 2023_RSS'!AD228</f>
        <v>1</v>
      </c>
      <c r="AE228" s="35">
        <f>'Data Catalogue 2023_RSS'!AE228</f>
        <v>1</v>
      </c>
      <c r="AF228" s="31" t="str">
        <f>'Data Catalogue 2023_RSS'!AF228</f>
        <v>EM-DAT contains data on the occurrence and impacts of over 26,000 mass disasters worldwide from 1900 to the present day. The database is compiled from various sources, including UN agencies, non-governmental organizations, reinsurance companies, research institutes, and press agencies. Accessibility requires registration. Dataset can also be accessed here: https://data.humdata.org/dataset/74163686-a029-4e27-8fbf-c5bfcd13f953/resource/c5ce40d6-07b1-4f36-955a-d6196436ff6b/download/emdat-country-profiles_2023_07_31.xlsx</v>
      </c>
    </row>
    <row r="229" spans="1:32" x14ac:dyDescent="0.2">
      <c r="A229" s="30">
        <f>'Data Catalogue 2023_RSS'!A229</f>
        <v>227</v>
      </c>
      <c r="B229" s="30">
        <f>'Data Catalogue 2023_RSS'!B229</f>
        <v>59</v>
      </c>
      <c r="C229" s="30">
        <f>'Data Catalogue 2023_RSS'!C229</f>
        <v>1</v>
      </c>
      <c r="D229" s="30" t="str">
        <f>'Data Catalogue 2023_RSS'!D229</f>
        <v>59.1</v>
      </c>
      <c r="E229" s="31" t="str">
        <f>'Data Catalogue 2023_RSS'!E229</f>
        <v>Coastal Vulnerability Index</v>
      </c>
      <c r="F229" s="32">
        <f>VLOOKUP('Data Catalogue 2023_RSS'!F229,'Codebook Machine Read'!J:K,2,FALSE)</f>
        <v>5</v>
      </c>
      <c r="G229" s="32">
        <f>VLOOKUP('Data Catalogue 2023_RSS'!G229,'Codebook Machine Read'!AE:AF,2,FALSE)</f>
        <v>4</v>
      </c>
      <c r="H229" s="32" t="str">
        <f>'Data Catalogue 2023_RSS'!H229</f>
        <v>country</v>
      </c>
      <c r="I229" s="32">
        <f>'Data Catalogue 2023_RSS'!I229</f>
        <v>128</v>
      </c>
      <c r="J229" s="30" t="str">
        <f>'Data Catalogue 2023_RSS'!J229</f>
        <v>expphy.phy.coastalvi.country.entity</v>
      </c>
      <c r="K229" s="30" t="str">
        <f>'Data Catalogue 2023_RSS'!K229</f>
        <v>expphy.phy.coastalvi.country.entity.59.1</v>
      </c>
      <c r="L229" s="31" t="str">
        <f>'Data Catalogue 2023_RSS'!L229</f>
        <v>1. National database
2. World Bank's CCKP, CMIP5 models, which are utilized within the AR5 of the IPCC</v>
      </c>
      <c r="M229" s="32" cm="1">
        <f t="array" ref="M229">INDEX('Codebook Machine Read'!T:T,MATCH(TRUE,INDEX('Codebook Machine Read'!S:S='Data Catalogue 2023_RSS'!M229,0),0))</f>
        <v>95</v>
      </c>
      <c r="N229" s="32">
        <f>VLOOKUP('Data Catalogue 2023_RSS'!N229,'Codebook Machine Read'!D:E,2,FALSE)</f>
        <v>9</v>
      </c>
      <c r="O229" s="32">
        <f>VLOOKUP('Data Catalogue 2023_RSS'!O229,'Codebook Machine Read'!A:B,2,FALSE)</f>
        <v>2</v>
      </c>
      <c r="P229" s="33">
        <f>VLOOKUP('Data Catalogue 2023_RSS'!P229,'Codebook Machine Read'!V:W,2,FALSE)</f>
        <v>41</v>
      </c>
      <c r="Q229" s="32">
        <f>VLOOKUP('Data Catalogue 2023_RSS'!Q229,'Codebook Machine Read'!Y:Z,2,FALSE)</f>
        <v>1</v>
      </c>
      <c r="R229" s="32">
        <f>VLOOKUP('Data Catalogue 2023_RSS'!R229,'Codebook Machine Read'!AB:AC,2,FALSE)</f>
        <v>1</v>
      </c>
      <c r="S229" s="34">
        <f>VLOOKUP('Data Catalogue 2023_Excel'!R229,'Codebook Machine Read'!G:H,2,FALSE)</f>
        <v>0</v>
      </c>
      <c r="T229" s="36">
        <f>'Data Catalogue 2023_RSS'!T229</f>
        <v>0</v>
      </c>
      <c r="U229" s="36">
        <f>'Data Catalogue 2023_RSS'!U229</f>
        <v>0</v>
      </c>
      <c r="V229" s="34">
        <f>VLOOKUP('Data Catalogue 2023_Excel'!S229,'Codebook Machine Read'!$P:$Q,2, FALSE)</f>
        <v>0</v>
      </c>
      <c r="W229" s="31" t="str">
        <f>'Data Catalogue 2023_RSS'!W229</f>
        <v>Not available</v>
      </c>
      <c r="X229" s="35">
        <f>'Data Catalogue 2023_RSS'!X229</f>
        <v>0</v>
      </c>
      <c r="Y229" s="35">
        <f>'Data Catalogue 2023_RSS'!Y229</f>
        <v>1</v>
      </c>
      <c r="Z229" s="35">
        <f>'Data Catalogue 2023_RSS'!Z229</f>
        <v>1</v>
      </c>
      <c r="AA229" s="35">
        <f>'Data Catalogue 2023_RSS'!AA229</f>
        <v>0</v>
      </c>
      <c r="AB229" s="35">
        <f>'Data Catalogue 2023_RSS'!AB229</f>
        <v>0</v>
      </c>
      <c r="AC229" s="35">
        <f>'Data Catalogue 2023_RSS'!AC229</f>
        <v>0</v>
      </c>
      <c r="AD229" s="35">
        <f>'Data Catalogue 2023_RSS'!AD229</f>
        <v>0</v>
      </c>
      <c r="AE229" s="35">
        <f>'Data Catalogue 2023_RSS'!AE229</f>
        <v>0</v>
      </c>
      <c r="AF229" s="31" t="str">
        <f>'Data Catalogue 2023_RSS'!AF229</f>
        <v xml:space="preserve">Data is not available. The research article on the application of CVI to Calabria Coastline, Italy is available at https://www.nature.com/articles/s41598-022-26374-w#Tab4 </v>
      </c>
    </row>
    <row r="230" spans="1:32" x14ac:dyDescent="0.2">
      <c r="A230" s="30">
        <f>'Data Catalogue 2023_RSS'!A230</f>
        <v>228</v>
      </c>
      <c r="B230" s="30">
        <f>'Data Catalogue 2023_RSS'!B230</f>
        <v>59</v>
      </c>
      <c r="C230" s="30">
        <f>'Data Catalogue 2023_RSS'!C230</f>
        <v>2</v>
      </c>
      <c r="D230" s="30" t="str">
        <f>'Data Catalogue 2023_RSS'!D230</f>
        <v>59.2</v>
      </c>
      <c r="E230" s="31" t="str">
        <f>'Data Catalogue 2023_RSS'!E230</f>
        <v>Coastal Vulnerability Index</v>
      </c>
      <c r="F230" s="32">
        <f>VLOOKUP('Data Catalogue 2023_RSS'!F230,'Codebook Machine Read'!J:K,2,FALSE)</f>
        <v>5</v>
      </c>
      <c r="G230" s="32">
        <f>VLOOKUP('Data Catalogue 2023_RSS'!G230,'Codebook Machine Read'!AE:AF,2,FALSE)</f>
        <v>4</v>
      </c>
      <c r="H230" s="32" t="str">
        <f>'Data Catalogue 2023_RSS'!H230</f>
        <v>state</v>
      </c>
      <c r="I230" s="32">
        <f>'Data Catalogue 2023_RSS'!I230</f>
        <v>129</v>
      </c>
      <c r="J230" s="30" t="str">
        <f>'Data Catalogue 2023_RSS'!J230</f>
        <v>expphy.phy.coastalvi.state.planmalays</v>
      </c>
      <c r="K230" s="30" t="str">
        <f>'Data Catalogue 2023_RSS'!K230</f>
        <v>expphy.phy.coastalvi.state.planmalays.59.2</v>
      </c>
      <c r="L230" s="31" t="str">
        <f>'Data Catalogue 2023_RSS'!L230</f>
        <v>1. NAHRIM
2. PLANMalaysia, KPKT</v>
      </c>
      <c r="M230" s="32" cm="1">
        <f t="array" ref="M230">INDEX('Codebook Machine Read'!T:T,MATCH(TRUE,INDEX('Codebook Machine Read'!S:S='Data Catalogue 2023_RSS'!M230,0),0))</f>
        <v>95</v>
      </c>
      <c r="N230" s="32">
        <f>VLOOKUP('Data Catalogue 2023_RSS'!N230,'Codebook Machine Read'!D:E,2,FALSE)</f>
        <v>39</v>
      </c>
      <c r="O230" s="32">
        <f>VLOOKUP('Data Catalogue 2023_RSS'!O230,'Codebook Machine Read'!A:B,2,FALSE)</f>
        <v>1</v>
      </c>
      <c r="P230" s="33">
        <f>VLOOKUP('Data Catalogue 2023_RSS'!P230,'Codebook Machine Read'!V:W,2,FALSE)</f>
        <v>113</v>
      </c>
      <c r="Q230" s="32">
        <f>VLOOKUP('Data Catalogue 2023_RSS'!Q230,'Codebook Machine Read'!Y:Z,2,FALSE)</f>
        <v>4</v>
      </c>
      <c r="R230" s="32">
        <f>VLOOKUP('Data Catalogue 2023_RSS'!R230,'Codebook Machine Read'!AB:AC,2,FALSE)</f>
        <v>1</v>
      </c>
      <c r="S230" s="34">
        <f>VLOOKUP('Data Catalogue 2023_Excel'!R230,'Codebook Machine Read'!G:H,2,FALSE)</f>
        <v>1</v>
      </c>
      <c r="T230" s="36">
        <f>'Data Catalogue 2023_RSS'!T230</f>
        <v>2021</v>
      </c>
      <c r="U230" s="36">
        <f>'Data Catalogue 2023_RSS'!U230</f>
        <v>2021</v>
      </c>
      <c r="V230" s="34">
        <f>VLOOKUP('Data Catalogue 2023_Excel'!S230,'Codebook Machine Read'!$P:$Q,2, FALSE)</f>
        <v>99</v>
      </c>
      <c r="W230" s="31" t="str">
        <f>'Data Catalogue 2023_RSS'!W230</f>
        <v>https://myplan.planmalaysia.gov.my/www/</v>
      </c>
      <c r="X230" s="35">
        <f>'Data Catalogue 2023_RSS'!X230</f>
        <v>0</v>
      </c>
      <c r="Y230" s="35">
        <f>'Data Catalogue 2023_RSS'!Y230</f>
        <v>1</v>
      </c>
      <c r="Z230" s="35">
        <f>'Data Catalogue 2023_RSS'!Z230</f>
        <v>1</v>
      </c>
      <c r="AA230" s="35">
        <f>'Data Catalogue 2023_RSS'!AA230</f>
        <v>0</v>
      </c>
      <c r="AB230" s="35">
        <f>'Data Catalogue 2023_RSS'!AB230</f>
        <v>0</v>
      </c>
      <c r="AC230" s="35">
        <f>'Data Catalogue 2023_RSS'!AC230</f>
        <v>0</v>
      </c>
      <c r="AD230" s="35">
        <f>'Data Catalogue 2023_RSS'!AD230</f>
        <v>0</v>
      </c>
      <c r="AE230" s="35">
        <f>'Data Catalogue 2023_RSS'!AE230</f>
        <v>0</v>
      </c>
      <c r="AF230" s="31" t="str">
        <f>'Data Catalogue 2023_RSS'!AF230</f>
        <v>PLANMalaysia publishes data on the Coastal Vulnerability Index under the Second National Coastal Zone Physical Plan. The link contains two volumes of publications, with sufficient granularity data based on coastal areas of each state in Malaysia.</v>
      </c>
    </row>
    <row r="231" spans="1:32" x14ac:dyDescent="0.2">
      <c r="A231" s="30">
        <f>'Data Catalogue 2023_RSS'!A231</f>
        <v>229</v>
      </c>
      <c r="B231" s="30">
        <f>'Data Catalogue 2023_RSS'!B231</f>
        <v>60</v>
      </c>
      <c r="C231" s="30">
        <f>'Data Catalogue 2023_RSS'!C231</f>
        <v>1</v>
      </c>
      <c r="D231" s="30" t="str">
        <f>'Data Catalogue 2023_RSS'!D231</f>
        <v>60.1</v>
      </c>
      <c r="E231" s="31" t="str">
        <f>'Data Catalogue 2023_RSS'!E231</f>
        <v>Natural Hazard Data/Statistics (Occurrence/Map)</v>
      </c>
      <c r="F231" s="32">
        <f>VLOOKUP('Data Catalogue 2023_RSS'!F231,'Codebook Machine Read'!J:K,2,FALSE)</f>
        <v>5</v>
      </c>
      <c r="G231" s="32">
        <f>VLOOKUP('Data Catalogue 2023_RSS'!G231,'Codebook Machine Read'!AE:AF,2,FALSE)</f>
        <v>4</v>
      </c>
      <c r="H231" s="32" t="str">
        <f>'Data Catalogue 2023_RSS'!H231</f>
        <v>location</v>
      </c>
      <c r="I231" s="32">
        <f>'Data Catalogue 2023_RSS'!I231</f>
        <v>130</v>
      </c>
      <c r="J231" s="30" t="str">
        <f>'Data Catalogue 2023_RSS'!J231</f>
        <v>expphy.phy.nathazstat.location.entity</v>
      </c>
      <c r="K231" s="30" t="str">
        <f>'Data Catalogue 2023_RSS'!K231</f>
        <v>expphy.phy.nathazstat.location.entity.60.1</v>
      </c>
      <c r="L231" s="31" t="str">
        <f>'Data Catalogue 2023_RSS'!L231</f>
        <v>World Bank's CCKP</v>
      </c>
      <c r="M231" s="32" cm="1">
        <f t="array" ref="M231">INDEX('Codebook Machine Read'!T:T,MATCH(TRUE,INDEX('Codebook Machine Read'!S:S='Data Catalogue 2023_RSS'!M231,0),0))</f>
        <v>8</v>
      </c>
      <c r="N231" s="32">
        <f>VLOOKUP('Data Catalogue 2023_RSS'!N231,'Codebook Machine Read'!D:E,2,FALSE)</f>
        <v>24</v>
      </c>
      <c r="O231" s="32">
        <f>VLOOKUP('Data Catalogue 2023_RSS'!O231,'Codebook Machine Read'!A:B,2,FALSE)</f>
        <v>1</v>
      </c>
      <c r="P231" s="33">
        <f>VLOOKUP('Data Catalogue 2023_RSS'!P231,'Codebook Machine Read'!V:W,2,FALSE)</f>
        <v>41</v>
      </c>
      <c r="Q231" s="32">
        <f>VLOOKUP('Data Catalogue 2023_RSS'!Q231,'Codebook Machine Read'!Y:Z,2,FALSE)</f>
        <v>1</v>
      </c>
      <c r="R231" s="32">
        <f>VLOOKUP('Data Catalogue 2023_RSS'!R231,'Codebook Machine Read'!AB:AC,2,FALSE)</f>
        <v>1</v>
      </c>
      <c r="S231" s="34">
        <f>VLOOKUP('Data Catalogue 2023_Excel'!R231,'Codebook Machine Read'!G:H,2,FALSE)</f>
        <v>0</v>
      </c>
      <c r="T231" s="36">
        <f>'Data Catalogue 2023_RSS'!T231</f>
        <v>0</v>
      </c>
      <c r="U231" s="36">
        <f>'Data Catalogue 2023_RSS'!U231</f>
        <v>0</v>
      </c>
      <c r="V231" s="34">
        <f>VLOOKUP('Data Catalogue 2023_Excel'!S231,'Codebook Machine Read'!$P:$Q,2, FALSE)</f>
        <v>0</v>
      </c>
      <c r="W231" s="31" t="str">
        <f>'Data Catalogue 2023_RSS'!W231</f>
        <v>Not available</v>
      </c>
      <c r="X231" s="35">
        <f>'Data Catalogue 2023_RSS'!X231</f>
        <v>0</v>
      </c>
      <c r="Y231" s="35">
        <f>'Data Catalogue 2023_RSS'!Y231</f>
        <v>1</v>
      </c>
      <c r="Z231" s="35">
        <f>'Data Catalogue 2023_RSS'!Z231</f>
        <v>0</v>
      </c>
      <c r="AA231" s="35">
        <f>'Data Catalogue 2023_RSS'!AA231</f>
        <v>0</v>
      </c>
      <c r="AB231" s="35">
        <f>'Data Catalogue 2023_RSS'!AB231</f>
        <v>0</v>
      </c>
      <c r="AC231" s="35">
        <f>'Data Catalogue 2023_RSS'!AC231</f>
        <v>0</v>
      </c>
      <c r="AD231" s="35">
        <f>'Data Catalogue 2023_RSS'!AD231</f>
        <v>0</v>
      </c>
      <c r="AE231" s="35">
        <f>'Data Catalogue 2023_RSS'!AE231</f>
        <v>0</v>
      </c>
      <c r="AF231" s="31" t="str">
        <f>'Data Catalogue 2023_RSS'!AF231</f>
        <v>DOSM provides data on Extreme Events and Disasters. Go to DOSM eStatistik &gt; click on 'Free Download' on the left pane on the page &gt; search 'Compendium of Environment Statistics' &gt; Table of Component 4 . https://newss.statistics.gov.my/newss-portalx/ep/epProductFreeDownloadSearch.seam
Number of disaster incidents reported by states:
1. Flood
2. Earthquake
3. Landslide
4. Coastal erosion areas
Natural hazard location by longitude &amp; latitude is currently not available.</v>
      </c>
    </row>
    <row r="232" spans="1:32" x14ac:dyDescent="0.2">
      <c r="A232" s="30">
        <f>'Data Catalogue 2023_RSS'!A232</f>
        <v>230</v>
      </c>
      <c r="B232" s="30">
        <f>'Data Catalogue 2023_RSS'!B232</f>
        <v>60</v>
      </c>
      <c r="C232" s="30">
        <f>'Data Catalogue 2023_RSS'!C232</f>
        <v>2</v>
      </c>
      <c r="D232" s="30" t="str">
        <f>'Data Catalogue 2023_RSS'!D232</f>
        <v>60.2</v>
      </c>
      <c r="E232" s="31" t="str">
        <f>'Data Catalogue 2023_RSS'!E232</f>
        <v>Natural Hazard Data/Statistics (Occurrence/Map)</v>
      </c>
      <c r="F232" s="32">
        <f>VLOOKUP('Data Catalogue 2023_RSS'!F232,'Codebook Machine Read'!J:K,2,FALSE)</f>
        <v>5</v>
      </c>
      <c r="G232" s="32">
        <f>VLOOKUP('Data Catalogue 2023_RSS'!G232,'Codebook Machine Read'!AE:AF,2,FALSE)</f>
        <v>4</v>
      </c>
      <c r="H232" s="32" t="str">
        <f>'Data Catalogue 2023_RSS'!H232</f>
        <v>location</v>
      </c>
      <c r="I232" s="32">
        <f>'Data Catalogue 2023_RSS'!I232</f>
        <v>130</v>
      </c>
      <c r="J232" s="30" t="str">
        <f>'Data Catalogue 2023_RSS'!J232</f>
        <v>expphy.phy.nathazstat.location.wb</v>
      </c>
      <c r="K232" s="30" t="str">
        <f>'Data Catalogue 2023_RSS'!K232</f>
        <v>expphy.phy.nathazstat.location.wb.60.2</v>
      </c>
      <c r="L232" s="31" t="str">
        <f>'Data Catalogue 2023_RSS'!L232</f>
        <v>World Bank's CCKP</v>
      </c>
      <c r="M232" s="32" cm="1">
        <f t="array" ref="M232">INDEX('Codebook Machine Read'!T:T,MATCH(TRUE,INDEX('Codebook Machine Read'!S:S='Data Catalogue 2023_RSS'!M232,0),0))</f>
        <v>8</v>
      </c>
      <c r="N232" s="32">
        <f>VLOOKUP('Data Catalogue 2023_RSS'!N232,'Codebook Machine Read'!D:E,2,FALSE)</f>
        <v>24</v>
      </c>
      <c r="O232" s="32">
        <f>VLOOKUP('Data Catalogue 2023_RSS'!O232,'Codebook Machine Read'!A:B,2,FALSE)</f>
        <v>1</v>
      </c>
      <c r="P232" s="33">
        <f>VLOOKUP('Data Catalogue 2023_RSS'!P232,'Codebook Machine Read'!V:W,2,FALSE)</f>
        <v>149</v>
      </c>
      <c r="Q232" s="32">
        <f>VLOOKUP('Data Catalogue 2023_RSS'!Q232,'Codebook Machine Read'!Y:Z,2,FALSE)</f>
        <v>3</v>
      </c>
      <c r="R232" s="32">
        <f>VLOOKUP('Data Catalogue 2023_RSS'!R232,'Codebook Machine Read'!AB:AC,2,FALSE)</f>
        <v>2</v>
      </c>
      <c r="S232" s="34">
        <f>VLOOKUP('Data Catalogue 2023_Excel'!R232,'Codebook Machine Read'!G:H,2,FALSE)</f>
        <v>1</v>
      </c>
      <c r="T232" s="36">
        <f>'Data Catalogue 2023_RSS'!T232</f>
        <v>1980</v>
      </c>
      <c r="U232" s="36">
        <f>'Data Catalogue 2023_RSS'!U232</f>
        <v>2020</v>
      </c>
      <c r="V232" s="34">
        <f>VLOOKUP('Data Catalogue 2023_Excel'!S232,'Codebook Machine Read'!$P:$Q,2, FALSE)</f>
        <v>7</v>
      </c>
      <c r="W232" s="31" t="str">
        <f>'Data Catalogue 2023_RSS'!W232</f>
        <v>https://climateknowledgeportal.worldbank.org/country/malaysia/vulnerability</v>
      </c>
      <c r="X232" s="35">
        <f>'Data Catalogue 2023_RSS'!X232</f>
        <v>0</v>
      </c>
      <c r="Y232" s="35">
        <f>'Data Catalogue 2023_RSS'!Y232</f>
        <v>1</v>
      </c>
      <c r="Z232" s="35">
        <f>'Data Catalogue 2023_RSS'!Z232</f>
        <v>0</v>
      </c>
      <c r="AA232" s="35">
        <f>'Data Catalogue 2023_RSS'!AA232</f>
        <v>0</v>
      </c>
      <c r="AB232" s="35">
        <f>'Data Catalogue 2023_RSS'!AB232</f>
        <v>0</v>
      </c>
      <c r="AC232" s="35">
        <f>'Data Catalogue 2023_RSS'!AC232</f>
        <v>0</v>
      </c>
      <c r="AD232" s="35">
        <f>'Data Catalogue 2023_RSS'!AD232</f>
        <v>0</v>
      </c>
      <c r="AE232" s="35">
        <f>'Data Catalogue 2023_RSS'!AE232</f>
        <v>0</v>
      </c>
      <c r="AF232" s="31" t="str">
        <f>'Data Catalogue 2023_RSS'!AF232</f>
        <v>World bank provides summary of key natural hazards and their associated socioeconomic impacts in Malaysia.</v>
      </c>
    </row>
    <row r="233" spans="1:32" x14ac:dyDescent="0.2">
      <c r="A233" s="30">
        <f>'Data Catalogue 2023_RSS'!A233</f>
        <v>231</v>
      </c>
      <c r="B233" s="30">
        <f>'Data Catalogue 2023_RSS'!B233</f>
        <v>61</v>
      </c>
      <c r="C233" s="30">
        <f>'Data Catalogue 2023_RSS'!C233</f>
        <v>1</v>
      </c>
      <c r="D233" s="30" t="str">
        <f>'Data Catalogue 2023_RSS'!D233</f>
        <v>61.1</v>
      </c>
      <c r="E233" s="31" t="str">
        <f>'Data Catalogue 2023_RSS'!E233</f>
        <v>Heatwave</v>
      </c>
      <c r="F233" s="32">
        <f>VLOOKUP('Data Catalogue 2023_RSS'!F233,'Codebook Machine Read'!J:K,2,FALSE)</f>
        <v>5</v>
      </c>
      <c r="G233" s="32">
        <f>VLOOKUP('Data Catalogue 2023_RSS'!G233,'Codebook Machine Read'!AE:AF,2,FALSE)</f>
        <v>4</v>
      </c>
      <c r="H233" s="32" t="str">
        <f>'Data Catalogue 2023_RSS'!H233</f>
        <v>country</v>
      </c>
      <c r="I233" s="32">
        <f>'Data Catalogue 2023_RSS'!I233</f>
        <v>131</v>
      </c>
      <c r="J233" s="30" t="str">
        <f>'Data Catalogue 2023_RSS'!J233</f>
        <v>expphy.phy.heatwave.country.wb</v>
      </c>
      <c r="K233" s="30" t="str">
        <f>'Data Catalogue 2023_RSS'!K233</f>
        <v>expphy.phy.heatwave.country.wb.61.1</v>
      </c>
      <c r="L233" s="31" t="str">
        <f>'Data Catalogue 2023_RSS'!L233</f>
        <v>World Bank Sovereign ESG Profile</v>
      </c>
      <c r="M233" s="32" cm="1">
        <f t="array" ref="M233">INDEX('Codebook Machine Read'!T:T,MATCH(TRUE,INDEX('Codebook Machine Read'!S:S='Data Catalogue 2023_RSS'!M233,0),0))</f>
        <v>15</v>
      </c>
      <c r="N233" s="32">
        <f>VLOOKUP('Data Catalogue 2023_RSS'!N233,'Codebook Machine Read'!D:E,2,FALSE)</f>
        <v>9</v>
      </c>
      <c r="O233" s="32">
        <f>VLOOKUP('Data Catalogue 2023_RSS'!O233,'Codebook Machine Read'!A:B,2,FALSE)</f>
        <v>1</v>
      </c>
      <c r="P233" s="33">
        <f>VLOOKUP('Data Catalogue 2023_RSS'!P233,'Codebook Machine Read'!V:W,2,FALSE)</f>
        <v>149</v>
      </c>
      <c r="Q233" s="32">
        <f>VLOOKUP('Data Catalogue 2023_RSS'!Q233,'Codebook Machine Read'!Y:Z,2,FALSE)</f>
        <v>3</v>
      </c>
      <c r="R233" s="32">
        <f>VLOOKUP('Data Catalogue 2023_RSS'!R233,'Codebook Machine Read'!AB:AC,2,FALSE)</f>
        <v>2</v>
      </c>
      <c r="S233" s="34">
        <f>VLOOKUP('Data Catalogue 2023_Excel'!R233,'Codebook Machine Read'!G:H,2,FALSE)</f>
        <v>1</v>
      </c>
      <c r="T233" s="36">
        <f>'Data Catalogue 2023_RSS'!T233</f>
        <v>2020</v>
      </c>
      <c r="U233" s="36">
        <f>'Data Catalogue 2023_RSS'!U233</f>
        <v>2020</v>
      </c>
      <c r="V233" s="34">
        <f>VLOOKUP('Data Catalogue 2023_Excel'!S233,'Codebook Machine Read'!$P:$Q,2, FALSE)</f>
        <v>99</v>
      </c>
      <c r="W233" s="31" t="str">
        <f>'Data Catalogue 2023_RSS'!W233</f>
        <v>https://esgdata.worldbank.org/data/countries?iso3=MYS&amp;lang=en&amp;transform=level&amp;ind=EN.MAM.THRD.NO&amp;income=all&amp;region=all</v>
      </c>
      <c r="X233" s="35">
        <f>'Data Catalogue 2023_RSS'!X233</f>
        <v>0</v>
      </c>
      <c r="Y233" s="35">
        <f>'Data Catalogue 2023_RSS'!Y233</f>
        <v>1</v>
      </c>
      <c r="Z233" s="35">
        <f>'Data Catalogue 2023_RSS'!Z233</f>
        <v>1</v>
      </c>
      <c r="AA233" s="35">
        <f>'Data Catalogue 2023_RSS'!AA233</f>
        <v>1</v>
      </c>
      <c r="AB233" s="35">
        <f>'Data Catalogue 2023_RSS'!AB233</f>
        <v>1</v>
      </c>
      <c r="AC233" s="35">
        <f>'Data Catalogue 2023_RSS'!AC233</f>
        <v>0</v>
      </c>
      <c r="AD233" s="35">
        <f>'Data Catalogue 2023_RSS'!AD233</f>
        <v>1</v>
      </c>
      <c r="AE233" s="35">
        <f>'Data Catalogue 2023_RSS'!AE233</f>
        <v>1</v>
      </c>
      <c r="AF233" s="31" t="str">
        <f>'Data Catalogue 2023_RSS'!AF233</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234" spans="1:32" x14ac:dyDescent="0.2">
      <c r="A234" s="30">
        <f>'Data Catalogue 2023_RSS'!A234</f>
        <v>232</v>
      </c>
      <c r="B234" s="30">
        <f>'Data Catalogue 2023_RSS'!B234</f>
        <v>61</v>
      </c>
      <c r="C234" s="30">
        <f>'Data Catalogue 2023_RSS'!C234</f>
        <v>2</v>
      </c>
      <c r="D234" s="30" t="str">
        <f>'Data Catalogue 2023_RSS'!D234</f>
        <v>61.2</v>
      </c>
      <c r="E234" s="31" t="str">
        <f>'Data Catalogue 2023_RSS'!E234</f>
        <v>Heatwave</v>
      </c>
      <c r="F234" s="32">
        <f>VLOOKUP('Data Catalogue 2023_RSS'!F234,'Codebook Machine Read'!J:K,2,FALSE)</f>
        <v>5</v>
      </c>
      <c r="G234" s="32">
        <f>VLOOKUP('Data Catalogue 2023_RSS'!G234,'Codebook Machine Read'!AE:AF,2,FALSE)</f>
        <v>4</v>
      </c>
      <c r="H234" s="32" t="str">
        <f>'Data Catalogue 2023_RSS'!H234</f>
        <v>country</v>
      </c>
      <c r="I234" s="32">
        <f>'Data Catalogue 2023_RSS'!I234</f>
        <v>131</v>
      </c>
      <c r="J234" s="30" t="str">
        <f>'Data Catalogue 2023_RSS'!J234</f>
        <v>expphy.phy.heatwave.country.wb</v>
      </c>
      <c r="K234" s="30" t="str">
        <f>'Data Catalogue 2023_RSS'!K234</f>
        <v>expphy.phy.heatwave.country.wb.61.2</v>
      </c>
      <c r="L234" s="31" t="str">
        <f>'Data Catalogue 2023_RSS'!L234</f>
        <v>World Bank Sovereign ESG Profile</v>
      </c>
      <c r="M234" s="32" cm="1">
        <f t="array" ref="M234">INDEX('Codebook Machine Read'!T:T,MATCH(TRUE,INDEX('Codebook Machine Read'!S:S='Data Catalogue 2023_RSS'!M234,0),0))</f>
        <v>16</v>
      </c>
      <c r="N234" s="32">
        <f>VLOOKUP('Data Catalogue 2023_RSS'!N234,'Codebook Machine Read'!D:E,2,FALSE)</f>
        <v>9</v>
      </c>
      <c r="O234" s="32">
        <f>VLOOKUP('Data Catalogue 2023_RSS'!O234,'Codebook Machine Read'!A:B,2,FALSE)</f>
        <v>1</v>
      </c>
      <c r="P234" s="33">
        <f>VLOOKUP('Data Catalogue 2023_RSS'!P234,'Codebook Machine Read'!V:W,2,FALSE)</f>
        <v>149</v>
      </c>
      <c r="Q234" s="32">
        <f>VLOOKUP('Data Catalogue 2023_RSS'!Q234,'Codebook Machine Read'!Y:Z,2,FALSE)</f>
        <v>3</v>
      </c>
      <c r="R234" s="32">
        <f>VLOOKUP('Data Catalogue 2023_RSS'!R234,'Codebook Machine Read'!AB:AC,2,FALSE)</f>
        <v>2</v>
      </c>
      <c r="S234" s="34">
        <f>VLOOKUP('Data Catalogue 2023_Excel'!R234,'Codebook Machine Read'!G:H,2,FALSE)</f>
        <v>1</v>
      </c>
      <c r="T234" s="36">
        <f>'Data Catalogue 2023_RSS'!T234</f>
        <v>2020</v>
      </c>
      <c r="U234" s="36">
        <f>'Data Catalogue 2023_RSS'!U234</f>
        <v>2020</v>
      </c>
      <c r="V234" s="34">
        <f>VLOOKUP('Data Catalogue 2023_Excel'!S234,'Codebook Machine Read'!$P:$Q,2, FALSE)</f>
        <v>99</v>
      </c>
      <c r="W234" s="31" t="str">
        <f>'Data Catalogue 2023_RSS'!W234</f>
        <v>https://esgdata.worldbank.org/data/countries?iso3=MYS&amp;lang=en&amp;transform=level&amp;ind=EN.MAM.THRD.NO&amp;income=all&amp;region=all</v>
      </c>
      <c r="X234" s="35">
        <f>'Data Catalogue 2023_RSS'!X234</f>
        <v>0</v>
      </c>
      <c r="Y234" s="35">
        <f>'Data Catalogue 2023_RSS'!Y234</f>
        <v>1</v>
      </c>
      <c r="Z234" s="35">
        <f>'Data Catalogue 2023_RSS'!Z234</f>
        <v>1</v>
      </c>
      <c r="AA234" s="35">
        <f>'Data Catalogue 2023_RSS'!AA234</f>
        <v>1</v>
      </c>
      <c r="AB234" s="35">
        <f>'Data Catalogue 2023_RSS'!AB234</f>
        <v>1</v>
      </c>
      <c r="AC234" s="35">
        <f>'Data Catalogue 2023_RSS'!AC234</f>
        <v>0</v>
      </c>
      <c r="AD234" s="35">
        <f>'Data Catalogue 2023_RSS'!AD234</f>
        <v>1</v>
      </c>
      <c r="AE234" s="35">
        <f>'Data Catalogue 2023_RSS'!AE234</f>
        <v>1</v>
      </c>
      <c r="AF234" s="31" t="str">
        <f>'Data Catalogue 2023_RSS'!AF234</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235" spans="1:32" x14ac:dyDescent="0.2">
      <c r="A235" s="30">
        <f>'Data Catalogue 2023_RSS'!A235</f>
        <v>233</v>
      </c>
      <c r="B235" s="30">
        <f>'Data Catalogue 2023_RSS'!B235</f>
        <v>61</v>
      </c>
      <c r="C235" s="30">
        <f>'Data Catalogue 2023_RSS'!C235</f>
        <v>3</v>
      </c>
      <c r="D235" s="30" t="str">
        <f>'Data Catalogue 2023_RSS'!D235</f>
        <v>61.3</v>
      </c>
      <c r="E235" s="31" t="str">
        <f>'Data Catalogue 2023_RSS'!E235</f>
        <v>Heatwave</v>
      </c>
      <c r="F235" s="32">
        <f>VLOOKUP('Data Catalogue 2023_RSS'!F235,'Codebook Machine Read'!J:K,2,FALSE)</f>
        <v>5</v>
      </c>
      <c r="G235" s="32">
        <f>VLOOKUP('Data Catalogue 2023_RSS'!G235,'Codebook Machine Read'!AE:AF,2,FALSE)</f>
        <v>4</v>
      </c>
      <c r="H235" s="32" t="str">
        <f>'Data Catalogue 2023_RSS'!H235</f>
        <v>country</v>
      </c>
      <c r="I235" s="32">
        <f>'Data Catalogue 2023_RSS'!I235</f>
        <v>131</v>
      </c>
      <c r="J235" s="30" t="str">
        <f>'Data Catalogue 2023_RSS'!J235</f>
        <v>expphy.phy.heatwave.country.wb</v>
      </c>
      <c r="K235" s="30" t="str">
        <f>'Data Catalogue 2023_RSS'!K235</f>
        <v>expphy.phy.heatwave.country.wb.61.3</v>
      </c>
      <c r="L235" s="31" t="str">
        <f>'Data Catalogue 2023_RSS'!L235</f>
        <v>World Bank Sovereign ESG Profile</v>
      </c>
      <c r="M235" s="32" cm="1">
        <f t="array" ref="M235">INDEX('Codebook Machine Read'!T:T,MATCH(TRUE,INDEX('Codebook Machine Read'!S:S='Data Catalogue 2023_RSS'!M235,0),0))</f>
        <v>64</v>
      </c>
      <c r="N235" s="32">
        <f>VLOOKUP('Data Catalogue 2023_RSS'!N235,'Codebook Machine Read'!D:E,2,FALSE)</f>
        <v>9</v>
      </c>
      <c r="O235" s="32">
        <f>VLOOKUP('Data Catalogue 2023_RSS'!O235,'Codebook Machine Read'!A:B,2,FALSE)</f>
        <v>1</v>
      </c>
      <c r="P235" s="33">
        <f>VLOOKUP('Data Catalogue 2023_RSS'!P235,'Codebook Machine Read'!V:W,2,FALSE)</f>
        <v>149</v>
      </c>
      <c r="Q235" s="32">
        <f>VLOOKUP('Data Catalogue 2023_RSS'!Q235,'Codebook Machine Read'!Y:Z,2,FALSE)</f>
        <v>3</v>
      </c>
      <c r="R235" s="32">
        <f>VLOOKUP('Data Catalogue 2023_RSS'!R235,'Codebook Machine Read'!AB:AC,2,FALSE)</f>
        <v>2</v>
      </c>
      <c r="S235" s="34">
        <f>VLOOKUP('Data Catalogue 2023_Excel'!R235,'Codebook Machine Read'!G:H,2,FALSE)</f>
        <v>1</v>
      </c>
      <c r="T235" s="36">
        <f>'Data Catalogue 2023_RSS'!T235</f>
        <v>2020</v>
      </c>
      <c r="U235" s="36">
        <f>'Data Catalogue 2023_RSS'!U235</f>
        <v>2020</v>
      </c>
      <c r="V235" s="34">
        <f>VLOOKUP('Data Catalogue 2023_Excel'!S235,'Codebook Machine Read'!$P:$Q,2, FALSE)</f>
        <v>99</v>
      </c>
      <c r="W235" s="31" t="str">
        <f>'Data Catalogue 2023_RSS'!W235</f>
        <v>https://esgdata.worldbank.org/data/countries?iso3=MYS&amp;lang=en&amp;transform=level&amp;ind=EN.MAM.THRD.NO&amp;income=all&amp;region=all</v>
      </c>
      <c r="X235" s="35">
        <f>'Data Catalogue 2023_RSS'!X235</f>
        <v>0</v>
      </c>
      <c r="Y235" s="35">
        <f>'Data Catalogue 2023_RSS'!Y235</f>
        <v>1</v>
      </c>
      <c r="Z235" s="35">
        <f>'Data Catalogue 2023_RSS'!Z235</f>
        <v>1</v>
      </c>
      <c r="AA235" s="35">
        <f>'Data Catalogue 2023_RSS'!AA235</f>
        <v>1</v>
      </c>
      <c r="AB235" s="35">
        <f>'Data Catalogue 2023_RSS'!AB235</f>
        <v>1</v>
      </c>
      <c r="AC235" s="35">
        <f>'Data Catalogue 2023_RSS'!AC235</f>
        <v>0</v>
      </c>
      <c r="AD235" s="35">
        <f>'Data Catalogue 2023_RSS'!AD235</f>
        <v>1</v>
      </c>
      <c r="AE235" s="35">
        <f>'Data Catalogue 2023_RSS'!AE235</f>
        <v>1</v>
      </c>
      <c r="AF235" s="31" t="str">
        <f>'Data Catalogue 2023_RSS'!AF235</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236" spans="1:32" x14ac:dyDescent="0.2">
      <c r="A236" s="30">
        <f>'Data Catalogue 2023_RSS'!A236</f>
        <v>234</v>
      </c>
      <c r="B236" s="30">
        <f>'Data Catalogue 2023_RSS'!B236</f>
        <v>61</v>
      </c>
      <c r="C236" s="30">
        <f>'Data Catalogue 2023_RSS'!C236</f>
        <v>4</v>
      </c>
      <c r="D236" s="30" t="str">
        <f>'Data Catalogue 2023_RSS'!D236</f>
        <v>61.4</v>
      </c>
      <c r="E236" s="31" t="str">
        <f>'Data Catalogue 2023_RSS'!E236</f>
        <v>Heatwave</v>
      </c>
      <c r="F236" s="32">
        <f>VLOOKUP('Data Catalogue 2023_RSS'!F236,'Codebook Machine Read'!J:K,2,FALSE)</f>
        <v>5</v>
      </c>
      <c r="G236" s="32">
        <f>VLOOKUP('Data Catalogue 2023_RSS'!G236,'Codebook Machine Read'!AE:AF,2,FALSE)</f>
        <v>4</v>
      </c>
      <c r="H236" s="32" t="str">
        <f>'Data Catalogue 2023_RSS'!H236</f>
        <v>country</v>
      </c>
      <c r="I236" s="32">
        <f>'Data Catalogue 2023_RSS'!I236</f>
        <v>131</v>
      </c>
      <c r="J236" s="30" t="str">
        <f>'Data Catalogue 2023_RSS'!J236</f>
        <v>expphy.phy.heatwave.country.wb</v>
      </c>
      <c r="K236" s="30" t="str">
        <f>'Data Catalogue 2023_RSS'!K236</f>
        <v>expphy.phy.heatwave.country.wb.61.4</v>
      </c>
      <c r="L236" s="31" t="str">
        <f>'Data Catalogue 2023_RSS'!L236</f>
        <v>World Bank Sovereign ESG Profile</v>
      </c>
      <c r="M236" s="32" cm="1">
        <f t="array" ref="M236">INDEX('Codebook Machine Read'!T:T,MATCH(TRUE,INDEX('Codebook Machine Read'!S:S='Data Catalogue 2023_RSS'!M236,0),0))</f>
        <v>83</v>
      </c>
      <c r="N236" s="32">
        <f>VLOOKUP('Data Catalogue 2023_RSS'!N236,'Codebook Machine Read'!D:E,2,FALSE)</f>
        <v>9</v>
      </c>
      <c r="O236" s="32">
        <f>VLOOKUP('Data Catalogue 2023_RSS'!O236,'Codebook Machine Read'!A:B,2,FALSE)</f>
        <v>1</v>
      </c>
      <c r="P236" s="33">
        <f>VLOOKUP('Data Catalogue 2023_RSS'!P236,'Codebook Machine Read'!V:W,2,FALSE)</f>
        <v>149</v>
      </c>
      <c r="Q236" s="32">
        <f>VLOOKUP('Data Catalogue 2023_RSS'!Q236,'Codebook Machine Read'!Y:Z,2,FALSE)</f>
        <v>3</v>
      </c>
      <c r="R236" s="32">
        <f>VLOOKUP('Data Catalogue 2023_RSS'!R236,'Codebook Machine Read'!AB:AC,2,FALSE)</f>
        <v>2</v>
      </c>
      <c r="S236" s="34">
        <f>VLOOKUP('Data Catalogue 2023_Excel'!R236,'Codebook Machine Read'!G:H,2,FALSE)</f>
        <v>1</v>
      </c>
      <c r="T236" s="36">
        <f>'Data Catalogue 2023_RSS'!T236</f>
        <v>2021</v>
      </c>
      <c r="U236" s="36">
        <f>'Data Catalogue 2023_RSS'!U236</f>
        <v>2021</v>
      </c>
      <c r="V236" s="34">
        <f>VLOOKUP('Data Catalogue 2023_Excel'!S236,'Codebook Machine Read'!$P:$Q,2, FALSE)</f>
        <v>99</v>
      </c>
      <c r="W236" s="31" t="str">
        <f>'Data Catalogue 2023_RSS'!W236</f>
        <v>https://esgdata.worldbank.org/data/countries?iso3=MYS&amp;lang=en&amp;transform=level&amp;ind=EN.MAM.THRD.NO&amp;income=all&amp;region=all</v>
      </c>
      <c r="X236" s="35">
        <f>'Data Catalogue 2023_RSS'!X236</f>
        <v>0</v>
      </c>
      <c r="Y236" s="35">
        <f>'Data Catalogue 2023_RSS'!Y236</f>
        <v>1</v>
      </c>
      <c r="Z236" s="35">
        <f>'Data Catalogue 2023_RSS'!Z236</f>
        <v>1</v>
      </c>
      <c r="AA236" s="35">
        <f>'Data Catalogue 2023_RSS'!AA236</f>
        <v>1</v>
      </c>
      <c r="AB236" s="35">
        <f>'Data Catalogue 2023_RSS'!AB236</f>
        <v>1</v>
      </c>
      <c r="AC236" s="35">
        <f>'Data Catalogue 2023_RSS'!AC236</f>
        <v>0</v>
      </c>
      <c r="AD236" s="35">
        <f>'Data Catalogue 2023_RSS'!AD236</f>
        <v>1</v>
      </c>
      <c r="AE236" s="35">
        <f>'Data Catalogue 2023_RSS'!AE236</f>
        <v>1</v>
      </c>
      <c r="AF236" s="31" t="str">
        <f>'Data Catalogue 2023_RSS'!AF236</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237" spans="1:32" x14ac:dyDescent="0.2">
      <c r="A237" s="30">
        <f>'Data Catalogue 2023_RSS'!A237</f>
        <v>235</v>
      </c>
      <c r="B237" s="30">
        <f>'Data Catalogue 2023_RSS'!B237</f>
        <v>61</v>
      </c>
      <c r="C237" s="30">
        <f>'Data Catalogue 2023_RSS'!C237</f>
        <v>5</v>
      </c>
      <c r="D237" s="30" t="str">
        <f>'Data Catalogue 2023_RSS'!D237</f>
        <v>61.5</v>
      </c>
      <c r="E237" s="31" t="str">
        <f>'Data Catalogue 2023_RSS'!E237</f>
        <v>Heatwave</v>
      </c>
      <c r="F237" s="32">
        <f>VLOOKUP('Data Catalogue 2023_RSS'!F237,'Codebook Machine Read'!J:K,2,FALSE)</f>
        <v>5</v>
      </c>
      <c r="G237" s="32">
        <f>VLOOKUP('Data Catalogue 2023_RSS'!G237,'Codebook Machine Read'!AE:AF,2,FALSE)</f>
        <v>4</v>
      </c>
      <c r="H237" s="32" t="str">
        <f>'Data Catalogue 2023_RSS'!H237</f>
        <v>country</v>
      </c>
      <c r="I237" s="32">
        <f>'Data Catalogue 2023_RSS'!I237</f>
        <v>131</v>
      </c>
      <c r="J237" s="30" t="str">
        <f>'Data Catalogue 2023_RSS'!J237</f>
        <v>expphy.phy.heatwave.country.wb</v>
      </c>
      <c r="K237" s="30" t="str">
        <f>'Data Catalogue 2023_RSS'!K237</f>
        <v>expphy.phy.heatwave.country.wb.61.5</v>
      </c>
      <c r="L237" s="31" t="str">
        <f>'Data Catalogue 2023_RSS'!L237</f>
        <v>1. National database, 
2. World Bank's CCKP, Coupled Model Intercomparison Project Phase 6 (CMIP 6) models, which are utilized within the AR5 of the IPCC</v>
      </c>
      <c r="M237" s="32" cm="1">
        <f t="array" ref="M237">INDEX('Codebook Machine Read'!T:T,MATCH(TRUE,INDEX('Codebook Machine Read'!S:S='Data Catalogue 2023_RSS'!M237,0),0))</f>
        <v>102</v>
      </c>
      <c r="N237" s="32">
        <f>VLOOKUP('Data Catalogue 2023_RSS'!N237,'Codebook Machine Read'!D:E,2,FALSE)</f>
        <v>9</v>
      </c>
      <c r="O237" s="32">
        <f>VLOOKUP('Data Catalogue 2023_RSS'!O237,'Codebook Machine Read'!A:B,2,FALSE)</f>
        <v>1</v>
      </c>
      <c r="P237" s="33">
        <f>VLOOKUP('Data Catalogue 2023_RSS'!P237,'Codebook Machine Read'!V:W,2,FALSE)</f>
        <v>149</v>
      </c>
      <c r="Q237" s="32">
        <f>VLOOKUP('Data Catalogue 2023_RSS'!Q237,'Codebook Machine Read'!Y:Z,2,FALSE)</f>
        <v>3</v>
      </c>
      <c r="R237" s="32">
        <f>VLOOKUP('Data Catalogue 2023_RSS'!R237,'Codebook Machine Read'!AB:AC,2,FALSE)</f>
        <v>2</v>
      </c>
      <c r="S237" s="34">
        <f>VLOOKUP('Data Catalogue 2023_Excel'!R237,'Codebook Machine Read'!G:H,2,FALSE)</f>
        <v>1</v>
      </c>
      <c r="T237" s="36">
        <f>'Data Catalogue 2023_RSS'!T237</f>
        <v>1995</v>
      </c>
      <c r="U237" s="36">
        <f>'Data Catalogue 2023_RSS'!U237</f>
        <v>2014</v>
      </c>
      <c r="V237" s="34">
        <f>VLOOKUP('Data Catalogue 2023_Excel'!S237,'Codebook Machine Read'!$P:$Q,2, FALSE)</f>
        <v>4</v>
      </c>
      <c r="W237" s="31" t="str">
        <f>'Data Catalogue 2023_RSS'!W237</f>
        <v>https://climateknowledgeportal.worldbank.org/country/malaysia/climate-data-projections</v>
      </c>
      <c r="X237" s="35">
        <f>'Data Catalogue 2023_RSS'!X237</f>
        <v>0</v>
      </c>
      <c r="Y237" s="35">
        <f>'Data Catalogue 2023_RSS'!Y237</f>
        <v>1</v>
      </c>
      <c r="Z237" s="35">
        <f>'Data Catalogue 2023_RSS'!Z237</f>
        <v>1</v>
      </c>
      <c r="AA237" s="35">
        <f>'Data Catalogue 2023_RSS'!AA237</f>
        <v>1</v>
      </c>
      <c r="AB237" s="35">
        <f>'Data Catalogue 2023_RSS'!AB237</f>
        <v>1</v>
      </c>
      <c r="AC237" s="35">
        <f>'Data Catalogue 2023_RSS'!AC237</f>
        <v>0</v>
      </c>
      <c r="AD237" s="35">
        <f>'Data Catalogue 2023_RSS'!AD237</f>
        <v>1</v>
      </c>
      <c r="AE237" s="35">
        <f>'Data Catalogue 2023_RSS'!AE237</f>
        <v>1</v>
      </c>
      <c r="AF237" s="31" t="str">
        <f>'Data Catalogue 2023_RSS'!AF237</f>
        <v>World Bank provides data on temperature projections and projected number of consecutive dry days as well as backward-looking data.</v>
      </c>
    </row>
    <row r="238" spans="1:32" x14ac:dyDescent="0.2">
      <c r="A238" s="30">
        <f>'Data Catalogue 2023_RSS'!A238</f>
        <v>236</v>
      </c>
      <c r="B238" s="30">
        <f>'Data Catalogue 2023_RSS'!B238</f>
        <v>61</v>
      </c>
      <c r="C238" s="30">
        <f>'Data Catalogue 2023_RSS'!C238</f>
        <v>6</v>
      </c>
      <c r="D238" s="30" t="str">
        <f>'Data Catalogue 2023_RSS'!D238</f>
        <v>61.6</v>
      </c>
      <c r="E238" s="31" t="str">
        <f>'Data Catalogue 2023_RSS'!E238</f>
        <v>Heatwave</v>
      </c>
      <c r="F238" s="32">
        <f>VLOOKUP('Data Catalogue 2023_RSS'!F238,'Codebook Machine Read'!J:K,2,FALSE)</f>
        <v>5</v>
      </c>
      <c r="G238" s="32">
        <f>VLOOKUP('Data Catalogue 2023_RSS'!G238,'Codebook Machine Read'!AE:AF,2,FALSE)</f>
        <v>4</v>
      </c>
      <c r="H238" s="32" t="str">
        <f>'Data Catalogue 2023_RSS'!H238</f>
        <v>country</v>
      </c>
      <c r="I238" s="32">
        <f>'Data Catalogue 2023_RSS'!I238</f>
        <v>131</v>
      </c>
      <c r="J238" s="30" t="str">
        <f>'Data Catalogue 2023_RSS'!J238</f>
        <v>expphy.phy.heatwave.country.wb</v>
      </c>
      <c r="K238" s="30" t="str">
        <f>'Data Catalogue 2023_RSS'!K238</f>
        <v>expphy.phy.heatwave.country.wb.61.6</v>
      </c>
      <c r="L238" s="31" t="str">
        <f>'Data Catalogue 2023_RSS'!L238</f>
        <v>1. National database, 
2. World Bank's CCKP, Coupled Model Intercomparison Project Phase 6 (CMIP 6) models, which are utilized within the AR5 of the IPCC</v>
      </c>
      <c r="M238" s="32" cm="1">
        <f t="array" ref="M238">INDEX('Codebook Machine Read'!T:T,MATCH(TRUE,INDEX('Codebook Machine Read'!S:S='Data Catalogue 2023_RSS'!M238,0),0))</f>
        <v>102</v>
      </c>
      <c r="N238" s="32">
        <f>VLOOKUP('Data Catalogue 2023_RSS'!N238,'Codebook Machine Read'!D:E,2,FALSE)</f>
        <v>9</v>
      </c>
      <c r="O238" s="32">
        <f>VLOOKUP('Data Catalogue 2023_RSS'!O238,'Codebook Machine Read'!A:B,2,FALSE)</f>
        <v>2</v>
      </c>
      <c r="P238" s="33">
        <f>VLOOKUP('Data Catalogue 2023_RSS'!P238,'Codebook Machine Read'!V:W,2,FALSE)</f>
        <v>149</v>
      </c>
      <c r="Q238" s="32">
        <f>VLOOKUP('Data Catalogue 2023_RSS'!Q238,'Codebook Machine Read'!Y:Z,2,FALSE)</f>
        <v>3</v>
      </c>
      <c r="R238" s="32">
        <f>VLOOKUP('Data Catalogue 2023_RSS'!R238,'Codebook Machine Read'!AB:AC,2,FALSE)</f>
        <v>2</v>
      </c>
      <c r="S238" s="34">
        <f>VLOOKUP('Data Catalogue 2023_Excel'!R238,'Codebook Machine Read'!G:H,2,FALSE)</f>
        <v>1</v>
      </c>
      <c r="T238" s="36">
        <f>'Data Catalogue 2023_RSS'!T238</f>
        <v>2020</v>
      </c>
      <c r="U238" s="36">
        <f>'Data Catalogue 2023_RSS'!U238</f>
        <v>2099</v>
      </c>
      <c r="V238" s="34">
        <f>VLOOKUP('Data Catalogue 2023_Excel'!S238,'Codebook Machine Read'!$P:$Q,2, FALSE)</f>
        <v>7</v>
      </c>
      <c r="W238" s="31" t="str">
        <f>'Data Catalogue 2023_RSS'!W238</f>
        <v>https://climateknowledgeportal.worldbank.org/country/malaysia/climate-data-projections</v>
      </c>
      <c r="X238" s="35">
        <f>'Data Catalogue 2023_RSS'!X238</f>
        <v>0</v>
      </c>
      <c r="Y238" s="35">
        <f>'Data Catalogue 2023_RSS'!Y238</f>
        <v>1</v>
      </c>
      <c r="Z238" s="35">
        <f>'Data Catalogue 2023_RSS'!Z238</f>
        <v>1</v>
      </c>
      <c r="AA238" s="35">
        <f>'Data Catalogue 2023_RSS'!AA238</f>
        <v>1</v>
      </c>
      <c r="AB238" s="35">
        <f>'Data Catalogue 2023_RSS'!AB238</f>
        <v>1</v>
      </c>
      <c r="AC238" s="35">
        <f>'Data Catalogue 2023_RSS'!AC238</f>
        <v>0</v>
      </c>
      <c r="AD238" s="35">
        <f>'Data Catalogue 2023_RSS'!AD238</f>
        <v>1</v>
      </c>
      <c r="AE238" s="35">
        <f>'Data Catalogue 2023_RSS'!AE238</f>
        <v>1</v>
      </c>
      <c r="AF238" s="31" t="str">
        <f>'Data Catalogue 2023_RSS'!AF238</f>
        <v>World Bank provides data on temperature projections and projected number of consecutive dry days as well as backward-looking data.</v>
      </c>
    </row>
    <row r="239" spans="1:32" x14ac:dyDescent="0.2">
      <c r="A239" s="30">
        <f>'Data Catalogue 2023_RSS'!A239</f>
        <v>237</v>
      </c>
      <c r="B239" s="30">
        <f>'Data Catalogue 2023_RSS'!B239</f>
        <v>61</v>
      </c>
      <c r="C239" s="30">
        <f>'Data Catalogue 2023_RSS'!C239</f>
        <v>7</v>
      </c>
      <c r="D239" s="30" t="str">
        <f>'Data Catalogue 2023_RSS'!D239</f>
        <v>61.7</v>
      </c>
      <c r="E239" s="31" t="str">
        <f>'Data Catalogue 2023_RSS'!E239</f>
        <v>Heatwave</v>
      </c>
      <c r="F239" s="32">
        <f>VLOOKUP('Data Catalogue 2023_RSS'!F239,'Codebook Machine Read'!J:K,2,FALSE)</f>
        <v>5</v>
      </c>
      <c r="G239" s="32">
        <f>VLOOKUP('Data Catalogue 2023_RSS'!G239,'Codebook Machine Read'!AE:AF,2,FALSE)</f>
        <v>4</v>
      </c>
      <c r="H239" s="32" t="str">
        <f>'Data Catalogue 2023_RSS'!H239</f>
        <v>bycountrymap</v>
      </c>
      <c r="I239" s="32">
        <f>'Data Catalogue 2023_RSS'!I239</f>
        <v>132</v>
      </c>
      <c r="J239" s="30" t="str">
        <f>'Data Catalogue 2023_RSS'!J239</f>
        <v>expphy.phy.heatwave.bycountrymap.cieisimp</v>
      </c>
      <c r="K239" s="30" t="str">
        <f>'Data Catalogue 2023_RSS'!K239</f>
        <v>expphy.phy.heatwave.bycountrymap.cieisimp.61.7</v>
      </c>
      <c r="L239" s="31" t="str">
        <f>'Data Catalogue 2023_RSS'!L239</f>
        <v>The Inter-Sectoral Impact Model Intercomparison Project (ISIMIP)</v>
      </c>
      <c r="M239" s="32" cm="1">
        <f t="array" ref="M239">INDEX('Codebook Machine Read'!T:T,MATCH(TRUE,INDEX('Codebook Machine Read'!S:S='Data Catalogue 2023_RSS'!M239,0),0))</f>
        <v>80</v>
      </c>
      <c r="N239" s="32">
        <f>VLOOKUP('Data Catalogue 2023_RSS'!N239,'Codebook Machine Read'!D:E,2,FALSE)</f>
        <v>10</v>
      </c>
      <c r="O239" s="32">
        <f>VLOOKUP('Data Catalogue 2023_RSS'!O239,'Codebook Machine Read'!A:B,2,FALSE)</f>
        <v>2</v>
      </c>
      <c r="P239" s="33">
        <f>VLOOKUP('Data Catalogue 2023_RSS'!P239,'Codebook Machine Read'!V:W,2,FALSE)</f>
        <v>24</v>
      </c>
      <c r="Q239" s="32">
        <f>VLOOKUP('Data Catalogue 2023_RSS'!Q239,'Codebook Machine Read'!Y:Z,2,FALSE)</f>
        <v>3</v>
      </c>
      <c r="R239" s="32">
        <f>VLOOKUP('Data Catalogue 2023_RSS'!R239,'Codebook Machine Read'!AB:AC,2,FALSE)</f>
        <v>2</v>
      </c>
      <c r="S239" s="34">
        <f>VLOOKUP('Data Catalogue 2023_Excel'!R239,'Codebook Machine Read'!G:H,2,FALSE)</f>
        <v>1</v>
      </c>
      <c r="T239" s="36">
        <f>'Data Catalogue 2023_RSS'!T239</f>
        <v>2015</v>
      </c>
      <c r="U239" s="36">
        <f>'Data Catalogue 2023_RSS'!U239</f>
        <v>2100</v>
      </c>
      <c r="V239" s="34">
        <f>VLOOKUP('Data Catalogue 2023_Excel'!S239,'Codebook Machine Read'!$P:$Q,2, FALSE)</f>
        <v>99</v>
      </c>
      <c r="W239" s="31" t="str">
        <f>'Data Catalogue 2023_RSS'!W239</f>
        <v>https://climate-impact-explorer.climateanalytics.org/</v>
      </c>
      <c r="X239" s="35">
        <f>'Data Catalogue 2023_RSS'!X239</f>
        <v>0</v>
      </c>
      <c r="Y239" s="35">
        <f>'Data Catalogue 2023_RSS'!Y239</f>
        <v>1</v>
      </c>
      <c r="Z239" s="35">
        <f>'Data Catalogue 2023_RSS'!Z239</f>
        <v>1</v>
      </c>
      <c r="AA239" s="35">
        <f>'Data Catalogue 2023_RSS'!AA239</f>
        <v>1</v>
      </c>
      <c r="AB239" s="35">
        <f>'Data Catalogue 2023_RSS'!AB239</f>
        <v>1</v>
      </c>
      <c r="AC239" s="35">
        <f>'Data Catalogue 2023_RSS'!AC239</f>
        <v>0</v>
      </c>
      <c r="AD239" s="35">
        <f>'Data Catalogue 2023_RSS'!AD239</f>
        <v>1</v>
      </c>
      <c r="AE239" s="35">
        <f>'Data Catalogue 2023_RSS'!AE239</f>
        <v>1</v>
      </c>
      <c r="AF239" s="31" t="str">
        <f>'Data Catalogue 2023_RSS'!AF239</f>
        <v>Data and map shows how changes in fraction of population is exposed to heatwaves is expected to play out over time in Malaysia at different global warming levels compared to the reference period 1986-2006, based on different scenarios.</v>
      </c>
    </row>
    <row r="240" spans="1:32" x14ac:dyDescent="0.2">
      <c r="A240" s="30">
        <f>'Data Catalogue 2023_RSS'!A240</f>
        <v>238</v>
      </c>
      <c r="B240" s="30">
        <f>'Data Catalogue 2023_RSS'!B240</f>
        <v>61</v>
      </c>
      <c r="C240" s="30">
        <f>'Data Catalogue 2023_RSS'!C240</f>
        <v>8</v>
      </c>
      <c r="D240" s="30" t="str">
        <f>'Data Catalogue 2023_RSS'!D240</f>
        <v>61.8</v>
      </c>
      <c r="E240" s="31" t="str">
        <f>'Data Catalogue 2023_RSS'!E240</f>
        <v>Heatwave</v>
      </c>
      <c r="F240" s="32">
        <f>VLOOKUP('Data Catalogue 2023_RSS'!F240,'Codebook Machine Read'!J:K,2,FALSE)</f>
        <v>5</v>
      </c>
      <c r="G240" s="32">
        <f>VLOOKUP('Data Catalogue 2023_RSS'!G240,'Codebook Machine Read'!AE:AF,2,FALSE)</f>
        <v>4</v>
      </c>
      <c r="H240" s="32" t="str">
        <f>'Data Catalogue 2023_RSS'!H240</f>
        <v>bycountrymap</v>
      </c>
      <c r="I240" s="32">
        <f>'Data Catalogue 2023_RSS'!I240</f>
        <v>132</v>
      </c>
      <c r="J240" s="30" t="str">
        <f>'Data Catalogue 2023_RSS'!J240</f>
        <v>expphy.phy.heatwave.bycountrymap.cieisimp</v>
      </c>
      <c r="K240" s="30" t="str">
        <f>'Data Catalogue 2023_RSS'!K240</f>
        <v>expphy.phy.heatwave.bycountrymap.cieisimp.61.8</v>
      </c>
      <c r="L240" s="31" t="str">
        <f>'Data Catalogue 2023_RSS'!L240</f>
        <v>The Inter-Sectoral Impact Model Intercomparison Project (ISIMIP)</v>
      </c>
      <c r="M240" s="32" cm="1">
        <f t="array" ref="M240">INDEX('Codebook Machine Read'!T:T,MATCH(TRUE,INDEX('Codebook Machine Read'!S:S='Data Catalogue 2023_RSS'!M240,0),0))</f>
        <v>54</v>
      </c>
      <c r="N240" s="32">
        <f>VLOOKUP('Data Catalogue 2023_RSS'!N240,'Codebook Machine Read'!D:E,2,FALSE)</f>
        <v>10</v>
      </c>
      <c r="O240" s="32">
        <f>VLOOKUP('Data Catalogue 2023_RSS'!O240,'Codebook Machine Read'!A:B,2,FALSE)</f>
        <v>2</v>
      </c>
      <c r="P240" s="33">
        <f>VLOOKUP('Data Catalogue 2023_RSS'!P240,'Codebook Machine Read'!V:W,2,FALSE)</f>
        <v>24</v>
      </c>
      <c r="Q240" s="32">
        <f>VLOOKUP('Data Catalogue 2023_RSS'!Q240,'Codebook Machine Read'!Y:Z,2,FALSE)</f>
        <v>3</v>
      </c>
      <c r="R240" s="32">
        <f>VLOOKUP('Data Catalogue 2023_RSS'!R240,'Codebook Machine Read'!AB:AC,2,FALSE)</f>
        <v>2</v>
      </c>
      <c r="S240" s="34">
        <f>VLOOKUP('Data Catalogue 2023_Excel'!R240,'Codebook Machine Read'!G:H,2,FALSE)</f>
        <v>1</v>
      </c>
      <c r="T240" s="36">
        <f>'Data Catalogue 2023_RSS'!T240</f>
        <v>2015</v>
      </c>
      <c r="U240" s="36">
        <f>'Data Catalogue 2023_RSS'!U240</f>
        <v>2100</v>
      </c>
      <c r="V240" s="34">
        <f>VLOOKUP('Data Catalogue 2023_Excel'!S240,'Codebook Machine Read'!$P:$Q,2, FALSE)</f>
        <v>99</v>
      </c>
      <c r="W240" s="31" t="str">
        <f>'Data Catalogue 2023_RSS'!W240</f>
        <v>https://climate-impact-explorer.climateanalytics.org/</v>
      </c>
      <c r="X240" s="35">
        <f>'Data Catalogue 2023_RSS'!X240</f>
        <v>0</v>
      </c>
      <c r="Y240" s="35">
        <f>'Data Catalogue 2023_RSS'!Y240</f>
        <v>1</v>
      </c>
      <c r="Z240" s="35">
        <f>'Data Catalogue 2023_RSS'!Z240</f>
        <v>1</v>
      </c>
      <c r="AA240" s="35">
        <f>'Data Catalogue 2023_RSS'!AA240</f>
        <v>1</v>
      </c>
      <c r="AB240" s="35">
        <f>'Data Catalogue 2023_RSS'!AB240</f>
        <v>1</v>
      </c>
      <c r="AC240" s="35">
        <f>'Data Catalogue 2023_RSS'!AC240</f>
        <v>0</v>
      </c>
      <c r="AD240" s="35">
        <f>'Data Catalogue 2023_RSS'!AD240</f>
        <v>1</v>
      </c>
      <c r="AE240" s="35">
        <f>'Data Catalogue 2023_RSS'!AE240</f>
        <v>1</v>
      </c>
      <c r="AF240" s="31" t="str">
        <f>'Data Catalogue 2023_RSS'!AF240</f>
        <v>Data and map shows how changes in land fraction annual exposed to heatwaves is expected to play out over time in Malaysia at different global warming levels compared to the reference period 1986-2006, based on different scenarios.</v>
      </c>
    </row>
    <row r="241" spans="1:32" x14ac:dyDescent="0.2">
      <c r="A241" s="30">
        <f>'Data Catalogue 2023_RSS'!A241</f>
        <v>239</v>
      </c>
      <c r="B241" s="30">
        <f>'Data Catalogue 2023_RSS'!B241</f>
        <v>61</v>
      </c>
      <c r="C241" s="30">
        <f>'Data Catalogue 2023_RSS'!C241</f>
        <v>9</v>
      </c>
      <c r="D241" s="30" t="str">
        <f>'Data Catalogue 2023_RSS'!D241</f>
        <v>61.9</v>
      </c>
      <c r="E241" s="31" t="str">
        <f>'Data Catalogue 2023_RSS'!E241</f>
        <v>Heatwave</v>
      </c>
      <c r="F241" s="32">
        <f>VLOOKUP('Data Catalogue 2023_RSS'!F241,'Codebook Machine Read'!J:K,2,FALSE)</f>
        <v>5</v>
      </c>
      <c r="G241" s="32">
        <f>VLOOKUP('Data Catalogue 2023_RSS'!G241,'Codebook Machine Read'!AE:AF,2,FALSE)</f>
        <v>4</v>
      </c>
      <c r="H241" s="32" t="str">
        <f>'Data Catalogue 2023_RSS'!H241</f>
        <v>bycountrymap</v>
      </c>
      <c r="I241" s="32">
        <f>'Data Catalogue 2023_RSS'!I241</f>
        <v>132</v>
      </c>
      <c r="J241" s="30" t="str">
        <f>'Data Catalogue 2023_RSS'!J241</f>
        <v>expphy.phy.heatwave.bycountrymap.cieisimp</v>
      </c>
      <c r="K241" s="30" t="str">
        <f>'Data Catalogue 2023_RSS'!K241</f>
        <v>expphy.phy.heatwave.bycountrymap.cieisimp.61.9</v>
      </c>
      <c r="L241" s="31" t="str">
        <f>'Data Catalogue 2023_RSS'!L241</f>
        <v>The Inter-Sectoral Impact Model Intercomparison Project (ISIMIP)</v>
      </c>
      <c r="M241" s="32" cm="1">
        <f t="array" ref="M241">INDEX('Codebook Machine Read'!T:T,MATCH(TRUE,INDEX('Codebook Machine Read'!S:S='Data Catalogue 2023_RSS'!M241,0),0))</f>
        <v>78</v>
      </c>
      <c r="N241" s="32">
        <f>VLOOKUP('Data Catalogue 2023_RSS'!N241,'Codebook Machine Read'!D:E,2,FALSE)</f>
        <v>10</v>
      </c>
      <c r="O241" s="32">
        <f>VLOOKUP('Data Catalogue 2023_RSS'!O241,'Codebook Machine Read'!A:B,2,FALSE)</f>
        <v>2</v>
      </c>
      <c r="P241" s="33">
        <f>VLOOKUP('Data Catalogue 2023_RSS'!P241,'Codebook Machine Read'!V:W,2,FALSE)</f>
        <v>24</v>
      </c>
      <c r="Q241" s="32">
        <f>VLOOKUP('Data Catalogue 2023_RSS'!Q241,'Codebook Machine Read'!Y:Z,2,FALSE)</f>
        <v>3</v>
      </c>
      <c r="R241" s="32">
        <f>VLOOKUP('Data Catalogue 2023_RSS'!R241,'Codebook Machine Read'!AB:AC,2,FALSE)</f>
        <v>2</v>
      </c>
      <c r="S241" s="34">
        <f>VLOOKUP('Data Catalogue 2023_Excel'!R241,'Codebook Machine Read'!G:H,2,FALSE)</f>
        <v>1</v>
      </c>
      <c r="T241" s="36">
        <f>'Data Catalogue 2023_RSS'!T241</f>
        <v>2015</v>
      </c>
      <c r="U241" s="36">
        <f>'Data Catalogue 2023_RSS'!U241</f>
        <v>2100</v>
      </c>
      <c r="V241" s="34">
        <f>VLOOKUP('Data Catalogue 2023_Excel'!S241,'Codebook Machine Read'!$P:$Q,2, FALSE)</f>
        <v>99</v>
      </c>
      <c r="W241" s="31" t="str">
        <f>'Data Catalogue 2023_RSS'!W241</f>
        <v>https://climate-impact-explorer.climateanalytics.org/</v>
      </c>
      <c r="X241" s="35">
        <f>'Data Catalogue 2023_RSS'!X241</f>
        <v>0</v>
      </c>
      <c r="Y241" s="35">
        <f>'Data Catalogue 2023_RSS'!Y241</f>
        <v>1</v>
      </c>
      <c r="Z241" s="35">
        <f>'Data Catalogue 2023_RSS'!Z241</f>
        <v>1</v>
      </c>
      <c r="AA241" s="35">
        <f>'Data Catalogue 2023_RSS'!AA241</f>
        <v>1</v>
      </c>
      <c r="AB241" s="35">
        <f>'Data Catalogue 2023_RSS'!AB241</f>
        <v>1</v>
      </c>
      <c r="AC241" s="35">
        <f>'Data Catalogue 2023_RSS'!AC241</f>
        <v>0</v>
      </c>
      <c r="AD241" s="35">
        <f>'Data Catalogue 2023_RSS'!AD241</f>
        <v>1</v>
      </c>
      <c r="AE241" s="35">
        <f>'Data Catalogue 2023_RSS'!AE241</f>
        <v>1</v>
      </c>
      <c r="AF241" s="31" t="str">
        <f>'Data Catalogue 2023_RSS'!AF241</f>
        <v>Data and map shows how labour productivity is expected to change in Malaysia due to heat stress at different global warming levels compared to the reference period 1986-2006, based on different scenarios. Heat stress impact on labour productivity indicates the percentage decrease in efficiency during regular working hours under hot and humid climate conditions, due to the reduced capacity of the human body to perform physical labour.</v>
      </c>
    </row>
    <row r="242" spans="1:32" x14ac:dyDescent="0.2">
      <c r="A242" s="30">
        <f>'Data Catalogue 2023_RSS'!A242</f>
        <v>240</v>
      </c>
      <c r="B242" s="30">
        <f>'Data Catalogue 2023_RSS'!B242</f>
        <v>61</v>
      </c>
      <c r="C242" s="30">
        <f>'Data Catalogue 2023_RSS'!C242</f>
        <v>10</v>
      </c>
      <c r="D242" s="30" t="str">
        <f>'Data Catalogue 2023_RSS'!D242</f>
        <v>61.10</v>
      </c>
      <c r="E242" s="31" t="str">
        <f>'Data Catalogue 2023_RSS'!E242</f>
        <v>Heatwave</v>
      </c>
      <c r="F242" s="32">
        <f>VLOOKUP('Data Catalogue 2023_RSS'!F242,'Codebook Machine Read'!J:K,2,FALSE)</f>
        <v>5</v>
      </c>
      <c r="G242" s="32">
        <f>VLOOKUP('Data Catalogue 2023_RSS'!G242,'Codebook Machine Read'!AE:AF,2,FALSE)</f>
        <v>4</v>
      </c>
      <c r="H242" s="32" t="str">
        <f>'Data Catalogue 2023_RSS'!H242</f>
        <v>region</v>
      </c>
      <c r="I242" s="32">
        <f>'Data Catalogue 2023_RSS'!I242</f>
        <v>133</v>
      </c>
      <c r="J242" s="30" t="str">
        <f>'Data Catalogue 2023_RSS'!J242</f>
        <v>expphy.phy.heatwave.region.nadma</v>
      </c>
      <c r="K242" s="30" t="str">
        <f>'Data Catalogue 2023_RSS'!K242</f>
        <v>expphy.phy.heatwave.region.nadma.61.10</v>
      </c>
      <c r="L242" s="31" t="str">
        <f>'Data Catalogue 2023_RSS'!L242</f>
        <v>NADMA</v>
      </c>
      <c r="M242" s="32" cm="1">
        <f t="array" ref="M242">INDEX('Codebook Machine Read'!T:T,MATCH(TRUE,INDEX('Codebook Machine Read'!S:S='Data Catalogue 2023_RSS'!M242,0),0))</f>
        <v>102</v>
      </c>
      <c r="N242" s="32">
        <f>VLOOKUP('Data Catalogue 2023_RSS'!N242,'Codebook Machine Read'!D:E,2,FALSE)</f>
        <v>31</v>
      </c>
      <c r="O242" s="32">
        <f>VLOOKUP('Data Catalogue 2023_RSS'!O242,'Codebook Machine Read'!A:B,2,FALSE)</f>
        <v>2</v>
      </c>
      <c r="P242" s="33">
        <f>VLOOKUP('Data Catalogue 2023_RSS'!P242,'Codebook Machine Read'!V:W,2,FALSE)</f>
        <v>99</v>
      </c>
      <c r="Q242" s="32">
        <f>VLOOKUP('Data Catalogue 2023_RSS'!Q242,'Codebook Machine Read'!Y:Z,2,FALSE)</f>
        <v>4</v>
      </c>
      <c r="R242" s="32">
        <f>VLOOKUP('Data Catalogue 2023_RSS'!R242,'Codebook Machine Read'!AB:AC,2,FALSE)</f>
        <v>1</v>
      </c>
      <c r="S242" s="34">
        <f>VLOOKUP('Data Catalogue 2023_Excel'!R242,'Codebook Machine Read'!G:H,2,FALSE)</f>
        <v>0</v>
      </c>
      <c r="T242" s="36">
        <f>'Data Catalogue 2023_RSS'!T242</f>
        <v>0</v>
      </c>
      <c r="U242" s="36">
        <f>'Data Catalogue 2023_RSS'!U242</f>
        <v>0</v>
      </c>
      <c r="V242" s="34">
        <f>VLOOKUP('Data Catalogue 2023_Excel'!S242,'Codebook Machine Read'!$P:$Q,2, FALSE)</f>
        <v>0</v>
      </c>
      <c r="W242" s="31" t="str">
        <f>'Data Catalogue 2023_RSS'!W242</f>
        <v>Not available</v>
      </c>
      <c r="X242" s="35">
        <f>'Data Catalogue 2023_RSS'!X242</f>
        <v>0</v>
      </c>
      <c r="Y242" s="35">
        <f>'Data Catalogue 2023_RSS'!Y242</f>
        <v>1</v>
      </c>
      <c r="Z242" s="35">
        <f>'Data Catalogue 2023_RSS'!Z242</f>
        <v>1</v>
      </c>
      <c r="AA242" s="35">
        <f>'Data Catalogue 2023_RSS'!AA242</f>
        <v>1</v>
      </c>
      <c r="AB242" s="35">
        <f>'Data Catalogue 2023_RSS'!AB242</f>
        <v>1</v>
      </c>
      <c r="AC242" s="35">
        <f>'Data Catalogue 2023_RSS'!AC242</f>
        <v>0</v>
      </c>
      <c r="AD242" s="35">
        <f>'Data Catalogue 2023_RSS'!AD242</f>
        <v>1</v>
      </c>
      <c r="AE242" s="35">
        <f>'Data Catalogue 2023_RSS'!AE242</f>
        <v>1</v>
      </c>
      <c r="AF242" s="31" t="str">
        <f>'Data Catalogue 2023_RSS'!AF242</f>
        <v>Data is not available. However, a snapshot of the current heatwave status is available in the following link: https://www.met.gov.my/en/iklim/status-cuaca-panas/</v>
      </c>
    </row>
    <row r="243" spans="1:32" x14ac:dyDescent="0.2">
      <c r="A243" s="30">
        <f>'Data Catalogue 2023_RSS'!A243</f>
        <v>241</v>
      </c>
      <c r="B243" s="30">
        <f>'Data Catalogue 2023_RSS'!B243</f>
        <v>62</v>
      </c>
      <c r="C243" s="30">
        <f>'Data Catalogue 2023_RSS'!C243</f>
        <v>1</v>
      </c>
      <c r="D243" s="30" t="str">
        <f>'Data Catalogue 2023_RSS'!D243</f>
        <v>62.1</v>
      </c>
      <c r="E243" s="31" t="str">
        <f>'Data Catalogue 2023_RSS'!E243</f>
        <v>Landslide</v>
      </c>
      <c r="F243" s="32">
        <f>VLOOKUP('Data Catalogue 2023_RSS'!F243,'Codebook Machine Read'!J:K,2,FALSE)</f>
        <v>5</v>
      </c>
      <c r="G243" s="32">
        <f>VLOOKUP('Data Catalogue 2023_RSS'!G243,'Codebook Machine Read'!AE:AF,2,FALSE)</f>
        <v>4</v>
      </c>
      <c r="H243" s="32" t="str">
        <f>'Data Catalogue 2023_RSS'!H243</f>
        <v>event</v>
      </c>
      <c r="I243" s="32">
        <f>'Data Catalogue 2023_RSS'!I243</f>
        <v>134</v>
      </c>
      <c r="J243" s="30" t="str">
        <f>'Data Catalogue 2023_RSS'!J243</f>
        <v>expphy.phy.landslide.event.cred</v>
      </c>
      <c r="K243" s="30" t="str">
        <f>'Data Catalogue 2023_RSS'!K243</f>
        <v>expphy.phy.landslide.event.cred.62.1</v>
      </c>
      <c r="L243" s="31" t="str">
        <f>'Data Catalogue 2023_RSS'!L243</f>
        <v>EM-DAT, The International Disaster Database, Centre for Research on the Epidemiology of Disasters</v>
      </c>
      <c r="M243" s="32" cm="1">
        <f t="array" ref="M243">INDEX('Codebook Machine Read'!T:T,MATCH(TRUE,INDEX('Codebook Machine Read'!S:S='Data Catalogue 2023_RSS'!M243,0),0))</f>
        <v>139</v>
      </c>
      <c r="N243" s="32">
        <f>VLOOKUP('Data Catalogue 2023_RSS'!N243,'Codebook Machine Read'!D:E,2,FALSE)</f>
        <v>16</v>
      </c>
      <c r="O243" s="32">
        <f>VLOOKUP('Data Catalogue 2023_RSS'!O243,'Codebook Machine Read'!A:B,2,FALSE)</f>
        <v>1</v>
      </c>
      <c r="P243" s="33">
        <f>VLOOKUP('Data Catalogue 2023_RSS'!P243,'Codebook Machine Read'!V:W,2,FALSE)</f>
        <v>16</v>
      </c>
      <c r="Q243" s="32">
        <f>VLOOKUP('Data Catalogue 2023_RSS'!Q243,'Codebook Machine Read'!Y:Z,2,FALSE)</f>
        <v>3</v>
      </c>
      <c r="R243" s="32">
        <f>VLOOKUP('Data Catalogue 2023_RSS'!R243,'Codebook Machine Read'!AB:AC,2,FALSE)</f>
        <v>2</v>
      </c>
      <c r="S243" s="34">
        <f>VLOOKUP('Data Catalogue 2023_Excel'!R243,'Codebook Machine Read'!G:H,2,FALSE)</f>
        <v>2</v>
      </c>
      <c r="T243" s="36">
        <f>'Data Catalogue 2023_RSS'!T243</f>
        <v>1900</v>
      </c>
      <c r="U243" s="36">
        <f>'Data Catalogue 2023_RSS'!U243</f>
        <v>2023</v>
      </c>
      <c r="V243" s="34">
        <f>VLOOKUP('Data Catalogue 2023_Excel'!S243,'Codebook Machine Read'!$P:$Q,2, FALSE)</f>
        <v>99</v>
      </c>
      <c r="W243" s="31" t="str">
        <f>'Data Catalogue 2023_RSS'!W243</f>
        <v>https://public.emdat.be/</v>
      </c>
      <c r="X243" s="35">
        <f>'Data Catalogue 2023_RSS'!X243</f>
        <v>1</v>
      </c>
      <c r="Y243" s="35">
        <f>'Data Catalogue 2023_RSS'!Y243</f>
        <v>1</v>
      </c>
      <c r="Z243" s="35">
        <f>'Data Catalogue 2023_RSS'!Z243</f>
        <v>1</v>
      </c>
      <c r="AA243" s="35">
        <f>'Data Catalogue 2023_RSS'!AA243</f>
        <v>1</v>
      </c>
      <c r="AB243" s="35">
        <f>'Data Catalogue 2023_RSS'!AB243</f>
        <v>1</v>
      </c>
      <c r="AC243" s="35">
        <f>'Data Catalogue 2023_RSS'!AC243</f>
        <v>0</v>
      </c>
      <c r="AD243" s="35">
        <f>'Data Catalogue 2023_RSS'!AD243</f>
        <v>1</v>
      </c>
      <c r="AE243" s="35">
        <f>'Data Catalogue 2023_RSS'!AE243</f>
        <v>1</v>
      </c>
      <c r="AF243" s="31" t="str">
        <f>'Data Catalogue 2023_RSS'!AF243</f>
        <v>EM-DAT contains data on the occurrence and impacts of over 26,000 mass disasters worldwide from 1900 to the present day. The database is compiled from various sources, including UN agencies, non-governmental organizations, reinsurance companies, research institutes, and press agencies. Accessibility requires registration. Dataset can also be accessed here: https://data.humdata.org/dataset/74163686-a029-4e27-8fbf-c5bfcd13f953/resource/c5ce40d6-07b1-4f36-955a-d6196436ff6b/download/emdat-country-profiles_2023_07_31.xlsx</v>
      </c>
    </row>
    <row r="244" spans="1:32" x14ac:dyDescent="0.2">
      <c r="A244" s="30">
        <f>'Data Catalogue 2023_RSS'!A244</f>
        <v>242</v>
      </c>
      <c r="B244" s="30">
        <f>'Data Catalogue 2023_RSS'!B244</f>
        <v>62</v>
      </c>
      <c r="C244" s="30">
        <f>'Data Catalogue 2023_RSS'!C244</f>
        <v>2</v>
      </c>
      <c r="D244" s="30" t="str">
        <f>'Data Catalogue 2023_RSS'!D244</f>
        <v>62.2</v>
      </c>
      <c r="E244" s="31" t="str">
        <f>'Data Catalogue 2023_RSS'!E244</f>
        <v>Landslide</v>
      </c>
      <c r="F244" s="32">
        <f>VLOOKUP('Data Catalogue 2023_RSS'!F244,'Codebook Machine Read'!J:K,2,FALSE)</f>
        <v>5</v>
      </c>
      <c r="G244" s="32">
        <f>VLOOKUP('Data Catalogue 2023_RSS'!G244,'Codebook Machine Read'!AE:AF,2,FALSE)</f>
        <v>4</v>
      </c>
      <c r="H244" s="32" t="str">
        <f>'Data Catalogue 2023_RSS'!H244</f>
        <v>state</v>
      </c>
      <c r="I244" s="32">
        <f>'Data Catalogue 2023_RSS'!I244</f>
        <v>135</v>
      </c>
      <c r="J244" s="30" t="str">
        <f>'Data Catalogue 2023_RSS'!J244</f>
        <v>expphy.phy.landslide.state.dosm</v>
      </c>
      <c r="K244" s="30" t="str">
        <f>'Data Catalogue 2023_RSS'!K244</f>
        <v>expphy.phy.landslide.state.dosm.62.2</v>
      </c>
      <c r="L244" s="31" t="str">
        <f>'Data Catalogue 2023_RSS'!L244</f>
        <v>Not Applicable</v>
      </c>
      <c r="M244" s="32" cm="1">
        <f t="array" ref="M244">INDEX('Codebook Machine Read'!T:T,MATCH(TRUE,INDEX('Codebook Machine Read'!S:S='Data Catalogue 2023_RSS'!M244,0),0))</f>
        <v>0</v>
      </c>
      <c r="N244" s="32">
        <f>VLOOKUP('Data Catalogue 2023_RSS'!N244,'Codebook Machine Read'!D:E,2,FALSE)</f>
        <v>39</v>
      </c>
      <c r="O244" s="32">
        <f>VLOOKUP('Data Catalogue 2023_RSS'!O244,'Codebook Machine Read'!A:B,2,FALSE)</f>
        <v>1</v>
      </c>
      <c r="P244" s="33">
        <f>VLOOKUP('Data Catalogue 2023_RSS'!P244,'Codebook Machine Read'!V:W,2,FALSE)</f>
        <v>31</v>
      </c>
      <c r="Q244" s="32">
        <f>VLOOKUP('Data Catalogue 2023_RSS'!Q244,'Codebook Machine Read'!Y:Z,2,FALSE)</f>
        <v>4</v>
      </c>
      <c r="R244" s="32">
        <f>VLOOKUP('Data Catalogue 2023_RSS'!R244,'Codebook Machine Read'!AB:AC,2,FALSE)</f>
        <v>1</v>
      </c>
      <c r="S244" s="34">
        <f>VLOOKUP('Data Catalogue 2023_Excel'!R244,'Codebook Machine Read'!G:H,2,FALSE)</f>
        <v>1</v>
      </c>
      <c r="T244" s="36">
        <f>'Data Catalogue 2023_RSS'!T244</f>
        <v>2016</v>
      </c>
      <c r="U244" s="36">
        <f>'Data Catalogue 2023_RSS'!U244</f>
        <v>2021</v>
      </c>
      <c r="V244" s="34">
        <f>VLOOKUP('Data Catalogue 2023_Excel'!S244,'Codebook Machine Read'!$P:$Q,2, FALSE)</f>
        <v>7</v>
      </c>
      <c r="W244" s="31" t="str">
        <f>'Data Catalogue 2023_RSS'!W244</f>
        <v>https://newss.statistics.gov.my/newss-portalx/ep/epProductFreeDownloadSearch.seam</v>
      </c>
      <c r="X244" s="35">
        <f>'Data Catalogue 2023_RSS'!X244</f>
        <v>0</v>
      </c>
      <c r="Y244" s="35">
        <f>'Data Catalogue 2023_RSS'!Y244</f>
        <v>1</v>
      </c>
      <c r="Z244" s="35">
        <f>'Data Catalogue 2023_RSS'!Z244</f>
        <v>1</v>
      </c>
      <c r="AA244" s="35">
        <f>'Data Catalogue 2023_RSS'!AA244</f>
        <v>1</v>
      </c>
      <c r="AB244" s="35">
        <f>'Data Catalogue 2023_RSS'!AB244</f>
        <v>1</v>
      </c>
      <c r="AC244" s="35">
        <f>'Data Catalogue 2023_RSS'!AC244</f>
        <v>0</v>
      </c>
      <c r="AD244" s="35">
        <f>'Data Catalogue 2023_RSS'!AD244</f>
        <v>1</v>
      </c>
      <c r="AE244" s="35">
        <f>'Data Catalogue 2023_RSS'!AE244</f>
        <v>1</v>
      </c>
      <c r="AF244" s="31" t="str">
        <f>'Data Catalogue 2023_RSS'!AF244</f>
        <v>DOSM provides data on Extreme Events and Disasters. Go to DOSM eStatistik &gt; click on 'Free Download' on the left pane on the page &gt; search 'Compendium of Environment Statistics' &gt; Table of Component 4 (4.1 Disaster events in Malaysia by year).</v>
      </c>
    </row>
    <row r="245" spans="1:32" x14ac:dyDescent="0.2">
      <c r="A245" s="30">
        <f>'Data Catalogue 2023_RSS'!A245</f>
        <v>243</v>
      </c>
      <c r="B245" s="30">
        <f>'Data Catalogue 2023_RSS'!B245</f>
        <v>62</v>
      </c>
      <c r="C245" s="30">
        <f>'Data Catalogue 2023_RSS'!C245</f>
        <v>3</v>
      </c>
      <c r="D245" s="30" t="str">
        <f>'Data Catalogue 2023_RSS'!D245</f>
        <v>62.3</v>
      </c>
      <c r="E245" s="31" t="str">
        <f>'Data Catalogue 2023_RSS'!E245</f>
        <v>Landslide</v>
      </c>
      <c r="F245" s="32">
        <f>VLOOKUP('Data Catalogue 2023_RSS'!F245,'Codebook Machine Read'!J:K,2,FALSE)</f>
        <v>5</v>
      </c>
      <c r="G245" s="32">
        <f>VLOOKUP('Data Catalogue 2023_RSS'!G245,'Codebook Machine Read'!AE:AF,2,FALSE)</f>
        <v>4</v>
      </c>
      <c r="H245" s="32" t="str">
        <f>'Data Catalogue 2023_RSS'!H245</f>
        <v>state</v>
      </c>
      <c r="I245" s="32">
        <f>'Data Catalogue 2023_RSS'!I245</f>
        <v>135</v>
      </c>
      <c r="J245" s="30" t="str">
        <f>'Data Catalogue 2023_RSS'!J245</f>
        <v>expphy.phy.landslide.state.jmg</v>
      </c>
      <c r="K245" s="30" t="str">
        <f>'Data Catalogue 2023_RSS'!K245</f>
        <v>expphy.phy.landslide.state.jmg.62.3</v>
      </c>
      <c r="L245" s="31" t="str">
        <f>'Data Catalogue 2023_RSS'!L245</f>
        <v>Not Applicable</v>
      </c>
      <c r="M245" s="32" cm="1">
        <f t="array" ref="M245">INDEX('Codebook Machine Read'!T:T,MATCH(TRUE,INDEX('Codebook Machine Read'!S:S='Data Catalogue 2023_RSS'!M245,0),0))</f>
        <v>0</v>
      </c>
      <c r="N245" s="32">
        <f>VLOOKUP('Data Catalogue 2023_RSS'!N245,'Codebook Machine Read'!D:E,2,FALSE)</f>
        <v>39</v>
      </c>
      <c r="O245" s="32">
        <f>VLOOKUP('Data Catalogue 2023_RSS'!O245,'Codebook Machine Read'!A:B,2,FALSE)</f>
        <v>1</v>
      </c>
      <c r="P245" s="33">
        <f>VLOOKUP('Data Catalogue 2023_RSS'!P245,'Codebook Machine Read'!V:W,2,FALSE)</f>
        <v>80</v>
      </c>
      <c r="Q245" s="32">
        <f>VLOOKUP('Data Catalogue 2023_RSS'!Q245,'Codebook Machine Read'!Y:Z,2,FALSE)</f>
        <v>4</v>
      </c>
      <c r="R245" s="32">
        <f>VLOOKUP('Data Catalogue 2023_RSS'!R245,'Codebook Machine Read'!AB:AC,2,FALSE)</f>
        <v>1</v>
      </c>
      <c r="S245" s="34">
        <f>VLOOKUP('Data Catalogue 2023_Excel'!R245,'Codebook Machine Read'!G:H,2,FALSE)</f>
        <v>1</v>
      </c>
      <c r="T245" s="36">
        <f>'Data Catalogue 2023_RSS'!T245</f>
        <v>2021</v>
      </c>
      <c r="U245" s="36">
        <f>'Data Catalogue 2023_RSS'!U245</f>
        <v>2022</v>
      </c>
      <c r="V245" s="34">
        <f>VLOOKUP('Data Catalogue 2023_Excel'!S245,'Codebook Machine Read'!$P:$Q,2, FALSE)</f>
        <v>99</v>
      </c>
      <c r="W245" s="31" t="str">
        <f>'Data Catalogue 2023_RSS'!W245</f>
        <v>https://www.data.gov.my/data/dataset/0401dd3a-52fa-4f7d-a9ac-b79d2c54c886/resource/47049856-c436-45a4-a295-ef9e87f08122/download/m-20220829081412_202208290814120_2021-2022-maklumat-bencana-geologi-malaysia.csv</v>
      </c>
      <c r="X245" s="35">
        <f>'Data Catalogue 2023_RSS'!X245</f>
        <v>0</v>
      </c>
      <c r="Y245" s="35">
        <f>'Data Catalogue 2023_RSS'!Y245</f>
        <v>1</v>
      </c>
      <c r="Z245" s="35">
        <f>'Data Catalogue 2023_RSS'!Z245</f>
        <v>1</v>
      </c>
      <c r="AA245" s="35">
        <f>'Data Catalogue 2023_RSS'!AA245</f>
        <v>1</v>
      </c>
      <c r="AB245" s="35">
        <f>'Data Catalogue 2023_RSS'!AB245</f>
        <v>1</v>
      </c>
      <c r="AC245" s="35">
        <f>'Data Catalogue 2023_RSS'!AC245</f>
        <v>0</v>
      </c>
      <c r="AD245" s="35">
        <f>'Data Catalogue 2023_RSS'!AD245</f>
        <v>1</v>
      </c>
      <c r="AE245" s="35">
        <f>'Data Catalogue 2023_RSS'!AE245</f>
        <v>1</v>
      </c>
      <c r="AF245" s="31" t="str">
        <f>'Data Catalogue 2023_RSS'!AF245</f>
        <v>Jabatan Mineral &amp; Geosains published 2021-2022 Landslide by Address and Postcode data.</v>
      </c>
    </row>
    <row r="246" spans="1:32" x14ac:dyDescent="0.2">
      <c r="A246" s="30">
        <f>'Data Catalogue 2023_RSS'!A246</f>
        <v>244</v>
      </c>
      <c r="B246" s="30">
        <f>'Data Catalogue 2023_RSS'!B246</f>
        <v>62</v>
      </c>
      <c r="C246" s="30">
        <f>'Data Catalogue 2023_RSS'!C246</f>
        <v>4</v>
      </c>
      <c r="D246" s="30" t="str">
        <f>'Data Catalogue 2023_RSS'!D246</f>
        <v>62.4</v>
      </c>
      <c r="E246" s="31" t="str">
        <f>'Data Catalogue 2023_RSS'!E246</f>
        <v>Landslide</v>
      </c>
      <c r="F246" s="32">
        <f>VLOOKUP('Data Catalogue 2023_RSS'!F246,'Codebook Machine Read'!J:K,2,FALSE)</f>
        <v>5</v>
      </c>
      <c r="G246" s="32">
        <f>VLOOKUP('Data Catalogue 2023_RSS'!G246,'Codebook Machine Read'!AE:AF,2,FALSE)</f>
        <v>4</v>
      </c>
      <c r="H246" s="32" t="str">
        <f>'Data Catalogue 2023_RSS'!H246</f>
        <v>state</v>
      </c>
      <c r="I246" s="32">
        <f>'Data Catalogue 2023_RSS'!I246</f>
        <v>135</v>
      </c>
      <c r="J246" s="30" t="str">
        <f>'Data Catalogue 2023_RSS'!J246</f>
        <v>expphy.phy.landslide.state.jmg</v>
      </c>
      <c r="K246" s="30" t="str">
        <f>'Data Catalogue 2023_RSS'!K246</f>
        <v>expphy.phy.landslide.state.jmg.62.4</v>
      </c>
      <c r="L246" s="31" t="str">
        <f>'Data Catalogue 2023_RSS'!L246</f>
        <v>Not Applicable</v>
      </c>
      <c r="M246" s="32" cm="1">
        <f t="array" ref="M246">INDEX('Codebook Machine Read'!T:T,MATCH(TRUE,INDEX('Codebook Machine Read'!S:S='Data Catalogue 2023_RSS'!M246,0),0))</f>
        <v>0</v>
      </c>
      <c r="N246" s="32">
        <f>VLOOKUP('Data Catalogue 2023_RSS'!N246,'Codebook Machine Read'!D:E,2,FALSE)</f>
        <v>39</v>
      </c>
      <c r="O246" s="32">
        <f>VLOOKUP('Data Catalogue 2023_RSS'!O246,'Codebook Machine Read'!A:B,2,FALSE)</f>
        <v>1</v>
      </c>
      <c r="P246" s="33">
        <f>VLOOKUP('Data Catalogue 2023_RSS'!P246,'Codebook Machine Read'!V:W,2,FALSE)</f>
        <v>80</v>
      </c>
      <c r="Q246" s="32">
        <f>VLOOKUP('Data Catalogue 2023_RSS'!Q246,'Codebook Machine Read'!Y:Z,2,FALSE)</f>
        <v>4</v>
      </c>
      <c r="R246" s="32">
        <f>VLOOKUP('Data Catalogue 2023_RSS'!R246,'Codebook Machine Read'!AB:AC,2,FALSE)</f>
        <v>1</v>
      </c>
      <c r="S246" s="34">
        <f>VLOOKUP('Data Catalogue 2023_Excel'!R246,'Codebook Machine Read'!G:H,2,FALSE)</f>
        <v>1</v>
      </c>
      <c r="T246" s="36">
        <f>'Data Catalogue 2023_RSS'!T246</f>
        <v>0</v>
      </c>
      <c r="U246" s="36">
        <f>'Data Catalogue 2023_RSS'!U246</f>
        <v>0</v>
      </c>
      <c r="V246" s="34">
        <f>VLOOKUP('Data Catalogue 2023_Excel'!S246,'Codebook Machine Read'!$P:$Q,2, FALSE)</f>
        <v>99</v>
      </c>
      <c r="W246" s="31" t="str">
        <f>'Data Catalogue 2023_RSS'!W246</f>
        <v>https://www.natsis.jmg.gov.my/v1/</v>
      </c>
      <c r="X246" s="35">
        <f>'Data Catalogue 2023_RSS'!X246</f>
        <v>0</v>
      </c>
      <c r="Y246" s="35">
        <f>'Data Catalogue 2023_RSS'!Y246</f>
        <v>1</v>
      </c>
      <c r="Z246" s="35">
        <f>'Data Catalogue 2023_RSS'!Z246</f>
        <v>1</v>
      </c>
      <c r="AA246" s="35">
        <f>'Data Catalogue 2023_RSS'!AA246</f>
        <v>1</v>
      </c>
      <c r="AB246" s="35">
        <f>'Data Catalogue 2023_RSS'!AB246</f>
        <v>1</v>
      </c>
      <c r="AC246" s="35">
        <f>'Data Catalogue 2023_RSS'!AC246</f>
        <v>0</v>
      </c>
      <c r="AD246" s="35">
        <f>'Data Catalogue 2023_RSS'!AD246</f>
        <v>1</v>
      </c>
      <c r="AE246" s="35">
        <f>'Data Catalogue 2023_RSS'!AE246</f>
        <v>1</v>
      </c>
      <c r="AF246" s="31" t="str">
        <f>'Data Catalogue 2023_RSS'!AF246</f>
        <v>National Geospatial Terrain and Slope Information System (NaTSIS) provide geospatial data of landslide and slope for five different locations.</v>
      </c>
    </row>
    <row r="247" spans="1:32" x14ac:dyDescent="0.2">
      <c r="A247" s="30">
        <f>'Data Catalogue 2023_RSS'!A247</f>
        <v>245</v>
      </c>
      <c r="B247" s="30">
        <f>'Data Catalogue 2023_RSS'!B247</f>
        <v>62</v>
      </c>
      <c r="C247" s="30">
        <f>'Data Catalogue 2023_RSS'!C247</f>
        <v>5</v>
      </c>
      <c r="D247" s="30" t="str">
        <f>'Data Catalogue 2023_RSS'!D247</f>
        <v>62.5</v>
      </c>
      <c r="E247" s="31" t="str">
        <f>'Data Catalogue 2023_RSS'!E247</f>
        <v>Landslide</v>
      </c>
      <c r="F247" s="32">
        <f>VLOOKUP('Data Catalogue 2023_RSS'!F247,'Codebook Machine Read'!J:K,2,FALSE)</f>
        <v>5</v>
      </c>
      <c r="G247" s="32">
        <f>VLOOKUP('Data Catalogue 2023_RSS'!G247,'Codebook Machine Read'!AE:AF,2,FALSE)</f>
        <v>4</v>
      </c>
      <c r="H247" s="32" t="str">
        <f>'Data Catalogue 2023_RSS'!H247</f>
        <v>state</v>
      </c>
      <c r="I247" s="32">
        <f>'Data Catalogue 2023_RSS'!I247</f>
        <v>135</v>
      </c>
      <c r="J247" s="30" t="str">
        <f>'Data Catalogue 2023_RSS'!J247</f>
        <v>expphy.phy.landslide.state.jmg</v>
      </c>
      <c r="K247" s="30" t="str">
        <f>'Data Catalogue 2023_RSS'!K247</f>
        <v>expphy.phy.landslide.state.jmg.62.5</v>
      </c>
      <c r="L247" s="31" t="str">
        <f>'Data Catalogue 2023_RSS'!L247</f>
        <v>Jabatan Mineral dan Geosains</v>
      </c>
      <c r="M247" s="32" cm="1">
        <f t="array" ref="M247">INDEX('Codebook Machine Read'!T:T,MATCH(TRUE,INDEX('Codebook Machine Read'!S:S='Data Catalogue 2023_RSS'!M247,0),0))</f>
        <v>100</v>
      </c>
      <c r="N247" s="32">
        <f>VLOOKUP('Data Catalogue 2023_RSS'!N247,'Codebook Machine Read'!D:E,2,FALSE)</f>
        <v>39</v>
      </c>
      <c r="O247" s="32">
        <f>VLOOKUP('Data Catalogue 2023_RSS'!O247,'Codebook Machine Read'!A:B,2,FALSE)</f>
        <v>1</v>
      </c>
      <c r="P247" s="33">
        <f>VLOOKUP('Data Catalogue 2023_RSS'!P247,'Codebook Machine Read'!V:W,2,FALSE)</f>
        <v>80</v>
      </c>
      <c r="Q247" s="32">
        <f>VLOOKUP('Data Catalogue 2023_RSS'!Q247,'Codebook Machine Read'!Y:Z,2,FALSE)</f>
        <v>4</v>
      </c>
      <c r="R247" s="32">
        <f>VLOOKUP('Data Catalogue 2023_RSS'!R247,'Codebook Machine Read'!AB:AC,2,FALSE)</f>
        <v>1</v>
      </c>
      <c r="S247" s="34">
        <f>VLOOKUP('Data Catalogue 2023_Excel'!R247,'Codebook Machine Read'!G:H,2,FALSE)</f>
        <v>1</v>
      </c>
      <c r="T247" s="36">
        <f>'Data Catalogue 2023_RSS'!T247</f>
        <v>2012</v>
      </c>
      <c r="U247" s="36">
        <f>'Data Catalogue 2023_RSS'!U247</f>
        <v>2021</v>
      </c>
      <c r="V247" s="34">
        <f>VLOOKUP('Data Catalogue 2023_Excel'!S247,'Codebook Machine Read'!$P:$Q,2, FALSE)</f>
        <v>99</v>
      </c>
      <c r="W247" s="31" t="str">
        <f>'Data Catalogue 2023_RSS'!W247</f>
        <v>https://www.jmg.gov.my/hub-informasi/laporan-jabatan/126-laporan-tahunan</v>
      </c>
      <c r="X247" s="35">
        <f>'Data Catalogue 2023_RSS'!X247</f>
        <v>1</v>
      </c>
      <c r="Y247" s="35">
        <f>'Data Catalogue 2023_RSS'!Y247</f>
        <v>1</v>
      </c>
      <c r="Z247" s="35">
        <f>'Data Catalogue 2023_RSS'!Z247</f>
        <v>1</v>
      </c>
      <c r="AA247" s="35">
        <f>'Data Catalogue 2023_RSS'!AA247</f>
        <v>1</v>
      </c>
      <c r="AB247" s="35">
        <f>'Data Catalogue 2023_RSS'!AB247</f>
        <v>1</v>
      </c>
      <c r="AC247" s="35">
        <f>'Data Catalogue 2023_RSS'!AC247</f>
        <v>0</v>
      </c>
      <c r="AD247" s="35">
        <f>'Data Catalogue 2023_RSS'!AD247</f>
        <v>1</v>
      </c>
      <c r="AE247" s="35">
        <f>'Data Catalogue 2023_RSS'!AE247</f>
        <v>1</v>
      </c>
      <c r="AF247" s="31" t="str">
        <f>'Data Catalogue 2023_RSS'!AF247</f>
        <v>Jabatan Mineral dan Geosains publishes critical slope monitoring statistics by state, as well as locations of critical slopes (in a map) in their Annual Report. Critical slope monitoring can be a forward-looking indicator for landslide risk.</v>
      </c>
    </row>
    <row r="248" spans="1:32" x14ac:dyDescent="0.2">
      <c r="A248" s="30">
        <f>'Data Catalogue 2023_RSS'!A248</f>
        <v>246</v>
      </c>
      <c r="B248" s="30">
        <f>'Data Catalogue 2023_RSS'!B248</f>
        <v>62</v>
      </c>
      <c r="C248" s="30">
        <f>'Data Catalogue 2023_RSS'!C248</f>
        <v>6</v>
      </c>
      <c r="D248" s="30" t="str">
        <f>'Data Catalogue 2023_RSS'!D248</f>
        <v>62.6</v>
      </c>
      <c r="E248" s="31" t="str">
        <f>'Data Catalogue 2023_RSS'!E248</f>
        <v>Landslide</v>
      </c>
      <c r="F248" s="32">
        <f>VLOOKUP('Data Catalogue 2023_RSS'!F248,'Codebook Machine Read'!J:K,2,FALSE)</f>
        <v>5</v>
      </c>
      <c r="G248" s="32">
        <f>VLOOKUP('Data Catalogue 2023_RSS'!G248,'Codebook Machine Read'!AE:AF,2,FALSE)</f>
        <v>4</v>
      </c>
      <c r="H248" s="32" t="str">
        <f>'Data Catalogue 2023_RSS'!H248</f>
        <v>state</v>
      </c>
      <c r="I248" s="32">
        <f>'Data Catalogue 2023_RSS'!I248</f>
        <v>135</v>
      </c>
      <c r="J248" s="30" t="str">
        <f>'Data Catalogue 2023_RSS'!J248</f>
        <v>expphy.phy.landslide.state.jmg</v>
      </c>
      <c r="K248" s="30" t="str">
        <f>'Data Catalogue 2023_RSS'!K248</f>
        <v>expphy.phy.landslide.state.jmg.62.6</v>
      </c>
      <c r="L248" s="31" t="str">
        <f>'Data Catalogue 2023_RSS'!L248</f>
        <v>Jabatan Mineral dan Geosains</v>
      </c>
      <c r="M248" s="32" cm="1">
        <f t="array" ref="M248">INDEX('Codebook Machine Read'!T:T,MATCH(TRUE,INDEX('Codebook Machine Read'!S:S='Data Catalogue 2023_RSS'!M248,0),0))</f>
        <v>104</v>
      </c>
      <c r="N248" s="32">
        <f>VLOOKUP('Data Catalogue 2023_RSS'!N248,'Codebook Machine Read'!D:E,2,FALSE)</f>
        <v>39</v>
      </c>
      <c r="O248" s="32">
        <f>VLOOKUP('Data Catalogue 2023_RSS'!O248,'Codebook Machine Read'!A:B,2,FALSE)</f>
        <v>1</v>
      </c>
      <c r="P248" s="33">
        <f>VLOOKUP('Data Catalogue 2023_RSS'!P248,'Codebook Machine Read'!V:W,2,FALSE)</f>
        <v>80</v>
      </c>
      <c r="Q248" s="32">
        <f>VLOOKUP('Data Catalogue 2023_RSS'!Q248,'Codebook Machine Read'!Y:Z,2,FALSE)</f>
        <v>4</v>
      </c>
      <c r="R248" s="32">
        <f>VLOOKUP('Data Catalogue 2023_RSS'!R248,'Codebook Machine Read'!AB:AC,2,FALSE)</f>
        <v>1</v>
      </c>
      <c r="S248" s="34">
        <f>VLOOKUP('Data Catalogue 2023_Excel'!R248,'Codebook Machine Read'!G:H,2,FALSE)</f>
        <v>1</v>
      </c>
      <c r="T248" s="36">
        <f>'Data Catalogue 2023_RSS'!T248</f>
        <v>2012</v>
      </c>
      <c r="U248" s="36">
        <f>'Data Catalogue 2023_RSS'!U248</f>
        <v>2021</v>
      </c>
      <c r="V248" s="34">
        <f>VLOOKUP('Data Catalogue 2023_Excel'!S248,'Codebook Machine Read'!$P:$Q,2, FALSE)</f>
        <v>99</v>
      </c>
      <c r="W248" s="31" t="str">
        <f>'Data Catalogue 2023_RSS'!W248</f>
        <v>https://www.jmg.gov.my/hub-informasi/laporan-jabatan/126-laporan-tahunan</v>
      </c>
      <c r="X248" s="35">
        <f>'Data Catalogue 2023_RSS'!X248</f>
        <v>1</v>
      </c>
      <c r="Y248" s="35">
        <f>'Data Catalogue 2023_RSS'!Y248</f>
        <v>1</v>
      </c>
      <c r="Z248" s="35">
        <f>'Data Catalogue 2023_RSS'!Z248</f>
        <v>1</v>
      </c>
      <c r="AA248" s="35">
        <f>'Data Catalogue 2023_RSS'!AA248</f>
        <v>1</v>
      </c>
      <c r="AB248" s="35">
        <f>'Data Catalogue 2023_RSS'!AB248</f>
        <v>1</v>
      </c>
      <c r="AC248" s="35">
        <f>'Data Catalogue 2023_RSS'!AC248</f>
        <v>0</v>
      </c>
      <c r="AD248" s="35">
        <f>'Data Catalogue 2023_RSS'!AD248</f>
        <v>1</v>
      </c>
      <c r="AE248" s="35">
        <f>'Data Catalogue 2023_RSS'!AE248</f>
        <v>1</v>
      </c>
      <c r="AF248" s="31" t="str">
        <f>'Data Catalogue 2023_RSS'!AF248</f>
        <v>Jabatan Mineral dan Geosains publishes annual geological disaster statistics by state in their Annual Report.</v>
      </c>
    </row>
    <row r="249" spans="1:32" x14ac:dyDescent="0.2">
      <c r="A249" s="30">
        <f>'Data Catalogue 2023_RSS'!A249</f>
        <v>247</v>
      </c>
      <c r="B249" s="30">
        <f>'Data Catalogue 2023_RSS'!B249</f>
        <v>62</v>
      </c>
      <c r="C249" s="30">
        <f>'Data Catalogue 2023_RSS'!C249</f>
        <v>7</v>
      </c>
      <c r="D249" s="30" t="str">
        <f>'Data Catalogue 2023_RSS'!D249</f>
        <v>62.7</v>
      </c>
      <c r="E249" s="31" t="str">
        <f>'Data Catalogue 2023_RSS'!E249</f>
        <v>Landslide</v>
      </c>
      <c r="F249" s="32">
        <f>VLOOKUP('Data Catalogue 2023_RSS'!F249,'Codebook Machine Read'!J:K,2,FALSE)</f>
        <v>5</v>
      </c>
      <c r="G249" s="32">
        <f>VLOOKUP('Data Catalogue 2023_RSS'!G249,'Codebook Machine Read'!AE:AF,2,FALSE)</f>
        <v>4</v>
      </c>
      <c r="H249" s="32" t="str">
        <f>'Data Catalogue 2023_RSS'!H249</f>
        <v>state</v>
      </c>
      <c r="I249" s="32">
        <f>'Data Catalogue 2023_RSS'!I249</f>
        <v>135</v>
      </c>
      <c r="J249" s="30" t="str">
        <f>'Data Catalogue 2023_RSS'!J249</f>
        <v>expphy.phy.landslide.state.usgs</v>
      </c>
      <c r="K249" s="30" t="str">
        <f>'Data Catalogue 2023_RSS'!K249</f>
        <v>expphy.phy.landslide.state.usgs.62.7</v>
      </c>
      <c r="L249" s="31" t="str">
        <f>'Data Catalogue 2023_RSS'!L249</f>
        <v>Not Applicable</v>
      </c>
      <c r="M249" s="32" cm="1">
        <f t="array" ref="M249">INDEX('Codebook Machine Read'!T:T,MATCH(TRUE,INDEX('Codebook Machine Read'!S:S='Data Catalogue 2023_RSS'!M249,0),0))</f>
        <v>0</v>
      </c>
      <c r="N249" s="32">
        <f>VLOOKUP('Data Catalogue 2023_RSS'!N249,'Codebook Machine Read'!D:E,2,FALSE)</f>
        <v>39</v>
      </c>
      <c r="O249" s="32">
        <f>VLOOKUP('Data Catalogue 2023_RSS'!O249,'Codebook Machine Read'!A:B,2,FALSE)</f>
        <v>1</v>
      </c>
      <c r="P249" s="33">
        <f>VLOOKUP('Data Catalogue 2023_RSS'!P249,'Codebook Machine Read'!V:W,2,FALSE)</f>
        <v>142</v>
      </c>
      <c r="Q249" s="32">
        <f>VLOOKUP('Data Catalogue 2023_RSS'!Q249,'Codebook Machine Read'!Y:Z,2,FALSE)</f>
        <v>3</v>
      </c>
      <c r="R249" s="32">
        <f>VLOOKUP('Data Catalogue 2023_RSS'!R249,'Codebook Machine Read'!AB:AC,2,FALSE)</f>
        <v>2</v>
      </c>
      <c r="S249" s="34">
        <f>VLOOKUP('Data Catalogue 2023_Excel'!R249,'Codebook Machine Read'!G:H,2,FALSE)</f>
        <v>1</v>
      </c>
      <c r="T249" s="36">
        <f>'Data Catalogue 2023_RSS'!T249</f>
        <v>2023</v>
      </c>
      <c r="U249" s="36">
        <f>'Data Catalogue 2023_RSS'!U249</f>
        <v>2023</v>
      </c>
      <c r="V249" s="34">
        <f>VLOOKUP('Data Catalogue 2023_Excel'!S249,'Codebook Machine Read'!$P:$Q,2, FALSE)</f>
        <v>99</v>
      </c>
      <c r="W249" s="31" t="str">
        <f>'Data Catalogue 2023_RSS'!W249</f>
        <v>https://usgs.maps.arcgis.com/apps/webappviewer/index.html?id=ae120962f459434b8c904b456c82669d</v>
      </c>
      <c r="X249" s="35">
        <f>'Data Catalogue 2023_RSS'!X249</f>
        <v>0</v>
      </c>
      <c r="Y249" s="35">
        <f>'Data Catalogue 2023_RSS'!Y249</f>
        <v>1</v>
      </c>
      <c r="Z249" s="35">
        <f>'Data Catalogue 2023_RSS'!Z249</f>
        <v>1</v>
      </c>
      <c r="AA249" s="35">
        <f>'Data Catalogue 2023_RSS'!AA249</f>
        <v>1</v>
      </c>
      <c r="AB249" s="35">
        <f>'Data Catalogue 2023_RSS'!AB249</f>
        <v>1</v>
      </c>
      <c r="AC249" s="35">
        <f>'Data Catalogue 2023_RSS'!AC249</f>
        <v>0</v>
      </c>
      <c r="AD249" s="35">
        <f>'Data Catalogue 2023_RSS'!AD249</f>
        <v>1</v>
      </c>
      <c r="AE249" s="35">
        <f>'Data Catalogue 2023_RSS'!AE249</f>
        <v>1</v>
      </c>
      <c r="AF249" s="31" t="str">
        <f>'Data Catalogue 2023_RSS'!AF249</f>
        <v>A web-based interactive map with a consistent set of landslide data. The searchable map includes contributions from many US local, state, and federal agencies and provides links to the original digital inventory files for further information. Information is only available on United States.</v>
      </c>
    </row>
    <row r="250" spans="1:32" x14ac:dyDescent="0.2">
      <c r="A250" s="30">
        <f>'Data Catalogue 2023_RSS'!A250</f>
        <v>248</v>
      </c>
      <c r="B250" s="30">
        <f>'Data Catalogue 2023_RSS'!B250</f>
        <v>63</v>
      </c>
      <c r="C250" s="30">
        <f>'Data Catalogue 2023_RSS'!C250</f>
        <v>1</v>
      </c>
      <c r="D250" s="30" t="str">
        <f>'Data Catalogue 2023_RSS'!D250</f>
        <v>63.1</v>
      </c>
      <c r="E250" s="31" t="str">
        <f>'Data Catalogue 2023_RSS'!E250</f>
        <v>Wildfire</v>
      </c>
      <c r="F250" s="32">
        <f>VLOOKUP('Data Catalogue 2023_RSS'!F250,'Codebook Machine Read'!J:K,2,FALSE)</f>
        <v>5</v>
      </c>
      <c r="G250" s="32">
        <f>VLOOKUP('Data Catalogue 2023_RSS'!G250,'Codebook Machine Read'!AE:AF,2,FALSE)</f>
        <v>4</v>
      </c>
      <c r="H250" s="32" t="str">
        <f>'Data Catalogue 2023_RSS'!H250</f>
        <v>bycountrymap</v>
      </c>
      <c r="I250" s="32">
        <f>'Data Catalogue 2023_RSS'!I250</f>
        <v>136</v>
      </c>
      <c r="J250" s="30" t="str">
        <f>'Data Catalogue 2023_RSS'!J250</f>
        <v>expphy.phy.wfire.bycountrymap.cieisimp</v>
      </c>
      <c r="K250" s="30" t="str">
        <f>'Data Catalogue 2023_RSS'!K250</f>
        <v>expphy.phy.wfire.bycountrymap.cieisimp.63.1</v>
      </c>
      <c r="L250" s="31" t="str">
        <f>'Data Catalogue 2023_RSS'!L250</f>
        <v>The Inter-Sectoral Impact Model Intercomparison Project (ISIMIP)</v>
      </c>
      <c r="M250" s="32" cm="1">
        <f t="array" ref="M250">INDEX('Codebook Machine Read'!T:T,MATCH(TRUE,INDEX('Codebook Machine Read'!S:S='Data Catalogue 2023_RSS'!M250,0),0))</f>
        <v>82</v>
      </c>
      <c r="N250" s="32">
        <f>VLOOKUP('Data Catalogue 2023_RSS'!N250,'Codebook Machine Read'!D:E,2,FALSE)</f>
        <v>10</v>
      </c>
      <c r="O250" s="32">
        <f>VLOOKUP('Data Catalogue 2023_RSS'!O250,'Codebook Machine Read'!A:B,2,FALSE)</f>
        <v>2</v>
      </c>
      <c r="P250" s="33">
        <f>VLOOKUP('Data Catalogue 2023_RSS'!P250,'Codebook Machine Read'!V:W,2,FALSE)</f>
        <v>24</v>
      </c>
      <c r="Q250" s="32">
        <f>VLOOKUP('Data Catalogue 2023_RSS'!Q250,'Codebook Machine Read'!Y:Z,2,FALSE)</f>
        <v>3</v>
      </c>
      <c r="R250" s="32">
        <f>VLOOKUP('Data Catalogue 2023_RSS'!R250,'Codebook Machine Read'!AB:AC,2,FALSE)</f>
        <v>2</v>
      </c>
      <c r="S250" s="34">
        <f>VLOOKUP('Data Catalogue 2023_Excel'!R250,'Codebook Machine Read'!G:H,2,FALSE)</f>
        <v>1</v>
      </c>
      <c r="T250" s="36">
        <f>'Data Catalogue 2023_RSS'!T250</f>
        <v>2015</v>
      </c>
      <c r="U250" s="36">
        <f>'Data Catalogue 2023_RSS'!U250</f>
        <v>2100</v>
      </c>
      <c r="V250" s="34">
        <f>VLOOKUP('Data Catalogue 2023_Excel'!S250,'Codebook Machine Read'!$P:$Q,2, FALSE)</f>
        <v>99</v>
      </c>
      <c r="W250" s="31" t="str">
        <f>'Data Catalogue 2023_RSS'!W250</f>
        <v>https://climate-impact-explorer.climateanalytics.org/</v>
      </c>
      <c r="X250" s="35">
        <f>'Data Catalogue 2023_RSS'!X250</f>
        <v>0</v>
      </c>
      <c r="Y250" s="35">
        <f>'Data Catalogue 2023_RSS'!Y250</f>
        <v>1</v>
      </c>
      <c r="Z250" s="35">
        <f>'Data Catalogue 2023_RSS'!Z250</f>
        <v>1</v>
      </c>
      <c r="AA250" s="35">
        <f>'Data Catalogue 2023_RSS'!AA250</f>
        <v>1</v>
      </c>
      <c r="AB250" s="35">
        <f>'Data Catalogue 2023_RSS'!AB250</f>
        <v>1</v>
      </c>
      <c r="AC250" s="35">
        <f>'Data Catalogue 2023_RSS'!AC250</f>
        <v>0</v>
      </c>
      <c r="AD250" s="35">
        <f>'Data Catalogue 2023_RSS'!AD250</f>
        <v>1</v>
      </c>
      <c r="AE250" s="35">
        <f>'Data Catalogue 2023_RSS'!AE250</f>
        <v>1</v>
      </c>
      <c r="AF250" s="31" t="str">
        <f>'Data Catalogue 2023_RSS'!AF250</f>
        <v>Data and map shows how changes in land fraction exposed to wildfires is expected to play out over time in Malaysia at different global warming levels compared to the reference period 1986-2006, based on different scenarios.</v>
      </c>
    </row>
    <row r="251" spans="1:32" x14ac:dyDescent="0.2">
      <c r="A251" s="30">
        <f>'Data Catalogue 2023_RSS'!A251</f>
        <v>249</v>
      </c>
      <c r="B251" s="30">
        <f>'Data Catalogue 2023_RSS'!B251</f>
        <v>63</v>
      </c>
      <c r="C251" s="30">
        <f>'Data Catalogue 2023_RSS'!C251</f>
        <v>2</v>
      </c>
      <c r="D251" s="30" t="str">
        <f>'Data Catalogue 2023_RSS'!D251</f>
        <v>63.2</v>
      </c>
      <c r="E251" s="31" t="str">
        <f>'Data Catalogue 2023_RSS'!E251</f>
        <v>Wildfire</v>
      </c>
      <c r="F251" s="32">
        <f>VLOOKUP('Data Catalogue 2023_RSS'!F251,'Codebook Machine Read'!J:K,2,FALSE)</f>
        <v>5</v>
      </c>
      <c r="G251" s="32">
        <f>VLOOKUP('Data Catalogue 2023_RSS'!G251,'Codebook Machine Read'!AE:AF,2,FALSE)</f>
        <v>4</v>
      </c>
      <c r="H251" s="32" t="str">
        <f>'Data Catalogue 2023_RSS'!H251</f>
        <v>bycountrymap</v>
      </c>
      <c r="I251" s="32">
        <f>'Data Catalogue 2023_RSS'!I251</f>
        <v>136</v>
      </c>
      <c r="J251" s="30" t="str">
        <f>'Data Catalogue 2023_RSS'!J251</f>
        <v>expphy.phy.wfire.bycountrymap.cieisimp</v>
      </c>
      <c r="K251" s="30" t="str">
        <f>'Data Catalogue 2023_RSS'!K251</f>
        <v>expphy.phy.wfire.bycountrymap.cieisimp.63.2</v>
      </c>
      <c r="L251" s="31" t="str">
        <f>'Data Catalogue 2023_RSS'!L251</f>
        <v>The Inter-Sectoral Impact Model Intercomparison Project (ISIMIP)</v>
      </c>
      <c r="M251" s="32" cm="1">
        <f t="array" ref="M251">INDEX('Codebook Machine Read'!T:T,MATCH(TRUE,INDEX('Codebook Machine Read'!S:S='Data Catalogue 2023_RSS'!M251,0),0))</f>
        <v>55</v>
      </c>
      <c r="N251" s="32">
        <f>VLOOKUP('Data Catalogue 2023_RSS'!N251,'Codebook Machine Read'!D:E,2,FALSE)</f>
        <v>10</v>
      </c>
      <c r="O251" s="32">
        <f>VLOOKUP('Data Catalogue 2023_RSS'!O251,'Codebook Machine Read'!A:B,2,FALSE)</f>
        <v>2</v>
      </c>
      <c r="P251" s="33">
        <f>VLOOKUP('Data Catalogue 2023_RSS'!P251,'Codebook Machine Read'!V:W,2,FALSE)</f>
        <v>24</v>
      </c>
      <c r="Q251" s="32">
        <f>VLOOKUP('Data Catalogue 2023_RSS'!Q251,'Codebook Machine Read'!Y:Z,2,FALSE)</f>
        <v>3</v>
      </c>
      <c r="R251" s="32">
        <f>VLOOKUP('Data Catalogue 2023_RSS'!R251,'Codebook Machine Read'!AB:AC,2,FALSE)</f>
        <v>2</v>
      </c>
      <c r="S251" s="34">
        <f>VLOOKUP('Data Catalogue 2023_Excel'!R251,'Codebook Machine Read'!G:H,2,FALSE)</f>
        <v>1</v>
      </c>
      <c r="T251" s="36">
        <f>'Data Catalogue 2023_RSS'!T251</f>
        <v>2015</v>
      </c>
      <c r="U251" s="36">
        <f>'Data Catalogue 2023_RSS'!U251</f>
        <v>2100</v>
      </c>
      <c r="V251" s="34">
        <f>VLOOKUP('Data Catalogue 2023_Excel'!S251,'Codebook Machine Read'!$P:$Q,2, FALSE)</f>
        <v>99</v>
      </c>
      <c r="W251" s="31" t="str">
        <f>'Data Catalogue 2023_RSS'!W251</f>
        <v>https://climate-impact-explorer.climateanalytics.org/</v>
      </c>
      <c r="X251" s="35">
        <f>'Data Catalogue 2023_RSS'!X251</f>
        <v>0</v>
      </c>
      <c r="Y251" s="35">
        <f>'Data Catalogue 2023_RSS'!Y251</f>
        <v>1</v>
      </c>
      <c r="Z251" s="35">
        <f>'Data Catalogue 2023_RSS'!Z251</f>
        <v>1</v>
      </c>
      <c r="AA251" s="35">
        <f>'Data Catalogue 2023_RSS'!AA251</f>
        <v>1</v>
      </c>
      <c r="AB251" s="35">
        <f>'Data Catalogue 2023_RSS'!AB251</f>
        <v>1</v>
      </c>
      <c r="AC251" s="35">
        <f>'Data Catalogue 2023_RSS'!AC251</f>
        <v>0</v>
      </c>
      <c r="AD251" s="35">
        <f>'Data Catalogue 2023_RSS'!AD251</f>
        <v>1</v>
      </c>
      <c r="AE251" s="35">
        <f>'Data Catalogue 2023_RSS'!AE251</f>
        <v>1</v>
      </c>
      <c r="AF251" s="31" t="str">
        <f>'Data Catalogue 2023_RSS'!AF251</f>
        <v>Data and map shows how changes in fraction of population exposed to wildfires is expected to play out over time in Malaysia at different global warming levels compared to the reference period 1986-2006, based on different scenarios.</v>
      </c>
    </row>
    <row r="252" spans="1:32" x14ac:dyDescent="0.2">
      <c r="A252" s="30">
        <f>'Data Catalogue 2023_RSS'!A252</f>
        <v>250</v>
      </c>
      <c r="B252" s="30">
        <f>'Data Catalogue 2023_RSS'!B252</f>
        <v>63</v>
      </c>
      <c r="C252" s="30">
        <f>'Data Catalogue 2023_RSS'!C252</f>
        <v>3</v>
      </c>
      <c r="D252" s="30" t="str">
        <f>'Data Catalogue 2023_RSS'!D252</f>
        <v>63.3</v>
      </c>
      <c r="E252" s="31" t="str">
        <f>'Data Catalogue 2023_RSS'!E252</f>
        <v>Wildfire</v>
      </c>
      <c r="F252" s="32">
        <f>VLOOKUP('Data Catalogue 2023_RSS'!F252,'Codebook Machine Read'!J:K,2,FALSE)</f>
        <v>5</v>
      </c>
      <c r="G252" s="32">
        <f>VLOOKUP('Data Catalogue 2023_RSS'!G252,'Codebook Machine Read'!AE:AF,2,FALSE)</f>
        <v>4</v>
      </c>
      <c r="H252" s="32" t="str">
        <f>'Data Catalogue 2023_RSS'!H252</f>
        <v>event</v>
      </c>
      <c r="I252" s="32">
        <f>'Data Catalogue 2023_RSS'!I252</f>
        <v>137</v>
      </c>
      <c r="J252" s="30" t="str">
        <f>'Data Catalogue 2023_RSS'!J252</f>
        <v>expphy.phy.wfire.event.cred</v>
      </c>
      <c r="K252" s="30" t="str">
        <f>'Data Catalogue 2023_RSS'!K252</f>
        <v>expphy.phy.wfire.event.cred.63.3</v>
      </c>
      <c r="L252" s="31" t="str">
        <f>'Data Catalogue 2023_RSS'!L252</f>
        <v>EM-DAT, The International Disaster Database, Centre for Research on the Epidemiology of Disasters</v>
      </c>
      <c r="M252" s="32" cm="1">
        <f t="array" ref="M252">INDEX('Codebook Machine Read'!T:T,MATCH(TRUE,INDEX('Codebook Machine Read'!S:S='Data Catalogue 2023_RSS'!M252,0),0))</f>
        <v>139</v>
      </c>
      <c r="N252" s="32">
        <f>VLOOKUP('Data Catalogue 2023_RSS'!N252,'Codebook Machine Read'!D:E,2,FALSE)</f>
        <v>16</v>
      </c>
      <c r="O252" s="32">
        <f>VLOOKUP('Data Catalogue 2023_RSS'!O252,'Codebook Machine Read'!A:B,2,FALSE)</f>
        <v>1</v>
      </c>
      <c r="P252" s="33">
        <f>VLOOKUP('Data Catalogue 2023_RSS'!P252,'Codebook Machine Read'!V:W,2,FALSE)</f>
        <v>16</v>
      </c>
      <c r="Q252" s="32">
        <f>VLOOKUP('Data Catalogue 2023_RSS'!Q252,'Codebook Machine Read'!Y:Z,2,FALSE)</f>
        <v>3</v>
      </c>
      <c r="R252" s="32">
        <f>VLOOKUP('Data Catalogue 2023_RSS'!R252,'Codebook Machine Read'!AB:AC,2,FALSE)</f>
        <v>2</v>
      </c>
      <c r="S252" s="34">
        <f>VLOOKUP('Data Catalogue 2023_Excel'!R252,'Codebook Machine Read'!G:H,2,FALSE)</f>
        <v>2</v>
      </c>
      <c r="T252" s="36">
        <f>'Data Catalogue 2023_RSS'!T252</f>
        <v>1900</v>
      </c>
      <c r="U252" s="36">
        <f>'Data Catalogue 2023_RSS'!U252</f>
        <v>2023</v>
      </c>
      <c r="V252" s="34">
        <f>VLOOKUP('Data Catalogue 2023_Excel'!S252,'Codebook Machine Read'!$P:$Q,2, FALSE)</f>
        <v>99</v>
      </c>
      <c r="W252" s="31" t="str">
        <f>'Data Catalogue 2023_RSS'!W252</f>
        <v>https://public.emdat.be/</v>
      </c>
      <c r="X252" s="35">
        <f>'Data Catalogue 2023_RSS'!X252</f>
        <v>1</v>
      </c>
      <c r="Y252" s="35">
        <f>'Data Catalogue 2023_RSS'!Y252</f>
        <v>1</v>
      </c>
      <c r="Z252" s="35">
        <f>'Data Catalogue 2023_RSS'!Z252</f>
        <v>1</v>
      </c>
      <c r="AA252" s="35">
        <f>'Data Catalogue 2023_RSS'!AA252</f>
        <v>1</v>
      </c>
      <c r="AB252" s="35">
        <f>'Data Catalogue 2023_RSS'!AB252</f>
        <v>1</v>
      </c>
      <c r="AC252" s="35">
        <f>'Data Catalogue 2023_RSS'!AC252</f>
        <v>0</v>
      </c>
      <c r="AD252" s="35">
        <f>'Data Catalogue 2023_RSS'!AD252</f>
        <v>1</v>
      </c>
      <c r="AE252" s="35">
        <f>'Data Catalogue 2023_RSS'!AE252</f>
        <v>1</v>
      </c>
      <c r="AF252" s="31" t="str">
        <f>'Data Catalogue 2023_RSS'!AF252</f>
        <v>EM-DAT contains data on the occurrence and impacts of over 26,000 mass disasters worldwide from 1900 to the present day. The database is compiled from various sources, including UN agencies, non-governmental organizations, reinsurance companies, research institutes, and press agencies. Accessibility requires registration. Dataset can also be accessed here: https://data.humdata.org/dataset/74163686-a029-4e27-8fbf-c5bfcd13f953/resource/c5ce40d6-07b1-4f36-955a-d6196436ff6b/download/emdat-country-profiles_2023_07_31.xlsx</v>
      </c>
    </row>
    <row r="253" spans="1:32" x14ac:dyDescent="0.2">
      <c r="A253" s="30">
        <f>'Data Catalogue 2023_RSS'!A253</f>
        <v>251</v>
      </c>
      <c r="B253" s="30">
        <f>'Data Catalogue 2023_RSS'!B253</f>
        <v>64</v>
      </c>
      <c r="C253" s="30">
        <f>'Data Catalogue 2023_RSS'!C253</f>
        <v>1</v>
      </c>
      <c r="D253" s="30" t="str">
        <f>'Data Catalogue 2023_RSS'!D253</f>
        <v>64.1</v>
      </c>
      <c r="E253" s="31" t="str">
        <f>'Data Catalogue 2023_RSS'!E253</f>
        <v>Earthquake</v>
      </c>
      <c r="F253" s="32">
        <f>VLOOKUP('Data Catalogue 2023_RSS'!F253,'Codebook Machine Read'!J:K,2,FALSE)</f>
        <v>5</v>
      </c>
      <c r="G253" s="32">
        <f>VLOOKUP('Data Catalogue 2023_RSS'!G253,'Codebook Machine Read'!AE:AF,2,FALSE)</f>
        <v>4</v>
      </c>
      <c r="H253" s="32" t="str">
        <f>'Data Catalogue 2023_RSS'!H253</f>
        <v>event</v>
      </c>
      <c r="I253" s="32">
        <f>'Data Catalogue 2023_RSS'!I253</f>
        <v>138</v>
      </c>
      <c r="J253" s="30" t="str">
        <f>'Data Catalogue 2023_RSS'!J253</f>
        <v>expphy.phy.equake.event.cred</v>
      </c>
      <c r="K253" s="30" t="str">
        <f>'Data Catalogue 2023_RSS'!K253</f>
        <v>expphy.phy.equake.event.cred.64.1</v>
      </c>
      <c r="L253" s="31" t="str">
        <f>'Data Catalogue 2023_RSS'!L253</f>
        <v>EM-DAT, The International Disaster Database, Centre for Research on the Epidemiology of Disasters</v>
      </c>
      <c r="M253" s="32" cm="1">
        <f t="array" ref="M253">INDEX('Codebook Machine Read'!T:T,MATCH(TRUE,INDEX('Codebook Machine Read'!S:S='Data Catalogue 2023_RSS'!M253,0),0))</f>
        <v>139</v>
      </c>
      <c r="N253" s="32">
        <f>VLOOKUP('Data Catalogue 2023_RSS'!N253,'Codebook Machine Read'!D:E,2,FALSE)</f>
        <v>16</v>
      </c>
      <c r="O253" s="32">
        <f>VLOOKUP('Data Catalogue 2023_RSS'!O253,'Codebook Machine Read'!A:B,2,FALSE)</f>
        <v>1</v>
      </c>
      <c r="P253" s="33">
        <f>VLOOKUP('Data Catalogue 2023_RSS'!P253,'Codebook Machine Read'!V:W,2,FALSE)</f>
        <v>16</v>
      </c>
      <c r="Q253" s="32">
        <f>VLOOKUP('Data Catalogue 2023_RSS'!Q253,'Codebook Machine Read'!Y:Z,2,FALSE)</f>
        <v>3</v>
      </c>
      <c r="R253" s="32">
        <f>VLOOKUP('Data Catalogue 2023_RSS'!R253,'Codebook Machine Read'!AB:AC,2,FALSE)</f>
        <v>2</v>
      </c>
      <c r="S253" s="34">
        <f>VLOOKUP('Data Catalogue 2023_Excel'!R253,'Codebook Machine Read'!G:H,2,FALSE)</f>
        <v>2</v>
      </c>
      <c r="T253" s="36">
        <f>'Data Catalogue 2023_RSS'!T253</f>
        <v>1900</v>
      </c>
      <c r="U253" s="36">
        <f>'Data Catalogue 2023_RSS'!U253</f>
        <v>2023</v>
      </c>
      <c r="V253" s="34">
        <f>VLOOKUP('Data Catalogue 2023_Excel'!S253,'Codebook Machine Read'!$P:$Q,2, FALSE)</f>
        <v>99</v>
      </c>
      <c r="W253" s="31" t="str">
        <f>'Data Catalogue 2023_RSS'!W253</f>
        <v>https://public.emdat.be/</v>
      </c>
      <c r="X253" s="35">
        <f>'Data Catalogue 2023_RSS'!X253</f>
        <v>1</v>
      </c>
      <c r="Y253" s="35">
        <f>'Data Catalogue 2023_RSS'!Y253</f>
        <v>1</v>
      </c>
      <c r="Z253" s="35">
        <f>'Data Catalogue 2023_RSS'!Z253</f>
        <v>1</v>
      </c>
      <c r="AA253" s="35">
        <f>'Data Catalogue 2023_RSS'!AA253</f>
        <v>1</v>
      </c>
      <c r="AB253" s="35">
        <f>'Data Catalogue 2023_RSS'!AB253</f>
        <v>1</v>
      </c>
      <c r="AC253" s="35">
        <f>'Data Catalogue 2023_RSS'!AC253</f>
        <v>0</v>
      </c>
      <c r="AD253" s="35">
        <f>'Data Catalogue 2023_RSS'!AD253</f>
        <v>1</v>
      </c>
      <c r="AE253" s="35">
        <f>'Data Catalogue 2023_RSS'!AE253</f>
        <v>1</v>
      </c>
      <c r="AF253" s="31" t="str">
        <f>'Data Catalogue 2023_RSS'!AF253</f>
        <v>EM-DAT contains data on the occurrence and impacts of over 26,000 mass disasters worldwide from 1900 to the present day. The database is compiled from various sources, including UN agencies, non-governmental organizations, reinsurance companies, research institutes, and press agencies. Accessibility requires registration. Dataset can also be accessed here: https://data.humdata.org/dataset/74163686-a029-4e27-8fbf-c5bfcd13f953/resource/c5ce40d6-07b1-4f36-955a-d6196436ff6b/download/emdat-country-profiles_2023_07_31.xlsx</v>
      </c>
    </row>
    <row r="254" spans="1:32" x14ac:dyDescent="0.2">
      <c r="A254" s="30">
        <f>'Data Catalogue 2023_RSS'!A254</f>
        <v>252</v>
      </c>
      <c r="B254" s="30">
        <f>'Data Catalogue 2023_RSS'!B254</f>
        <v>65</v>
      </c>
      <c r="C254" s="30">
        <f>'Data Catalogue 2023_RSS'!C254</f>
        <v>1</v>
      </c>
      <c r="D254" s="30" t="str">
        <f>'Data Catalogue 2023_RSS'!D254</f>
        <v>65.1</v>
      </c>
      <c r="E254" s="31" t="str">
        <f>'Data Catalogue 2023_RSS'!E254</f>
        <v>Cyclones</v>
      </c>
      <c r="F254" s="32">
        <f>VLOOKUP('Data Catalogue 2023_RSS'!F254,'Codebook Machine Read'!J:K,2,FALSE)</f>
        <v>5</v>
      </c>
      <c r="G254" s="32">
        <f>VLOOKUP('Data Catalogue 2023_RSS'!G254,'Codebook Machine Read'!AE:AF,2,FALSE)</f>
        <v>4</v>
      </c>
      <c r="H254" s="32" t="str">
        <f>'Data Catalogue 2023_RSS'!H254</f>
        <v>country</v>
      </c>
      <c r="I254" s="32">
        <f>'Data Catalogue 2023_RSS'!I254</f>
        <v>139</v>
      </c>
      <c r="J254" s="30" t="str">
        <f>'Data Catalogue 2023_RSS'!J254</f>
        <v>expphy.phy.cycl.country.cieclimada</v>
      </c>
      <c r="K254" s="30" t="str">
        <f>'Data Catalogue 2023_RSS'!K254</f>
        <v>expphy.phy.cycl.country.cieclimada.65.1</v>
      </c>
      <c r="L254" s="31" t="str">
        <f>'Data Catalogue 2023_RSS'!L254</f>
        <v>CLIMADA (open-source natural catastrophe damage model that implements the Economics of Climate Adaptation methodology)</v>
      </c>
      <c r="M254" s="32" cm="1">
        <f t="array" ref="M254">INDEX('Codebook Machine Read'!T:T,MATCH(TRUE,INDEX('Codebook Machine Read'!S:S='Data Catalogue 2023_RSS'!M254,0),0))</f>
        <v>18</v>
      </c>
      <c r="N254" s="32">
        <f>VLOOKUP('Data Catalogue 2023_RSS'!N254,'Codebook Machine Read'!D:E,2,FALSE)</f>
        <v>9</v>
      </c>
      <c r="O254" s="32">
        <f>VLOOKUP('Data Catalogue 2023_RSS'!O254,'Codebook Machine Read'!A:B,2,FALSE)</f>
        <v>2</v>
      </c>
      <c r="P254" s="33">
        <f>VLOOKUP('Data Catalogue 2023_RSS'!P254,'Codebook Machine Read'!V:W,2,FALSE)</f>
        <v>23</v>
      </c>
      <c r="Q254" s="32">
        <f>VLOOKUP('Data Catalogue 2023_RSS'!Q254,'Codebook Machine Read'!Y:Z,2,FALSE)</f>
        <v>3</v>
      </c>
      <c r="R254" s="32">
        <f>VLOOKUP('Data Catalogue 2023_RSS'!R254,'Codebook Machine Read'!AB:AC,2,FALSE)</f>
        <v>2</v>
      </c>
      <c r="S254" s="34">
        <f>VLOOKUP('Data Catalogue 2023_Excel'!R254,'Codebook Machine Read'!G:H,2,FALSE)</f>
        <v>1</v>
      </c>
      <c r="T254" s="36">
        <f>'Data Catalogue 2023_RSS'!T254</f>
        <v>2015</v>
      </c>
      <c r="U254" s="36">
        <f>'Data Catalogue 2023_RSS'!U254</f>
        <v>2100</v>
      </c>
      <c r="V254" s="34">
        <f>VLOOKUP('Data Catalogue 2023_Excel'!S254,'Codebook Machine Read'!$P:$Q,2, FALSE)</f>
        <v>99</v>
      </c>
      <c r="W254" s="31" t="str">
        <f>'Data Catalogue 2023_RSS'!W254</f>
        <v>https://climate-impact-explorer.climateanalytics.org/</v>
      </c>
      <c r="X254" s="35">
        <f>'Data Catalogue 2023_RSS'!X254</f>
        <v>1</v>
      </c>
      <c r="Y254" s="35">
        <f>'Data Catalogue 2023_RSS'!Y254</f>
        <v>1</v>
      </c>
      <c r="Z254" s="35">
        <f>'Data Catalogue 2023_RSS'!Z254</f>
        <v>1</v>
      </c>
      <c r="AA254" s="35">
        <f>'Data Catalogue 2023_RSS'!AA254</f>
        <v>1</v>
      </c>
      <c r="AB254" s="35">
        <f>'Data Catalogue 2023_RSS'!AB254</f>
        <v>1</v>
      </c>
      <c r="AC254" s="35">
        <f>'Data Catalogue 2023_RSS'!AC254</f>
        <v>0</v>
      </c>
      <c r="AD254" s="35">
        <f>'Data Catalogue 2023_RSS'!AD254</f>
        <v>1</v>
      </c>
      <c r="AE254" s="35">
        <f>'Data Catalogue 2023_RSS'!AE254</f>
        <v>1</v>
      </c>
      <c r="AF254" s="31" t="str">
        <f>'Data Catalogue 2023_RSS'!AF254</f>
        <v>Climate Impact Explorer publishes projections on how  climate impact indicators will play out over time at current emissions reductions levels (according to the scenario used by the Network for Greening the Financial System) and in other policy relevant scenarios, and how they will affect Malaysia and different states, at different levels of warming.</v>
      </c>
    </row>
    <row r="255" spans="1:32" x14ac:dyDescent="0.2">
      <c r="A255" s="30">
        <f>'Data Catalogue 2023_RSS'!A255</f>
        <v>253</v>
      </c>
      <c r="B255" s="30">
        <f>'Data Catalogue 2023_RSS'!B255</f>
        <v>66</v>
      </c>
      <c r="C255" s="30">
        <f>'Data Catalogue 2023_RSS'!C255</f>
        <v>1</v>
      </c>
      <c r="D255" s="30" t="str">
        <f>'Data Catalogue 2023_RSS'!D255</f>
        <v>66.1</v>
      </c>
      <c r="E255" s="31" t="str">
        <f>'Data Catalogue 2023_RSS'!E255</f>
        <v>Humidity</v>
      </c>
      <c r="F255" s="32">
        <f>VLOOKUP('Data Catalogue 2023_RSS'!F255,'Codebook Machine Read'!J:K,2,FALSE)</f>
        <v>5</v>
      </c>
      <c r="G255" s="32">
        <f>VLOOKUP('Data Catalogue 2023_RSS'!G255,'Codebook Machine Read'!AE:AF,2,FALSE)</f>
        <v>4</v>
      </c>
      <c r="H255" s="32" t="str">
        <f>'Data Catalogue 2023_RSS'!H255</f>
        <v>country</v>
      </c>
      <c r="I255" s="32">
        <f>'Data Catalogue 2023_RSS'!I255</f>
        <v>140</v>
      </c>
      <c r="J255" s="30" t="str">
        <f>'Data Catalogue 2023_RSS'!J255</f>
        <v>expphy.phy.humd.country.ncei</v>
      </c>
      <c r="K255" s="30" t="str">
        <f>'Data Catalogue 2023_RSS'!K255</f>
        <v>expphy.phy.humd.country.ncei.66.1</v>
      </c>
      <c r="L255" s="31" t="str">
        <f>'Data Catalogue 2023_RSS'!L255</f>
        <v>1. DOSM
2. MetMalaysia</v>
      </c>
      <c r="M255" s="32" cm="1">
        <f t="array" ref="M255">INDEX('Codebook Machine Read'!T:T,MATCH(TRUE,INDEX('Codebook Machine Read'!S:S='Data Catalogue 2023_RSS'!M255,0),0))</f>
        <v>59</v>
      </c>
      <c r="N255" s="32">
        <f>VLOOKUP('Data Catalogue 2023_RSS'!N255,'Codebook Machine Read'!D:E,2,FALSE)</f>
        <v>9</v>
      </c>
      <c r="O255" s="32">
        <f>VLOOKUP('Data Catalogue 2023_RSS'!O255,'Codebook Machine Read'!A:B,2,FALSE)</f>
        <v>1</v>
      </c>
      <c r="P255" s="33">
        <f>VLOOKUP('Data Catalogue 2023_RSS'!P255,'Codebook Machine Read'!V:W,2,FALSE)</f>
        <v>98</v>
      </c>
      <c r="Q255" s="32">
        <f>VLOOKUP('Data Catalogue 2023_RSS'!Q255,'Codebook Machine Read'!Y:Z,2,FALSE)</f>
        <v>4</v>
      </c>
      <c r="R255" s="32">
        <f>VLOOKUP('Data Catalogue 2023_RSS'!R255,'Codebook Machine Read'!AB:AC,2,FALSE)</f>
        <v>2</v>
      </c>
      <c r="S255" s="34">
        <f>VLOOKUP('Data Catalogue 2023_Excel'!R255,'Codebook Machine Read'!G:H,2,FALSE)</f>
        <v>1</v>
      </c>
      <c r="T255" s="36">
        <f>'Data Catalogue 2023_RSS'!T255</f>
        <v>1905</v>
      </c>
      <c r="U255" s="36">
        <f>'Data Catalogue 2023_RSS'!U255</f>
        <v>2023</v>
      </c>
      <c r="V255" s="34">
        <f>VLOOKUP('Data Catalogue 2023_Excel'!S255,'Codebook Machine Read'!$P:$Q,2, FALSE)</f>
        <v>7</v>
      </c>
      <c r="W255" s="31" t="str">
        <f>'Data Catalogue 2023_RSS'!W255</f>
        <v>https://www.ncei.noaa.gov/products/weather-balloon/integrated-global-radiosonde-archive</v>
      </c>
      <c r="X255" s="35">
        <f>'Data Catalogue 2023_RSS'!X255</f>
        <v>0</v>
      </c>
      <c r="Y255" s="35">
        <f>'Data Catalogue 2023_RSS'!Y255</f>
        <v>1</v>
      </c>
      <c r="Z255" s="35">
        <f>'Data Catalogue 2023_RSS'!Z255</f>
        <v>1</v>
      </c>
      <c r="AA255" s="35">
        <f>'Data Catalogue 2023_RSS'!AA255</f>
        <v>1</v>
      </c>
      <c r="AB255" s="35">
        <f>'Data Catalogue 2023_RSS'!AB255</f>
        <v>1</v>
      </c>
      <c r="AC255" s="35">
        <f>'Data Catalogue 2023_RSS'!AC255</f>
        <v>0</v>
      </c>
      <c r="AD255" s="35">
        <f>'Data Catalogue 2023_RSS'!AD255</f>
        <v>1</v>
      </c>
      <c r="AE255" s="35">
        <f>'Data Catalogue 2023_RSS'!AE255</f>
        <v>1</v>
      </c>
      <c r="AF255" s="31" t="str">
        <f>'Data Catalogue 2023_RSS'!AF255</f>
        <v>The Integrated Global Radiosonde Archive (IGRA) consists of radiosonde and pilot balloon observations from more than 2,800 globally distributed stations. The earliest data date back to 1905, and recent data become available in near real time from about 800 stations worldwide.</v>
      </c>
    </row>
    <row r="256" spans="1:32" x14ac:dyDescent="0.2">
      <c r="A256" s="30">
        <f>'Data Catalogue 2023_RSS'!A256</f>
        <v>254</v>
      </c>
      <c r="B256" s="30">
        <f>'Data Catalogue 2023_RSS'!B256</f>
        <v>66</v>
      </c>
      <c r="C256" s="30">
        <f>'Data Catalogue 2023_RSS'!C256</f>
        <v>2</v>
      </c>
      <c r="D256" s="30" t="str">
        <f>'Data Catalogue 2023_RSS'!D256</f>
        <v>66.2</v>
      </c>
      <c r="E256" s="31" t="str">
        <f>'Data Catalogue 2023_RSS'!E256</f>
        <v>Humidity</v>
      </c>
      <c r="F256" s="32">
        <f>VLOOKUP('Data Catalogue 2023_RSS'!F256,'Codebook Machine Read'!J:K,2,FALSE)</f>
        <v>5</v>
      </c>
      <c r="G256" s="32">
        <f>VLOOKUP('Data Catalogue 2023_RSS'!G256,'Codebook Machine Read'!AE:AF,2,FALSE)</f>
        <v>4</v>
      </c>
      <c r="H256" s="32" t="str">
        <f>'Data Catalogue 2023_RSS'!H256</f>
        <v>district&amp;stat</v>
      </c>
      <c r="I256" s="32">
        <f>'Data Catalogue 2023_RSS'!I256</f>
        <v>141</v>
      </c>
      <c r="J256" s="30" t="str">
        <f>'Data Catalogue 2023_RSS'!J256</f>
        <v>expphy.phy.humd.district&amp;stat.dosm</v>
      </c>
      <c r="K256" s="30" t="str">
        <f>'Data Catalogue 2023_RSS'!K256</f>
        <v>expphy.phy.humd.district&amp;stat.dosm.66.2</v>
      </c>
      <c r="L256" s="31" t="str">
        <f>'Data Catalogue 2023_RSS'!L256</f>
        <v>1. DOSM
2. MetMalaysia</v>
      </c>
      <c r="M256" s="32" cm="1">
        <f t="array" ref="M256">INDEX('Codebook Machine Read'!T:T,MATCH(TRUE,INDEX('Codebook Machine Read'!S:S='Data Catalogue 2023_RSS'!M256,0),0))</f>
        <v>59</v>
      </c>
      <c r="N256" s="32">
        <f>VLOOKUP('Data Catalogue 2023_RSS'!N256,'Codebook Machine Read'!D:E,2,FALSE)</f>
        <v>14</v>
      </c>
      <c r="O256" s="32">
        <f>VLOOKUP('Data Catalogue 2023_RSS'!O256,'Codebook Machine Read'!A:B,2,FALSE)</f>
        <v>1</v>
      </c>
      <c r="P256" s="33">
        <f>VLOOKUP('Data Catalogue 2023_RSS'!P256,'Codebook Machine Read'!V:W,2,FALSE)</f>
        <v>31</v>
      </c>
      <c r="Q256" s="32">
        <f>VLOOKUP('Data Catalogue 2023_RSS'!Q256,'Codebook Machine Read'!Y:Z,2,FALSE)</f>
        <v>4</v>
      </c>
      <c r="R256" s="32">
        <f>VLOOKUP('Data Catalogue 2023_RSS'!R256,'Codebook Machine Read'!AB:AC,2,FALSE)</f>
        <v>1</v>
      </c>
      <c r="S256" s="34">
        <f>VLOOKUP('Data Catalogue 2023_Excel'!R256,'Codebook Machine Read'!G:H,2,FALSE)</f>
        <v>1</v>
      </c>
      <c r="T256" s="36">
        <f>'Data Catalogue 2023_RSS'!T256</f>
        <v>2016</v>
      </c>
      <c r="U256" s="36">
        <f>'Data Catalogue 2023_RSS'!U256</f>
        <v>2022</v>
      </c>
      <c r="V256" s="34">
        <f>VLOOKUP('Data Catalogue 2023_Excel'!S256,'Codebook Machine Read'!$P:$Q,2, FALSE)</f>
        <v>7</v>
      </c>
      <c r="W256" s="31" t="str">
        <f>'Data Catalogue 2023_RSS'!W256</f>
        <v>https://newss.statistics.gov.my/newss-portalx/ep/epProductFreeDownloadSearch.seam</v>
      </c>
      <c r="X256" s="35">
        <f>'Data Catalogue 2023_RSS'!X256</f>
        <v>0</v>
      </c>
      <c r="Y256" s="35">
        <f>'Data Catalogue 2023_RSS'!Y256</f>
        <v>1</v>
      </c>
      <c r="Z256" s="35">
        <f>'Data Catalogue 2023_RSS'!Z256</f>
        <v>1</v>
      </c>
      <c r="AA256" s="35">
        <f>'Data Catalogue 2023_RSS'!AA256</f>
        <v>1</v>
      </c>
      <c r="AB256" s="35">
        <f>'Data Catalogue 2023_RSS'!AB256</f>
        <v>1</v>
      </c>
      <c r="AC256" s="35">
        <f>'Data Catalogue 2023_RSS'!AC256</f>
        <v>0</v>
      </c>
      <c r="AD256" s="35">
        <f>'Data Catalogue 2023_RSS'!AD256</f>
        <v>1</v>
      </c>
      <c r="AE256" s="35">
        <f>'Data Catalogue 2023_RSS'!AE256</f>
        <v>1</v>
      </c>
      <c r="AF256" s="31" t="str">
        <f>'Data Catalogue 2023_RSS'!AF256</f>
        <v>DOSM publishes data on environmental condition and quality. Go to DOSM eStatistik &gt; click on 'Free Download' on the left pane on the page &gt;  advanced search 'Compendium of Environment Statistics' &gt; Table of Component 1 (1.1 Mean temperature, rainfall volume and mean relative humidity, Malaysia) (%).</v>
      </c>
    </row>
    <row r="257" spans="1:32" x14ac:dyDescent="0.2">
      <c r="A257" s="30">
        <f>'Data Catalogue 2023_RSS'!A257</f>
        <v>255</v>
      </c>
      <c r="B257" s="30">
        <f>'Data Catalogue 2023_RSS'!B257</f>
        <v>66</v>
      </c>
      <c r="C257" s="30">
        <f>'Data Catalogue 2023_RSS'!C257</f>
        <v>3</v>
      </c>
      <c r="D257" s="30" t="str">
        <f>'Data Catalogue 2023_RSS'!D257</f>
        <v>66.3</v>
      </c>
      <c r="E257" s="31" t="str">
        <f>'Data Catalogue 2023_RSS'!E257</f>
        <v>Humidity</v>
      </c>
      <c r="F257" s="32">
        <f>VLOOKUP('Data Catalogue 2023_RSS'!F257,'Codebook Machine Read'!J:K,2,FALSE)</f>
        <v>5</v>
      </c>
      <c r="G257" s="32">
        <f>VLOOKUP('Data Catalogue 2023_RSS'!G257,'Codebook Machine Read'!AE:AF,2,FALSE)</f>
        <v>4</v>
      </c>
      <c r="H257" s="32" t="str">
        <f>'Data Catalogue 2023_RSS'!H257</f>
        <v>district&amp;stat</v>
      </c>
      <c r="I257" s="32">
        <f>'Data Catalogue 2023_RSS'!I257</f>
        <v>141</v>
      </c>
      <c r="J257" s="30" t="str">
        <f>'Data Catalogue 2023_RSS'!J257</f>
        <v>expphy.phy.humd.district&amp;stat.metmalaysi</v>
      </c>
      <c r="K257" s="30" t="str">
        <f>'Data Catalogue 2023_RSS'!K257</f>
        <v>expphy.phy.humd.district&amp;stat.metmalaysi.66.3</v>
      </c>
      <c r="L257" s="31" t="str">
        <f>'Data Catalogue 2023_RSS'!L257</f>
        <v>1. DOSM
2. MetMalaysia</v>
      </c>
      <c r="M257" s="32" cm="1">
        <f t="array" ref="M257">INDEX('Codebook Machine Read'!T:T,MATCH(TRUE,INDEX('Codebook Machine Read'!S:S='Data Catalogue 2023_RSS'!M257,0),0))</f>
        <v>59</v>
      </c>
      <c r="N257" s="32">
        <f>VLOOKUP('Data Catalogue 2023_RSS'!N257,'Codebook Machine Read'!D:E,2,FALSE)</f>
        <v>14</v>
      </c>
      <c r="O257" s="32">
        <f>VLOOKUP('Data Catalogue 2023_RSS'!O257,'Codebook Machine Read'!A:B,2,FALSE)</f>
        <v>1</v>
      </c>
      <c r="P257" s="33">
        <f>VLOOKUP('Data Catalogue 2023_RSS'!P257,'Codebook Machine Read'!V:W,2,FALSE)</f>
        <v>88</v>
      </c>
      <c r="Q257" s="32">
        <f>VLOOKUP('Data Catalogue 2023_RSS'!Q257,'Codebook Machine Read'!Y:Z,2,FALSE)</f>
        <v>4</v>
      </c>
      <c r="R257" s="32">
        <f>VLOOKUP('Data Catalogue 2023_RSS'!R257,'Codebook Machine Read'!AB:AC,2,FALSE)</f>
        <v>1</v>
      </c>
      <c r="S257" s="34">
        <f>VLOOKUP('Data Catalogue 2023_Excel'!R257,'Codebook Machine Read'!G:H,2,FALSE)</f>
        <v>1</v>
      </c>
      <c r="T257" s="36">
        <f>'Data Catalogue 2023_RSS'!T257</f>
        <v>2016</v>
      </c>
      <c r="U257" s="36">
        <f>'Data Catalogue 2023_RSS'!U257</f>
        <v>2022</v>
      </c>
      <c r="V257" s="34">
        <f>VLOOKUP('Data Catalogue 2023_Excel'!S257,'Codebook Machine Read'!$P:$Q,2, FALSE)</f>
        <v>2</v>
      </c>
      <c r="W257" s="31" t="str">
        <f>'Data Catalogue 2023_RSS'!W257</f>
        <v>https://m.met.gov.my/projection/humidity/48623?lang=en</v>
      </c>
      <c r="X257" s="35">
        <f>'Data Catalogue 2023_RSS'!X257</f>
        <v>0</v>
      </c>
      <c r="Y257" s="35">
        <f>'Data Catalogue 2023_RSS'!Y257</f>
        <v>1</v>
      </c>
      <c r="Z257" s="35">
        <f>'Data Catalogue 2023_RSS'!Z257</f>
        <v>1</v>
      </c>
      <c r="AA257" s="35">
        <f>'Data Catalogue 2023_RSS'!AA257</f>
        <v>1</v>
      </c>
      <c r="AB257" s="35">
        <f>'Data Catalogue 2023_RSS'!AB257</f>
        <v>1</v>
      </c>
      <c r="AC257" s="35">
        <f>'Data Catalogue 2023_RSS'!AC257</f>
        <v>0</v>
      </c>
      <c r="AD257" s="35">
        <f>'Data Catalogue 2023_RSS'!AD257</f>
        <v>1</v>
      </c>
      <c r="AE257" s="35">
        <f>'Data Catalogue 2023_RSS'!AE257</f>
        <v>1</v>
      </c>
      <c r="AF257" s="31" t="str">
        <f>'Data Catalogue 2023_RSS'!AF257</f>
        <v>Snapshot data is available, but not historical.</v>
      </c>
    </row>
    <row r="258" spans="1:32" x14ac:dyDescent="0.2">
      <c r="A258" s="30">
        <f>'Data Catalogue 2023_RSS'!A258</f>
        <v>256</v>
      </c>
      <c r="B258" s="30">
        <f>'Data Catalogue 2023_RSS'!B258</f>
        <v>67</v>
      </c>
      <c r="C258" s="30">
        <f>'Data Catalogue 2023_RSS'!C258</f>
        <v>1</v>
      </c>
      <c r="D258" s="30" t="str">
        <f>'Data Catalogue 2023_RSS'!D258</f>
        <v>67.1</v>
      </c>
      <c r="E258" s="31" t="str">
        <f>'Data Catalogue 2023_RSS'!E258</f>
        <v>Real estate exposures to potential extreme weather conditions</v>
      </c>
      <c r="F258" s="32">
        <f>VLOOKUP('Data Catalogue 2023_RSS'!F258,'Codebook Machine Read'!J:K,2,FALSE)</f>
        <v>5</v>
      </c>
      <c r="G258" s="32">
        <f>VLOOKUP('Data Catalogue 2023_RSS'!G258,'Codebook Machine Read'!AE:AF,2,FALSE)</f>
        <v>4</v>
      </c>
      <c r="H258" s="32" t="str">
        <f>'Data Catalogue 2023_RSS'!H258</f>
        <v>sector</v>
      </c>
      <c r="I258" s="32">
        <f>'Data Catalogue 2023_RSS'!I258</f>
        <v>142</v>
      </c>
      <c r="J258" s="30" t="str">
        <f>'Data Catalogue 2023_RSS'!J258</f>
        <v>expphy.phy.exprestweat.sector.na</v>
      </c>
      <c r="K258" s="30" t="str">
        <f>'Data Catalogue 2023_RSS'!K258</f>
        <v>expphy.phy.exprestweat.sector.na.67.1</v>
      </c>
      <c r="L258" s="31" t="str">
        <f>'Data Catalogue 2023_RSS'!L258</f>
        <v xml:space="preserve">1. National database
2. World Bank Climate Change Knowledge portal </v>
      </c>
      <c r="M258" s="32" cm="1">
        <f t="array" ref="M258">INDEX('Codebook Machine Read'!T:T,MATCH(TRUE,INDEX('Codebook Machine Read'!S:S='Data Catalogue 2023_RSS'!M258,0),0))</f>
        <v>39</v>
      </c>
      <c r="N258" s="32">
        <f>VLOOKUP('Data Catalogue 2023_RSS'!N258,'Codebook Machine Read'!D:E,2,FALSE)</f>
        <v>36</v>
      </c>
      <c r="O258" s="32">
        <f>VLOOKUP('Data Catalogue 2023_RSS'!O258,'Codebook Machine Read'!A:B,2,FALSE)</f>
        <v>1</v>
      </c>
      <c r="P258" s="33">
        <f>VLOOKUP('Data Catalogue 2023_RSS'!P258,'Codebook Machine Read'!V:W,2,FALSE)</f>
        <v>0</v>
      </c>
      <c r="Q258" s="32">
        <f>VLOOKUP('Data Catalogue 2023_RSS'!Q258,'Codebook Machine Read'!Y:Z,2,FALSE)</f>
        <v>0</v>
      </c>
      <c r="R258" s="32">
        <f>VLOOKUP('Data Catalogue 2023_RSS'!R258,'Codebook Machine Read'!AB:AC,2,FALSE)</f>
        <v>0</v>
      </c>
      <c r="S258" s="34">
        <f>VLOOKUP('Data Catalogue 2023_Excel'!R258,'Codebook Machine Read'!G:H,2,FALSE)</f>
        <v>0</v>
      </c>
      <c r="T258" s="36">
        <f>'Data Catalogue 2023_RSS'!T258</f>
        <v>0</v>
      </c>
      <c r="U258" s="36">
        <f>'Data Catalogue 2023_RSS'!U258</f>
        <v>0</v>
      </c>
      <c r="V258" s="34">
        <f>VLOOKUP('Data Catalogue 2023_Excel'!S258,'Codebook Machine Read'!$P:$Q,2, FALSE)</f>
        <v>0</v>
      </c>
      <c r="W258" s="31" t="str">
        <f>'Data Catalogue 2023_RSS'!W258</f>
        <v>Not available</v>
      </c>
      <c r="X258" s="35">
        <f>'Data Catalogue 2023_RSS'!X258</f>
        <v>0</v>
      </c>
      <c r="Y258" s="35">
        <f>'Data Catalogue 2023_RSS'!Y258</f>
        <v>0</v>
      </c>
      <c r="Z258" s="35">
        <f>'Data Catalogue 2023_RSS'!Z258</f>
        <v>1</v>
      </c>
      <c r="AA258" s="35">
        <f>'Data Catalogue 2023_RSS'!AA258</f>
        <v>0</v>
      </c>
      <c r="AB258" s="35">
        <f>'Data Catalogue 2023_RSS'!AB258</f>
        <v>0</v>
      </c>
      <c r="AC258" s="35">
        <f>'Data Catalogue 2023_RSS'!AC258</f>
        <v>0</v>
      </c>
      <c r="AD258" s="35">
        <f>'Data Catalogue 2023_RSS'!AD258</f>
        <v>0</v>
      </c>
      <c r="AE258" s="35">
        <f>'Data Catalogue 2023_RSS'!AE258</f>
        <v>0</v>
      </c>
      <c r="AF258" s="31" t="str">
        <f>'Data Catalogue 2023_RSS'!AF258</f>
        <v>Data is not available. Insights and further information on real estate exposure can be referred to report by UNEPFI " https://www.unepfi.org/wordpress/wp-content/uploads/2023/03/Real-Estate-Sector-Risks-Briefing.pdf "</v>
      </c>
    </row>
    <row r="259" spans="1:32" x14ac:dyDescent="0.2">
      <c r="A259" s="30">
        <f>'Data Catalogue 2023_RSS'!A259</f>
        <v>257</v>
      </c>
      <c r="B259" s="30">
        <f>'Data Catalogue 2023_RSS'!B259</f>
        <v>68</v>
      </c>
      <c r="C259" s="30">
        <f>'Data Catalogue 2023_RSS'!C259</f>
        <v>1</v>
      </c>
      <c r="D259" s="30" t="str">
        <f>'Data Catalogue 2023_RSS'!D259</f>
        <v>68.1</v>
      </c>
      <c r="E259" s="31" t="str">
        <f>'Data Catalogue 2023_RSS'!E259</f>
        <v>Exposure to physical risks measured as a percentage of business value (e.g. assets, profit or revenue)</v>
      </c>
      <c r="F259" s="32">
        <f>VLOOKUP('Data Catalogue 2023_RSS'!F259,'Codebook Machine Read'!J:K,2,FALSE)</f>
        <v>5</v>
      </c>
      <c r="G259" s="32">
        <f>VLOOKUP('Data Catalogue 2023_RSS'!G259,'Codebook Machine Read'!AE:AF,2,FALSE)</f>
        <v>4</v>
      </c>
      <c r="H259" s="32" t="str">
        <f>'Data Catalogue 2023_RSS'!H259</f>
        <v>entity</v>
      </c>
      <c r="I259" s="32">
        <f>'Data Catalogue 2023_RSS'!I259</f>
        <v>143</v>
      </c>
      <c r="J259" s="30" t="str">
        <f>'Data Catalogue 2023_RSS'!J259</f>
        <v>expphy.phy.expphypct.entity.na</v>
      </c>
      <c r="K259" s="30" t="str">
        <f>'Data Catalogue 2023_RSS'!K259</f>
        <v>expphy.phy.expphypct.entity.na.68.1</v>
      </c>
      <c r="L259" s="31" t="str">
        <f>'Data Catalogue 2023_RSS'!L259</f>
        <v>Not applicable</v>
      </c>
      <c r="M259" s="32" cm="1">
        <f t="array" ref="M259">INDEX('Codebook Machine Read'!T:T,MATCH(TRUE,INDEX('Codebook Machine Read'!S:S='Data Catalogue 2023_RSS'!M259,0),0))</f>
        <v>127</v>
      </c>
      <c r="N259" s="32">
        <f>VLOOKUP('Data Catalogue 2023_RSS'!N259,'Codebook Machine Read'!D:E,2,FALSE)</f>
        <v>15</v>
      </c>
      <c r="O259" s="32">
        <f>VLOOKUP('Data Catalogue 2023_RSS'!O259,'Codebook Machine Read'!A:B,2,FALSE)</f>
        <v>1</v>
      </c>
      <c r="P259" s="33">
        <f>VLOOKUP('Data Catalogue 2023_RSS'!P259,'Codebook Machine Read'!V:W,2,FALSE)</f>
        <v>0</v>
      </c>
      <c r="Q259" s="32">
        <f>VLOOKUP('Data Catalogue 2023_RSS'!Q259,'Codebook Machine Read'!Y:Z,2,FALSE)</f>
        <v>0</v>
      </c>
      <c r="R259" s="32">
        <f>VLOOKUP('Data Catalogue 2023_RSS'!R259,'Codebook Machine Read'!AB:AC,2,FALSE)</f>
        <v>0</v>
      </c>
      <c r="S259" s="34">
        <f>VLOOKUP('Data Catalogue 2023_Excel'!R259,'Codebook Machine Read'!G:H,2,FALSE)</f>
        <v>0</v>
      </c>
      <c r="T259" s="36">
        <f>'Data Catalogue 2023_RSS'!T259</f>
        <v>0</v>
      </c>
      <c r="U259" s="36">
        <f>'Data Catalogue 2023_RSS'!U259</f>
        <v>0</v>
      </c>
      <c r="V259" s="34">
        <f>VLOOKUP('Data Catalogue 2023_Excel'!S259,'Codebook Machine Read'!$P:$Q,2, FALSE)</f>
        <v>0</v>
      </c>
      <c r="W259" s="31" t="str">
        <f>'Data Catalogue 2023_RSS'!W259</f>
        <v>Not available</v>
      </c>
      <c r="X259" s="35">
        <f>'Data Catalogue 2023_RSS'!X259</f>
        <v>1</v>
      </c>
      <c r="Y259" s="35">
        <f>'Data Catalogue 2023_RSS'!Y259</f>
        <v>0</v>
      </c>
      <c r="Z259" s="35">
        <f>'Data Catalogue 2023_RSS'!Z259</f>
        <v>0</v>
      </c>
      <c r="AA259" s="35">
        <f>'Data Catalogue 2023_RSS'!AA259</f>
        <v>0</v>
      </c>
      <c r="AB259" s="35">
        <f>'Data Catalogue 2023_RSS'!AB259</f>
        <v>0</v>
      </c>
      <c r="AC259" s="35">
        <f>'Data Catalogue 2023_RSS'!AC259</f>
        <v>0</v>
      </c>
      <c r="AD259" s="35">
        <f>'Data Catalogue 2023_RSS'!AD259</f>
        <v>1</v>
      </c>
      <c r="AE259" s="35">
        <f>'Data Catalogue 2023_RSS'!AE259</f>
        <v>1</v>
      </c>
      <c r="AF259" s="31" t="str">
        <f>'Data Catalogue 2023_RSS'!AF259</f>
        <v>The disclosure among Malaysian companies is limited as most have yet to perform/disclose their scenario analysis/stress testing. The data available is mainly from Europe (https://www.spglobal.com/_division_assets/images/special-editorial/understanding-climate-risk-at-the-asset-level/sp-trucost-interplay-of-transition-and-physical-risk-report-05a.pdf).</v>
      </c>
    </row>
    <row r="260" spans="1:32" x14ac:dyDescent="0.2">
      <c r="A260" s="30">
        <f>'Data Catalogue 2023_RSS'!A260</f>
        <v>258</v>
      </c>
      <c r="B260" s="30">
        <f>'Data Catalogue 2023_RSS'!B260</f>
        <v>69</v>
      </c>
      <c r="C260" s="30">
        <f>'Data Catalogue 2023_RSS'!C260</f>
        <v>1</v>
      </c>
      <c r="D260" s="30" t="str">
        <f>'Data Catalogue 2023_RSS'!D260</f>
        <v>69.1</v>
      </c>
      <c r="E260" s="31" t="str">
        <f>'Data Catalogue 2023_RSS'!E260</f>
        <v>Entity's exposure and businesses losses due to physical risks (e.g. natural catastrophe locally and abroad)</v>
      </c>
      <c r="F260" s="32">
        <f>VLOOKUP('Data Catalogue 2023_RSS'!F260,'Codebook Machine Read'!J:K,2,FALSE)</f>
        <v>5</v>
      </c>
      <c r="G260" s="32">
        <f>VLOOKUP('Data Catalogue 2023_RSS'!G260,'Codebook Machine Read'!AE:AF,2,FALSE)</f>
        <v>4</v>
      </c>
      <c r="H260" s="32" t="str">
        <f>'Data Catalogue 2023_RSS'!H260</f>
        <v>country</v>
      </c>
      <c r="I260" s="32">
        <f>'Data Catalogue 2023_RSS'!I260</f>
        <v>144</v>
      </c>
      <c r="J260" s="30" t="str">
        <f>'Data Catalogue 2023_RSS'!J260</f>
        <v>expphy.phy.expphyrisklos.country.eos</v>
      </c>
      <c r="K260" s="30" t="str">
        <f>'Data Catalogue 2023_RSS'!K260</f>
        <v>expphy.phy.expphyrisklos.country.eos.69.1</v>
      </c>
      <c r="L260" s="31" t="str">
        <f>'Data Catalogue 2023_RSS'!L260</f>
        <v>Not Applicable</v>
      </c>
      <c r="M260" s="32" cm="1">
        <f t="array" ref="M260">INDEX('Codebook Machine Read'!T:T,MATCH(TRUE,INDEX('Codebook Machine Read'!S:S='Data Catalogue 2023_RSS'!M260,0),0))</f>
        <v>0</v>
      </c>
      <c r="N260" s="32">
        <f>VLOOKUP('Data Catalogue 2023_RSS'!N260,'Codebook Machine Read'!D:E,2,FALSE)</f>
        <v>9</v>
      </c>
      <c r="O260" s="32">
        <f>VLOOKUP('Data Catalogue 2023_RSS'!O260,'Codebook Machine Read'!A:B,2,FALSE)</f>
        <v>1</v>
      </c>
      <c r="P260" s="33">
        <f>VLOOKUP('Data Catalogue 2023_RSS'!P260,'Codebook Machine Read'!V:W,2,FALSE)</f>
        <v>42</v>
      </c>
      <c r="Q260" s="32">
        <f>VLOOKUP('Data Catalogue 2023_RSS'!Q260,'Codebook Machine Read'!Y:Z,2,FALSE)</f>
        <v>1</v>
      </c>
      <c r="R260" s="32">
        <f>VLOOKUP('Data Catalogue 2023_RSS'!R260,'Codebook Machine Read'!AB:AC,2,FALSE)</f>
        <v>2</v>
      </c>
      <c r="S260" s="34">
        <f>VLOOKUP('Data Catalogue 2023_Excel'!R260,'Codebook Machine Read'!G:H,2,FALSE)</f>
        <v>1</v>
      </c>
      <c r="T260" s="36">
        <f>'Data Catalogue 2023_RSS'!T260</f>
        <v>2022</v>
      </c>
      <c r="U260" s="36">
        <f>'Data Catalogue 2023_RSS'!U260</f>
        <v>2022</v>
      </c>
      <c r="V260" s="34">
        <f>VLOOKUP('Data Catalogue 2023_Excel'!S260,'Codebook Machine Read'!$P:$Q,2, FALSE)</f>
        <v>99</v>
      </c>
      <c r="W260" s="31" t="str">
        <f>'Data Catalogue 2023_RSS'!W260</f>
        <v>https://eos.com/blog/natural-disasters-2022/</v>
      </c>
      <c r="X260" s="35">
        <f>'Data Catalogue 2023_RSS'!X260</f>
        <v>0</v>
      </c>
      <c r="Y260" s="35">
        <f>'Data Catalogue 2023_RSS'!Y260</f>
        <v>1</v>
      </c>
      <c r="Z260" s="35">
        <f>'Data Catalogue 2023_RSS'!Z260</f>
        <v>0</v>
      </c>
      <c r="AA260" s="35">
        <f>'Data Catalogue 2023_RSS'!AA260</f>
        <v>1</v>
      </c>
      <c r="AB260" s="35">
        <f>'Data Catalogue 2023_RSS'!AB260</f>
        <v>0</v>
      </c>
      <c r="AC260" s="35">
        <f>'Data Catalogue 2023_RSS'!AC260</f>
        <v>0</v>
      </c>
      <c r="AD260" s="35">
        <f>'Data Catalogue 2023_RSS'!AD260</f>
        <v>1</v>
      </c>
      <c r="AE260" s="35">
        <f>'Data Catalogue 2023_RSS'!AE260</f>
        <v>1</v>
      </c>
      <c r="AF260" s="31" t="str">
        <f>'Data Catalogue 2023_RSS'!AF260</f>
        <v>Data is not available. Link provides some information on some of the most severe natural disasters in 2022.</v>
      </c>
    </row>
    <row r="261" spans="1:32" x14ac:dyDescent="0.2">
      <c r="A261" s="30">
        <f>'Data Catalogue 2023_RSS'!A261</f>
        <v>259</v>
      </c>
      <c r="B261" s="30">
        <f>'Data Catalogue 2023_RSS'!B261</f>
        <v>69</v>
      </c>
      <c r="C261" s="30">
        <f>'Data Catalogue 2023_RSS'!C261</f>
        <v>2</v>
      </c>
      <c r="D261" s="30" t="str">
        <f>'Data Catalogue 2023_RSS'!D261</f>
        <v>69.2</v>
      </c>
      <c r="E261" s="31" t="str">
        <f>'Data Catalogue 2023_RSS'!E261</f>
        <v>Entity's exposure and businesses losses due to physical risks (e.g. natural catastrophe locally and abroad)</v>
      </c>
      <c r="F261" s="32">
        <f>VLOOKUP('Data Catalogue 2023_RSS'!F261,'Codebook Machine Read'!J:K,2,FALSE)</f>
        <v>5</v>
      </c>
      <c r="G261" s="32">
        <f>VLOOKUP('Data Catalogue 2023_RSS'!G261,'Codebook Machine Read'!AE:AF,2,FALSE)</f>
        <v>4</v>
      </c>
      <c r="H261" s="32" t="str">
        <f>'Data Catalogue 2023_RSS'!H261</f>
        <v>entity</v>
      </c>
      <c r="I261" s="32">
        <f>'Data Catalogue 2023_RSS'!I261</f>
        <v>145</v>
      </c>
      <c r="J261" s="30" t="str">
        <f>'Data Catalogue 2023_RSS'!J261</f>
        <v>expphy.phy.expphyrisklos.entity.s&amp;p</v>
      </c>
      <c r="K261" s="30" t="str">
        <f>'Data Catalogue 2023_RSS'!K261</f>
        <v>expphy.phy.expphyrisklos.entity.s&amp;p.69.2</v>
      </c>
      <c r="L261" s="31" t="str">
        <f>'Data Catalogue 2023_RSS'!L261</f>
        <v>S&amp;P Global and public datasets, and S&amp;P Global modelling methodologies</v>
      </c>
      <c r="M261" s="32" cm="1">
        <f t="array" ref="M261">INDEX('Codebook Machine Read'!T:T,MATCH(TRUE,INDEX('Codebook Machine Read'!S:S='Data Catalogue 2023_RSS'!M261,0),0))</f>
        <v>0</v>
      </c>
      <c r="N261" s="32">
        <f>VLOOKUP('Data Catalogue 2023_RSS'!N261,'Codebook Machine Read'!D:E,2,FALSE)</f>
        <v>15</v>
      </c>
      <c r="O261" s="32">
        <f>VLOOKUP('Data Catalogue 2023_RSS'!O261,'Codebook Machine Read'!A:B,2,FALSE)</f>
        <v>1</v>
      </c>
      <c r="P261" s="33">
        <f>VLOOKUP('Data Catalogue 2023_RSS'!P261,'Codebook Machine Read'!V:W,2,FALSE)</f>
        <v>118</v>
      </c>
      <c r="Q261" s="32">
        <f>VLOOKUP('Data Catalogue 2023_RSS'!Q261,'Codebook Machine Read'!Y:Z,2,FALSE)</f>
        <v>1</v>
      </c>
      <c r="R261" s="32">
        <f>VLOOKUP('Data Catalogue 2023_RSS'!R261,'Codebook Machine Read'!AB:AC,2,FALSE)</f>
        <v>2</v>
      </c>
      <c r="S261" s="34">
        <f>VLOOKUP('Data Catalogue 2023_Excel'!R261,'Codebook Machine Read'!G:H,2,FALSE)</f>
        <v>2</v>
      </c>
      <c r="T261" s="36">
        <f>'Data Catalogue 2023_RSS'!T261</f>
        <v>2019</v>
      </c>
      <c r="U261" s="36">
        <f>'Data Catalogue 2023_RSS'!U261</f>
        <v>2023</v>
      </c>
      <c r="V261" s="34">
        <f>VLOOKUP('Data Catalogue 2023_Excel'!S261,'Codebook Machine Read'!$P:$Q,2, FALSE)</f>
        <v>2</v>
      </c>
      <c r="W261" s="31" t="str">
        <f>'Data Catalogue 2023_RSS'!W261</f>
        <v>https://www.marketplace.spglobal.com/en/datasets/physical-risk-(148)#dataset-overview</v>
      </c>
      <c r="X261" s="35">
        <f>'Data Catalogue 2023_RSS'!X261</f>
        <v>1</v>
      </c>
      <c r="Y261" s="35">
        <f>'Data Catalogue 2023_RSS'!Y261</f>
        <v>1</v>
      </c>
      <c r="Z261" s="35">
        <f>'Data Catalogue 2023_RSS'!Z261</f>
        <v>0</v>
      </c>
      <c r="AA261" s="35">
        <f>'Data Catalogue 2023_RSS'!AA261</f>
        <v>1</v>
      </c>
      <c r="AB261" s="35">
        <f>'Data Catalogue 2023_RSS'!AB261</f>
        <v>0</v>
      </c>
      <c r="AC261" s="35">
        <f>'Data Catalogue 2023_RSS'!AC261</f>
        <v>0</v>
      </c>
      <c r="AD261" s="35">
        <f>'Data Catalogue 2023_RSS'!AD261</f>
        <v>1</v>
      </c>
      <c r="AE261" s="35">
        <f>'Data Catalogue 2023_RSS'!AE261</f>
        <v>1</v>
      </c>
      <c r="AF261" s="31" t="str">
        <f>'Data Catalogue 2023_RSS'!AF261</f>
        <v>The Physical Risk dataset provides asset and company-level physical risk exposure scores and financial impact metrics to help financial and non-financial organizations assess the impact of climate change on their portfolios, operational assets and supply chains. Datasets are accessible upon subscriptions.</v>
      </c>
    </row>
    <row r="262" spans="1:32" x14ac:dyDescent="0.2">
      <c r="A262" s="30">
        <f>'Data Catalogue 2023_RSS'!A262</f>
        <v>260</v>
      </c>
      <c r="B262" s="30">
        <f>'Data Catalogue 2023_RSS'!B262</f>
        <v>69</v>
      </c>
      <c r="C262" s="30">
        <f>'Data Catalogue 2023_RSS'!C262</f>
        <v>3</v>
      </c>
      <c r="D262" s="30" t="str">
        <f>'Data Catalogue 2023_RSS'!D262</f>
        <v>69.3</v>
      </c>
      <c r="E262" s="31" t="str">
        <f>'Data Catalogue 2023_RSS'!E262</f>
        <v>Entity's exposure and businesses losses due to physical risks (e.g. natural catastrophe locally and abroad)</v>
      </c>
      <c r="F262" s="32">
        <f>VLOOKUP('Data Catalogue 2023_RSS'!F262,'Codebook Machine Read'!J:K,2,FALSE)</f>
        <v>5</v>
      </c>
      <c r="G262" s="32">
        <f>VLOOKUP('Data Catalogue 2023_RSS'!G262,'Codebook Machine Read'!AE:AF,2,FALSE)</f>
        <v>4</v>
      </c>
      <c r="H262" s="32" t="str">
        <f>'Data Catalogue 2023_RSS'!H262</f>
        <v>sector</v>
      </c>
      <c r="I262" s="32">
        <f>'Data Catalogue 2023_RSS'!I262</f>
        <v>146</v>
      </c>
      <c r="J262" s="30" t="str">
        <f>'Data Catalogue 2023_RSS'!J262</f>
        <v>expphy.phy.expphyrisklos.sector.s&amp;p</v>
      </c>
      <c r="K262" s="30" t="str">
        <f>'Data Catalogue 2023_RSS'!K262</f>
        <v>expphy.phy.expphyrisklos.sector.s&amp;p.69.3</v>
      </c>
      <c r="L262" s="31" t="str">
        <f>'Data Catalogue 2023_RSS'!L262</f>
        <v>S&amp;P Global and public datasets, and S&amp;P Global modelling methodologies</v>
      </c>
      <c r="M262" s="32" cm="1">
        <f t="array" ref="M262">INDEX('Codebook Machine Read'!T:T,MATCH(TRUE,INDEX('Codebook Machine Read'!S:S='Data Catalogue 2023_RSS'!M262,0),0))</f>
        <v>0</v>
      </c>
      <c r="N262" s="32">
        <f>VLOOKUP('Data Catalogue 2023_RSS'!N262,'Codebook Machine Read'!D:E,2,FALSE)</f>
        <v>36</v>
      </c>
      <c r="O262" s="32">
        <f>VLOOKUP('Data Catalogue 2023_RSS'!O262,'Codebook Machine Read'!A:B,2,FALSE)</f>
        <v>1</v>
      </c>
      <c r="P262" s="33">
        <f>VLOOKUP('Data Catalogue 2023_RSS'!P262,'Codebook Machine Read'!V:W,2,FALSE)</f>
        <v>118</v>
      </c>
      <c r="Q262" s="32">
        <f>VLOOKUP('Data Catalogue 2023_RSS'!Q262,'Codebook Machine Read'!Y:Z,2,FALSE)</f>
        <v>1</v>
      </c>
      <c r="R262" s="32">
        <f>VLOOKUP('Data Catalogue 2023_RSS'!R262,'Codebook Machine Read'!AB:AC,2,FALSE)</f>
        <v>2</v>
      </c>
      <c r="S262" s="34">
        <f>VLOOKUP('Data Catalogue 2023_Excel'!R262,'Codebook Machine Read'!G:H,2,FALSE)</f>
        <v>2</v>
      </c>
      <c r="T262" s="36">
        <f>'Data Catalogue 2023_RSS'!T262</f>
        <v>2019</v>
      </c>
      <c r="U262" s="36">
        <f>'Data Catalogue 2023_RSS'!U262</f>
        <v>2023</v>
      </c>
      <c r="V262" s="34">
        <f>VLOOKUP('Data Catalogue 2023_Excel'!S262,'Codebook Machine Read'!$P:$Q,2, FALSE)</f>
        <v>2</v>
      </c>
      <c r="W262" s="31" t="str">
        <f>'Data Catalogue 2023_RSS'!W262</f>
        <v>https://www.marketplace.spglobal.com/en/datasets/physical-risk-(148)#dataset-overview</v>
      </c>
      <c r="X262" s="35">
        <f>'Data Catalogue 2023_RSS'!X262</f>
        <v>0</v>
      </c>
      <c r="Y262" s="35">
        <f>'Data Catalogue 2023_RSS'!Y262</f>
        <v>1</v>
      </c>
      <c r="Z262" s="35">
        <f>'Data Catalogue 2023_RSS'!Z262</f>
        <v>0</v>
      </c>
      <c r="AA262" s="35">
        <f>'Data Catalogue 2023_RSS'!AA262</f>
        <v>1</v>
      </c>
      <c r="AB262" s="35">
        <f>'Data Catalogue 2023_RSS'!AB262</f>
        <v>0</v>
      </c>
      <c r="AC262" s="35">
        <f>'Data Catalogue 2023_RSS'!AC262</f>
        <v>0</v>
      </c>
      <c r="AD262" s="35">
        <f>'Data Catalogue 2023_RSS'!AD262</f>
        <v>1</v>
      </c>
      <c r="AE262" s="35">
        <f>'Data Catalogue 2023_RSS'!AE262</f>
        <v>1</v>
      </c>
      <c r="AF262" s="31" t="str">
        <f>'Data Catalogue 2023_RSS'!AF262</f>
        <v>The Physical Risk dataset provides asset and company-level physical risk exposure scores and financial impact metrics to help financial and non-financial organizations assess the impact of climate change on their portfolios, operational assets and supply chains. Datasets are accessible upon subscriptions.</v>
      </c>
    </row>
    <row r="263" spans="1:32" x14ac:dyDescent="0.2">
      <c r="A263" s="30">
        <f>'Data Catalogue 2023_RSS'!A263</f>
        <v>261</v>
      </c>
      <c r="B263" s="30">
        <f>'Data Catalogue 2023_RSS'!B263</f>
        <v>70</v>
      </c>
      <c r="C263" s="30">
        <f>'Data Catalogue 2023_RSS'!C263</f>
        <v>1</v>
      </c>
      <c r="D263" s="30" t="str">
        <f>'Data Catalogue 2023_RSS'!D263</f>
        <v>70.1</v>
      </c>
      <c r="E263" s="31" t="str">
        <f>'Data Catalogue 2023_RSS'!E263</f>
        <v>Agriculture/crops impact due to climate change impacts</v>
      </c>
      <c r="F263" s="32">
        <f>VLOOKUP('Data Catalogue 2023_RSS'!F263,'Codebook Machine Read'!J:K,2,FALSE)</f>
        <v>5</v>
      </c>
      <c r="G263" s="32">
        <f>VLOOKUP('Data Catalogue 2023_RSS'!G263,'Codebook Machine Read'!AE:AF,2,FALSE)</f>
        <v>4</v>
      </c>
      <c r="H263" s="32" t="str">
        <f>'Data Catalogue 2023_RSS'!H263</f>
        <v>bycountrymap</v>
      </c>
      <c r="I263" s="32">
        <f>'Data Catalogue 2023_RSS'!I263</f>
        <v>147</v>
      </c>
      <c r="J263" s="30" t="str">
        <f>'Data Catalogue 2023_RSS'!J263</f>
        <v>expphy.phy.agriclimimp.bycountrymap.cieisimp</v>
      </c>
      <c r="K263" s="30" t="str">
        <f>'Data Catalogue 2023_RSS'!K263</f>
        <v>expphy.phy.agriclimimp.bycountrymap.cieisimp.70.1</v>
      </c>
      <c r="L263" s="31" t="str">
        <f>'Data Catalogue 2023_RSS'!L263</f>
        <v>The Inter-Sectoral Impact Model Intercomparison Project (ISIMIP)</v>
      </c>
      <c r="M263" s="32" cm="1">
        <f t="array" ref="M263">INDEX('Codebook Machine Read'!T:T,MATCH(TRUE,INDEX('Codebook Machine Read'!S:S='Data Catalogue 2023_RSS'!M263,0),0))</f>
        <v>79</v>
      </c>
      <c r="N263" s="32">
        <f>VLOOKUP('Data Catalogue 2023_RSS'!N263,'Codebook Machine Read'!D:E,2,FALSE)</f>
        <v>10</v>
      </c>
      <c r="O263" s="32">
        <f>VLOOKUP('Data Catalogue 2023_RSS'!O263,'Codebook Machine Read'!A:B,2,FALSE)</f>
        <v>2</v>
      </c>
      <c r="P263" s="33">
        <f>VLOOKUP('Data Catalogue 2023_RSS'!P263,'Codebook Machine Read'!V:W,2,FALSE)</f>
        <v>24</v>
      </c>
      <c r="Q263" s="32">
        <f>VLOOKUP('Data Catalogue 2023_RSS'!Q263,'Codebook Machine Read'!Y:Z,2,FALSE)</f>
        <v>3</v>
      </c>
      <c r="R263" s="32">
        <f>VLOOKUP('Data Catalogue 2023_RSS'!R263,'Codebook Machine Read'!AB:AC,2,FALSE)</f>
        <v>2</v>
      </c>
      <c r="S263" s="34">
        <f>VLOOKUP('Data Catalogue 2023_Excel'!R263,'Codebook Machine Read'!G:H,2,FALSE)</f>
        <v>1</v>
      </c>
      <c r="T263" s="36">
        <f>'Data Catalogue 2023_RSS'!T263</f>
        <v>2015</v>
      </c>
      <c r="U263" s="36">
        <f>'Data Catalogue 2023_RSS'!U263</f>
        <v>2100</v>
      </c>
      <c r="V263" s="34">
        <f>VLOOKUP('Data Catalogue 2023_Excel'!S263,'Codebook Machine Read'!$P:$Q,2, FALSE)</f>
        <v>99</v>
      </c>
      <c r="W263" s="31" t="str">
        <f>'Data Catalogue 2023_RSS'!W263</f>
        <v>https://climate-impact-explorer.climateanalytics.org/</v>
      </c>
      <c r="X263" s="35">
        <f>'Data Catalogue 2023_RSS'!X263</f>
        <v>0</v>
      </c>
      <c r="Y263" s="35">
        <f>'Data Catalogue 2023_RSS'!Y263</f>
        <v>1</v>
      </c>
      <c r="Z263" s="35">
        <f>'Data Catalogue 2023_RSS'!Z263</f>
        <v>1</v>
      </c>
      <c r="AA263" s="35">
        <f>'Data Catalogue 2023_RSS'!AA263</f>
        <v>1</v>
      </c>
      <c r="AB263" s="35">
        <f>'Data Catalogue 2023_RSS'!AB263</f>
        <v>1</v>
      </c>
      <c r="AC263" s="35">
        <f>'Data Catalogue 2023_RSS'!AC263</f>
        <v>0</v>
      </c>
      <c r="AD263" s="35">
        <f>'Data Catalogue 2023_RSS'!AD263</f>
        <v>1</v>
      </c>
      <c r="AE263" s="35">
        <f>'Data Catalogue 2023_RSS'!AE263</f>
        <v>1</v>
      </c>
      <c r="AF263" s="31" t="str">
        <f>'Data Catalogue 2023_RSS'!AF263</f>
        <v>Data and map shows how changes in Land fraction exposed to Crop Failures is expected to play out over time in Malaysia at different global warming levels compared to the reference period 1986-2006, based on different scenarios.</v>
      </c>
    </row>
    <row r="264" spans="1:32" x14ac:dyDescent="0.2">
      <c r="A264" s="30">
        <f>'Data Catalogue 2023_RSS'!A264</f>
        <v>262</v>
      </c>
      <c r="B264" s="30">
        <f>'Data Catalogue 2023_RSS'!B264</f>
        <v>70</v>
      </c>
      <c r="C264" s="30">
        <f>'Data Catalogue 2023_RSS'!C264</f>
        <v>2</v>
      </c>
      <c r="D264" s="30" t="str">
        <f>'Data Catalogue 2023_RSS'!D264</f>
        <v>70.2</v>
      </c>
      <c r="E264" s="31" t="str">
        <f>'Data Catalogue 2023_RSS'!E264</f>
        <v>Agriculture/crops impact due to climate change impacts</v>
      </c>
      <c r="F264" s="32">
        <f>VLOOKUP('Data Catalogue 2023_RSS'!F264,'Codebook Machine Read'!J:K,2,FALSE)</f>
        <v>5</v>
      </c>
      <c r="G264" s="32">
        <f>VLOOKUP('Data Catalogue 2023_RSS'!G264,'Codebook Machine Read'!AE:AF,2,FALSE)</f>
        <v>4</v>
      </c>
      <c r="H264" s="32" t="str">
        <f>'Data Catalogue 2023_RSS'!H264</f>
        <v>bycountrymap</v>
      </c>
      <c r="I264" s="32">
        <f>'Data Catalogue 2023_RSS'!I264</f>
        <v>147</v>
      </c>
      <c r="J264" s="30" t="str">
        <f>'Data Catalogue 2023_RSS'!J264</f>
        <v>expphy.phy.agriclimimp.bycountrymap.cieisimp</v>
      </c>
      <c r="K264" s="30" t="str">
        <f>'Data Catalogue 2023_RSS'!K264</f>
        <v>expphy.phy.agriclimimp.bycountrymap.cieisimp.70.2</v>
      </c>
      <c r="L264" s="31" t="str">
        <f>'Data Catalogue 2023_RSS'!L264</f>
        <v>The Inter-Sectoral Impact Model Intercomparison Project (ISIMIP)</v>
      </c>
      <c r="M264" s="32" cm="1">
        <f t="array" ref="M264">INDEX('Codebook Machine Read'!T:T,MATCH(TRUE,INDEX('Codebook Machine Read'!S:S='Data Catalogue 2023_RSS'!M264,0),0))</f>
        <v>53</v>
      </c>
      <c r="N264" s="32">
        <f>VLOOKUP('Data Catalogue 2023_RSS'!N264,'Codebook Machine Read'!D:E,2,FALSE)</f>
        <v>10</v>
      </c>
      <c r="O264" s="32">
        <f>VLOOKUP('Data Catalogue 2023_RSS'!O264,'Codebook Machine Read'!A:B,2,FALSE)</f>
        <v>2</v>
      </c>
      <c r="P264" s="33">
        <f>VLOOKUP('Data Catalogue 2023_RSS'!P264,'Codebook Machine Read'!V:W,2,FALSE)</f>
        <v>24</v>
      </c>
      <c r="Q264" s="32">
        <f>VLOOKUP('Data Catalogue 2023_RSS'!Q264,'Codebook Machine Read'!Y:Z,2,FALSE)</f>
        <v>3</v>
      </c>
      <c r="R264" s="32">
        <f>VLOOKUP('Data Catalogue 2023_RSS'!R264,'Codebook Machine Read'!AB:AC,2,FALSE)</f>
        <v>2</v>
      </c>
      <c r="S264" s="34">
        <f>VLOOKUP('Data Catalogue 2023_Excel'!R264,'Codebook Machine Read'!G:H,2,FALSE)</f>
        <v>1</v>
      </c>
      <c r="T264" s="36">
        <f>'Data Catalogue 2023_RSS'!T264</f>
        <v>2015</v>
      </c>
      <c r="U264" s="36">
        <f>'Data Catalogue 2023_RSS'!U264</f>
        <v>2100</v>
      </c>
      <c r="V264" s="34">
        <f>VLOOKUP('Data Catalogue 2023_Excel'!S264,'Codebook Machine Read'!$P:$Q,2, FALSE)</f>
        <v>99</v>
      </c>
      <c r="W264" s="31" t="str">
        <f>'Data Catalogue 2023_RSS'!W264</f>
        <v>https://climate-impact-explorer.climateanalytics.org/</v>
      </c>
      <c r="X264" s="35">
        <f>'Data Catalogue 2023_RSS'!X264</f>
        <v>0</v>
      </c>
      <c r="Y264" s="35">
        <f>'Data Catalogue 2023_RSS'!Y264</f>
        <v>1</v>
      </c>
      <c r="Z264" s="35">
        <f>'Data Catalogue 2023_RSS'!Z264</f>
        <v>1</v>
      </c>
      <c r="AA264" s="35">
        <f>'Data Catalogue 2023_RSS'!AA264</f>
        <v>1</v>
      </c>
      <c r="AB264" s="35">
        <f>'Data Catalogue 2023_RSS'!AB264</f>
        <v>1</v>
      </c>
      <c r="AC264" s="35">
        <f>'Data Catalogue 2023_RSS'!AC264</f>
        <v>0</v>
      </c>
      <c r="AD264" s="35">
        <f>'Data Catalogue 2023_RSS'!AD264</f>
        <v>1</v>
      </c>
      <c r="AE264" s="35">
        <f>'Data Catalogue 2023_RSS'!AE264</f>
        <v>1</v>
      </c>
      <c r="AF264" s="31" t="str">
        <f>'Data Catalogue 2023_RSS'!AF264</f>
        <v>Data and map shows how changes in fraction of Population exposed to Crop Failures is expected to play out over time in Malaysia at different global warming levels compared to the reference period 1986-2006, based on different scenarios.</v>
      </c>
    </row>
    <row r="265" spans="1:32" x14ac:dyDescent="0.2">
      <c r="A265" s="30">
        <f>'Data Catalogue 2023_RSS'!A265</f>
        <v>263</v>
      </c>
      <c r="B265" s="30">
        <f>'Data Catalogue 2023_RSS'!B265</f>
        <v>70</v>
      </c>
      <c r="C265" s="30">
        <f>'Data Catalogue 2023_RSS'!C265</f>
        <v>3</v>
      </c>
      <c r="D265" s="30" t="str">
        <f>'Data Catalogue 2023_RSS'!D265</f>
        <v>70.3</v>
      </c>
      <c r="E265" s="31" t="str">
        <f>'Data Catalogue 2023_RSS'!E265</f>
        <v>Agriculture/crops impact due to climate change impacts</v>
      </c>
      <c r="F265" s="32">
        <f>VLOOKUP('Data Catalogue 2023_RSS'!F265,'Codebook Machine Read'!J:K,2,FALSE)</f>
        <v>5</v>
      </c>
      <c r="G265" s="32">
        <f>VLOOKUP('Data Catalogue 2023_RSS'!G265,'Codebook Machine Read'!AE:AF,2,FALSE)</f>
        <v>4</v>
      </c>
      <c r="H265" s="32" t="str">
        <f>'Data Catalogue 2023_RSS'!H265</f>
        <v>region</v>
      </c>
      <c r="I265" s="32">
        <f>'Data Catalogue 2023_RSS'!I265</f>
        <v>148</v>
      </c>
      <c r="J265" s="30" t="str">
        <f>'Data Catalogue 2023_RSS'!J265</f>
        <v>expphy.phy.agriclimimp.region.naturecom</v>
      </c>
      <c r="K265" s="30" t="str">
        <f>'Data Catalogue 2023_RSS'!K265</f>
        <v>expphy.phy.agriclimimp.region.naturecom.70.3</v>
      </c>
      <c r="L265" s="31" t="str">
        <f>'Data Catalogue 2023_RSS'!L265</f>
        <v>Not Applicable</v>
      </c>
      <c r="M265" s="32" cm="1">
        <f t="array" ref="M265">INDEX('Codebook Machine Read'!T:T,MATCH(TRUE,INDEX('Codebook Machine Read'!S:S='Data Catalogue 2023_RSS'!M265,0),0))</f>
        <v>65</v>
      </c>
      <c r="N265" s="32">
        <f>VLOOKUP('Data Catalogue 2023_RSS'!N265,'Codebook Machine Read'!D:E,2,FALSE)</f>
        <v>31</v>
      </c>
      <c r="O265" s="32">
        <f>VLOOKUP('Data Catalogue 2023_RSS'!O265,'Codebook Machine Read'!A:B,2,FALSE)</f>
        <v>1</v>
      </c>
      <c r="P265" s="33">
        <f>VLOOKUP('Data Catalogue 2023_RSS'!P265,'Codebook Machine Read'!V:W,2,FALSE)</f>
        <v>105</v>
      </c>
      <c r="Q265" s="32">
        <f>VLOOKUP('Data Catalogue 2023_RSS'!Q265,'Codebook Machine Read'!Y:Z,2,FALSE)</f>
        <v>2</v>
      </c>
      <c r="R265" s="32">
        <f>VLOOKUP('Data Catalogue 2023_RSS'!R265,'Codebook Machine Read'!AB:AC,2,FALSE)</f>
        <v>2</v>
      </c>
      <c r="S265" s="34">
        <f>VLOOKUP('Data Catalogue 2023_Excel'!R265,'Codebook Machine Read'!G:H,2,FALSE)</f>
        <v>1</v>
      </c>
      <c r="T265" s="36">
        <f>'Data Catalogue 2023_RSS'!T265</f>
        <v>2000</v>
      </c>
      <c r="U265" s="36">
        <f>'Data Catalogue 2023_RSS'!U265</f>
        <v>2100</v>
      </c>
      <c r="V265" s="34">
        <f>VLOOKUP('Data Catalogue 2023_Excel'!S265,'Codebook Machine Read'!$P:$Q,2, FALSE)</f>
        <v>7</v>
      </c>
      <c r="W265" s="31" t="str">
        <f>'Data Catalogue 2023_RSS'!W265</f>
        <v>https://www.nature.com/articles/s41597-022-01150-7#Sec10</v>
      </c>
      <c r="X265" s="35">
        <f>'Data Catalogue 2023_RSS'!X265</f>
        <v>0</v>
      </c>
      <c r="Y265" s="35">
        <f>'Data Catalogue 2023_RSS'!Y265</f>
        <v>0</v>
      </c>
      <c r="Z265" s="35">
        <f>'Data Catalogue 2023_RSS'!Z265</f>
        <v>0</v>
      </c>
      <c r="AA265" s="35">
        <f>'Data Catalogue 2023_RSS'!AA265</f>
        <v>0</v>
      </c>
      <c r="AB265" s="35">
        <f>'Data Catalogue 2023_RSS'!AB265</f>
        <v>0</v>
      </c>
      <c r="AC265" s="35">
        <f>'Data Catalogue 2023_RSS'!AC265</f>
        <v>0</v>
      </c>
      <c r="AD265" s="35">
        <f>'Data Catalogue 2023_RSS'!AD265</f>
        <v>1</v>
      </c>
      <c r="AE265" s="35">
        <f>'Data Catalogue 2023_RSS'!AE265</f>
        <v>1</v>
      </c>
      <c r="AF265" s="31" t="str">
        <f>'Data Catalogue 2023_RSS'!AF265</f>
        <v>Data sets including crop model simulations produced by AgMIP were subjected to statistical analysis and the results were used to quantify the impacts of climate change on major crops.</v>
      </c>
    </row>
    <row r="266" spans="1:32" x14ac:dyDescent="0.2">
      <c r="A266" s="30">
        <f>'Data Catalogue 2023_RSS'!A266</f>
        <v>264</v>
      </c>
      <c r="B266" s="30">
        <f>'Data Catalogue 2023_RSS'!B266</f>
        <v>70</v>
      </c>
      <c r="C266" s="30">
        <f>'Data Catalogue 2023_RSS'!C266</f>
        <v>4</v>
      </c>
      <c r="D266" s="30" t="str">
        <f>'Data Catalogue 2023_RSS'!D266</f>
        <v>70.4</v>
      </c>
      <c r="E266" s="31" t="str">
        <f>'Data Catalogue 2023_RSS'!E266</f>
        <v>Agriculture/crops impact due to climate change impacts</v>
      </c>
      <c r="F266" s="32">
        <f>VLOOKUP('Data Catalogue 2023_RSS'!F266,'Codebook Machine Read'!J:K,2,FALSE)</f>
        <v>5</v>
      </c>
      <c r="G266" s="32">
        <f>VLOOKUP('Data Catalogue 2023_RSS'!G266,'Codebook Machine Read'!AE:AF,2,FALSE)</f>
        <v>4</v>
      </c>
      <c r="H266" s="32" t="str">
        <f>'Data Catalogue 2023_RSS'!H266</f>
        <v>region</v>
      </c>
      <c r="I266" s="32">
        <f>'Data Catalogue 2023_RSS'!I266</f>
        <v>148</v>
      </c>
      <c r="J266" s="30" t="str">
        <f>'Data Catalogue 2023_RSS'!J266</f>
        <v>expphy.phy.agriclimimp.region.na</v>
      </c>
      <c r="K266" s="30" t="str">
        <f>'Data Catalogue 2023_RSS'!K266</f>
        <v>expphy.phy.agriclimimp.region.na.70.4</v>
      </c>
      <c r="L266" s="31" t="str">
        <f>'Data Catalogue 2023_RSS'!L266</f>
        <v>Not Applicable</v>
      </c>
      <c r="M266" s="32" cm="1">
        <f t="array" ref="M266">INDEX('Codebook Machine Read'!T:T,MATCH(TRUE,INDEX('Codebook Machine Read'!S:S='Data Catalogue 2023_RSS'!M266,0),0))</f>
        <v>65</v>
      </c>
      <c r="N266" s="32">
        <f>VLOOKUP('Data Catalogue 2023_RSS'!N266,'Codebook Machine Read'!D:E,2,FALSE)</f>
        <v>31</v>
      </c>
      <c r="O266" s="32">
        <f>VLOOKUP('Data Catalogue 2023_RSS'!O266,'Codebook Machine Read'!A:B,2,FALSE)</f>
        <v>1</v>
      </c>
      <c r="P266" s="33">
        <f>VLOOKUP('Data Catalogue 2023_RSS'!P266,'Codebook Machine Read'!V:W,2,FALSE)</f>
        <v>0</v>
      </c>
      <c r="Q266" s="32">
        <f>VLOOKUP('Data Catalogue 2023_RSS'!Q266,'Codebook Machine Read'!Y:Z,2,FALSE)</f>
        <v>0</v>
      </c>
      <c r="R266" s="32">
        <f>VLOOKUP('Data Catalogue 2023_RSS'!R266,'Codebook Machine Read'!AB:AC,2,FALSE)</f>
        <v>0</v>
      </c>
      <c r="S266" s="34">
        <f>VLOOKUP('Data Catalogue 2023_Excel'!R266,'Codebook Machine Read'!G:H,2,FALSE)</f>
        <v>0</v>
      </c>
      <c r="T266" s="36">
        <f>'Data Catalogue 2023_RSS'!T266</f>
        <v>0</v>
      </c>
      <c r="U266" s="36">
        <f>'Data Catalogue 2023_RSS'!U266</f>
        <v>0</v>
      </c>
      <c r="V266" s="34">
        <f>VLOOKUP('Data Catalogue 2023_Excel'!S266,'Codebook Machine Read'!$P:$Q,2, FALSE)</f>
        <v>0</v>
      </c>
      <c r="W266" s="31" t="str">
        <f>'Data Catalogue 2023_RSS'!W266</f>
        <v>Not available</v>
      </c>
      <c r="X266" s="35">
        <f>'Data Catalogue 2023_RSS'!X266</f>
        <v>0</v>
      </c>
      <c r="Y266" s="35">
        <f>'Data Catalogue 2023_RSS'!Y266</f>
        <v>0</v>
      </c>
      <c r="Z266" s="35">
        <f>'Data Catalogue 2023_RSS'!Z266</f>
        <v>0</v>
      </c>
      <c r="AA266" s="35">
        <f>'Data Catalogue 2023_RSS'!AA266</f>
        <v>0</v>
      </c>
      <c r="AB266" s="35">
        <f>'Data Catalogue 2023_RSS'!AB266</f>
        <v>0</v>
      </c>
      <c r="AC266" s="35">
        <f>'Data Catalogue 2023_RSS'!AC266</f>
        <v>0</v>
      </c>
      <c r="AD266" s="35">
        <f>'Data Catalogue 2023_RSS'!AD266</f>
        <v>1</v>
      </c>
      <c r="AE266" s="35">
        <f>'Data Catalogue 2023_RSS'!AE266</f>
        <v>1</v>
      </c>
      <c r="AF266" s="31" t="str">
        <f>'Data Catalogue 2023_RSS'!AF266</f>
        <v>Data is not available. Users can have a read on an article from naturefood on Climate impacts on global agriculture emerge earlier in new generation of climate and crop models though this link: https://www.nature.com/articles/s43016-021-00400-y</v>
      </c>
    </row>
    <row r="267" spans="1:32" x14ac:dyDescent="0.2">
      <c r="A267" s="30">
        <f>'Data Catalogue 2023_RSS'!A267</f>
        <v>265</v>
      </c>
      <c r="B267" s="30">
        <f>'Data Catalogue 2023_RSS'!B267</f>
        <v>71</v>
      </c>
      <c r="C267" s="30">
        <f>'Data Catalogue 2023_RSS'!C267</f>
        <v>1</v>
      </c>
      <c r="D267" s="30" t="str">
        <f>'Data Catalogue 2023_RSS'!D267</f>
        <v>71.1</v>
      </c>
      <c r="E267" s="31" t="str">
        <f>'Data Catalogue 2023_RSS'!E267</f>
        <v>Impact of Disasters to Infrastructure</v>
      </c>
      <c r="F267" s="32">
        <f>VLOOKUP('Data Catalogue 2023_RSS'!F267,'Codebook Machine Read'!J:K,2,FALSE)</f>
        <v>5</v>
      </c>
      <c r="G267" s="32">
        <f>VLOOKUP('Data Catalogue 2023_RSS'!G267,'Codebook Machine Read'!AE:AF,2,FALSE)</f>
        <v>4</v>
      </c>
      <c r="H267" s="32" t="str">
        <f>'Data Catalogue 2023_RSS'!H267</f>
        <v>sector</v>
      </c>
      <c r="I267" s="32">
        <f>'Data Catalogue 2023_RSS'!I267</f>
        <v>149</v>
      </c>
      <c r="J267" s="30" t="str">
        <f>'Data Catalogue 2023_RSS'!J267</f>
        <v>expphy.phy.infraimp.sector.dosmnadma</v>
      </c>
      <c r="K267" s="30" t="str">
        <f>'Data Catalogue 2023_RSS'!K267</f>
        <v>expphy.phy.infraimp.sector.dosmnadma.71.1</v>
      </c>
      <c r="L267" s="31" t="str">
        <f>'Data Catalogue 2023_RSS'!L267</f>
        <v>UN Sustainable Development Goal Indicator</v>
      </c>
      <c r="M267" s="32" cm="1">
        <f t="array" ref="M267">INDEX('Codebook Machine Read'!T:T,MATCH(TRUE,INDEX('Codebook Machine Read'!S:S='Data Catalogue 2023_RSS'!M267,0),0))</f>
        <v>101</v>
      </c>
      <c r="N267" s="32">
        <f>VLOOKUP('Data Catalogue 2023_RSS'!N267,'Codebook Machine Read'!D:E,2,FALSE)</f>
        <v>36</v>
      </c>
      <c r="O267" s="32">
        <f>VLOOKUP('Data Catalogue 2023_RSS'!O267,'Codebook Machine Read'!A:B,2,FALSE)</f>
        <v>1</v>
      </c>
      <c r="P267" s="33">
        <f>VLOOKUP('Data Catalogue 2023_RSS'!P267,'Codebook Machine Read'!V:W,2,FALSE)</f>
        <v>34</v>
      </c>
      <c r="Q267" s="32">
        <f>VLOOKUP('Data Catalogue 2023_RSS'!Q267,'Codebook Machine Read'!Y:Z,2,FALSE)</f>
        <v>4</v>
      </c>
      <c r="R267" s="32">
        <f>VLOOKUP('Data Catalogue 2023_RSS'!R267,'Codebook Machine Read'!AB:AC,2,FALSE)</f>
        <v>1</v>
      </c>
      <c r="S267" s="34">
        <f>VLOOKUP('Data Catalogue 2023_Excel'!R267,'Codebook Machine Read'!G:H,2,FALSE)</f>
        <v>1</v>
      </c>
      <c r="T267" s="36">
        <f>'Data Catalogue 2023_RSS'!T267</f>
        <v>2016</v>
      </c>
      <c r="U267" s="36">
        <f>'Data Catalogue 2023_RSS'!U267</f>
        <v>2020</v>
      </c>
      <c r="V267" s="34">
        <f>VLOOKUP('Data Catalogue 2023_Excel'!S267,'Codebook Machine Read'!$P:$Q,2, FALSE)</f>
        <v>7</v>
      </c>
      <c r="W267" s="31" t="str">
        <f>'Data Catalogue 2023_RSS'!W267</f>
        <v>https://tableau.dosm.gov.my/t/SDG/views/Goal11_15832034804310/Story11_a_1?%3Aembed=y&amp;%3AisGuestRedirectFromVizportal=y</v>
      </c>
      <c r="X267" s="35">
        <f>'Data Catalogue 2023_RSS'!X267</f>
        <v>0</v>
      </c>
      <c r="Y267" s="35">
        <f>'Data Catalogue 2023_RSS'!Y267</f>
        <v>1</v>
      </c>
      <c r="Z267" s="35">
        <f>'Data Catalogue 2023_RSS'!Z267</f>
        <v>1</v>
      </c>
      <c r="AA267" s="35">
        <f>'Data Catalogue 2023_RSS'!AA267</f>
        <v>0</v>
      </c>
      <c r="AB267" s="35">
        <f>'Data Catalogue 2023_RSS'!AB267</f>
        <v>1</v>
      </c>
      <c r="AC267" s="35">
        <f>'Data Catalogue 2023_RSS'!AC267</f>
        <v>0</v>
      </c>
      <c r="AD267" s="35">
        <f>'Data Catalogue 2023_RSS'!AD267</f>
        <v>1</v>
      </c>
      <c r="AE267" s="35">
        <f>'Data Catalogue 2023_RSS'!AE267</f>
        <v>1</v>
      </c>
      <c r="AF267" s="31" t="str">
        <f>'Data Catalogue 2023_RSS'!AF267</f>
        <v>DOSM publishes data measuring progress of each of the UN Sustainable Development Goal Indicators. This data is for Indicator 11.5.3: Damage to critical infrastructure and number of disruptions attributed to disasters.</v>
      </c>
    </row>
    <row r="268" spans="1:32" x14ac:dyDescent="0.2">
      <c r="A268" s="30">
        <f>'Data Catalogue 2023_RSS'!A268</f>
        <v>266</v>
      </c>
      <c r="B268" s="30">
        <f>'Data Catalogue 2023_RSS'!B268</f>
        <v>72</v>
      </c>
      <c r="C268" s="30">
        <f>'Data Catalogue 2023_RSS'!C268</f>
        <v>1</v>
      </c>
      <c r="D268" s="30" t="str">
        <f>'Data Catalogue 2023_RSS'!D268</f>
        <v>72.1</v>
      </c>
      <c r="E268" s="31" t="str">
        <f>'Data Catalogue 2023_RSS'!E268</f>
        <v>Asset value at risk (VaR) arising from natural catastrophes</v>
      </c>
      <c r="F268" s="32">
        <f>VLOOKUP('Data Catalogue 2023_RSS'!F268,'Codebook Machine Read'!J:K,2,FALSE)</f>
        <v>5</v>
      </c>
      <c r="G268" s="32">
        <f>VLOOKUP('Data Catalogue 2023_RSS'!G268,'Codebook Machine Read'!AE:AF,2,FALSE)</f>
        <v>4</v>
      </c>
      <c r="H268" s="32" t="str">
        <f>'Data Catalogue 2023_RSS'!H268</f>
        <v>area</v>
      </c>
      <c r="I268" s="32">
        <f>'Data Catalogue 2023_RSS'!I268</f>
        <v>150</v>
      </c>
      <c r="J268" s="30" t="str">
        <f>'Data Catalogue 2023_RSS'!J268</f>
        <v>expphy.phy.assetvarnatcat.area.easyxdi</v>
      </c>
      <c r="K268" s="30" t="str">
        <f>'Data Catalogue 2023_RSS'!K268</f>
        <v>expphy.phy.assetvarnatcat.area.easyxdi.72.1</v>
      </c>
      <c r="L268" s="31" t="str">
        <f>'Data Catalogue 2023_RSS'!L268</f>
        <v>Climate VaR</v>
      </c>
      <c r="M268" s="32" cm="1">
        <f t="array" ref="M268">INDEX('Codebook Machine Read'!T:T,MATCH(TRUE,INDEX('Codebook Machine Read'!S:S='Data Catalogue 2023_RSS'!M268,0),0))</f>
        <v>3</v>
      </c>
      <c r="N268" s="32">
        <f>VLOOKUP('Data Catalogue 2023_RSS'!N268,'Codebook Machine Read'!D:E,2,FALSE)</f>
        <v>1</v>
      </c>
      <c r="O268" s="32">
        <f>VLOOKUP('Data Catalogue 2023_RSS'!O268,'Codebook Machine Read'!A:B,2,FALSE)</f>
        <v>2</v>
      </c>
      <c r="P268" s="33">
        <f>VLOOKUP('Data Catalogue 2023_RSS'!P268,'Codebook Machine Read'!V:W,2,FALSE)</f>
        <v>37</v>
      </c>
      <c r="Q268" s="32">
        <f>VLOOKUP('Data Catalogue 2023_RSS'!Q268,'Codebook Machine Read'!Y:Z,2,FALSE)</f>
        <v>1</v>
      </c>
      <c r="R268" s="32">
        <f>VLOOKUP('Data Catalogue 2023_RSS'!R268,'Codebook Machine Read'!AB:AC,2,FALSE)</f>
        <v>2</v>
      </c>
      <c r="S268" s="34">
        <f>VLOOKUP('Data Catalogue 2023_Excel'!R268,'Codebook Machine Read'!G:H,2,FALSE)</f>
        <v>2</v>
      </c>
      <c r="T268" s="36">
        <f>'Data Catalogue 2023_RSS'!T268</f>
        <v>1990</v>
      </c>
      <c r="U268" s="36">
        <f>'Data Catalogue 2023_RSS'!U268</f>
        <v>2100</v>
      </c>
      <c r="V268" s="34">
        <f>VLOOKUP('Data Catalogue 2023_Excel'!S268,'Codebook Machine Read'!$P:$Q,2, FALSE)</f>
        <v>7</v>
      </c>
      <c r="W268" s="31" t="str">
        <f>'Data Catalogue 2023_RSS'!W268</f>
        <v>https://easyxdi.com/</v>
      </c>
      <c r="X268" s="35">
        <f>'Data Catalogue 2023_RSS'!X268</f>
        <v>0</v>
      </c>
      <c r="Y268" s="35">
        <f>'Data Catalogue 2023_RSS'!Y268</f>
        <v>1</v>
      </c>
      <c r="Z268" s="35">
        <f>'Data Catalogue 2023_RSS'!Z268</f>
        <v>1</v>
      </c>
      <c r="AA268" s="35">
        <f>'Data Catalogue 2023_RSS'!AA268</f>
        <v>1</v>
      </c>
      <c r="AB268" s="35">
        <f>'Data Catalogue 2023_RSS'!AB268</f>
        <v>0</v>
      </c>
      <c r="AC268" s="35">
        <f>'Data Catalogue 2023_RSS'!AC268</f>
        <v>1</v>
      </c>
      <c r="AD268" s="35">
        <f>'Data Catalogue 2023_RSS'!AD268</f>
        <v>0</v>
      </c>
      <c r="AE268" s="35">
        <f>'Data Catalogue 2023_RSS'!AE268</f>
        <v>0</v>
      </c>
      <c r="AF268" s="31" t="str">
        <f>'Data Catalogue 2023_RSS'!AF268</f>
        <v>Easy XDI helps to ascertain value at risk for building replacement cost. It covers different perils at individual asset level and location. The site provides both surface level (free)  and in depth level (requires subscription) of analysis.</v>
      </c>
    </row>
    <row r="269" spans="1:32" x14ac:dyDescent="0.2">
      <c r="A269" s="30">
        <f>'Data Catalogue 2023_RSS'!A269</f>
        <v>267</v>
      </c>
      <c r="B269" s="30">
        <f>'Data Catalogue 2023_RSS'!B269</f>
        <v>72</v>
      </c>
      <c r="C269" s="30">
        <f>'Data Catalogue 2023_RSS'!C269</f>
        <v>2</v>
      </c>
      <c r="D269" s="30" t="str">
        <f>'Data Catalogue 2023_RSS'!D269</f>
        <v>72.2</v>
      </c>
      <c r="E269" s="31" t="str">
        <f>'Data Catalogue 2023_RSS'!E269</f>
        <v>Asset value at risk (VaR) arising from natural catastrophes</v>
      </c>
      <c r="F269" s="32">
        <f>VLOOKUP('Data Catalogue 2023_RSS'!F269,'Codebook Machine Read'!J:K,2,FALSE)</f>
        <v>5</v>
      </c>
      <c r="G269" s="32">
        <f>VLOOKUP('Data Catalogue 2023_RSS'!G269,'Codebook Machine Read'!AE:AF,2,FALSE)</f>
        <v>4</v>
      </c>
      <c r="H269" s="32" t="str">
        <f>'Data Catalogue 2023_RSS'!H269</f>
        <v>area</v>
      </c>
      <c r="I269" s="32">
        <f>'Data Catalogue 2023_RSS'!I269</f>
        <v>150</v>
      </c>
      <c r="J269" s="30" t="str">
        <f>'Data Catalogue 2023_RSS'!J269</f>
        <v>expphy.phy.assetvarnatcat.area.easyxdi</v>
      </c>
      <c r="K269" s="30" t="str">
        <f>'Data Catalogue 2023_RSS'!K269</f>
        <v>expphy.phy.assetvarnatcat.area.easyxdi.72.2</v>
      </c>
      <c r="L269" s="31" t="str">
        <f>'Data Catalogue 2023_RSS'!L269</f>
        <v>Climate VaR</v>
      </c>
      <c r="M269" s="32" cm="1">
        <f t="array" ref="M269">INDEX('Codebook Machine Read'!T:T,MATCH(TRUE,INDEX('Codebook Machine Read'!S:S='Data Catalogue 2023_RSS'!M269,0),0))</f>
        <v>3</v>
      </c>
      <c r="N269" s="32">
        <f>VLOOKUP('Data Catalogue 2023_RSS'!N269,'Codebook Machine Read'!D:E,2,FALSE)</f>
        <v>1</v>
      </c>
      <c r="O269" s="32">
        <f>VLOOKUP('Data Catalogue 2023_RSS'!O269,'Codebook Machine Read'!A:B,2,FALSE)</f>
        <v>2</v>
      </c>
      <c r="P269" s="33">
        <f>VLOOKUP('Data Catalogue 2023_RSS'!P269,'Codebook Machine Read'!V:W,2,FALSE)</f>
        <v>37</v>
      </c>
      <c r="Q269" s="32">
        <f>VLOOKUP('Data Catalogue 2023_RSS'!Q269,'Codebook Machine Read'!Y:Z,2,FALSE)</f>
        <v>1</v>
      </c>
      <c r="R269" s="32">
        <f>VLOOKUP('Data Catalogue 2023_RSS'!R269,'Codebook Machine Read'!AB:AC,2,FALSE)</f>
        <v>2</v>
      </c>
      <c r="S269" s="34">
        <f>VLOOKUP('Data Catalogue 2023_Excel'!R269,'Codebook Machine Read'!G:H,2,FALSE)</f>
        <v>2</v>
      </c>
      <c r="T269" s="36">
        <f>'Data Catalogue 2023_RSS'!T269</f>
        <v>1990</v>
      </c>
      <c r="U269" s="36">
        <f>'Data Catalogue 2023_RSS'!U269</f>
        <v>2100</v>
      </c>
      <c r="V269" s="34">
        <f>VLOOKUP('Data Catalogue 2023_Excel'!S269,'Codebook Machine Read'!$P:$Q,2, FALSE)</f>
        <v>7</v>
      </c>
      <c r="W269" s="31" t="str">
        <f>'Data Catalogue 2023_RSS'!W269</f>
        <v>https://easyxdi.com/pricing</v>
      </c>
      <c r="X269" s="35">
        <f>'Data Catalogue 2023_RSS'!X269</f>
        <v>0</v>
      </c>
      <c r="Y269" s="35">
        <f>'Data Catalogue 2023_RSS'!Y269</f>
        <v>1</v>
      </c>
      <c r="Z269" s="35">
        <f>'Data Catalogue 2023_RSS'!Z269</f>
        <v>1</v>
      </c>
      <c r="AA269" s="35">
        <f>'Data Catalogue 2023_RSS'!AA269</f>
        <v>1</v>
      </c>
      <c r="AB269" s="35">
        <f>'Data Catalogue 2023_RSS'!AB269</f>
        <v>0</v>
      </c>
      <c r="AC269" s="35">
        <f>'Data Catalogue 2023_RSS'!AC269</f>
        <v>1</v>
      </c>
      <c r="AD269" s="35">
        <f>'Data Catalogue 2023_RSS'!AD269</f>
        <v>0</v>
      </c>
      <c r="AE269" s="35">
        <f>'Data Catalogue 2023_RSS'!AE269</f>
        <v>0</v>
      </c>
      <c r="AF269" s="31" t="str">
        <f>'Data Catalogue 2023_RSS'!AF269</f>
        <v>Easy XDI helps to ascertain value at risk for building replacement cost. It covers different perils at individual asset level and location. The site provides both surface level (free)  and in depth level (requires subscription) of analysis.</v>
      </c>
    </row>
    <row r="270" spans="1:32" x14ac:dyDescent="0.2">
      <c r="A270" s="30">
        <f>'Data Catalogue 2023_RSS'!A270</f>
        <v>268</v>
      </c>
      <c r="B270" s="30">
        <f>'Data Catalogue 2023_RSS'!B270</f>
        <v>72</v>
      </c>
      <c r="C270" s="30">
        <f>'Data Catalogue 2023_RSS'!C270</f>
        <v>3</v>
      </c>
      <c r="D270" s="30" t="str">
        <f>'Data Catalogue 2023_RSS'!D270</f>
        <v>72.3</v>
      </c>
      <c r="E270" s="31" t="str">
        <f>'Data Catalogue 2023_RSS'!E270</f>
        <v>Asset value at risk (VaR) arising from natural catastrophes</v>
      </c>
      <c r="F270" s="32">
        <f>VLOOKUP('Data Catalogue 2023_RSS'!F270,'Codebook Machine Read'!J:K,2,FALSE)</f>
        <v>5</v>
      </c>
      <c r="G270" s="32">
        <f>VLOOKUP('Data Catalogue 2023_RSS'!G270,'Codebook Machine Read'!AE:AF,2,FALSE)</f>
        <v>4</v>
      </c>
      <c r="H270" s="32" t="str">
        <f>'Data Catalogue 2023_RSS'!H270</f>
        <v>entity</v>
      </c>
      <c r="I270" s="32">
        <f>'Data Catalogue 2023_RSS'!I270</f>
        <v>151</v>
      </c>
      <c r="J270" s="30" t="str">
        <f>'Data Catalogue 2023_RSS'!J270</f>
        <v>expphy.phy.assetvarnatcat.entity.msci</v>
      </c>
      <c r="K270" s="30" t="str">
        <f>'Data Catalogue 2023_RSS'!K270</f>
        <v>expphy.phy.assetvarnatcat.entity.msci.72.3</v>
      </c>
      <c r="L270" s="31" t="str">
        <f>'Data Catalogue 2023_RSS'!L270</f>
        <v>Climate VaR</v>
      </c>
      <c r="M270" s="32" cm="1">
        <f t="array" ref="M270">INDEX('Codebook Machine Read'!T:T,MATCH(TRUE,INDEX('Codebook Machine Read'!S:S='Data Catalogue 2023_RSS'!M270,0),0))</f>
        <v>3</v>
      </c>
      <c r="N270" s="32">
        <f>VLOOKUP('Data Catalogue 2023_RSS'!N270,'Codebook Machine Read'!D:E,2,FALSE)</f>
        <v>15</v>
      </c>
      <c r="O270" s="32">
        <f>VLOOKUP('Data Catalogue 2023_RSS'!O270,'Codebook Machine Read'!A:B,2,FALSE)</f>
        <v>1</v>
      </c>
      <c r="P270" s="33">
        <f>VLOOKUP('Data Catalogue 2023_RSS'!P270,'Codebook Machine Read'!V:W,2,FALSE)</f>
        <v>95</v>
      </c>
      <c r="Q270" s="32">
        <f>VLOOKUP('Data Catalogue 2023_RSS'!Q270,'Codebook Machine Read'!Y:Z,2,FALSE)</f>
        <v>1</v>
      </c>
      <c r="R270" s="32">
        <f>VLOOKUP('Data Catalogue 2023_RSS'!R270,'Codebook Machine Read'!AB:AC,2,FALSE)</f>
        <v>2</v>
      </c>
      <c r="S270" s="34">
        <f>VLOOKUP('Data Catalogue 2023_Excel'!R270,'Codebook Machine Read'!G:H,2,FALSE)</f>
        <v>2</v>
      </c>
      <c r="T270" s="36">
        <f>'Data Catalogue 2023_RSS'!T270</f>
        <v>0</v>
      </c>
      <c r="U270" s="36">
        <f>'Data Catalogue 2023_RSS'!U270</f>
        <v>0</v>
      </c>
      <c r="V270" s="34">
        <f>VLOOKUP('Data Catalogue 2023_Excel'!S270,'Codebook Machine Read'!$P:$Q,2, FALSE)</f>
        <v>0</v>
      </c>
      <c r="W270" s="31" t="str">
        <f>'Data Catalogue 2023_RSS'!W270</f>
        <v>https://www.msci.com/www/research-report/value-at-risk-for-asset/019081046</v>
      </c>
      <c r="X270" s="35">
        <f>'Data Catalogue 2023_RSS'!X270</f>
        <v>0</v>
      </c>
      <c r="Y270" s="35">
        <f>'Data Catalogue 2023_RSS'!Y270</f>
        <v>1</v>
      </c>
      <c r="Z270" s="35">
        <f>'Data Catalogue 2023_RSS'!Z270</f>
        <v>1</v>
      </c>
      <c r="AA270" s="35">
        <f>'Data Catalogue 2023_RSS'!AA270</f>
        <v>1</v>
      </c>
      <c r="AB270" s="35">
        <f>'Data Catalogue 2023_RSS'!AB270</f>
        <v>0</v>
      </c>
      <c r="AC270" s="35">
        <f>'Data Catalogue 2023_RSS'!AC270</f>
        <v>1</v>
      </c>
      <c r="AD270" s="35">
        <f>'Data Catalogue 2023_RSS'!AD270</f>
        <v>0</v>
      </c>
      <c r="AE270" s="35">
        <f>'Data Catalogue 2023_RSS'!AE270</f>
        <v>0</v>
      </c>
      <c r="AF270" s="31" t="str">
        <f>'Data Catalogue 2023_RSS'!AF270</f>
        <v>Data is available upon subscription.</v>
      </c>
    </row>
    <row r="271" spans="1:32" x14ac:dyDescent="0.2">
      <c r="A271" s="30">
        <f>'Data Catalogue 2023_RSS'!A271</f>
        <v>269</v>
      </c>
      <c r="B271" s="30">
        <f>'Data Catalogue 2023_RSS'!B271</f>
        <v>72</v>
      </c>
      <c r="C271" s="30">
        <f>'Data Catalogue 2023_RSS'!C271</f>
        <v>4</v>
      </c>
      <c r="D271" s="30" t="str">
        <f>'Data Catalogue 2023_RSS'!D271</f>
        <v>72.4</v>
      </c>
      <c r="E271" s="31" t="str">
        <f>'Data Catalogue 2023_RSS'!E271</f>
        <v>Asset value at risk (VaR) arising from natural catastrophes</v>
      </c>
      <c r="F271" s="32">
        <f>VLOOKUP('Data Catalogue 2023_RSS'!F271,'Codebook Machine Read'!J:K,2,FALSE)</f>
        <v>5</v>
      </c>
      <c r="G271" s="32">
        <f>VLOOKUP('Data Catalogue 2023_RSS'!G271,'Codebook Machine Read'!AE:AF,2,FALSE)</f>
        <v>4</v>
      </c>
      <c r="H271" s="32" t="str">
        <f>'Data Catalogue 2023_RSS'!H271</f>
        <v>entity</v>
      </c>
      <c r="I271" s="32">
        <f>'Data Catalogue 2023_RSS'!I271</f>
        <v>151</v>
      </c>
      <c r="J271" s="30" t="str">
        <f>'Data Catalogue 2023_RSS'!J271</f>
        <v>expphy.phy.assetvarnatcat.entity.msci</v>
      </c>
      <c r="K271" s="30" t="str">
        <f>'Data Catalogue 2023_RSS'!K271</f>
        <v>expphy.phy.assetvarnatcat.entity.msci.72.4</v>
      </c>
      <c r="L271" s="31" t="str">
        <f>'Data Catalogue 2023_RSS'!L271</f>
        <v>Climate VaR</v>
      </c>
      <c r="M271" s="32" cm="1">
        <f t="array" ref="M271">INDEX('Codebook Machine Read'!T:T,MATCH(TRUE,INDEX('Codebook Machine Read'!S:S='Data Catalogue 2023_RSS'!M271,0),0))</f>
        <v>3</v>
      </c>
      <c r="N271" s="32">
        <f>VLOOKUP('Data Catalogue 2023_RSS'!N271,'Codebook Machine Read'!D:E,2,FALSE)</f>
        <v>15</v>
      </c>
      <c r="O271" s="32">
        <f>VLOOKUP('Data Catalogue 2023_RSS'!O271,'Codebook Machine Read'!A:B,2,FALSE)</f>
        <v>2</v>
      </c>
      <c r="P271" s="33">
        <f>VLOOKUP('Data Catalogue 2023_RSS'!P271,'Codebook Machine Read'!V:W,2,FALSE)</f>
        <v>95</v>
      </c>
      <c r="Q271" s="32">
        <f>VLOOKUP('Data Catalogue 2023_RSS'!Q271,'Codebook Machine Read'!Y:Z,2,FALSE)</f>
        <v>1</v>
      </c>
      <c r="R271" s="32">
        <f>VLOOKUP('Data Catalogue 2023_RSS'!R271,'Codebook Machine Read'!AB:AC,2,FALSE)</f>
        <v>2</v>
      </c>
      <c r="S271" s="34">
        <f>VLOOKUP('Data Catalogue 2023_Excel'!R271,'Codebook Machine Read'!G:H,2,FALSE)</f>
        <v>2</v>
      </c>
      <c r="T271" s="36">
        <f>'Data Catalogue 2023_RSS'!T271</f>
        <v>0</v>
      </c>
      <c r="U271" s="36">
        <f>'Data Catalogue 2023_RSS'!U271</f>
        <v>0</v>
      </c>
      <c r="V271" s="34">
        <f>VLOOKUP('Data Catalogue 2023_Excel'!S271,'Codebook Machine Read'!$P:$Q,2, FALSE)</f>
        <v>0</v>
      </c>
      <c r="W271" s="31" t="str">
        <f>'Data Catalogue 2023_RSS'!W271</f>
        <v>https://www.msci.com/www/research-report/value-at-risk-for-asset/019081046</v>
      </c>
      <c r="X271" s="35">
        <f>'Data Catalogue 2023_RSS'!X271</f>
        <v>0</v>
      </c>
      <c r="Y271" s="35">
        <f>'Data Catalogue 2023_RSS'!Y271</f>
        <v>1</v>
      </c>
      <c r="Z271" s="35">
        <f>'Data Catalogue 2023_RSS'!Z271</f>
        <v>1</v>
      </c>
      <c r="AA271" s="35">
        <f>'Data Catalogue 2023_RSS'!AA271</f>
        <v>1</v>
      </c>
      <c r="AB271" s="35">
        <f>'Data Catalogue 2023_RSS'!AB271</f>
        <v>0</v>
      </c>
      <c r="AC271" s="35">
        <f>'Data Catalogue 2023_RSS'!AC271</f>
        <v>1</v>
      </c>
      <c r="AD271" s="35">
        <f>'Data Catalogue 2023_RSS'!AD271</f>
        <v>0</v>
      </c>
      <c r="AE271" s="35">
        <f>'Data Catalogue 2023_RSS'!AE271</f>
        <v>0</v>
      </c>
      <c r="AF271" s="31" t="str">
        <f>'Data Catalogue 2023_RSS'!AF271</f>
        <v>Data is available upon subscription.</v>
      </c>
    </row>
    <row r="272" spans="1:32" x14ac:dyDescent="0.2">
      <c r="A272" s="30">
        <f>'Data Catalogue 2023_RSS'!A272</f>
        <v>270</v>
      </c>
      <c r="B272" s="30">
        <f>'Data Catalogue 2023_RSS'!B272</f>
        <v>73</v>
      </c>
      <c r="C272" s="30">
        <f>'Data Catalogue 2023_RSS'!C272</f>
        <v>1</v>
      </c>
      <c r="D272" s="30" t="str">
        <f>'Data Catalogue 2023_RSS'!D272</f>
        <v>73.1</v>
      </c>
      <c r="E272" s="31" t="str">
        <f>'Data Catalogue 2023_RSS'!E272</f>
        <v xml:space="preserve">Environmental, Social &amp; Governance (ESG) score/rating </v>
      </c>
      <c r="F272" s="32">
        <f>VLOOKUP('Data Catalogue 2023_RSS'!F272,'Codebook Machine Read'!J:K,2,FALSE)</f>
        <v>2</v>
      </c>
      <c r="G272" s="32">
        <f>VLOOKUP('Data Catalogue 2023_RSS'!G272,'Codebook Machine Read'!AE:AF,2,FALSE)</f>
        <v>5</v>
      </c>
      <c r="H272" s="32" t="str">
        <f>'Data Catalogue 2023_RSS'!H272</f>
        <v>country</v>
      </c>
      <c r="I272" s="32">
        <f>'Data Catalogue 2023_RSS'!I272</f>
        <v>152</v>
      </c>
      <c r="J272" s="30" t="str">
        <f>'Data Catalogue 2023_RSS'!J272</f>
        <v>climindex.combmet.esgscore.country.wb</v>
      </c>
      <c r="K272" s="30" t="str">
        <f>'Data Catalogue 2023_RSS'!K272</f>
        <v>climindex.combmet.esgscore.country.wb.73.1</v>
      </c>
      <c r="L272" s="31" t="str">
        <f>'Data Catalogue 2023_RSS'!L272</f>
        <v>1. Rating provider's methodology
2. ESGBook: Arabesque S-Ray Methodology (Global Compact (GC) Score, ESG Score, Temperature Score)
3. R1ESGo</v>
      </c>
      <c r="M272" s="32" cm="1">
        <f t="array" ref="M272">INDEX('Codebook Machine Read'!T:T,MATCH(TRUE,INDEX('Codebook Machine Read'!S:S='Data Catalogue 2023_RSS'!M272,0),0))</f>
        <v>6</v>
      </c>
      <c r="N272" s="32">
        <f>VLOOKUP('Data Catalogue 2023_RSS'!N272,'Codebook Machine Read'!D:E,2,FALSE)</f>
        <v>9</v>
      </c>
      <c r="O272" s="32">
        <f>VLOOKUP('Data Catalogue 2023_RSS'!O272,'Codebook Machine Read'!A:B,2,FALSE)</f>
        <v>1</v>
      </c>
      <c r="P272" s="33">
        <f>VLOOKUP('Data Catalogue 2023_RSS'!P272,'Codebook Machine Read'!V:W,2,FALSE)</f>
        <v>149</v>
      </c>
      <c r="Q272" s="32">
        <f>VLOOKUP('Data Catalogue 2023_RSS'!Q272,'Codebook Machine Read'!Y:Z,2,FALSE)</f>
        <v>3</v>
      </c>
      <c r="R272" s="32">
        <f>VLOOKUP('Data Catalogue 2023_RSS'!R272,'Codebook Machine Read'!AB:AC,2,FALSE)</f>
        <v>2</v>
      </c>
      <c r="S272" s="34">
        <f>VLOOKUP('Data Catalogue 2023_Excel'!R272,'Codebook Machine Read'!G:H,2,FALSE)</f>
        <v>1</v>
      </c>
      <c r="T272" s="36">
        <f>'Data Catalogue 2023_RSS'!T272</f>
        <v>1961</v>
      </c>
      <c r="U272" s="36">
        <f>'Data Catalogue 2023_RSS'!U272</f>
        <v>2021</v>
      </c>
      <c r="V272" s="34">
        <f>VLOOKUP('Data Catalogue 2023_Excel'!S272,'Codebook Machine Read'!$P:$Q,2, FALSE)</f>
        <v>7</v>
      </c>
      <c r="W272" s="31" t="str">
        <f>'Data Catalogue 2023_RSS'!W272</f>
        <v>https://esgdata.worldbank.org/data/framework?lang=en</v>
      </c>
      <c r="X272" s="35">
        <f>'Data Catalogue 2023_RSS'!X272</f>
        <v>1</v>
      </c>
      <c r="Y272" s="35">
        <f>'Data Catalogue 2023_RSS'!Y272</f>
        <v>1</v>
      </c>
      <c r="Z272" s="35">
        <f>'Data Catalogue 2023_RSS'!Z272</f>
        <v>0</v>
      </c>
      <c r="AA272" s="35">
        <f>'Data Catalogue 2023_RSS'!AA272</f>
        <v>1</v>
      </c>
      <c r="AB272" s="35">
        <f>'Data Catalogue 2023_RSS'!AB272</f>
        <v>0</v>
      </c>
      <c r="AC272" s="35">
        <f>'Data Catalogue 2023_RSS'!AC272</f>
        <v>0</v>
      </c>
      <c r="AD272" s="35">
        <f>'Data Catalogue 2023_RSS'!AD272</f>
        <v>0</v>
      </c>
      <c r="AE272" s="35">
        <f>'Data Catalogue 2023_RSS'!AE272</f>
        <v>0</v>
      </c>
      <c r="AF272" s="31" t="str">
        <f>'Data Catalogue 2023_RSS'!AF272</f>
        <v>The World Bank curates and maintains a wide range of ESG data by region for policy makers, financial market participants and academic researchers in analysing sovereign bonds issuance.</v>
      </c>
    </row>
    <row r="273" spans="1:32" x14ac:dyDescent="0.2">
      <c r="A273" s="30">
        <f>'Data Catalogue 2023_RSS'!A273</f>
        <v>271</v>
      </c>
      <c r="B273" s="30">
        <f>'Data Catalogue 2023_RSS'!B273</f>
        <v>73</v>
      </c>
      <c r="C273" s="30">
        <f>'Data Catalogue 2023_RSS'!C273</f>
        <v>2</v>
      </c>
      <c r="D273" s="30" t="str">
        <f>'Data Catalogue 2023_RSS'!D273</f>
        <v>73.2</v>
      </c>
      <c r="E273" s="31" t="str">
        <f>'Data Catalogue 2023_RSS'!E273</f>
        <v xml:space="preserve">Environmental, Social &amp; Governance (ESG) score/rating </v>
      </c>
      <c r="F273" s="32">
        <f>VLOOKUP('Data Catalogue 2023_RSS'!F273,'Codebook Machine Read'!J:K,2,FALSE)</f>
        <v>2</v>
      </c>
      <c r="G273" s="32">
        <f>VLOOKUP('Data Catalogue 2023_RSS'!G273,'Codebook Machine Read'!AE:AF,2,FALSE)</f>
        <v>5</v>
      </c>
      <c r="H273" s="32" t="str">
        <f>'Data Catalogue 2023_RSS'!H273</f>
        <v>entity</v>
      </c>
      <c r="I273" s="32">
        <f>'Data Catalogue 2023_RSS'!I273</f>
        <v>153</v>
      </c>
      <c r="J273" s="30" t="str">
        <f>'Data Catalogue 2023_RSS'!J273</f>
        <v>climindex.combmet.esgscore.entity.bloomberg</v>
      </c>
      <c r="K273" s="30" t="str">
        <f>'Data Catalogue 2023_RSS'!K273</f>
        <v>climindex.combmet.esgscore.entity.bloomberg.73.2</v>
      </c>
      <c r="L273" s="31" t="str">
        <f>'Data Catalogue 2023_RSS'!L273</f>
        <v>1. Rating provider's methodology
2. ESGBook: Arabesque S-Ray Methodology (Global Compact (GC) Score, ESG Score, Temperature Score)
3. R1ESGo</v>
      </c>
      <c r="M273" s="32" cm="1">
        <f t="array" ref="M273">INDEX('Codebook Machine Read'!T:T,MATCH(TRUE,INDEX('Codebook Machine Read'!S:S='Data Catalogue 2023_RSS'!M273,0),0))</f>
        <v>6</v>
      </c>
      <c r="N273" s="32">
        <f>VLOOKUP('Data Catalogue 2023_RSS'!N273,'Codebook Machine Read'!D:E,2,FALSE)</f>
        <v>15</v>
      </c>
      <c r="O273" s="32">
        <f>VLOOKUP('Data Catalogue 2023_RSS'!O273,'Codebook Machine Read'!A:B,2,FALSE)</f>
        <v>1</v>
      </c>
      <c r="P273" s="33">
        <f>VLOOKUP('Data Catalogue 2023_RSS'!P273,'Codebook Machine Read'!V:W,2,FALSE)</f>
        <v>9</v>
      </c>
      <c r="Q273" s="32">
        <f>VLOOKUP('Data Catalogue 2023_RSS'!Q273,'Codebook Machine Read'!Y:Z,2,FALSE)</f>
        <v>1</v>
      </c>
      <c r="R273" s="32">
        <f>VLOOKUP('Data Catalogue 2023_RSS'!R273,'Codebook Machine Read'!AB:AC,2,FALSE)</f>
        <v>2</v>
      </c>
      <c r="S273" s="34">
        <f>VLOOKUP('Data Catalogue 2023_Excel'!R273,'Codebook Machine Read'!G:H,2,FALSE)</f>
        <v>2</v>
      </c>
      <c r="T273" s="36">
        <f>'Data Catalogue 2023_RSS'!T273</f>
        <v>0</v>
      </c>
      <c r="U273" s="36">
        <f>'Data Catalogue 2023_RSS'!U273</f>
        <v>0</v>
      </c>
      <c r="V273" s="34">
        <f>VLOOKUP('Data Catalogue 2023_Excel'!S273,'Codebook Machine Read'!$P:$Q,2, FALSE)</f>
        <v>99</v>
      </c>
      <c r="W273" s="31" t="str">
        <f>'Data Catalogue 2023_RSS'!W273</f>
        <v>https://www.bloomberg.com/professional/dataset/global-environmental-social-governance-data/</v>
      </c>
      <c r="X273" s="35">
        <f>'Data Catalogue 2023_RSS'!X273</f>
        <v>1</v>
      </c>
      <c r="Y273" s="35">
        <f>'Data Catalogue 2023_RSS'!Y273</f>
        <v>1</v>
      </c>
      <c r="Z273" s="35">
        <f>'Data Catalogue 2023_RSS'!Z273</f>
        <v>0</v>
      </c>
      <c r="AA273" s="35">
        <f>'Data Catalogue 2023_RSS'!AA273</f>
        <v>1</v>
      </c>
      <c r="AB273" s="35">
        <f>'Data Catalogue 2023_RSS'!AB273</f>
        <v>0</v>
      </c>
      <c r="AC273" s="35">
        <f>'Data Catalogue 2023_RSS'!AC273</f>
        <v>0</v>
      </c>
      <c r="AD273" s="35">
        <f>'Data Catalogue 2023_RSS'!AD273</f>
        <v>0</v>
      </c>
      <c r="AE273" s="35">
        <f>'Data Catalogue 2023_RSS'!AE273</f>
        <v>0</v>
      </c>
      <c r="AF273" s="31" t="str">
        <f>'Data Catalogue 2023_RSS'!AF273</f>
        <v>Different methodologies and scales would require internal evaluation, as it is not transparent on how the ESG scoring is derived. The coverage of companies also varies across these platforms. Bloomberg provides a variety of proprietary scores that investors can use to assess company or government disclosure and performance on a wide range of ESG and thematic issues. Bloomberg’s ESG and thematic scores can integrate into company research and portfolio construction.</v>
      </c>
    </row>
    <row r="274" spans="1:32" x14ac:dyDescent="0.2">
      <c r="A274" s="30">
        <f>'Data Catalogue 2023_RSS'!A274</f>
        <v>272</v>
      </c>
      <c r="B274" s="30">
        <f>'Data Catalogue 2023_RSS'!B274</f>
        <v>73</v>
      </c>
      <c r="C274" s="30">
        <f>'Data Catalogue 2023_RSS'!C274</f>
        <v>3</v>
      </c>
      <c r="D274" s="30" t="str">
        <f>'Data Catalogue 2023_RSS'!D274</f>
        <v>73.3</v>
      </c>
      <c r="E274" s="31" t="str">
        <f>'Data Catalogue 2023_RSS'!E274</f>
        <v xml:space="preserve">Environmental, Social &amp; Governance (ESG) score/rating </v>
      </c>
      <c r="F274" s="32">
        <f>VLOOKUP('Data Catalogue 2023_RSS'!F274,'Codebook Machine Read'!J:K,2,FALSE)</f>
        <v>2</v>
      </c>
      <c r="G274" s="32">
        <f>VLOOKUP('Data Catalogue 2023_RSS'!G274,'Codebook Machine Read'!AE:AF,2,FALSE)</f>
        <v>5</v>
      </c>
      <c r="H274" s="32" t="str">
        <f>'Data Catalogue 2023_RSS'!H274</f>
        <v>entity</v>
      </c>
      <c r="I274" s="32">
        <f>'Data Catalogue 2023_RSS'!I274</f>
        <v>153</v>
      </c>
      <c r="J274" s="30" t="str">
        <f>'Data Catalogue 2023_RSS'!J274</f>
        <v>climindex.combmet.esgscore.entity.esgbook</v>
      </c>
      <c r="K274" s="30" t="str">
        <f>'Data Catalogue 2023_RSS'!K274</f>
        <v>climindex.combmet.esgscore.entity.esgbook.73.3</v>
      </c>
      <c r="L274" s="31" t="str">
        <f>'Data Catalogue 2023_RSS'!L274</f>
        <v>1. Rating provider's methodology
2. ESGBook: Arabesque S-Ray Methodology (Global Compact (GC) Score, ESG Score, Temperature Score)
3. R1ESGo</v>
      </c>
      <c r="M274" s="32" cm="1">
        <f t="array" ref="M274">INDEX('Codebook Machine Read'!T:T,MATCH(TRUE,INDEX('Codebook Machine Read'!S:S='Data Catalogue 2023_RSS'!M274,0),0))</f>
        <v>6</v>
      </c>
      <c r="N274" s="32">
        <f>VLOOKUP('Data Catalogue 2023_RSS'!N274,'Codebook Machine Read'!D:E,2,FALSE)</f>
        <v>15</v>
      </c>
      <c r="O274" s="32">
        <f>VLOOKUP('Data Catalogue 2023_RSS'!O274,'Codebook Machine Read'!A:B,2,FALSE)</f>
        <v>1</v>
      </c>
      <c r="P274" s="33">
        <f>VLOOKUP('Data Catalogue 2023_RSS'!P274,'Codebook Machine Read'!V:W,2,FALSE)</f>
        <v>43</v>
      </c>
      <c r="Q274" s="32">
        <f>VLOOKUP('Data Catalogue 2023_RSS'!Q274,'Codebook Machine Read'!Y:Z,2,FALSE)</f>
        <v>1</v>
      </c>
      <c r="R274" s="32">
        <f>VLOOKUP('Data Catalogue 2023_RSS'!R274,'Codebook Machine Read'!AB:AC,2,FALSE)</f>
        <v>2</v>
      </c>
      <c r="S274" s="34">
        <f>VLOOKUP('Data Catalogue 2023_Excel'!R274,'Codebook Machine Read'!G:H,2,FALSE)</f>
        <v>2</v>
      </c>
      <c r="T274" s="36">
        <f>'Data Catalogue 2023_RSS'!T274</f>
        <v>0</v>
      </c>
      <c r="U274" s="36">
        <f>'Data Catalogue 2023_RSS'!U274</f>
        <v>0</v>
      </c>
      <c r="V274" s="34">
        <f>VLOOKUP('Data Catalogue 2023_Excel'!S274,'Codebook Machine Read'!$P:$Q,2, FALSE)</f>
        <v>99</v>
      </c>
      <c r="W274" s="31" t="str">
        <f>'Data Catalogue 2023_RSS'!W274</f>
        <v>https://app.esgbook.com/</v>
      </c>
      <c r="X274" s="35">
        <f>'Data Catalogue 2023_RSS'!X274</f>
        <v>1</v>
      </c>
      <c r="Y274" s="35">
        <f>'Data Catalogue 2023_RSS'!Y274</f>
        <v>1</v>
      </c>
      <c r="Z274" s="35">
        <f>'Data Catalogue 2023_RSS'!Z274</f>
        <v>0</v>
      </c>
      <c r="AA274" s="35">
        <f>'Data Catalogue 2023_RSS'!AA274</f>
        <v>1</v>
      </c>
      <c r="AB274" s="35">
        <f>'Data Catalogue 2023_RSS'!AB274</f>
        <v>0</v>
      </c>
      <c r="AC274" s="35">
        <f>'Data Catalogue 2023_RSS'!AC274</f>
        <v>0</v>
      </c>
      <c r="AD274" s="35">
        <f>'Data Catalogue 2023_RSS'!AD274</f>
        <v>0</v>
      </c>
      <c r="AE274" s="35">
        <f>'Data Catalogue 2023_RSS'!AE274</f>
        <v>0</v>
      </c>
      <c r="AF274" s="31" t="str">
        <f>'Data Catalogue 2023_RSS'!AF274</f>
        <v>Different methodologies and scales would require internal evaluation, as it is not transparent on how the ESG scoring is derived. The coverage of companies also varies across these platforms. ESG Book connects investors with companies, providing transparent, comparable ESG data for over 50,000+ corporates in real-time. ESG Book covers a total of 85 Malaysian corporations with ESG scores.</v>
      </c>
    </row>
    <row r="275" spans="1:32" x14ac:dyDescent="0.2">
      <c r="A275" s="30">
        <f>'Data Catalogue 2023_RSS'!A275</f>
        <v>273</v>
      </c>
      <c r="B275" s="30">
        <f>'Data Catalogue 2023_RSS'!B275</f>
        <v>73</v>
      </c>
      <c r="C275" s="30">
        <f>'Data Catalogue 2023_RSS'!C275</f>
        <v>4</v>
      </c>
      <c r="D275" s="30" t="str">
        <f>'Data Catalogue 2023_RSS'!D275</f>
        <v>73.4</v>
      </c>
      <c r="E275" s="31" t="str">
        <f>'Data Catalogue 2023_RSS'!E275</f>
        <v xml:space="preserve">Environmental, Social &amp; Governance (ESG) score/rating </v>
      </c>
      <c r="F275" s="32">
        <f>VLOOKUP('Data Catalogue 2023_RSS'!F275,'Codebook Machine Read'!J:K,2,FALSE)</f>
        <v>2</v>
      </c>
      <c r="G275" s="32">
        <f>VLOOKUP('Data Catalogue 2023_RSS'!G275,'Codebook Machine Read'!AE:AF,2,FALSE)</f>
        <v>5</v>
      </c>
      <c r="H275" s="32" t="str">
        <f>'Data Catalogue 2023_RSS'!H275</f>
        <v>entity</v>
      </c>
      <c r="I275" s="32">
        <f>'Data Catalogue 2023_RSS'!I275</f>
        <v>153</v>
      </c>
      <c r="J275" s="30" t="str">
        <f>'Data Catalogue 2023_RSS'!J275</f>
        <v>climindex.combmet.esgscore.entity.ftserussel</v>
      </c>
      <c r="K275" s="30" t="str">
        <f>'Data Catalogue 2023_RSS'!K275</f>
        <v>climindex.combmet.esgscore.entity.ftserussel.73.4</v>
      </c>
      <c r="L275" s="31" t="str">
        <f>'Data Catalogue 2023_RSS'!L275</f>
        <v>1. Rating provider's methodology
2. ESGBook: Arabesque S-Ray Methodology (Global Compact (GC) Score, ESG Score, Temperature Score)
3. R1ESGo</v>
      </c>
      <c r="M275" s="32" cm="1">
        <f t="array" ref="M275">INDEX('Codebook Machine Read'!T:T,MATCH(TRUE,INDEX('Codebook Machine Read'!S:S='Data Catalogue 2023_RSS'!M275,0),0))</f>
        <v>6</v>
      </c>
      <c r="N275" s="32">
        <f>VLOOKUP('Data Catalogue 2023_RSS'!N275,'Codebook Machine Read'!D:E,2,FALSE)</f>
        <v>15</v>
      </c>
      <c r="O275" s="32">
        <f>VLOOKUP('Data Catalogue 2023_RSS'!O275,'Codebook Machine Read'!A:B,2,FALSE)</f>
        <v>1</v>
      </c>
      <c r="P275" s="33">
        <f>VLOOKUP('Data Catalogue 2023_RSS'!P275,'Codebook Machine Read'!V:W,2,FALSE)</f>
        <v>52</v>
      </c>
      <c r="Q275" s="32">
        <f>VLOOKUP('Data Catalogue 2023_RSS'!Q275,'Codebook Machine Read'!Y:Z,2,FALSE)</f>
        <v>1</v>
      </c>
      <c r="R275" s="32">
        <f>VLOOKUP('Data Catalogue 2023_RSS'!R275,'Codebook Machine Read'!AB:AC,2,FALSE)</f>
        <v>2</v>
      </c>
      <c r="S275" s="34">
        <f>VLOOKUP('Data Catalogue 2023_Excel'!R275,'Codebook Machine Read'!G:H,2,FALSE)</f>
        <v>2</v>
      </c>
      <c r="T275" s="36">
        <f>'Data Catalogue 2023_RSS'!T275</f>
        <v>0</v>
      </c>
      <c r="U275" s="36">
        <f>'Data Catalogue 2023_RSS'!U275</f>
        <v>0</v>
      </c>
      <c r="V275" s="34">
        <f>VLOOKUP('Data Catalogue 2023_Excel'!S275,'Codebook Machine Read'!$P:$Q,2, FALSE)</f>
        <v>99</v>
      </c>
      <c r="W275" s="31" t="str">
        <f>'Data Catalogue 2023_RSS'!W275</f>
        <v>https://www.ftserussell.com/data/sustainability-and-esg-data</v>
      </c>
      <c r="X275" s="35">
        <f>'Data Catalogue 2023_RSS'!X275</f>
        <v>1</v>
      </c>
      <c r="Y275" s="35">
        <f>'Data Catalogue 2023_RSS'!Y275</f>
        <v>1</v>
      </c>
      <c r="Z275" s="35">
        <f>'Data Catalogue 2023_RSS'!Z275</f>
        <v>0</v>
      </c>
      <c r="AA275" s="35">
        <f>'Data Catalogue 2023_RSS'!AA275</f>
        <v>1</v>
      </c>
      <c r="AB275" s="35">
        <f>'Data Catalogue 2023_RSS'!AB275</f>
        <v>0</v>
      </c>
      <c r="AC275" s="35">
        <f>'Data Catalogue 2023_RSS'!AC275</f>
        <v>0</v>
      </c>
      <c r="AD275" s="35">
        <f>'Data Catalogue 2023_RSS'!AD275</f>
        <v>0</v>
      </c>
      <c r="AE275" s="35">
        <f>'Data Catalogue 2023_RSS'!AE275</f>
        <v>0</v>
      </c>
      <c r="AF275" s="31" t="str">
        <f>'Data Catalogue 2023_RSS'!AF275</f>
        <v>Different methodologies and scales would require internal evaluation, as it is not transparent on how the ESG scoring is derived. The coverage of companies also varies across these platforms. FTSE Russell ESG Scores can be accessed through the online data model and includes 7,200 securities in 47 Developed and Emerging markets, comprising the constituents of the FTSE All-World Index, FTSE All-Share Index and Russell 1000 Index.</v>
      </c>
    </row>
    <row r="276" spans="1:32" x14ac:dyDescent="0.2">
      <c r="A276" s="30">
        <f>'Data Catalogue 2023_RSS'!A276</f>
        <v>274</v>
      </c>
      <c r="B276" s="30">
        <f>'Data Catalogue 2023_RSS'!B276</f>
        <v>73</v>
      </c>
      <c r="C276" s="30">
        <f>'Data Catalogue 2023_RSS'!C276</f>
        <v>5</v>
      </c>
      <c r="D276" s="30" t="str">
        <f>'Data Catalogue 2023_RSS'!D276</f>
        <v>73.5</v>
      </c>
      <c r="E276" s="31" t="str">
        <f>'Data Catalogue 2023_RSS'!E276</f>
        <v xml:space="preserve">Environmental, Social &amp; Governance (ESG) score/rating </v>
      </c>
      <c r="F276" s="32">
        <f>VLOOKUP('Data Catalogue 2023_RSS'!F276,'Codebook Machine Read'!J:K,2,FALSE)</f>
        <v>2</v>
      </c>
      <c r="G276" s="32">
        <f>VLOOKUP('Data Catalogue 2023_RSS'!G276,'Codebook Machine Read'!AE:AF,2,FALSE)</f>
        <v>5</v>
      </c>
      <c r="H276" s="32" t="str">
        <f>'Data Catalogue 2023_RSS'!H276</f>
        <v>entity</v>
      </c>
      <c r="I276" s="32">
        <f>'Data Catalogue 2023_RSS'!I276</f>
        <v>153</v>
      </c>
      <c r="J276" s="30" t="str">
        <f>'Data Catalogue 2023_RSS'!J276</f>
        <v>climindex.combmet.esgscore.entity.ftse4good</v>
      </c>
      <c r="K276" s="30" t="str">
        <f>'Data Catalogue 2023_RSS'!K276</f>
        <v>climindex.combmet.esgscore.entity.ftse4good.73.5</v>
      </c>
      <c r="L276" s="31" t="str">
        <f>'Data Catalogue 2023_RSS'!L276</f>
        <v>1. Rating provider's methodology
2. ESGBook: Arabesque S-Ray Methodology (Global Compact (GC) Score, ESG Score, Temperature Score)
3. R1ESGo</v>
      </c>
      <c r="M276" s="32" cm="1">
        <f t="array" ref="M276">INDEX('Codebook Machine Read'!T:T,MATCH(TRUE,INDEX('Codebook Machine Read'!S:S='Data Catalogue 2023_RSS'!M276,0),0))</f>
        <v>6</v>
      </c>
      <c r="N276" s="32">
        <f>VLOOKUP('Data Catalogue 2023_RSS'!N276,'Codebook Machine Read'!D:E,2,FALSE)</f>
        <v>15</v>
      </c>
      <c r="O276" s="32">
        <f>VLOOKUP('Data Catalogue 2023_RSS'!O276,'Codebook Machine Read'!A:B,2,FALSE)</f>
        <v>1</v>
      </c>
      <c r="P276" s="33">
        <f>VLOOKUP('Data Catalogue 2023_RSS'!P276,'Codebook Machine Read'!V:W,2,FALSE)</f>
        <v>53</v>
      </c>
      <c r="Q276" s="32">
        <f>VLOOKUP('Data Catalogue 2023_RSS'!Q276,'Codebook Machine Read'!Y:Z,2,FALSE)</f>
        <v>1</v>
      </c>
      <c r="R276" s="32">
        <f>VLOOKUP('Data Catalogue 2023_RSS'!R276,'Codebook Machine Read'!AB:AC,2,FALSE)</f>
        <v>2</v>
      </c>
      <c r="S276" s="34">
        <f>VLOOKUP('Data Catalogue 2023_Excel'!R276,'Codebook Machine Read'!G:H,2,FALSE)</f>
        <v>1</v>
      </c>
      <c r="T276" s="36">
        <f>'Data Catalogue 2023_RSS'!T276</f>
        <v>0</v>
      </c>
      <c r="U276" s="36">
        <f>'Data Catalogue 2023_RSS'!U276</f>
        <v>0</v>
      </c>
      <c r="V276" s="34">
        <f>VLOOKUP('Data Catalogue 2023_Excel'!S276,'Codebook Machine Read'!$P:$Q,2, FALSE)</f>
        <v>99</v>
      </c>
      <c r="W276" s="31" t="str">
        <f>'Data Catalogue 2023_RSS'!W276</f>
        <v>https://www.bursamalaysia.com/trade/our_products_services/indices/ftse4good-bursa-malaysia-f4gbm-index</v>
      </c>
      <c r="X276" s="35">
        <f>'Data Catalogue 2023_RSS'!X276</f>
        <v>1</v>
      </c>
      <c r="Y276" s="35">
        <f>'Data Catalogue 2023_RSS'!Y276</f>
        <v>1</v>
      </c>
      <c r="Z276" s="35">
        <f>'Data Catalogue 2023_RSS'!Z276</f>
        <v>0</v>
      </c>
      <c r="AA276" s="35">
        <f>'Data Catalogue 2023_RSS'!AA276</f>
        <v>1</v>
      </c>
      <c r="AB276" s="35">
        <f>'Data Catalogue 2023_RSS'!AB276</f>
        <v>0</v>
      </c>
      <c r="AC276" s="35">
        <f>'Data Catalogue 2023_RSS'!AC276</f>
        <v>0</v>
      </c>
      <c r="AD276" s="35">
        <f>'Data Catalogue 2023_RSS'!AD276</f>
        <v>0</v>
      </c>
      <c r="AE276" s="35">
        <f>'Data Catalogue 2023_RSS'!AE276</f>
        <v>0</v>
      </c>
      <c r="AF276" s="31" t="str">
        <f>'Data Catalogue 2023_RSS'!AF276</f>
        <v>Different methodologies and scales would require internal evaluation, as it is not transparent on how the ESG scoring is derived. The coverage of companies also varies across these platforms. The FTSE4Good Bursa Malaysia Index constituents are selected from the constituents of the FTSE Bursa Malaysia EMAS Index, screened in accordance with the transparent and defined Environmental, Social and Governance (ESG) criteria. The index has been designed to identify Malaysian companies with recognised corporate responsibility practices, expanding the range of the benchmarks of the FTSE Bursa Malaysia Index Series for the Malaysian Markets.</v>
      </c>
    </row>
    <row r="277" spans="1:32" x14ac:dyDescent="0.2">
      <c r="A277" s="30">
        <f>'Data Catalogue 2023_RSS'!A277</f>
        <v>275</v>
      </c>
      <c r="B277" s="30">
        <f>'Data Catalogue 2023_RSS'!B277</f>
        <v>73</v>
      </c>
      <c r="C277" s="30">
        <f>'Data Catalogue 2023_RSS'!C277</f>
        <v>6</v>
      </c>
      <c r="D277" s="30" t="str">
        <f>'Data Catalogue 2023_RSS'!D277</f>
        <v>73.6</v>
      </c>
      <c r="E277" s="31" t="str">
        <f>'Data Catalogue 2023_RSS'!E277</f>
        <v xml:space="preserve">Environmental, Social &amp; Governance (ESG) score/rating </v>
      </c>
      <c r="F277" s="32">
        <f>VLOOKUP('Data Catalogue 2023_RSS'!F277,'Codebook Machine Read'!J:K,2,FALSE)</f>
        <v>2</v>
      </c>
      <c r="G277" s="32">
        <f>VLOOKUP('Data Catalogue 2023_RSS'!G277,'Codebook Machine Read'!AE:AF,2,FALSE)</f>
        <v>5</v>
      </c>
      <c r="H277" s="32" t="str">
        <f>'Data Catalogue 2023_RSS'!H277</f>
        <v>entity</v>
      </c>
      <c r="I277" s="32">
        <f>'Data Catalogue 2023_RSS'!I277</f>
        <v>153</v>
      </c>
      <c r="J277" s="30" t="str">
        <f>'Data Catalogue 2023_RSS'!J277</f>
        <v>climindex.combmet.esgscore.entity.msci</v>
      </c>
      <c r="K277" s="30" t="str">
        <f>'Data Catalogue 2023_RSS'!K277</f>
        <v>climindex.combmet.esgscore.entity.msci.73.6</v>
      </c>
      <c r="L277" s="31" t="str">
        <f>'Data Catalogue 2023_RSS'!L277</f>
        <v>1. Rating provider's methodology
2. ESGBook: Arabesque S-Ray Methodology (Global Compact (GC) Score, ESG Score, Temperature Score)
3. R1ESGo</v>
      </c>
      <c r="M277" s="32" cm="1">
        <f t="array" ref="M277">INDEX('Codebook Machine Read'!T:T,MATCH(TRUE,INDEX('Codebook Machine Read'!S:S='Data Catalogue 2023_RSS'!M277,0),0))</f>
        <v>6</v>
      </c>
      <c r="N277" s="32">
        <f>VLOOKUP('Data Catalogue 2023_RSS'!N277,'Codebook Machine Read'!D:E,2,FALSE)</f>
        <v>15</v>
      </c>
      <c r="O277" s="32">
        <f>VLOOKUP('Data Catalogue 2023_RSS'!O277,'Codebook Machine Read'!A:B,2,FALSE)</f>
        <v>1</v>
      </c>
      <c r="P277" s="33">
        <f>VLOOKUP('Data Catalogue 2023_RSS'!P277,'Codebook Machine Read'!V:W,2,FALSE)</f>
        <v>95</v>
      </c>
      <c r="Q277" s="32">
        <f>VLOOKUP('Data Catalogue 2023_RSS'!Q277,'Codebook Machine Read'!Y:Z,2,FALSE)</f>
        <v>1</v>
      </c>
      <c r="R277" s="32">
        <f>VLOOKUP('Data Catalogue 2023_RSS'!R277,'Codebook Machine Read'!AB:AC,2,FALSE)</f>
        <v>2</v>
      </c>
      <c r="S277" s="34">
        <f>VLOOKUP('Data Catalogue 2023_Excel'!R277,'Codebook Machine Read'!G:H,2,FALSE)</f>
        <v>2</v>
      </c>
      <c r="T277" s="36">
        <f>'Data Catalogue 2023_RSS'!T277</f>
        <v>0</v>
      </c>
      <c r="U277" s="36">
        <f>'Data Catalogue 2023_RSS'!U277</f>
        <v>0</v>
      </c>
      <c r="V277" s="34">
        <f>VLOOKUP('Data Catalogue 2023_Excel'!S277,'Codebook Machine Read'!$P:$Q,2, FALSE)</f>
        <v>99</v>
      </c>
      <c r="W277" s="31" t="str">
        <f>'Data Catalogue 2023_RSS'!W277</f>
        <v>https://www.msci.com/our-solutions/esg-investing/esg-ratings</v>
      </c>
      <c r="X277" s="35">
        <f>'Data Catalogue 2023_RSS'!X277</f>
        <v>1</v>
      </c>
      <c r="Y277" s="35">
        <f>'Data Catalogue 2023_RSS'!Y277</f>
        <v>1</v>
      </c>
      <c r="Z277" s="35">
        <f>'Data Catalogue 2023_RSS'!Z277</f>
        <v>0</v>
      </c>
      <c r="AA277" s="35">
        <f>'Data Catalogue 2023_RSS'!AA277</f>
        <v>1</v>
      </c>
      <c r="AB277" s="35">
        <f>'Data Catalogue 2023_RSS'!AB277</f>
        <v>0</v>
      </c>
      <c r="AC277" s="35">
        <f>'Data Catalogue 2023_RSS'!AC277</f>
        <v>0</v>
      </c>
      <c r="AD277" s="35">
        <f>'Data Catalogue 2023_RSS'!AD277</f>
        <v>0</v>
      </c>
      <c r="AE277" s="35">
        <f>'Data Catalogue 2023_RSS'!AE277</f>
        <v>0</v>
      </c>
      <c r="AF277" s="31" t="str">
        <f>'Data Catalogue 2023_RSS'!AF277</f>
        <v>Different methodologies and scales would require internal evaluation, as it is not transparent on how the ESG scoring is derived. The coverage of companies also varies across these platforms. MSCI ESG Ratings rate over 8,500 companies (14,000 issuers including subsidiaries) and more than 680,000 equity and fixed income securities globally (as of October 2020), collecting thousands of data points for each company.</v>
      </c>
    </row>
    <row r="278" spans="1:32" x14ac:dyDescent="0.2">
      <c r="A278" s="30">
        <f>'Data Catalogue 2023_RSS'!A278</f>
        <v>276</v>
      </c>
      <c r="B278" s="30">
        <f>'Data Catalogue 2023_RSS'!B278</f>
        <v>73</v>
      </c>
      <c r="C278" s="30">
        <f>'Data Catalogue 2023_RSS'!C278</f>
        <v>7</v>
      </c>
      <c r="D278" s="30" t="str">
        <f>'Data Catalogue 2023_RSS'!D278</f>
        <v>73.7</v>
      </c>
      <c r="E278" s="31" t="str">
        <f>'Data Catalogue 2023_RSS'!E278</f>
        <v xml:space="preserve">Environmental, Social &amp; Governance (ESG) score/rating </v>
      </c>
      <c r="F278" s="32">
        <f>VLOOKUP('Data Catalogue 2023_RSS'!F278,'Codebook Machine Read'!J:K,2,FALSE)</f>
        <v>2</v>
      </c>
      <c r="G278" s="32">
        <f>VLOOKUP('Data Catalogue 2023_RSS'!G278,'Codebook Machine Read'!AE:AF,2,FALSE)</f>
        <v>5</v>
      </c>
      <c r="H278" s="32" t="str">
        <f>'Data Catalogue 2023_RSS'!H278</f>
        <v>entity</v>
      </c>
      <c r="I278" s="32">
        <f>'Data Catalogue 2023_RSS'!I278</f>
        <v>153</v>
      </c>
      <c r="J278" s="30" t="str">
        <f>'Data Catalogue 2023_RSS'!J278</f>
        <v>climindex.combmet.esgscore.entity.ramsust</v>
      </c>
      <c r="K278" s="30" t="str">
        <f>'Data Catalogue 2023_RSS'!K278</f>
        <v>climindex.combmet.esgscore.entity.ramsust.73.7</v>
      </c>
      <c r="L278" s="31" t="str">
        <f>'Data Catalogue 2023_RSS'!L278</f>
        <v>1. Rating provider's methodology
2. ESGBook: Arabesque S-Ray Methodology (Global Compact (GC) Score, ESG Score, Temperature Score)
3. R1ESGo</v>
      </c>
      <c r="M278" s="32" cm="1">
        <f t="array" ref="M278">INDEX('Codebook Machine Read'!T:T,MATCH(TRUE,INDEX('Codebook Machine Read'!S:S='Data Catalogue 2023_RSS'!M278,0),0))</f>
        <v>6</v>
      </c>
      <c r="N278" s="32">
        <f>VLOOKUP('Data Catalogue 2023_RSS'!N278,'Codebook Machine Read'!D:E,2,FALSE)</f>
        <v>15</v>
      </c>
      <c r="O278" s="32">
        <f>VLOOKUP('Data Catalogue 2023_RSS'!O278,'Codebook Machine Read'!A:B,2,FALSE)</f>
        <v>1</v>
      </c>
      <c r="P278" s="33">
        <f>VLOOKUP('Data Catalogue 2023_RSS'!P278,'Codebook Machine Read'!V:W,2,FALSE)</f>
        <v>115</v>
      </c>
      <c r="Q278" s="32">
        <f>VLOOKUP('Data Catalogue 2023_RSS'!Q278,'Codebook Machine Read'!Y:Z,2,FALSE)</f>
        <v>1</v>
      </c>
      <c r="R278" s="32">
        <f>VLOOKUP('Data Catalogue 2023_RSS'!R278,'Codebook Machine Read'!AB:AC,2,FALSE)</f>
        <v>1</v>
      </c>
      <c r="S278" s="34">
        <f>VLOOKUP('Data Catalogue 2023_Excel'!R278,'Codebook Machine Read'!G:H,2,FALSE)</f>
        <v>2</v>
      </c>
      <c r="T278" s="36">
        <f>'Data Catalogue 2023_RSS'!T278</f>
        <v>0</v>
      </c>
      <c r="U278" s="36">
        <f>'Data Catalogue 2023_RSS'!U278</f>
        <v>0</v>
      </c>
      <c r="V278" s="34">
        <f>VLOOKUP('Data Catalogue 2023_Excel'!S278,'Codebook Machine Read'!$P:$Q,2, FALSE)</f>
        <v>99</v>
      </c>
      <c r="W278" s="31" t="str">
        <f>'Data Catalogue 2023_RSS'!W278</f>
        <v>https://analytics.ram.com.my/ESGRatings</v>
      </c>
      <c r="X278" s="35">
        <f>'Data Catalogue 2023_RSS'!X278</f>
        <v>1</v>
      </c>
      <c r="Y278" s="35">
        <f>'Data Catalogue 2023_RSS'!Y278</f>
        <v>1</v>
      </c>
      <c r="Z278" s="35">
        <f>'Data Catalogue 2023_RSS'!Z278</f>
        <v>0</v>
      </c>
      <c r="AA278" s="35">
        <f>'Data Catalogue 2023_RSS'!AA278</f>
        <v>1</v>
      </c>
      <c r="AB278" s="35">
        <f>'Data Catalogue 2023_RSS'!AB278</f>
        <v>0</v>
      </c>
      <c r="AC278" s="35">
        <f>'Data Catalogue 2023_RSS'!AC278</f>
        <v>0</v>
      </c>
      <c r="AD278" s="35">
        <f>'Data Catalogue 2023_RSS'!AD278</f>
        <v>0</v>
      </c>
      <c r="AE278" s="35">
        <f>'Data Catalogue 2023_RSS'!AE278</f>
        <v>0</v>
      </c>
      <c r="AF278" s="31" t="str">
        <f>'Data Catalogue 2023_RSS'!AF278</f>
        <v>Different methodologies and scales would require internal evaluation, as it is not transparent on how the ESG scoring is derived. The coverage of companies also varies across these platforms. RAM Sustainability offers complimentary R1ESGo industry ratings covering 43 sectors (Level 2) upon registration. R1ESGo industry ratings of up to 94 sub-sectors (Level 3) are available upon subscription.</v>
      </c>
    </row>
    <row r="279" spans="1:32" x14ac:dyDescent="0.2">
      <c r="A279" s="30">
        <f>'Data Catalogue 2023_RSS'!A279</f>
        <v>277</v>
      </c>
      <c r="B279" s="30">
        <f>'Data Catalogue 2023_RSS'!B279</f>
        <v>73</v>
      </c>
      <c r="C279" s="30">
        <f>'Data Catalogue 2023_RSS'!C279</f>
        <v>8</v>
      </c>
      <c r="D279" s="30" t="str">
        <f>'Data Catalogue 2023_RSS'!D279</f>
        <v>73.8</v>
      </c>
      <c r="E279" s="31" t="str">
        <f>'Data Catalogue 2023_RSS'!E279</f>
        <v xml:space="preserve">Environmental, Social &amp; Governance (ESG) score/rating </v>
      </c>
      <c r="F279" s="32">
        <f>VLOOKUP('Data Catalogue 2023_RSS'!F279,'Codebook Machine Read'!J:K,2,FALSE)</f>
        <v>2</v>
      </c>
      <c r="G279" s="32">
        <f>VLOOKUP('Data Catalogue 2023_RSS'!G279,'Codebook Machine Read'!AE:AF,2,FALSE)</f>
        <v>5</v>
      </c>
      <c r="H279" s="32" t="str">
        <f>'Data Catalogue 2023_RSS'!H279</f>
        <v>entity</v>
      </c>
      <c r="I279" s="32">
        <f>'Data Catalogue 2023_RSS'!I279</f>
        <v>153</v>
      </c>
      <c r="J279" s="30" t="str">
        <f>'Data Catalogue 2023_RSS'!J279</f>
        <v>climindex.combmet.esgscore.entity.s&amp;p</v>
      </c>
      <c r="K279" s="30" t="str">
        <f>'Data Catalogue 2023_RSS'!K279</f>
        <v>climindex.combmet.esgscore.entity.s&amp;p.73.8</v>
      </c>
      <c r="L279" s="31" t="str">
        <f>'Data Catalogue 2023_RSS'!L279</f>
        <v>1. Rating provider's methodology
2. ESGBook: Arabesque S-Ray Methodology (Global Compact (GC) Score, ESG Score, Temperature Score)
3. R1ESGo</v>
      </c>
      <c r="M279" s="32" cm="1">
        <f t="array" ref="M279">INDEX('Codebook Machine Read'!T:T,MATCH(TRUE,INDEX('Codebook Machine Read'!S:S='Data Catalogue 2023_RSS'!M279,0),0))</f>
        <v>6</v>
      </c>
      <c r="N279" s="32">
        <f>VLOOKUP('Data Catalogue 2023_RSS'!N279,'Codebook Machine Read'!D:E,2,FALSE)</f>
        <v>15</v>
      </c>
      <c r="O279" s="32">
        <f>VLOOKUP('Data Catalogue 2023_RSS'!O279,'Codebook Machine Read'!A:B,2,FALSE)</f>
        <v>1</v>
      </c>
      <c r="P279" s="33">
        <f>VLOOKUP('Data Catalogue 2023_RSS'!P279,'Codebook Machine Read'!V:W,2,FALSE)</f>
        <v>118</v>
      </c>
      <c r="Q279" s="32">
        <f>VLOOKUP('Data Catalogue 2023_RSS'!Q279,'Codebook Machine Read'!Y:Z,2,FALSE)</f>
        <v>1</v>
      </c>
      <c r="R279" s="32">
        <f>VLOOKUP('Data Catalogue 2023_RSS'!R279,'Codebook Machine Read'!AB:AC,2,FALSE)</f>
        <v>2</v>
      </c>
      <c r="S279" s="34">
        <f>VLOOKUP('Data Catalogue 2023_Excel'!R279,'Codebook Machine Read'!G:H,2,FALSE)</f>
        <v>2</v>
      </c>
      <c r="T279" s="36">
        <f>'Data Catalogue 2023_RSS'!T279</f>
        <v>0</v>
      </c>
      <c r="U279" s="36">
        <f>'Data Catalogue 2023_RSS'!U279</f>
        <v>0</v>
      </c>
      <c r="V279" s="34">
        <f>VLOOKUP('Data Catalogue 2023_Excel'!S279,'Codebook Machine Read'!$P:$Q,2, FALSE)</f>
        <v>99</v>
      </c>
      <c r="W279" s="31" t="str">
        <f>'Data Catalogue 2023_RSS'!W279</f>
        <v>https://www.spglobal.com/ratings/en/research-insights/special-reports/esg-in-credit-ratings#sector-report-cards</v>
      </c>
      <c r="X279" s="35">
        <f>'Data Catalogue 2023_RSS'!X279</f>
        <v>1</v>
      </c>
      <c r="Y279" s="35">
        <f>'Data Catalogue 2023_RSS'!Y279</f>
        <v>1</v>
      </c>
      <c r="Z279" s="35">
        <f>'Data Catalogue 2023_RSS'!Z279</f>
        <v>0</v>
      </c>
      <c r="AA279" s="35">
        <f>'Data Catalogue 2023_RSS'!AA279</f>
        <v>1</v>
      </c>
      <c r="AB279" s="35">
        <f>'Data Catalogue 2023_RSS'!AB279</f>
        <v>0</v>
      </c>
      <c r="AC279" s="35">
        <f>'Data Catalogue 2023_RSS'!AC279</f>
        <v>0</v>
      </c>
      <c r="AD279" s="35">
        <f>'Data Catalogue 2023_RSS'!AD279</f>
        <v>0</v>
      </c>
      <c r="AE279" s="35">
        <f>'Data Catalogue 2023_RSS'!AE279</f>
        <v>0</v>
      </c>
      <c r="AF279" s="31" t="str">
        <f>'Data Catalogue 2023_RSS'!AF279</f>
        <v>Different methodologies and scales would require internal evaluation, as it is not transparent on how the ESG scoring is derived. The coverage of companies also varies across these platforms. S&amp;P Global ESG Scores are uniquely informed by in-depth company engagement via the S&amp;P Global Corporate Sustainability Assessment (CSA).</v>
      </c>
    </row>
    <row r="280" spans="1:32" x14ac:dyDescent="0.2">
      <c r="A280" s="30">
        <f>'Data Catalogue 2023_RSS'!A280</f>
        <v>278</v>
      </c>
      <c r="B280" s="30">
        <f>'Data Catalogue 2023_RSS'!B280</f>
        <v>73</v>
      </c>
      <c r="C280" s="30">
        <f>'Data Catalogue 2023_RSS'!C280</f>
        <v>9</v>
      </c>
      <c r="D280" s="30" t="str">
        <f>'Data Catalogue 2023_RSS'!D280</f>
        <v>73.9</v>
      </c>
      <c r="E280" s="31" t="str">
        <f>'Data Catalogue 2023_RSS'!E280</f>
        <v xml:space="preserve">Environmental, Social &amp; Governance (ESG) score/rating </v>
      </c>
      <c r="F280" s="32">
        <f>VLOOKUP('Data Catalogue 2023_RSS'!F280,'Codebook Machine Read'!J:K,2,FALSE)</f>
        <v>2</v>
      </c>
      <c r="G280" s="32">
        <f>VLOOKUP('Data Catalogue 2023_RSS'!G280,'Codebook Machine Read'!AE:AF,2,FALSE)</f>
        <v>5</v>
      </c>
      <c r="H280" s="32" t="str">
        <f>'Data Catalogue 2023_RSS'!H280</f>
        <v>entity</v>
      </c>
      <c r="I280" s="32">
        <f>'Data Catalogue 2023_RSS'!I280</f>
        <v>153</v>
      </c>
      <c r="J280" s="30" t="str">
        <f>'Data Catalogue 2023_RSS'!J280</f>
        <v>climindex.combmet.esgscore.entity.sustainaly</v>
      </c>
      <c r="K280" s="30" t="str">
        <f>'Data Catalogue 2023_RSS'!K280</f>
        <v>climindex.combmet.esgscore.entity.sustainaly.73.9</v>
      </c>
      <c r="L280" s="31" t="str">
        <f>'Data Catalogue 2023_RSS'!L280</f>
        <v>1. Rating provider's methodology
2. ESGBook: Arabesque S-Ray Methodology (Global Compact (GC) Score, ESG Score, Temperature Score)
3. R1ESGo</v>
      </c>
      <c r="M280" s="32" cm="1">
        <f t="array" ref="M280">INDEX('Codebook Machine Read'!T:T,MATCH(TRUE,INDEX('Codebook Machine Read'!S:S='Data Catalogue 2023_RSS'!M280,0),0))</f>
        <v>6</v>
      </c>
      <c r="N280" s="32">
        <f>VLOOKUP('Data Catalogue 2023_RSS'!N280,'Codebook Machine Read'!D:E,2,FALSE)</f>
        <v>15</v>
      </c>
      <c r="O280" s="32">
        <f>VLOOKUP('Data Catalogue 2023_RSS'!O280,'Codebook Machine Read'!A:B,2,FALSE)</f>
        <v>1</v>
      </c>
      <c r="P280" s="33">
        <f>VLOOKUP('Data Catalogue 2023_RSS'!P280,'Codebook Machine Read'!V:W,2,FALSE)</f>
        <v>129</v>
      </c>
      <c r="Q280" s="32">
        <f>VLOOKUP('Data Catalogue 2023_RSS'!Q280,'Codebook Machine Read'!Y:Z,2,FALSE)</f>
        <v>1</v>
      </c>
      <c r="R280" s="32">
        <f>VLOOKUP('Data Catalogue 2023_RSS'!R280,'Codebook Machine Read'!AB:AC,2,FALSE)</f>
        <v>2</v>
      </c>
      <c r="S280" s="34">
        <f>VLOOKUP('Data Catalogue 2023_Excel'!R280,'Codebook Machine Read'!G:H,2,FALSE)</f>
        <v>2</v>
      </c>
      <c r="T280" s="36">
        <f>'Data Catalogue 2023_RSS'!T280</f>
        <v>0</v>
      </c>
      <c r="U280" s="36">
        <f>'Data Catalogue 2023_RSS'!U280</f>
        <v>0</v>
      </c>
      <c r="V280" s="34">
        <f>VLOOKUP('Data Catalogue 2023_Excel'!S280,'Codebook Machine Read'!$P:$Q,2, FALSE)</f>
        <v>99</v>
      </c>
      <c r="W280" s="31" t="str">
        <f>'Data Catalogue 2023_RSS'!W280</f>
        <v>https://www.sustainalytics.com/esg-ratings</v>
      </c>
      <c r="X280" s="35">
        <f>'Data Catalogue 2023_RSS'!X280</f>
        <v>1</v>
      </c>
      <c r="Y280" s="35">
        <f>'Data Catalogue 2023_RSS'!Y280</f>
        <v>1</v>
      </c>
      <c r="Z280" s="35">
        <f>'Data Catalogue 2023_RSS'!Z280</f>
        <v>0</v>
      </c>
      <c r="AA280" s="35">
        <f>'Data Catalogue 2023_RSS'!AA280</f>
        <v>1</v>
      </c>
      <c r="AB280" s="35">
        <f>'Data Catalogue 2023_RSS'!AB280</f>
        <v>0</v>
      </c>
      <c r="AC280" s="35">
        <f>'Data Catalogue 2023_RSS'!AC280</f>
        <v>0</v>
      </c>
      <c r="AD280" s="35">
        <f>'Data Catalogue 2023_RSS'!AD280</f>
        <v>0</v>
      </c>
      <c r="AE280" s="35">
        <f>'Data Catalogue 2023_RSS'!AE280</f>
        <v>0</v>
      </c>
      <c r="AF280" s="31" t="str">
        <f>'Data Catalogue 2023_RSS'!AF280</f>
        <v>Different methodologies and scales would require internal evaluation, as it is not transparent on how the ESG scoring is derived. The coverage of companies also varies across these platforms. Morningstar Sustainalytics provides high-quality, analytical environmental, social and governance (ESG) research, ratings and data to institutional investors and companies. Covering more than 16,000 companies, Morningstar Sustainalytics has the widest coverage of analyst-based ESG Risk Ratings in the market.</v>
      </c>
    </row>
    <row r="281" spans="1:32" x14ac:dyDescent="0.2">
      <c r="A281" s="30">
        <f>'Data Catalogue 2023_RSS'!A281</f>
        <v>279</v>
      </c>
      <c r="B281" s="30">
        <f>'Data Catalogue 2023_RSS'!B281</f>
        <v>73</v>
      </c>
      <c r="C281" s="30">
        <f>'Data Catalogue 2023_RSS'!C281</f>
        <v>10</v>
      </c>
      <c r="D281" s="30" t="str">
        <f>'Data Catalogue 2023_RSS'!D281</f>
        <v>73.10</v>
      </c>
      <c r="E281" s="31" t="str">
        <f>'Data Catalogue 2023_RSS'!E281</f>
        <v xml:space="preserve">Environmental, Social &amp; Governance (ESG) score/rating </v>
      </c>
      <c r="F281" s="32">
        <f>VLOOKUP('Data Catalogue 2023_RSS'!F281,'Codebook Machine Read'!J:K,2,FALSE)</f>
        <v>2</v>
      </c>
      <c r="G281" s="32">
        <f>VLOOKUP('Data Catalogue 2023_RSS'!G281,'Codebook Machine Read'!AE:AF,2,FALSE)</f>
        <v>5</v>
      </c>
      <c r="H281" s="32" t="str">
        <f>'Data Catalogue 2023_RSS'!H281</f>
        <v>entity</v>
      </c>
      <c r="I281" s="32">
        <f>'Data Catalogue 2023_RSS'!I281</f>
        <v>153</v>
      </c>
      <c r="J281" s="30" t="str">
        <f>'Data Catalogue 2023_RSS'!J281</f>
        <v>climindex.combmet.esgscore.entity.wwf</v>
      </c>
      <c r="K281" s="30" t="str">
        <f>'Data Catalogue 2023_RSS'!K281</f>
        <v>climindex.combmet.esgscore.entity.wwf.73.10</v>
      </c>
      <c r="L281" s="31" t="str">
        <f>'Data Catalogue 2023_RSS'!L281</f>
        <v>1. Rating provider's methodology
2. ESGBook: Arabesque S-Ray Methodology (Global Compact (GC) Score, ESG Score, Temperature Score)
3. R1ESGo</v>
      </c>
      <c r="M281" s="32" cm="1">
        <f t="array" ref="M281">INDEX('Codebook Machine Read'!T:T,MATCH(TRUE,INDEX('Codebook Machine Read'!S:S='Data Catalogue 2023_RSS'!M281,0),0))</f>
        <v>6</v>
      </c>
      <c r="N281" s="32">
        <f>VLOOKUP('Data Catalogue 2023_RSS'!N281,'Codebook Machine Read'!D:E,2,FALSE)</f>
        <v>15</v>
      </c>
      <c r="O281" s="32">
        <f>VLOOKUP('Data Catalogue 2023_RSS'!O281,'Codebook Machine Read'!A:B,2,FALSE)</f>
        <v>1</v>
      </c>
      <c r="P281" s="33">
        <f>VLOOKUP('Data Catalogue 2023_RSS'!P281,'Codebook Machine Read'!V:W,2,FALSE)</f>
        <v>156</v>
      </c>
      <c r="Q281" s="32">
        <f>VLOOKUP('Data Catalogue 2023_RSS'!Q281,'Codebook Machine Read'!Y:Z,2,FALSE)</f>
        <v>3</v>
      </c>
      <c r="R281" s="32">
        <f>VLOOKUP('Data Catalogue 2023_RSS'!R281,'Codebook Machine Read'!AB:AC,2,FALSE)</f>
        <v>2</v>
      </c>
      <c r="S281" s="34">
        <f>VLOOKUP('Data Catalogue 2023_Excel'!R281,'Codebook Machine Read'!G:H,2,FALSE)</f>
        <v>1</v>
      </c>
      <c r="T281" s="36">
        <f>'Data Catalogue 2023_RSS'!T281</f>
        <v>0</v>
      </c>
      <c r="U281" s="36">
        <f>'Data Catalogue 2023_RSS'!U281</f>
        <v>0</v>
      </c>
      <c r="V281" s="34">
        <f>VLOOKUP('Data Catalogue 2023_Excel'!S281,'Codebook Machine Read'!$P:$Q,2, FALSE)</f>
        <v>99</v>
      </c>
      <c r="W281" s="31" t="str">
        <f>'Data Catalogue 2023_RSS'!W281</f>
        <v>https://www.wwf.sg/susba/</v>
      </c>
      <c r="X281" s="35">
        <f>'Data Catalogue 2023_RSS'!X281</f>
        <v>1</v>
      </c>
      <c r="Y281" s="35">
        <f>'Data Catalogue 2023_RSS'!Y281</f>
        <v>1</v>
      </c>
      <c r="Z281" s="35">
        <f>'Data Catalogue 2023_RSS'!Z281</f>
        <v>0</v>
      </c>
      <c r="AA281" s="35">
        <f>'Data Catalogue 2023_RSS'!AA281</f>
        <v>1</v>
      </c>
      <c r="AB281" s="35">
        <f>'Data Catalogue 2023_RSS'!AB281</f>
        <v>0</v>
      </c>
      <c r="AC281" s="35">
        <f>'Data Catalogue 2023_RSS'!AC281</f>
        <v>0</v>
      </c>
      <c r="AD281" s="35">
        <f>'Data Catalogue 2023_RSS'!AD281</f>
        <v>0</v>
      </c>
      <c r="AE281" s="35">
        <f>'Data Catalogue 2023_RSS'!AE281</f>
        <v>0</v>
      </c>
      <c r="AF281" s="31" t="str">
        <f>'Data Catalogue 2023_RSS'!AF281</f>
        <v>Different methodologies and scales would require internal evaluation, as it is not transparent on how the ESG scoring is derived. The coverage of companies also varies across these platforms. The Sustainable Banking Assessment (SUSBA) tool shows year-on-year changes and highlights progression or regression in banks’ performance on the integration of environmental and social (E&amp;S) considerations in their corporate strategy and decision-making processes.</v>
      </c>
    </row>
    <row r="282" spans="1:32" x14ac:dyDescent="0.2">
      <c r="A282" s="30">
        <f>'Data Catalogue 2023_RSS'!A282</f>
        <v>280</v>
      </c>
      <c r="B282" s="30">
        <f>'Data Catalogue 2023_RSS'!B282</f>
        <v>73</v>
      </c>
      <c r="C282" s="30">
        <f>'Data Catalogue 2023_RSS'!C282</f>
        <v>11</v>
      </c>
      <c r="D282" s="30" t="str">
        <f>'Data Catalogue 2023_RSS'!D282</f>
        <v>73.11</v>
      </c>
      <c r="E282" s="31" t="str">
        <f>'Data Catalogue 2023_RSS'!E282</f>
        <v xml:space="preserve">Environmental, Social &amp; Governance (ESG) score/rating </v>
      </c>
      <c r="F282" s="32">
        <f>VLOOKUP('Data Catalogue 2023_RSS'!F282,'Codebook Machine Read'!J:K,2,FALSE)</f>
        <v>2</v>
      </c>
      <c r="G282" s="32">
        <f>VLOOKUP('Data Catalogue 2023_RSS'!G282,'Codebook Machine Read'!AE:AF,2,FALSE)</f>
        <v>5</v>
      </c>
      <c r="H282" s="32" t="str">
        <f>'Data Catalogue 2023_RSS'!H282</f>
        <v>fund</v>
      </c>
      <c r="I282" s="32">
        <f>'Data Catalogue 2023_RSS'!I282</f>
        <v>154</v>
      </c>
      <c r="J282" s="30" t="str">
        <f>'Data Catalogue 2023_RSS'!J282</f>
        <v>climindex.combmet.esgscore.fund.bloomberg</v>
      </c>
      <c r="K282" s="30" t="str">
        <f>'Data Catalogue 2023_RSS'!K282</f>
        <v>climindex.combmet.esgscore.fund.bloomberg.73.11</v>
      </c>
      <c r="L282" s="31" t="str">
        <f>'Data Catalogue 2023_RSS'!L282</f>
        <v>1. Rating provider's methodology
2. ESGBook: Arabesque S-Ray Methodology (Global Compact (GC) Score, ESG Score, Temperature Score)
3. R1ESGo</v>
      </c>
      <c r="M282" s="32" cm="1">
        <f t="array" ref="M282">INDEX('Codebook Machine Read'!T:T,MATCH(TRUE,INDEX('Codebook Machine Read'!S:S='Data Catalogue 2023_RSS'!M282,0),0))</f>
        <v>6</v>
      </c>
      <c r="N282" s="32">
        <f>VLOOKUP('Data Catalogue 2023_RSS'!N282,'Codebook Machine Read'!D:E,2,FALSE)</f>
        <v>18</v>
      </c>
      <c r="O282" s="32">
        <f>VLOOKUP('Data Catalogue 2023_RSS'!O282,'Codebook Machine Read'!A:B,2,FALSE)</f>
        <v>1</v>
      </c>
      <c r="P282" s="33">
        <f>VLOOKUP('Data Catalogue 2023_RSS'!P282,'Codebook Machine Read'!V:W,2,FALSE)</f>
        <v>9</v>
      </c>
      <c r="Q282" s="32">
        <f>VLOOKUP('Data Catalogue 2023_RSS'!Q282,'Codebook Machine Read'!Y:Z,2,FALSE)</f>
        <v>1</v>
      </c>
      <c r="R282" s="32">
        <f>VLOOKUP('Data Catalogue 2023_RSS'!R282,'Codebook Machine Read'!AB:AC,2,FALSE)</f>
        <v>2</v>
      </c>
      <c r="S282" s="34">
        <f>VLOOKUP('Data Catalogue 2023_Excel'!R282,'Codebook Machine Read'!G:H,2,FALSE)</f>
        <v>2</v>
      </c>
      <c r="T282" s="36">
        <f>'Data Catalogue 2023_RSS'!T282</f>
        <v>0</v>
      </c>
      <c r="U282" s="36">
        <f>'Data Catalogue 2023_RSS'!U282</f>
        <v>0</v>
      </c>
      <c r="V282" s="34">
        <f>VLOOKUP('Data Catalogue 2023_Excel'!S282,'Codebook Machine Read'!$P:$Q,2, FALSE)</f>
        <v>99</v>
      </c>
      <c r="W282" s="31" t="str">
        <f>'Data Catalogue 2023_RSS'!W282</f>
        <v>https://www.bloomberg.com/professional/dataset/global-environmental-social-governance-data/</v>
      </c>
      <c r="X282" s="35">
        <f>'Data Catalogue 2023_RSS'!X282</f>
        <v>1</v>
      </c>
      <c r="Y282" s="35">
        <f>'Data Catalogue 2023_RSS'!Y282</f>
        <v>1</v>
      </c>
      <c r="Z282" s="35">
        <f>'Data Catalogue 2023_RSS'!Z282</f>
        <v>0</v>
      </c>
      <c r="AA282" s="35">
        <f>'Data Catalogue 2023_RSS'!AA282</f>
        <v>1</v>
      </c>
      <c r="AB282" s="35">
        <f>'Data Catalogue 2023_RSS'!AB282</f>
        <v>0</v>
      </c>
      <c r="AC282" s="35">
        <f>'Data Catalogue 2023_RSS'!AC282</f>
        <v>0</v>
      </c>
      <c r="AD282" s="35">
        <f>'Data Catalogue 2023_RSS'!AD282</f>
        <v>0</v>
      </c>
      <c r="AE282" s="35">
        <f>'Data Catalogue 2023_RSS'!AE282</f>
        <v>0</v>
      </c>
      <c r="AF282" s="31" t="str">
        <f>'Data Catalogue 2023_RSS'!AF282</f>
        <v>Different methodologies and scales would require internal evaluation, as it is not transparent on how the ESG scoring is derived. The coverage of companies also varies across these platforms. Bloomberg provides a variety of proprietary scores that investors can use to assess company or government disclosure and performance on a wide range of ESG and thematic issues. Bloomberg’s ESG and thematic scores can integrate into company research and portfolio construction.</v>
      </c>
    </row>
    <row r="283" spans="1:32" x14ac:dyDescent="0.2">
      <c r="A283" s="30">
        <f>'Data Catalogue 2023_RSS'!A283</f>
        <v>281</v>
      </c>
      <c r="B283" s="30">
        <f>'Data Catalogue 2023_RSS'!B283</f>
        <v>73</v>
      </c>
      <c r="C283" s="30">
        <f>'Data Catalogue 2023_RSS'!C283</f>
        <v>12</v>
      </c>
      <c r="D283" s="30" t="str">
        <f>'Data Catalogue 2023_RSS'!D283</f>
        <v>73.12</v>
      </c>
      <c r="E283" s="31" t="str">
        <f>'Data Catalogue 2023_RSS'!E283</f>
        <v xml:space="preserve">Environmental, Social &amp; Governance (ESG) score/rating </v>
      </c>
      <c r="F283" s="32">
        <f>VLOOKUP('Data Catalogue 2023_RSS'!F283,'Codebook Machine Read'!J:K,2,FALSE)</f>
        <v>2</v>
      </c>
      <c r="G283" s="32">
        <f>VLOOKUP('Data Catalogue 2023_RSS'!G283,'Codebook Machine Read'!AE:AF,2,FALSE)</f>
        <v>5</v>
      </c>
      <c r="H283" s="32" t="str">
        <f>'Data Catalogue 2023_RSS'!H283</f>
        <v>fund</v>
      </c>
      <c r="I283" s="32">
        <f>'Data Catalogue 2023_RSS'!I283</f>
        <v>154</v>
      </c>
      <c r="J283" s="30" t="str">
        <f>'Data Catalogue 2023_RSS'!J283</f>
        <v>climindex.combmet.esgscore.fund.esgbook</v>
      </c>
      <c r="K283" s="30" t="str">
        <f>'Data Catalogue 2023_RSS'!K283</f>
        <v>climindex.combmet.esgscore.fund.esgbook.73.12</v>
      </c>
      <c r="L283" s="31" t="str">
        <f>'Data Catalogue 2023_RSS'!L283</f>
        <v>1. Rating provider's methodology
2. ESGBook: Arabesque S-Ray Methodology (Global Compact (GC) Score, ESG Score, Temperature Score)
3. R1ESGo</v>
      </c>
      <c r="M283" s="32" cm="1">
        <f t="array" ref="M283">INDEX('Codebook Machine Read'!T:T,MATCH(TRUE,INDEX('Codebook Machine Read'!S:S='Data Catalogue 2023_RSS'!M283,0),0))</f>
        <v>6</v>
      </c>
      <c r="N283" s="32">
        <f>VLOOKUP('Data Catalogue 2023_RSS'!N283,'Codebook Machine Read'!D:E,2,FALSE)</f>
        <v>18</v>
      </c>
      <c r="O283" s="32">
        <f>VLOOKUP('Data Catalogue 2023_RSS'!O283,'Codebook Machine Read'!A:B,2,FALSE)</f>
        <v>1</v>
      </c>
      <c r="P283" s="33">
        <f>VLOOKUP('Data Catalogue 2023_RSS'!P283,'Codebook Machine Read'!V:W,2,FALSE)</f>
        <v>43</v>
      </c>
      <c r="Q283" s="32">
        <f>VLOOKUP('Data Catalogue 2023_RSS'!Q283,'Codebook Machine Read'!Y:Z,2,FALSE)</f>
        <v>1</v>
      </c>
      <c r="R283" s="32">
        <f>VLOOKUP('Data Catalogue 2023_RSS'!R283,'Codebook Machine Read'!AB:AC,2,FALSE)</f>
        <v>2</v>
      </c>
      <c r="S283" s="34">
        <f>VLOOKUP('Data Catalogue 2023_Excel'!R283,'Codebook Machine Read'!G:H,2,FALSE)</f>
        <v>2</v>
      </c>
      <c r="T283" s="36">
        <f>'Data Catalogue 2023_RSS'!T283</f>
        <v>0</v>
      </c>
      <c r="U283" s="36">
        <f>'Data Catalogue 2023_RSS'!U283</f>
        <v>0</v>
      </c>
      <c r="V283" s="34">
        <f>VLOOKUP('Data Catalogue 2023_Excel'!S283,'Codebook Machine Read'!$P:$Q,2, FALSE)</f>
        <v>99</v>
      </c>
      <c r="W283" s="31" t="str">
        <f>'Data Catalogue 2023_RSS'!W283</f>
        <v>https://app.esgbook.com/</v>
      </c>
      <c r="X283" s="35">
        <f>'Data Catalogue 2023_RSS'!X283</f>
        <v>1</v>
      </c>
      <c r="Y283" s="35">
        <f>'Data Catalogue 2023_RSS'!Y283</f>
        <v>1</v>
      </c>
      <c r="Z283" s="35">
        <f>'Data Catalogue 2023_RSS'!Z283</f>
        <v>0</v>
      </c>
      <c r="AA283" s="35">
        <f>'Data Catalogue 2023_RSS'!AA283</f>
        <v>1</v>
      </c>
      <c r="AB283" s="35">
        <f>'Data Catalogue 2023_RSS'!AB283</f>
        <v>0</v>
      </c>
      <c r="AC283" s="35">
        <f>'Data Catalogue 2023_RSS'!AC283</f>
        <v>0</v>
      </c>
      <c r="AD283" s="35">
        <f>'Data Catalogue 2023_RSS'!AD283</f>
        <v>0</v>
      </c>
      <c r="AE283" s="35">
        <f>'Data Catalogue 2023_RSS'!AE283</f>
        <v>0</v>
      </c>
      <c r="AF283" s="31" t="str">
        <f>'Data Catalogue 2023_RSS'!AF283</f>
        <v>Different methodologies and scales would require internal evaluation, as it is not transparent on how the ESG scoring is derived. The coverage of companies also varies across these platforms. ESG Book connects investors with companies, providing transparent, comparable ESG data for over 50,000+ corporates in real-time. ESG Book covers a total of 85 Malaysian corporations with ESG scores.</v>
      </c>
    </row>
    <row r="284" spans="1:32" x14ac:dyDescent="0.2">
      <c r="A284" s="30">
        <f>'Data Catalogue 2023_RSS'!A284</f>
        <v>282</v>
      </c>
      <c r="B284" s="30">
        <f>'Data Catalogue 2023_RSS'!B284</f>
        <v>73</v>
      </c>
      <c r="C284" s="30">
        <f>'Data Catalogue 2023_RSS'!C284</f>
        <v>13</v>
      </c>
      <c r="D284" s="30" t="str">
        <f>'Data Catalogue 2023_RSS'!D284</f>
        <v>73.13</v>
      </c>
      <c r="E284" s="31" t="str">
        <f>'Data Catalogue 2023_RSS'!E284</f>
        <v xml:space="preserve">Environmental, Social &amp; Governance (ESG) score/rating </v>
      </c>
      <c r="F284" s="32">
        <f>VLOOKUP('Data Catalogue 2023_RSS'!F284,'Codebook Machine Read'!J:K,2,FALSE)</f>
        <v>2</v>
      </c>
      <c r="G284" s="32">
        <f>VLOOKUP('Data Catalogue 2023_RSS'!G284,'Codebook Machine Read'!AE:AF,2,FALSE)</f>
        <v>5</v>
      </c>
      <c r="H284" s="32" t="str">
        <f>'Data Catalogue 2023_RSS'!H284</f>
        <v>fund</v>
      </c>
      <c r="I284" s="32">
        <f>'Data Catalogue 2023_RSS'!I284</f>
        <v>154</v>
      </c>
      <c r="J284" s="30" t="str">
        <f>'Data Catalogue 2023_RSS'!J284</f>
        <v>climindex.combmet.esgscore.fund.ftserussel</v>
      </c>
      <c r="K284" s="30" t="str">
        <f>'Data Catalogue 2023_RSS'!K284</f>
        <v>climindex.combmet.esgscore.fund.ftserussel.73.13</v>
      </c>
      <c r="L284" s="31" t="str">
        <f>'Data Catalogue 2023_RSS'!L284</f>
        <v>1. Rating provider's methodology
2. ESGBook: Arabesque S-Ray Methodology (Global Compact (GC) Score, ESG Score, Temperature Score)
3. R1ESGo</v>
      </c>
      <c r="M284" s="32" cm="1">
        <f t="array" ref="M284">INDEX('Codebook Machine Read'!T:T,MATCH(TRUE,INDEX('Codebook Machine Read'!S:S='Data Catalogue 2023_RSS'!M284,0),0))</f>
        <v>6</v>
      </c>
      <c r="N284" s="32">
        <f>VLOOKUP('Data Catalogue 2023_RSS'!N284,'Codebook Machine Read'!D:E,2,FALSE)</f>
        <v>18</v>
      </c>
      <c r="O284" s="32">
        <f>VLOOKUP('Data Catalogue 2023_RSS'!O284,'Codebook Machine Read'!A:B,2,FALSE)</f>
        <v>1</v>
      </c>
      <c r="P284" s="33">
        <f>VLOOKUP('Data Catalogue 2023_RSS'!P284,'Codebook Machine Read'!V:W,2,FALSE)</f>
        <v>52</v>
      </c>
      <c r="Q284" s="32">
        <f>VLOOKUP('Data Catalogue 2023_RSS'!Q284,'Codebook Machine Read'!Y:Z,2,FALSE)</f>
        <v>1</v>
      </c>
      <c r="R284" s="32">
        <f>VLOOKUP('Data Catalogue 2023_RSS'!R284,'Codebook Machine Read'!AB:AC,2,FALSE)</f>
        <v>2</v>
      </c>
      <c r="S284" s="34">
        <f>VLOOKUP('Data Catalogue 2023_Excel'!R284,'Codebook Machine Read'!G:H,2,FALSE)</f>
        <v>2</v>
      </c>
      <c r="T284" s="36">
        <f>'Data Catalogue 2023_RSS'!T284</f>
        <v>0</v>
      </c>
      <c r="U284" s="36">
        <f>'Data Catalogue 2023_RSS'!U284</f>
        <v>0</v>
      </c>
      <c r="V284" s="34">
        <f>VLOOKUP('Data Catalogue 2023_Excel'!S284,'Codebook Machine Read'!$P:$Q,2, FALSE)</f>
        <v>99</v>
      </c>
      <c r="W284" s="31" t="str">
        <f>'Data Catalogue 2023_RSS'!W284</f>
        <v>https://www.ftserussell.com/data/sustainability-and-esg-data</v>
      </c>
      <c r="X284" s="35">
        <f>'Data Catalogue 2023_RSS'!X284</f>
        <v>1</v>
      </c>
      <c r="Y284" s="35">
        <f>'Data Catalogue 2023_RSS'!Y284</f>
        <v>1</v>
      </c>
      <c r="Z284" s="35">
        <f>'Data Catalogue 2023_RSS'!Z284</f>
        <v>0</v>
      </c>
      <c r="AA284" s="35">
        <f>'Data Catalogue 2023_RSS'!AA284</f>
        <v>1</v>
      </c>
      <c r="AB284" s="35">
        <f>'Data Catalogue 2023_RSS'!AB284</f>
        <v>0</v>
      </c>
      <c r="AC284" s="35">
        <f>'Data Catalogue 2023_RSS'!AC284</f>
        <v>0</v>
      </c>
      <c r="AD284" s="35">
        <f>'Data Catalogue 2023_RSS'!AD284</f>
        <v>0</v>
      </c>
      <c r="AE284" s="35">
        <f>'Data Catalogue 2023_RSS'!AE284</f>
        <v>0</v>
      </c>
      <c r="AF284" s="31" t="str">
        <f>'Data Catalogue 2023_RSS'!AF284</f>
        <v>Different methodologies and scales would require internal evaluation, as it is not transparent on how the ESG scoring is derived. The coverage of companies also varies across these platforms. FTSE Russell ESG Scores can be accessed through the online data model and includes 7,200 securities in 47 Developed and Emerging markets, comprising the constituents of the FTSE All-World Index, FTSE All-Share Index and Russell 1000 Index.</v>
      </c>
    </row>
    <row r="285" spans="1:32" x14ac:dyDescent="0.2">
      <c r="A285" s="30">
        <f>'Data Catalogue 2023_RSS'!A285</f>
        <v>283</v>
      </c>
      <c r="B285" s="30">
        <f>'Data Catalogue 2023_RSS'!B285</f>
        <v>73</v>
      </c>
      <c r="C285" s="30">
        <f>'Data Catalogue 2023_RSS'!C285</f>
        <v>14</v>
      </c>
      <c r="D285" s="30" t="str">
        <f>'Data Catalogue 2023_RSS'!D285</f>
        <v>73.14</v>
      </c>
      <c r="E285" s="31" t="str">
        <f>'Data Catalogue 2023_RSS'!E285</f>
        <v xml:space="preserve">Environmental, Social &amp; Governance (ESG) score/rating </v>
      </c>
      <c r="F285" s="32">
        <f>VLOOKUP('Data Catalogue 2023_RSS'!F285,'Codebook Machine Read'!J:K,2,FALSE)</f>
        <v>2</v>
      </c>
      <c r="G285" s="32">
        <f>VLOOKUP('Data Catalogue 2023_RSS'!G285,'Codebook Machine Read'!AE:AF,2,FALSE)</f>
        <v>5</v>
      </c>
      <c r="H285" s="32" t="str">
        <f>'Data Catalogue 2023_RSS'!H285</f>
        <v>fund</v>
      </c>
      <c r="I285" s="32">
        <f>'Data Catalogue 2023_RSS'!I285</f>
        <v>154</v>
      </c>
      <c r="J285" s="30" t="str">
        <f>'Data Catalogue 2023_RSS'!J285</f>
        <v>climindex.combmet.esgscore.fund.ftse4good</v>
      </c>
      <c r="K285" s="30" t="str">
        <f>'Data Catalogue 2023_RSS'!K285</f>
        <v>climindex.combmet.esgscore.fund.ftse4good.73.14</v>
      </c>
      <c r="L285" s="31" t="str">
        <f>'Data Catalogue 2023_RSS'!L285</f>
        <v>1. Rating provider's methodology
2. ESGBook: Arabesque S-Ray Methodology (Global Compact (GC) Score, ESG Score, Temperature Score)
3. R1ESGo</v>
      </c>
      <c r="M285" s="32" cm="1">
        <f t="array" ref="M285">INDEX('Codebook Machine Read'!T:T,MATCH(TRUE,INDEX('Codebook Machine Read'!S:S='Data Catalogue 2023_RSS'!M285,0),0))</f>
        <v>6</v>
      </c>
      <c r="N285" s="32">
        <f>VLOOKUP('Data Catalogue 2023_RSS'!N285,'Codebook Machine Read'!D:E,2,FALSE)</f>
        <v>18</v>
      </c>
      <c r="O285" s="32">
        <f>VLOOKUP('Data Catalogue 2023_RSS'!O285,'Codebook Machine Read'!A:B,2,FALSE)</f>
        <v>1</v>
      </c>
      <c r="P285" s="33">
        <f>VLOOKUP('Data Catalogue 2023_RSS'!P285,'Codebook Machine Read'!V:W,2,FALSE)</f>
        <v>53</v>
      </c>
      <c r="Q285" s="32">
        <f>VLOOKUP('Data Catalogue 2023_RSS'!Q285,'Codebook Machine Read'!Y:Z,2,FALSE)</f>
        <v>1</v>
      </c>
      <c r="R285" s="32">
        <f>VLOOKUP('Data Catalogue 2023_RSS'!R285,'Codebook Machine Read'!AB:AC,2,FALSE)</f>
        <v>2</v>
      </c>
      <c r="S285" s="34">
        <f>VLOOKUP('Data Catalogue 2023_Excel'!R285,'Codebook Machine Read'!G:H,2,FALSE)</f>
        <v>1</v>
      </c>
      <c r="T285" s="36">
        <f>'Data Catalogue 2023_RSS'!T285</f>
        <v>0</v>
      </c>
      <c r="U285" s="36">
        <f>'Data Catalogue 2023_RSS'!U285</f>
        <v>0</v>
      </c>
      <c r="V285" s="34">
        <f>VLOOKUP('Data Catalogue 2023_Excel'!S285,'Codebook Machine Read'!$P:$Q,2, FALSE)</f>
        <v>99</v>
      </c>
      <c r="W285" s="31" t="str">
        <f>'Data Catalogue 2023_RSS'!W285</f>
        <v>https://www.bursamalaysia.com/trade/our_products_services/indices/ftse4good-bursa-malaysia-f4gbm-index</v>
      </c>
      <c r="X285" s="35">
        <f>'Data Catalogue 2023_RSS'!X285</f>
        <v>1</v>
      </c>
      <c r="Y285" s="35">
        <f>'Data Catalogue 2023_RSS'!Y285</f>
        <v>1</v>
      </c>
      <c r="Z285" s="35">
        <f>'Data Catalogue 2023_RSS'!Z285</f>
        <v>0</v>
      </c>
      <c r="AA285" s="35">
        <f>'Data Catalogue 2023_RSS'!AA285</f>
        <v>1</v>
      </c>
      <c r="AB285" s="35">
        <f>'Data Catalogue 2023_RSS'!AB285</f>
        <v>0</v>
      </c>
      <c r="AC285" s="35">
        <f>'Data Catalogue 2023_RSS'!AC285</f>
        <v>0</v>
      </c>
      <c r="AD285" s="35">
        <f>'Data Catalogue 2023_RSS'!AD285</f>
        <v>0</v>
      </c>
      <c r="AE285" s="35">
        <f>'Data Catalogue 2023_RSS'!AE285</f>
        <v>0</v>
      </c>
      <c r="AF285" s="31" t="str">
        <f>'Data Catalogue 2023_RSS'!AF285</f>
        <v>Different methodologies and scales would require internal evaluation, as it is not transparent on how the ESG scoring is derived. The coverage of companies also varies across these platforms. The FTSE4Good Bursa Malaysia Index constituents are selected from the constituents of the FTSE Bursa Malaysia EMAS Index, screened in accordance with the transparent and defined Environmental, Social and Governance (ESG) criteria. The index has been designed to identify Malaysian companies with recognised corporate responsibility practices, expanding the range of the benchmarks of the FTSE Bursa Malaysia Index Series for the Malaysian Markets.</v>
      </c>
    </row>
    <row r="286" spans="1:32" x14ac:dyDescent="0.2">
      <c r="A286" s="30">
        <f>'Data Catalogue 2023_RSS'!A286</f>
        <v>284</v>
      </c>
      <c r="B286" s="30">
        <f>'Data Catalogue 2023_RSS'!B286</f>
        <v>73</v>
      </c>
      <c r="C286" s="30">
        <f>'Data Catalogue 2023_RSS'!C286</f>
        <v>15</v>
      </c>
      <c r="D286" s="30" t="str">
        <f>'Data Catalogue 2023_RSS'!D286</f>
        <v>73.15</v>
      </c>
      <c r="E286" s="31" t="str">
        <f>'Data Catalogue 2023_RSS'!E286</f>
        <v xml:space="preserve">Environmental, Social &amp; Governance (ESG) score/rating </v>
      </c>
      <c r="F286" s="32">
        <f>VLOOKUP('Data Catalogue 2023_RSS'!F286,'Codebook Machine Read'!J:K,2,FALSE)</f>
        <v>2</v>
      </c>
      <c r="G286" s="32">
        <f>VLOOKUP('Data Catalogue 2023_RSS'!G286,'Codebook Machine Read'!AE:AF,2,FALSE)</f>
        <v>5</v>
      </c>
      <c r="H286" s="32" t="str">
        <f>'Data Catalogue 2023_RSS'!H286</f>
        <v>fund</v>
      </c>
      <c r="I286" s="32">
        <f>'Data Catalogue 2023_RSS'!I286</f>
        <v>154</v>
      </c>
      <c r="J286" s="30" t="str">
        <f>'Data Catalogue 2023_RSS'!J286</f>
        <v>climindex.combmet.esgscore.fund.msci</v>
      </c>
      <c r="K286" s="30" t="str">
        <f>'Data Catalogue 2023_RSS'!K286</f>
        <v>climindex.combmet.esgscore.fund.msci.73.15</v>
      </c>
      <c r="L286" s="31" t="str">
        <f>'Data Catalogue 2023_RSS'!L286</f>
        <v>1. Rating provider's methodology
2. ESGBook: Arabesque S-Ray Methodology (Global Compact (GC) Score, ESG Score, Temperature Score)
3. R1ESGo</v>
      </c>
      <c r="M286" s="32" cm="1">
        <f t="array" ref="M286">INDEX('Codebook Machine Read'!T:T,MATCH(TRUE,INDEX('Codebook Machine Read'!S:S='Data Catalogue 2023_RSS'!M286,0),0))</f>
        <v>6</v>
      </c>
      <c r="N286" s="32">
        <f>VLOOKUP('Data Catalogue 2023_RSS'!N286,'Codebook Machine Read'!D:E,2,FALSE)</f>
        <v>18</v>
      </c>
      <c r="O286" s="32">
        <f>VLOOKUP('Data Catalogue 2023_RSS'!O286,'Codebook Machine Read'!A:B,2,FALSE)</f>
        <v>1</v>
      </c>
      <c r="P286" s="33">
        <f>VLOOKUP('Data Catalogue 2023_RSS'!P286,'Codebook Machine Read'!V:W,2,FALSE)</f>
        <v>95</v>
      </c>
      <c r="Q286" s="32">
        <f>VLOOKUP('Data Catalogue 2023_RSS'!Q286,'Codebook Machine Read'!Y:Z,2,FALSE)</f>
        <v>1</v>
      </c>
      <c r="R286" s="32">
        <f>VLOOKUP('Data Catalogue 2023_RSS'!R286,'Codebook Machine Read'!AB:AC,2,FALSE)</f>
        <v>2</v>
      </c>
      <c r="S286" s="34">
        <f>VLOOKUP('Data Catalogue 2023_Excel'!R286,'Codebook Machine Read'!G:H,2,FALSE)</f>
        <v>2</v>
      </c>
      <c r="T286" s="36">
        <f>'Data Catalogue 2023_RSS'!T286</f>
        <v>0</v>
      </c>
      <c r="U286" s="36">
        <f>'Data Catalogue 2023_RSS'!U286</f>
        <v>0</v>
      </c>
      <c r="V286" s="34">
        <f>VLOOKUP('Data Catalogue 2023_Excel'!S286,'Codebook Machine Read'!$P:$Q,2, FALSE)</f>
        <v>99</v>
      </c>
      <c r="W286" s="31" t="str">
        <f>'Data Catalogue 2023_RSS'!W286</f>
        <v>https://www.msci.com/our-solutions/esg-investing/esg-ratings</v>
      </c>
      <c r="X286" s="35">
        <f>'Data Catalogue 2023_RSS'!X286</f>
        <v>1</v>
      </c>
      <c r="Y286" s="35">
        <f>'Data Catalogue 2023_RSS'!Y286</f>
        <v>1</v>
      </c>
      <c r="Z286" s="35">
        <f>'Data Catalogue 2023_RSS'!Z286</f>
        <v>0</v>
      </c>
      <c r="AA286" s="35">
        <f>'Data Catalogue 2023_RSS'!AA286</f>
        <v>1</v>
      </c>
      <c r="AB286" s="35">
        <f>'Data Catalogue 2023_RSS'!AB286</f>
        <v>0</v>
      </c>
      <c r="AC286" s="35">
        <f>'Data Catalogue 2023_RSS'!AC286</f>
        <v>0</v>
      </c>
      <c r="AD286" s="35">
        <f>'Data Catalogue 2023_RSS'!AD286</f>
        <v>0</v>
      </c>
      <c r="AE286" s="35">
        <f>'Data Catalogue 2023_RSS'!AE286</f>
        <v>0</v>
      </c>
      <c r="AF286" s="31" t="str">
        <f>'Data Catalogue 2023_RSS'!AF286</f>
        <v>Different methodologies and scales would require internal evaluation, as it is not transparent on how the ESG scoring is derived. The coverage of companies also varies across these platforms. MSCI ESG Ratings rate over 8,500 companies (14,000 issuers including subsidiaries) and more than 680,000 equity and fixed income securities globally (as of October 2020), collecting thousands of data points for each company.</v>
      </c>
    </row>
    <row r="287" spans="1:32" x14ac:dyDescent="0.2">
      <c r="A287" s="30">
        <f>'Data Catalogue 2023_RSS'!A287</f>
        <v>285</v>
      </c>
      <c r="B287" s="30">
        <f>'Data Catalogue 2023_RSS'!B287</f>
        <v>73</v>
      </c>
      <c r="C287" s="30">
        <f>'Data Catalogue 2023_RSS'!C287</f>
        <v>16</v>
      </c>
      <c r="D287" s="30" t="str">
        <f>'Data Catalogue 2023_RSS'!D287</f>
        <v>73.16</v>
      </c>
      <c r="E287" s="31" t="str">
        <f>'Data Catalogue 2023_RSS'!E287</f>
        <v xml:space="preserve">Environmental, Social &amp; Governance (ESG) score/rating </v>
      </c>
      <c r="F287" s="32">
        <f>VLOOKUP('Data Catalogue 2023_RSS'!F287,'Codebook Machine Read'!J:K,2,FALSE)</f>
        <v>2</v>
      </c>
      <c r="G287" s="32">
        <f>VLOOKUP('Data Catalogue 2023_RSS'!G287,'Codebook Machine Read'!AE:AF,2,FALSE)</f>
        <v>5</v>
      </c>
      <c r="H287" s="32" t="str">
        <f>'Data Catalogue 2023_RSS'!H287</f>
        <v>fund</v>
      </c>
      <c r="I287" s="32">
        <f>'Data Catalogue 2023_RSS'!I287</f>
        <v>154</v>
      </c>
      <c r="J287" s="30" t="str">
        <f>'Data Catalogue 2023_RSS'!J287</f>
        <v>climindex.combmet.esgscore.fund.s&amp;p</v>
      </c>
      <c r="K287" s="30" t="str">
        <f>'Data Catalogue 2023_RSS'!K287</f>
        <v>climindex.combmet.esgscore.fund.s&amp;p.73.16</v>
      </c>
      <c r="L287" s="31" t="str">
        <f>'Data Catalogue 2023_RSS'!L287</f>
        <v>1. Rating provider's methodology
2. ESGBook: Arabesque S-Ray Methodology (Global Compact (GC) Score, ESG Score, Temperature Score)
3. R1ESGo</v>
      </c>
      <c r="M287" s="32" cm="1">
        <f t="array" ref="M287">INDEX('Codebook Machine Read'!T:T,MATCH(TRUE,INDEX('Codebook Machine Read'!S:S='Data Catalogue 2023_RSS'!M287,0),0))</f>
        <v>6</v>
      </c>
      <c r="N287" s="32">
        <f>VLOOKUP('Data Catalogue 2023_RSS'!N287,'Codebook Machine Read'!D:E,2,FALSE)</f>
        <v>18</v>
      </c>
      <c r="O287" s="32">
        <f>VLOOKUP('Data Catalogue 2023_RSS'!O287,'Codebook Machine Read'!A:B,2,FALSE)</f>
        <v>1</v>
      </c>
      <c r="P287" s="33">
        <f>VLOOKUP('Data Catalogue 2023_RSS'!P287,'Codebook Machine Read'!V:W,2,FALSE)</f>
        <v>118</v>
      </c>
      <c r="Q287" s="32">
        <f>VLOOKUP('Data Catalogue 2023_RSS'!Q287,'Codebook Machine Read'!Y:Z,2,FALSE)</f>
        <v>1</v>
      </c>
      <c r="R287" s="32">
        <f>VLOOKUP('Data Catalogue 2023_RSS'!R287,'Codebook Machine Read'!AB:AC,2,FALSE)</f>
        <v>2</v>
      </c>
      <c r="S287" s="34">
        <f>VLOOKUP('Data Catalogue 2023_Excel'!R287,'Codebook Machine Read'!G:H,2,FALSE)</f>
        <v>2</v>
      </c>
      <c r="T287" s="36">
        <f>'Data Catalogue 2023_RSS'!T287</f>
        <v>0</v>
      </c>
      <c r="U287" s="36">
        <f>'Data Catalogue 2023_RSS'!U287</f>
        <v>0</v>
      </c>
      <c r="V287" s="34">
        <f>VLOOKUP('Data Catalogue 2023_Excel'!S287,'Codebook Machine Read'!$P:$Q,2, FALSE)</f>
        <v>99</v>
      </c>
      <c r="W287" s="31" t="str">
        <f>'Data Catalogue 2023_RSS'!W287</f>
        <v>https://www.spglobal.com/ratings/en/research-insights/special-reports/esg-in-credit-ratings#sector-report-cards</v>
      </c>
      <c r="X287" s="35">
        <f>'Data Catalogue 2023_RSS'!X287</f>
        <v>1</v>
      </c>
      <c r="Y287" s="35">
        <f>'Data Catalogue 2023_RSS'!Y287</f>
        <v>1</v>
      </c>
      <c r="Z287" s="35">
        <f>'Data Catalogue 2023_RSS'!Z287</f>
        <v>0</v>
      </c>
      <c r="AA287" s="35">
        <f>'Data Catalogue 2023_RSS'!AA287</f>
        <v>1</v>
      </c>
      <c r="AB287" s="35">
        <f>'Data Catalogue 2023_RSS'!AB287</f>
        <v>0</v>
      </c>
      <c r="AC287" s="35">
        <f>'Data Catalogue 2023_RSS'!AC287</f>
        <v>0</v>
      </c>
      <c r="AD287" s="35">
        <f>'Data Catalogue 2023_RSS'!AD287</f>
        <v>0</v>
      </c>
      <c r="AE287" s="35">
        <f>'Data Catalogue 2023_RSS'!AE287</f>
        <v>0</v>
      </c>
      <c r="AF287" s="31" t="str">
        <f>'Data Catalogue 2023_RSS'!AF287</f>
        <v>Different methodologies and scales would require internal evaluation, as it is not transparent on how the ESG scoring is derived. The coverage of companies also varies across these platforms. S&amp;P Global ESG Scores are uniquely informed by in-depth company engagement via the S&amp;P Global Corporate Sustainability Assessment (CSA).</v>
      </c>
    </row>
    <row r="288" spans="1:32" x14ac:dyDescent="0.2">
      <c r="A288" s="30">
        <f>'Data Catalogue 2023_RSS'!A288</f>
        <v>286</v>
      </c>
      <c r="B288" s="30">
        <f>'Data Catalogue 2023_RSS'!B288</f>
        <v>73</v>
      </c>
      <c r="C288" s="30">
        <f>'Data Catalogue 2023_RSS'!C288</f>
        <v>17</v>
      </c>
      <c r="D288" s="30" t="str">
        <f>'Data Catalogue 2023_RSS'!D288</f>
        <v>73.17</v>
      </c>
      <c r="E288" s="31" t="str">
        <f>'Data Catalogue 2023_RSS'!E288</f>
        <v xml:space="preserve">Environmental, Social &amp; Governance (ESG) score/rating </v>
      </c>
      <c r="F288" s="32">
        <f>VLOOKUP('Data Catalogue 2023_RSS'!F288,'Codebook Machine Read'!J:K,2,FALSE)</f>
        <v>2</v>
      </c>
      <c r="G288" s="32">
        <f>VLOOKUP('Data Catalogue 2023_RSS'!G288,'Codebook Machine Read'!AE:AF,2,FALSE)</f>
        <v>5</v>
      </c>
      <c r="H288" s="32" t="str">
        <f>'Data Catalogue 2023_RSS'!H288</f>
        <v>fund</v>
      </c>
      <c r="I288" s="32">
        <f>'Data Catalogue 2023_RSS'!I288</f>
        <v>154</v>
      </c>
      <c r="J288" s="30" t="str">
        <f>'Data Catalogue 2023_RSS'!J288</f>
        <v>climindex.combmet.esgscore.fund.sustainaly</v>
      </c>
      <c r="K288" s="30" t="str">
        <f>'Data Catalogue 2023_RSS'!K288</f>
        <v>climindex.combmet.esgscore.fund.sustainaly.73.17</v>
      </c>
      <c r="L288" s="31" t="str">
        <f>'Data Catalogue 2023_RSS'!L288</f>
        <v>1. Rating provider's methodology
2. ESGBook: Arabesque S-Ray Methodology (Global Compact (GC) Score, ESG Score, Temperature Score)
3. R1ESGo</v>
      </c>
      <c r="M288" s="32" cm="1">
        <f t="array" ref="M288">INDEX('Codebook Machine Read'!T:T,MATCH(TRUE,INDEX('Codebook Machine Read'!S:S='Data Catalogue 2023_RSS'!M288,0),0))</f>
        <v>6</v>
      </c>
      <c r="N288" s="32">
        <f>VLOOKUP('Data Catalogue 2023_RSS'!N288,'Codebook Machine Read'!D:E,2,FALSE)</f>
        <v>18</v>
      </c>
      <c r="O288" s="32">
        <f>VLOOKUP('Data Catalogue 2023_RSS'!O288,'Codebook Machine Read'!A:B,2,FALSE)</f>
        <v>1</v>
      </c>
      <c r="P288" s="33">
        <f>VLOOKUP('Data Catalogue 2023_RSS'!P288,'Codebook Machine Read'!V:W,2,FALSE)</f>
        <v>129</v>
      </c>
      <c r="Q288" s="32">
        <f>VLOOKUP('Data Catalogue 2023_RSS'!Q288,'Codebook Machine Read'!Y:Z,2,FALSE)</f>
        <v>1</v>
      </c>
      <c r="R288" s="32">
        <f>VLOOKUP('Data Catalogue 2023_RSS'!R288,'Codebook Machine Read'!AB:AC,2,FALSE)</f>
        <v>2</v>
      </c>
      <c r="S288" s="34">
        <f>VLOOKUP('Data Catalogue 2023_Excel'!R288,'Codebook Machine Read'!G:H,2,FALSE)</f>
        <v>2</v>
      </c>
      <c r="T288" s="36">
        <f>'Data Catalogue 2023_RSS'!T288</f>
        <v>0</v>
      </c>
      <c r="U288" s="36">
        <f>'Data Catalogue 2023_RSS'!U288</f>
        <v>0</v>
      </c>
      <c r="V288" s="34">
        <f>VLOOKUP('Data Catalogue 2023_Excel'!S288,'Codebook Machine Read'!$P:$Q,2, FALSE)</f>
        <v>99</v>
      </c>
      <c r="W288" s="31" t="str">
        <f>'Data Catalogue 2023_RSS'!W288</f>
        <v>https://www.sustainalytics.com/esg-ratings</v>
      </c>
      <c r="X288" s="35">
        <f>'Data Catalogue 2023_RSS'!X288</f>
        <v>1</v>
      </c>
      <c r="Y288" s="35">
        <f>'Data Catalogue 2023_RSS'!Y288</f>
        <v>1</v>
      </c>
      <c r="Z288" s="35">
        <f>'Data Catalogue 2023_RSS'!Z288</f>
        <v>0</v>
      </c>
      <c r="AA288" s="35">
        <f>'Data Catalogue 2023_RSS'!AA288</f>
        <v>1</v>
      </c>
      <c r="AB288" s="35">
        <f>'Data Catalogue 2023_RSS'!AB288</f>
        <v>0</v>
      </c>
      <c r="AC288" s="35">
        <f>'Data Catalogue 2023_RSS'!AC288</f>
        <v>0</v>
      </c>
      <c r="AD288" s="35">
        <f>'Data Catalogue 2023_RSS'!AD288</f>
        <v>0</v>
      </c>
      <c r="AE288" s="35">
        <f>'Data Catalogue 2023_RSS'!AE288</f>
        <v>0</v>
      </c>
      <c r="AF288" s="31" t="str">
        <f>'Data Catalogue 2023_RSS'!AF288</f>
        <v>Different methodologies and scales would require internal evaluation, as it is not transparent on how the ESG scoring is derived. The coverage of companies also varies across these platforms. Morningstar Sustainalytics provides high-quality, analytical environmental, social and governance (ESG) research, ratings and data to institutional investors and companies. Covering more than 16,000 companies, Morningstar Sustainalytics has the widest coverage of analyst-based ESG Risk Ratings in the market.</v>
      </c>
    </row>
    <row r="289" spans="1:32" x14ac:dyDescent="0.2">
      <c r="A289" s="30">
        <f>'Data Catalogue 2023_RSS'!A289</f>
        <v>287</v>
      </c>
      <c r="B289" s="30">
        <f>'Data Catalogue 2023_RSS'!B289</f>
        <v>73</v>
      </c>
      <c r="C289" s="30">
        <f>'Data Catalogue 2023_RSS'!C289</f>
        <v>18</v>
      </c>
      <c r="D289" s="30" t="str">
        <f>'Data Catalogue 2023_RSS'!D289</f>
        <v>73.18</v>
      </c>
      <c r="E289" s="31" t="str">
        <f>'Data Catalogue 2023_RSS'!E289</f>
        <v xml:space="preserve">Environmental, Social &amp; Governance (ESG) score/rating </v>
      </c>
      <c r="F289" s="32">
        <f>VLOOKUP('Data Catalogue 2023_RSS'!F289,'Codebook Machine Read'!J:K,2,FALSE)</f>
        <v>2</v>
      </c>
      <c r="G289" s="32">
        <f>VLOOKUP('Data Catalogue 2023_RSS'!G289,'Codebook Machine Read'!AE:AF,2,FALSE)</f>
        <v>5</v>
      </c>
      <c r="H289" s="32" t="str">
        <f>'Data Catalogue 2023_RSS'!H289</f>
        <v>location</v>
      </c>
      <c r="I289" s="32">
        <f>'Data Catalogue 2023_RSS'!I289</f>
        <v>155</v>
      </c>
      <c r="J289" s="30" t="str">
        <f>'Data Catalogue 2023_RSS'!J289</f>
        <v>climindex.combmet.esgscore.location.bloomberg</v>
      </c>
      <c r="K289" s="30" t="str">
        <f>'Data Catalogue 2023_RSS'!K289</f>
        <v>climindex.combmet.esgscore.location.bloomberg.73.18</v>
      </c>
      <c r="L289" s="31" t="str">
        <f>'Data Catalogue 2023_RSS'!L289</f>
        <v>1. Rating provider's methodology
2. ESGBook: Arabesque S-Ray Methodology (Global Compact (GC) Score, ESG Score, Temperature Score)
3. R1ESGo</v>
      </c>
      <c r="M289" s="32" cm="1">
        <f t="array" ref="M289">INDEX('Codebook Machine Read'!T:T,MATCH(TRUE,INDEX('Codebook Machine Read'!S:S='Data Catalogue 2023_RSS'!M289,0),0))</f>
        <v>6</v>
      </c>
      <c r="N289" s="32">
        <f>VLOOKUP('Data Catalogue 2023_RSS'!N289,'Codebook Machine Read'!D:E,2,FALSE)</f>
        <v>24</v>
      </c>
      <c r="O289" s="32">
        <f>VLOOKUP('Data Catalogue 2023_RSS'!O289,'Codebook Machine Read'!A:B,2,FALSE)</f>
        <v>1</v>
      </c>
      <c r="P289" s="33">
        <f>VLOOKUP('Data Catalogue 2023_RSS'!P289,'Codebook Machine Read'!V:W,2,FALSE)</f>
        <v>9</v>
      </c>
      <c r="Q289" s="32">
        <f>VLOOKUP('Data Catalogue 2023_RSS'!Q289,'Codebook Machine Read'!Y:Z,2,FALSE)</f>
        <v>1</v>
      </c>
      <c r="R289" s="32">
        <f>VLOOKUP('Data Catalogue 2023_RSS'!R289,'Codebook Machine Read'!AB:AC,2,FALSE)</f>
        <v>2</v>
      </c>
      <c r="S289" s="34">
        <f>VLOOKUP('Data Catalogue 2023_Excel'!R289,'Codebook Machine Read'!G:H,2,FALSE)</f>
        <v>2</v>
      </c>
      <c r="T289" s="36">
        <f>'Data Catalogue 2023_RSS'!T289</f>
        <v>0</v>
      </c>
      <c r="U289" s="36">
        <f>'Data Catalogue 2023_RSS'!U289</f>
        <v>0</v>
      </c>
      <c r="V289" s="34">
        <f>VLOOKUP('Data Catalogue 2023_Excel'!S289,'Codebook Machine Read'!$P:$Q,2, FALSE)</f>
        <v>99</v>
      </c>
      <c r="W289" s="31" t="str">
        <f>'Data Catalogue 2023_RSS'!W289</f>
        <v>https://www.bloomberg.com/professional/dataset/global-environmental-social-governance-data/</v>
      </c>
      <c r="X289" s="35">
        <f>'Data Catalogue 2023_RSS'!X289</f>
        <v>1</v>
      </c>
      <c r="Y289" s="35">
        <f>'Data Catalogue 2023_RSS'!Y289</f>
        <v>1</v>
      </c>
      <c r="Z289" s="35">
        <f>'Data Catalogue 2023_RSS'!Z289</f>
        <v>0</v>
      </c>
      <c r="AA289" s="35">
        <f>'Data Catalogue 2023_RSS'!AA289</f>
        <v>1</v>
      </c>
      <c r="AB289" s="35">
        <f>'Data Catalogue 2023_RSS'!AB289</f>
        <v>0</v>
      </c>
      <c r="AC289" s="35">
        <f>'Data Catalogue 2023_RSS'!AC289</f>
        <v>0</v>
      </c>
      <c r="AD289" s="35">
        <f>'Data Catalogue 2023_RSS'!AD289</f>
        <v>0</v>
      </c>
      <c r="AE289" s="35">
        <f>'Data Catalogue 2023_RSS'!AE289</f>
        <v>0</v>
      </c>
      <c r="AF289" s="31" t="str">
        <f>'Data Catalogue 2023_RSS'!AF289</f>
        <v>Different methodologies and scales would require internal evaluation, as it is not transparent on how the ESG scoring is derived. The coverage of companies also varies across these platforms. Bloomberg provides a variety of proprietary scores that investors can use to assess company or government disclosure and performance on a wide range of ESG and thematic issues. Bloomberg’s ESG and thematic scores can integrate into company research and portfolio construction.</v>
      </c>
    </row>
    <row r="290" spans="1:32" x14ac:dyDescent="0.2">
      <c r="A290" s="30">
        <f>'Data Catalogue 2023_RSS'!A290</f>
        <v>288</v>
      </c>
      <c r="B290" s="30">
        <f>'Data Catalogue 2023_RSS'!B290</f>
        <v>73</v>
      </c>
      <c r="C290" s="30">
        <f>'Data Catalogue 2023_RSS'!C290</f>
        <v>19</v>
      </c>
      <c r="D290" s="30" t="str">
        <f>'Data Catalogue 2023_RSS'!D290</f>
        <v>73.19</v>
      </c>
      <c r="E290" s="31" t="str">
        <f>'Data Catalogue 2023_RSS'!E290</f>
        <v xml:space="preserve">Environmental, Social &amp; Governance (ESG) score/rating </v>
      </c>
      <c r="F290" s="32">
        <f>VLOOKUP('Data Catalogue 2023_RSS'!F290,'Codebook Machine Read'!J:K,2,FALSE)</f>
        <v>2</v>
      </c>
      <c r="G290" s="32">
        <f>VLOOKUP('Data Catalogue 2023_RSS'!G290,'Codebook Machine Read'!AE:AF,2,FALSE)</f>
        <v>5</v>
      </c>
      <c r="H290" s="32" t="str">
        <f>'Data Catalogue 2023_RSS'!H290</f>
        <v>location</v>
      </c>
      <c r="I290" s="32">
        <f>'Data Catalogue 2023_RSS'!I290</f>
        <v>155</v>
      </c>
      <c r="J290" s="30" t="str">
        <f>'Data Catalogue 2023_RSS'!J290</f>
        <v>climindex.combmet.esgscore.location.esgbook</v>
      </c>
      <c r="K290" s="30" t="str">
        <f>'Data Catalogue 2023_RSS'!K290</f>
        <v>climindex.combmet.esgscore.location.esgbook.73.19</v>
      </c>
      <c r="L290" s="31" t="str">
        <f>'Data Catalogue 2023_RSS'!L290</f>
        <v>1. Rating provider's methodology
2. ESGBook: Arabesque S-Ray Methodology (Global Compact (GC) Score, ESG Score, Temperature Score)
3. R1ESGo</v>
      </c>
      <c r="M290" s="32" cm="1">
        <f t="array" ref="M290">INDEX('Codebook Machine Read'!T:T,MATCH(TRUE,INDEX('Codebook Machine Read'!S:S='Data Catalogue 2023_RSS'!M290,0),0))</f>
        <v>6</v>
      </c>
      <c r="N290" s="32">
        <f>VLOOKUP('Data Catalogue 2023_RSS'!N290,'Codebook Machine Read'!D:E,2,FALSE)</f>
        <v>24</v>
      </c>
      <c r="O290" s="32">
        <f>VLOOKUP('Data Catalogue 2023_RSS'!O290,'Codebook Machine Read'!A:B,2,FALSE)</f>
        <v>1</v>
      </c>
      <c r="P290" s="33">
        <f>VLOOKUP('Data Catalogue 2023_RSS'!P290,'Codebook Machine Read'!V:W,2,FALSE)</f>
        <v>43</v>
      </c>
      <c r="Q290" s="32">
        <f>VLOOKUP('Data Catalogue 2023_RSS'!Q290,'Codebook Machine Read'!Y:Z,2,FALSE)</f>
        <v>1</v>
      </c>
      <c r="R290" s="32">
        <f>VLOOKUP('Data Catalogue 2023_RSS'!R290,'Codebook Machine Read'!AB:AC,2,FALSE)</f>
        <v>2</v>
      </c>
      <c r="S290" s="34">
        <f>VLOOKUP('Data Catalogue 2023_Excel'!R290,'Codebook Machine Read'!G:H,2,FALSE)</f>
        <v>2</v>
      </c>
      <c r="T290" s="36">
        <f>'Data Catalogue 2023_RSS'!T290</f>
        <v>0</v>
      </c>
      <c r="U290" s="36">
        <f>'Data Catalogue 2023_RSS'!U290</f>
        <v>0</v>
      </c>
      <c r="V290" s="34">
        <f>VLOOKUP('Data Catalogue 2023_Excel'!S290,'Codebook Machine Read'!$P:$Q,2, FALSE)</f>
        <v>99</v>
      </c>
      <c r="W290" s="31" t="str">
        <f>'Data Catalogue 2023_RSS'!W290</f>
        <v>https://app.esgbook.com/</v>
      </c>
      <c r="X290" s="35">
        <f>'Data Catalogue 2023_RSS'!X290</f>
        <v>1</v>
      </c>
      <c r="Y290" s="35">
        <f>'Data Catalogue 2023_RSS'!Y290</f>
        <v>1</v>
      </c>
      <c r="Z290" s="35">
        <f>'Data Catalogue 2023_RSS'!Z290</f>
        <v>0</v>
      </c>
      <c r="AA290" s="35">
        <f>'Data Catalogue 2023_RSS'!AA290</f>
        <v>1</v>
      </c>
      <c r="AB290" s="35">
        <f>'Data Catalogue 2023_RSS'!AB290</f>
        <v>0</v>
      </c>
      <c r="AC290" s="35">
        <f>'Data Catalogue 2023_RSS'!AC290</f>
        <v>0</v>
      </c>
      <c r="AD290" s="35">
        <f>'Data Catalogue 2023_RSS'!AD290</f>
        <v>0</v>
      </c>
      <c r="AE290" s="35">
        <f>'Data Catalogue 2023_RSS'!AE290</f>
        <v>0</v>
      </c>
      <c r="AF290" s="31" t="str">
        <f>'Data Catalogue 2023_RSS'!AF290</f>
        <v>Different methodologies and scales would require internal evaluation, as it is not transparent on how the ESG scoring is derived. The coverage of companies also varies across these platforms. ESG Book connects investors with companies, providing transparent, comparable ESG data for over 50,000+ corporates in real-time. ESG Book covers a total of 85 Malaysian corporations with ESG scores.</v>
      </c>
    </row>
    <row r="291" spans="1:32" x14ac:dyDescent="0.2">
      <c r="A291" s="30">
        <f>'Data Catalogue 2023_RSS'!A291</f>
        <v>289</v>
      </c>
      <c r="B291" s="30">
        <f>'Data Catalogue 2023_RSS'!B291</f>
        <v>73</v>
      </c>
      <c r="C291" s="30">
        <f>'Data Catalogue 2023_RSS'!C291</f>
        <v>20</v>
      </c>
      <c r="D291" s="30" t="str">
        <f>'Data Catalogue 2023_RSS'!D291</f>
        <v>73.20</v>
      </c>
      <c r="E291" s="31" t="str">
        <f>'Data Catalogue 2023_RSS'!E291</f>
        <v xml:space="preserve">Environmental, Social &amp; Governance (ESG) score/rating </v>
      </c>
      <c r="F291" s="32">
        <f>VLOOKUP('Data Catalogue 2023_RSS'!F291,'Codebook Machine Read'!J:K,2,FALSE)</f>
        <v>2</v>
      </c>
      <c r="G291" s="32">
        <f>VLOOKUP('Data Catalogue 2023_RSS'!G291,'Codebook Machine Read'!AE:AF,2,FALSE)</f>
        <v>5</v>
      </c>
      <c r="H291" s="32" t="str">
        <f>'Data Catalogue 2023_RSS'!H291</f>
        <v>location</v>
      </c>
      <c r="I291" s="32">
        <f>'Data Catalogue 2023_RSS'!I291</f>
        <v>155</v>
      </c>
      <c r="J291" s="30" t="str">
        <f>'Data Catalogue 2023_RSS'!J291</f>
        <v>climindex.combmet.esgscore.location.ftserussel</v>
      </c>
      <c r="K291" s="30" t="str">
        <f>'Data Catalogue 2023_RSS'!K291</f>
        <v>climindex.combmet.esgscore.location.ftserussel.73.20</v>
      </c>
      <c r="L291" s="31" t="str">
        <f>'Data Catalogue 2023_RSS'!L291</f>
        <v>1. Rating provider's methodology
2. ESGBook: Arabesque S-Ray Methodology (Global Compact (GC) Score, ESG Score, Temperature Score)
3. R1ESGo</v>
      </c>
      <c r="M291" s="32" cm="1">
        <f t="array" ref="M291">INDEX('Codebook Machine Read'!T:T,MATCH(TRUE,INDEX('Codebook Machine Read'!S:S='Data Catalogue 2023_RSS'!M291,0),0))</f>
        <v>6</v>
      </c>
      <c r="N291" s="32">
        <f>VLOOKUP('Data Catalogue 2023_RSS'!N291,'Codebook Machine Read'!D:E,2,FALSE)</f>
        <v>24</v>
      </c>
      <c r="O291" s="32">
        <f>VLOOKUP('Data Catalogue 2023_RSS'!O291,'Codebook Machine Read'!A:B,2,FALSE)</f>
        <v>1</v>
      </c>
      <c r="P291" s="33">
        <f>VLOOKUP('Data Catalogue 2023_RSS'!P291,'Codebook Machine Read'!V:W,2,FALSE)</f>
        <v>52</v>
      </c>
      <c r="Q291" s="32">
        <f>VLOOKUP('Data Catalogue 2023_RSS'!Q291,'Codebook Machine Read'!Y:Z,2,FALSE)</f>
        <v>1</v>
      </c>
      <c r="R291" s="32">
        <f>VLOOKUP('Data Catalogue 2023_RSS'!R291,'Codebook Machine Read'!AB:AC,2,FALSE)</f>
        <v>2</v>
      </c>
      <c r="S291" s="34">
        <f>VLOOKUP('Data Catalogue 2023_Excel'!R291,'Codebook Machine Read'!G:H,2,FALSE)</f>
        <v>2</v>
      </c>
      <c r="T291" s="36">
        <f>'Data Catalogue 2023_RSS'!T291</f>
        <v>0</v>
      </c>
      <c r="U291" s="36">
        <f>'Data Catalogue 2023_RSS'!U291</f>
        <v>0</v>
      </c>
      <c r="V291" s="34">
        <f>VLOOKUP('Data Catalogue 2023_Excel'!S291,'Codebook Machine Read'!$P:$Q,2, FALSE)</f>
        <v>99</v>
      </c>
      <c r="W291" s="31" t="str">
        <f>'Data Catalogue 2023_RSS'!W291</f>
        <v>https://www.ftserussell.com/data/sustainability-and-esg-data</v>
      </c>
      <c r="X291" s="35">
        <f>'Data Catalogue 2023_RSS'!X291</f>
        <v>1</v>
      </c>
      <c r="Y291" s="35">
        <f>'Data Catalogue 2023_RSS'!Y291</f>
        <v>1</v>
      </c>
      <c r="Z291" s="35">
        <f>'Data Catalogue 2023_RSS'!Z291</f>
        <v>0</v>
      </c>
      <c r="AA291" s="35">
        <f>'Data Catalogue 2023_RSS'!AA291</f>
        <v>1</v>
      </c>
      <c r="AB291" s="35">
        <f>'Data Catalogue 2023_RSS'!AB291</f>
        <v>0</v>
      </c>
      <c r="AC291" s="35">
        <f>'Data Catalogue 2023_RSS'!AC291</f>
        <v>0</v>
      </c>
      <c r="AD291" s="35">
        <f>'Data Catalogue 2023_RSS'!AD291</f>
        <v>0</v>
      </c>
      <c r="AE291" s="35">
        <f>'Data Catalogue 2023_RSS'!AE291</f>
        <v>0</v>
      </c>
      <c r="AF291" s="31" t="str">
        <f>'Data Catalogue 2023_RSS'!AF291</f>
        <v>Different methodologies and scales would require internal evaluation, as it is not transparent on how the ESG scoring is derived. The coverage of companies also varies across these platforms. FTSE Russell ESG Scores can be accessed through the online data model and includes 7,200 securities in 47 Developed and Emerging markets, comprising the constituents of the FTSE All-World Index, FTSE All-Share Index and Russell 1000 Index.</v>
      </c>
    </row>
    <row r="292" spans="1:32" x14ac:dyDescent="0.2">
      <c r="A292" s="30">
        <f>'Data Catalogue 2023_RSS'!A292</f>
        <v>290</v>
      </c>
      <c r="B292" s="30">
        <f>'Data Catalogue 2023_RSS'!B292</f>
        <v>73</v>
      </c>
      <c r="C292" s="30">
        <f>'Data Catalogue 2023_RSS'!C292</f>
        <v>21</v>
      </c>
      <c r="D292" s="30" t="str">
        <f>'Data Catalogue 2023_RSS'!D292</f>
        <v>73.21</v>
      </c>
      <c r="E292" s="31" t="str">
        <f>'Data Catalogue 2023_RSS'!E292</f>
        <v xml:space="preserve">Environmental, Social &amp; Governance (ESG) score/rating </v>
      </c>
      <c r="F292" s="32">
        <f>VLOOKUP('Data Catalogue 2023_RSS'!F292,'Codebook Machine Read'!J:K,2,FALSE)</f>
        <v>2</v>
      </c>
      <c r="G292" s="32">
        <f>VLOOKUP('Data Catalogue 2023_RSS'!G292,'Codebook Machine Read'!AE:AF,2,FALSE)</f>
        <v>5</v>
      </c>
      <c r="H292" s="32" t="str">
        <f>'Data Catalogue 2023_RSS'!H292</f>
        <v>location</v>
      </c>
      <c r="I292" s="32">
        <f>'Data Catalogue 2023_RSS'!I292</f>
        <v>155</v>
      </c>
      <c r="J292" s="30" t="str">
        <f>'Data Catalogue 2023_RSS'!J292</f>
        <v>climindex.combmet.esgscore.location.ftse4good</v>
      </c>
      <c r="K292" s="30" t="str">
        <f>'Data Catalogue 2023_RSS'!K292</f>
        <v>climindex.combmet.esgscore.location.ftse4good.73.21</v>
      </c>
      <c r="L292" s="31" t="str">
        <f>'Data Catalogue 2023_RSS'!L292</f>
        <v>1. Rating provider's methodology
2. ESGBook: Arabesque S-Ray Methodology (Global Compact (GC) Score, ESG Score, Temperature Score)
3. R1ESGo</v>
      </c>
      <c r="M292" s="32" cm="1">
        <f t="array" ref="M292">INDEX('Codebook Machine Read'!T:T,MATCH(TRUE,INDEX('Codebook Machine Read'!S:S='Data Catalogue 2023_RSS'!M292,0),0))</f>
        <v>6</v>
      </c>
      <c r="N292" s="32">
        <f>VLOOKUP('Data Catalogue 2023_RSS'!N292,'Codebook Machine Read'!D:E,2,FALSE)</f>
        <v>24</v>
      </c>
      <c r="O292" s="32">
        <f>VLOOKUP('Data Catalogue 2023_RSS'!O292,'Codebook Machine Read'!A:B,2,FALSE)</f>
        <v>1</v>
      </c>
      <c r="P292" s="33">
        <f>VLOOKUP('Data Catalogue 2023_RSS'!P292,'Codebook Machine Read'!V:W,2,FALSE)</f>
        <v>53</v>
      </c>
      <c r="Q292" s="32">
        <f>VLOOKUP('Data Catalogue 2023_RSS'!Q292,'Codebook Machine Read'!Y:Z,2,FALSE)</f>
        <v>1</v>
      </c>
      <c r="R292" s="32">
        <f>VLOOKUP('Data Catalogue 2023_RSS'!R292,'Codebook Machine Read'!AB:AC,2,FALSE)</f>
        <v>2</v>
      </c>
      <c r="S292" s="34">
        <f>VLOOKUP('Data Catalogue 2023_Excel'!R292,'Codebook Machine Read'!G:H,2,FALSE)</f>
        <v>1</v>
      </c>
      <c r="T292" s="36">
        <f>'Data Catalogue 2023_RSS'!T292</f>
        <v>0</v>
      </c>
      <c r="U292" s="36">
        <f>'Data Catalogue 2023_RSS'!U292</f>
        <v>0</v>
      </c>
      <c r="V292" s="34">
        <f>VLOOKUP('Data Catalogue 2023_Excel'!S292,'Codebook Machine Read'!$P:$Q,2, FALSE)</f>
        <v>99</v>
      </c>
      <c r="W292" s="31" t="str">
        <f>'Data Catalogue 2023_RSS'!W292</f>
        <v>https://www.bursamalaysia.com/trade/our_products_services/indices/ftse4good-bursa-malaysia-f4gbm-index</v>
      </c>
      <c r="X292" s="35">
        <f>'Data Catalogue 2023_RSS'!X292</f>
        <v>1</v>
      </c>
      <c r="Y292" s="35">
        <f>'Data Catalogue 2023_RSS'!Y292</f>
        <v>1</v>
      </c>
      <c r="Z292" s="35">
        <f>'Data Catalogue 2023_RSS'!Z292</f>
        <v>0</v>
      </c>
      <c r="AA292" s="35">
        <f>'Data Catalogue 2023_RSS'!AA292</f>
        <v>1</v>
      </c>
      <c r="AB292" s="35">
        <f>'Data Catalogue 2023_RSS'!AB292</f>
        <v>0</v>
      </c>
      <c r="AC292" s="35">
        <f>'Data Catalogue 2023_RSS'!AC292</f>
        <v>0</v>
      </c>
      <c r="AD292" s="35">
        <f>'Data Catalogue 2023_RSS'!AD292</f>
        <v>0</v>
      </c>
      <c r="AE292" s="35">
        <f>'Data Catalogue 2023_RSS'!AE292</f>
        <v>0</v>
      </c>
      <c r="AF292" s="31" t="str">
        <f>'Data Catalogue 2023_RSS'!AF292</f>
        <v>Different methodologies and scales would require internal evaluation, as it is not transparent on how the ESG scoring is derived. The coverage of companies also varies across these platforms. The FTSE4Good Bursa Malaysia Index constituents are selected from the constituents of the FTSE Bursa Malaysia EMAS Index, screened in accordance with the transparent and defined Environmental, Social and Governance (ESG) criteria. The index has been designed to identify Malaysian companies with recognised corporate responsibility practices, expanding the range of the benchmarks of the FTSE Bursa Malaysia Index Series for the Malaysian Markets.</v>
      </c>
    </row>
    <row r="293" spans="1:32" x14ac:dyDescent="0.2">
      <c r="A293" s="30">
        <f>'Data Catalogue 2023_RSS'!A293</f>
        <v>291</v>
      </c>
      <c r="B293" s="30">
        <f>'Data Catalogue 2023_RSS'!B293</f>
        <v>73</v>
      </c>
      <c r="C293" s="30">
        <f>'Data Catalogue 2023_RSS'!C293</f>
        <v>22</v>
      </c>
      <c r="D293" s="30" t="str">
        <f>'Data Catalogue 2023_RSS'!D293</f>
        <v>73.22</v>
      </c>
      <c r="E293" s="31" t="str">
        <f>'Data Catalogue 2023_RSS'!E293</f>
        <v xml:space="preserve">Environmental, Social &amp; Governance (ESG) score/rating </v>
      </c>
      <c r="F293" s="32">
        <f>VLOOKUP('Data Catalogue 2023_RSS'!F293,'Codebook Machine Read'!J:K,2,FALSE)</f>
        <v>2</v>
      </c>
      <c r="G293" s="32">
        <f>VLOOKUP('Data Catalogue 2023_RSS'!G293,'Codebook Machine Read'!AE:AF,2,FALSE)</f>
        <v>5</v>
      </c>
      <c r="H293" s="32" t="str">
        <f>'Data Catalogue 2023_RSS'!H293</f>
        <v>location</v>
      </c>
      <c r="I293" s="32">
        <f>'Data Catalogue 2023_RSS'!I293</f>
        <v>155</v>
      </c>
      <c r="J293" s="30" t="str">
        <f>'Data Catalogue 2023_RSS'!J293</f>
        <v>climindex.combmet.esgscore.location.msci</v>
      </c>
      <c r="K293" s="30" t="str">
        <f>'Data Catalogue 2023_RSS'!K293</f>
        <v>climindex.combmet.esgscore.location.msci.73.22</v>
      </c>
      <c r="L293" s="31" t="str">
        <f>'Data Catalogue 2023_RSS'!L293</f>
        <v>1. Rating provider's methodology
2. ESGBook: Arabesque S-Ray Methodology (Global Compact (GC) Score, ESG Score, Temperature Score)
3. R1ESGo</v>
      </c>
      <c r="M293" s="32" cm="1">
        <f t="array" ref="M293">INDEX('Codebook Machine Read'!T:T,MATCH(TRUE,INDEX('Codebook Machine Read'!S:S='Data Catalogue 2023_RSS'!M293,0),0))</f>
        <v>6</v>
      </c>
      <c r="N293" s="32">
        <f>VLOOKUP('Data Catalogue 2023_RSS'!N293,'Codebook Machine Read'!D:E,2,FALSE)</f>
        <v>24</v>
      </c>
      <c r="O293" s="32">
        <f>VLOOKUP('Data Catalogue 2023_RSS'!O293,'Codebook Machine Read'!A:B,2,FALSE)</f>
        <v>1</v>
      </c>
      <c r="P293" s="33">
        <f>VLOOKUP('Data Catalogue 2023_RSS'!P293,'Codebook Machine Read'!V:W,2,FALSE)</f>
        <v>95</v>
      </c>
      <c r="Q293" s="32">
        <f>VLOOKUP('Data Catalogue 2023_RSS'!Q293,'Codebook Machine Read'!Y:Z,2,FALSE)</f>
        <v>1</v>
      </c>
      <c r="R293" s="32">
        <f>VLOOKUP('Data Catalogue 2023_RSS'!R293,'Codebook Machine Read'!AB:AC,2,FALSE)</f>
        <v>2</v>
      </c>
      <c r="S293" s="34">
        <f>VLOOKUP('Data Catalogue 2023_Excel'!R293,'Codebook Machine Read'!G:H,2,FALSE)</f>
        <v>2</v>
      </c>
      <c r="T293" s="36">
        <f>'Data Catalogue 2023_RSS'!T293</f>
        <v>0</v>
      </c>
      <c r="U293" s="36">
        <f>'Data Catalogue 2023_RSS'!U293</f>
        <v>0</v>
      </c>
      <c r="V293" s="34">
        <f>VLOOKUP('Data Catalogue 2023_Excel'!S293,'Codebook Machine Read'!$P:$Q,2, FALSE)</f>
        <v>99</v>
      </c>
      <c r="W293" s="31" t="str">
        <f>'Data Catalogue 2023_RSS'!W293</f>
        <v>https://www.msci.com/our-solutions/esg-investing/esg-ratings</v>
      </c>
      <c r="X293" s="35">
        <f>'Data Catalogue 2023_RSS'!X293</f>
        <v>1</v>
      </c>
      <c r="Y293" s="35">
        <f>'Data Catalogue 2023_RSS'!Y293</f>
        <v>1</v>
      </c>
      <c r="Z293" s="35">
        <f>'Data Catalogue 2023_RSS'!Z293</f>
        <v>0</v>
      </c>
      <c r="AA293" s="35">
        <f>'Data Catalogue 2023_RSS'!AA293</f>
        <v>1</v>
      </c>
      <c r="AB293" s="35">
        <f>'Data Catalogue 2023_RSS'!AB293</f>
        <v>0</v>
      </c>
      <c r="AC293" s="35">
        <f>'Data Catalogue 2023_RSS'!AC293</f>
        <v>0</v>
      </c>
      <c r="AD293" s="35">
        <f>'Data Catalogue 2023_RSS'!AD293</f>
        <v>0</v>
      </c>
      <c r="AE293" s="35">
        <f>'Data Catalogue 2023_RSS'!AE293</f>
        <v>0</v>
      </c>
      <c r="AF293" s="31" t="str">
        <f>'Data Catalogue 2023_RSS'!AF293</f>
        <v>Different methodologies and scales would require internal evaluation, as it is not transparent on how the ESG scoring is derived. The coverage of companies also varies across these platforms. MSCI ESG Ratings rate over 8,500 companies (14,000 issuers including subsidiaries) and more than 680,000 equity and fixed income securities globally (as of October 2020), collecting thousands of data points for each company.</v>
      </c>
    </row>
    <row r="294" spans="1:32" x14ac:dyDescent="0.2">
      <c r="A294" s="30">
        <f>'Data Catalogue 2023_RSS'!A294</f>
        <v>292</v>
      </c>
      <c r="B294" s="30">
        <f>'Data Catalogue 2023_RSS'!B294</f>
        <v>73</v>
      </c>
      <c r="C294" s="30">
        <f>'Data Catalogue 2023_RSS'!C294</f>
        <v>23</v>
      </c>
      <c r="D294" s="30" t="str">
        <f>'Data Catalogue 2023_RSS'!D294</f>
        <v>73.23</v>
      </c>
      <c r="E294" s="31" t="str">
        <f>'Data Catalogue 2023_RSS'!E294</f>
        <v xml:space="preserve">Environmental, Social &amp; Governance (ESG) score/rating </v>
      </c>
      <c r="F294" s="32">
        <f>VLOOKUP('Data Catalogue 2023_RSS'!F294,'Codebook Machine Read'!J:K,2,FALSE)</f>
        <v>2</v>
      </c>
      <c r="G294" s="32">
        <f>VLOOKUP('Data Catalogue 2023_RSS'!G294,'Codebook Machine Read'!AE:AF,2,FALSE)</f>
        <v>5</v>
      </c>
      <c r="H294" s="32" t="str">
        <f>'Data Catalogue 2023_RSS'!H294</f>
        <v>location</v>
      </c>
      <c r="I294" s="32">
        <f>'Data Catalogue 2023_RSS'!I294</f>
        <v>155</v>
      </c>
      <c r="J294" s="30" t="str">
        <f>'Data Catalogue 2023_RSS'!J294</f>
        <v>climindex.combmet.esgscore.location.s&amp;p</v>
      </c>
      <c r="K294" s="30" t="str">
        <f>'Data Catalogue 2023_RSS'!K294</f>
        <v>climindex.combmet.esgscore.location.s&amp;p.73.23</v>
      </c>
      <c r="L294" s="31" t="str">
        <f>'Data Catalogue 2023_RSS'!L294</f>
        <v>1. Rating provider's methodology
2. ESGBook: Arabesque S-Ray Methodology (Global Compact (GC) Score, ESG Score, Temperature Score)
3. R1ESGo</v>
      </c>
      <c r="M294" s="32" cm="1">
        <f t="array" ref="M294">INDEX('Codebook Machine Read'!T:T,MATCH(TRUE,INDEX('Codebook Machine Read'!S:S='Data Catalogue 2023_RSS'!M294,0),0))</f>
        <v>6</v>
      </c>
      <c r="N294" s="32">
        <f>VLOOKUP('Data Catalogue 2023_RSS'!N294,'Codebook Machine Read'!D:E,2,FALSE)</f>
        <v>24</v>
      </c>
      <c r="O294" s="32">
        <f>VLOOKUP('Data Catalogue 2023_RSS'!O294,'Codebook Machine Read'!A:B,2,FALSE)</f>
        <v>1</v>
      </c>
      <c r="P294" s="33">
        <f>VLOOKUP('Data Catalogue 2023_RSS'!P294,'Codebook Machine Read'!V:W,2,FALSE)</f>
        <v>118</v>
      </c>
      <c r="Q294" s="32">
        <f>VLOOKUP('Data Catalogue 2023_RSS'!Q294,'Codebook Machine Read'!Y:Z,2,FALSE)</f>
        <v>1</v>
      </c>
      <c r="R294" s="32">
        <f>VLOOKUP('Data Catalogue 2023_RSS'!R294,'Codebook Machine Read'!AB:AC,2,FALSE)</f>
        <v>2</v>
      </c>
      <c r="S294" s="34">
        <f>VLOOKUP('Data Catalogue 2023_Excel'!R294,'Codebook Machine Read'!G:H,2,FALSE)</f>
        <v>2</v>
      </c>
      <c r="T294" s="36">
        <f>'Data Catalogue 2023_RSS'!T294</f>
        <v>0</v>
      </c>
      <c r="U294" s="36">
        <f>'Data Catalogue 2023_RSS'!U294</f>
        <v>0</v>
      </c>
      <c r="V294" s="34">
        <f>VLOOKUP('Data Catalogue 2023_Excel'!S294,'Codebook Machine Read'!$P:$Q,2, FALSE)</f>
        <v>99</v>
      </c>
      <c r="W294" s="31" t="str">
        <f>'Data Catalogue 2023_RSS'!W294</f>
        <v>https://www.spglobal.com/ratings/en/research-insights/special-reports/esg-in-credit-ratings#sector-report-cards</v>
      </c>
      <c r="X294" s="35">
        <f>'Data Catalogue 2023_RSS'!X294</f>
        <v>1</v>
      </c>
      <c r="Y294" s="35">
        <f>'Data Catalogue 2023_RSS'!Y294</f>
        <v>1</v>
      </c>
      <c r="Z294" s="35">
        <f>'Data Catalogue 2023_RSS'!Z294</f>
        <v>0</v>
      </c>
      <c r="AA294" s="35">
        <f>'Data Catalogue 2023_RSS'!AA294</f>
        <v>1</v>
      </c>
      <c r="AB294" s="35">
        <f>'Data Catalogue 2023_RSS'!AB294</f>
        <v>0</v>
      </c>
      <c r="AC294" s="35">
        <f>'Data Catalogue 2023_RSS'!AC294</f>
        <v>0</v>
      </c>
      <c r="AD294" s="35">
        <f>'Data Catalogue 2023_RSS'!AD294</f>
        <v>0</v>
      </c>
      <c r="AE294" s="35">
        <f>'Data Catalogue 2023_RSS'!AE294</f>
        <v>0</v>
      </c>
      <c r="AF294" s="31" t="str">
        <f>'Data Catalogue 2023_RSS'!AF294</f>
        <v>Different methodologies and scales would require internal evaluation, as it is not transparent on how the ESG scoring is derived. The coverage of companies also varies across these platforms. S&amp;P Global ESG Scores are uniquely informed by in-depth company engagement via the S&amp;P Global Corporate Sustainability Assessment (CSA).</v>
      </c>
    </row>
    <row r="295" spans="1:32" x14ac:dyDescent="0.2">
      <c r="A295" s="30">
        <f>'Data Catalogue 2023_RSS'!A295</f>
        <v>293</v>
      </c>
      <c r="B295" s="30">
        <f>'Data Catalogue 2023_RSS'!B295</f>
        <v>73</v>
      </c>
      <c r="C295" s="30">
        <f>'Data Catalogue 2023_RSS'!C295</f>
        <v>24</v>
      </c>
      <c r="D295" s="30" t="str">
        <f>'Data Catalogue 2023_RSS'!D295</f>
        <v>73.24</v>
      </c>
      <c r="E295" s="31" t="str">
        <f>'Data Catalogue 2023_RSS'!E295</f>
        <v xml:space="preserve">Environmental, Social &amp; Governance (ESG) score/rating </v>
      </c>
      <c r="F295" s="32">
        <f>VLOOKUP('Data Catalogue 2023_RSS'!F295,'Codebook Machine Read'!J:K,2,FALSE)</f>
        <v>2</v>
      </c>
      <c r="G295" s="32">
        <f>VLOOKUP('Data Catalogue 2023_RSS'!G295,'Codebook Machine Read'!AE:AF,2,FALSE)</f>
        <v>5</v>
      </c>
      <c r="H295" s="32" t="str">
        <f>'Data Catalogue 2023_RSS'!H295</f>
        <v>location</v>
      </c>
      <c r="I295" s="32">
        <f>'Data Catalogue 2023_RSS'!I295</f>
        <v>155</v>
      </c>
      <c r="J295" s="30" t="str">
        <f>'Data Catalogue 2023_RSS'!J295</f>
        <v>climindex.combmet.esgscore.location.sustainaly</v>
      </c>
      <c r="K295" s="30" t="str">
        <f>'Data Catalogue 2023_RSS'!K295</f>
        <v>climindex.combmet.esgscore.location.sustainaly.73.24</v>
      </c>
      <c r="L295" s="31" t="str">
        <f>'Data Catalogue 2023_RSS'!L295</f>
        <v>1. Rating provider's methodology
2. ESGBook: Arabesque S-Ray Methodology (Global Compact (GC) Score, ESG Score, Temperature Score)
3. R1ESGo</v>
      </c>
      <c r="M295" s="32" cm="1">
        <f t="array" ref="M295">INDEX('Codebook Machine Read'!T:T,MATCH(TRUE,INDEX('Codebook Machine Read'!S:S='Data Catalogue 2023_RSS'!M295,0),0))</f>
        <v>6</v>
      </c>
      <c r="N295" s="32">
        <f>VLOOKUP('Data Catalogue 2023_RSS'!N295,'Codebook Machine Read'!D:E,2,FALSE)</f>
        <v>24</v>
      </c>
      <c r="O295" s="32">
        <f>VLOOKUP('Data Catalogue 2023_RSS'!O295,'Codebook Machine Read'!A:B,2,FALSE)</f>
        <v>1</v>
      </c>
      <c r="P295" s="33">
        <f>VLOOKUP('Data Catalogue 2023_RSS'!P295,'Codebook Machine Read'!V:W,2,FALSE)</f>
        <v>129</v>
      </c>
      <c r="Q295" s="32">
        <f>VLOOKUP('Data Catalogue 2023_RSS'!Q295,'Codebook Machine Read'!Y:Z,2,FALSE)</f>
        <v>1</v>
      </c>
      <c r="R295" s="32">
        <f>VLOOKUP('Data Catalogue 2023_RSS'!R295,'Codebook Machine Read'!AB:AC,2,FALSE)</f>
        <v>2</v>
      </c>
      <c r="S295" s="34">
        <f>VLOOKUP('Data Catalogue 2023_Excel'!R295,'Codebook Machine Read'!G:H,2,FALSE)</f>
        <v>2</v>
      </c>
      <c r="T295" s="36">
        <f>'Data Catalogue 2023_RSS'!T295</f>
        <v>0</v>
      </c>
      <c r="U295" s="36">
        <f>'Data Catalogue 2023_RSS'!U295</f>
        <v>0</v>
      </c>
      <c r="V295" s="34">
        <f>VLOOKUP('Data Catalogue 2023_Excel'!S295,'Codebook Machine Read'!$P:$Q,2, FALSE)</f>
        <v>99</v>
      </c>
      <c r="W295" s="31" t="str">
        <f>'Data Catalogue 2023_RSS'!W295</f>
        <v>https://www.sustainalytics.com/esg-ratings</v>
      </c>
      <c r="X295" s="35">
        <f>'Data Catalogue 2023_RSS'!X295</f>
        <v>1</v>
      </c>
      <c r="Y295" s="35">
        <f>'Data Catalogue 2023_RSS'!Y295</f>
        <v>1</v>
      </c>
      <c r="Z295" s="35">
        <f>'Data Catalogue 2023_RSS'!Z295</f>
        <v>0</v>
      </c>
      <c r="AA295" s="35">
        <f>'Data Catalogue 2023_RSS'!AA295</f>
        <v>1</v>
      </c>
      <c r="AB295" s="35">
        <f>'Data Catalogue 2023_RSS'!AB295</f>
        <v>0</v>
      </c>
      <c r="AC295" s="35">
        <f>'Data Catalogue 2023_RSS'!AC295</f>
        <v>0</v>
      </c>
      <c r="AD295" s="35">
        <f>'Data Catalogue 2023_RSS'!AD295</f>
        <v>0</v>
      </c>
      <c r="AE295" s="35">
        <f>'Data Catalogue 2023_RSS'!AE295</f>
        <v>0</v>
      </c>
      <c r="AF295" s="31" t="str">
        <f>'Data Catalogue 2023_RSS'!AF295</f>
        <v>Different methodologies and scales would require internal evaluation, as it is not transparent on how the ESG scoring is derived. The coverage of companies also varies across these platforms. Morningstar Sustainalytics provides high-quality, analytical environmental, social and governance (ESG) research, ratings and data to institutional investors and companies. Covering more than 16,000 companies, Morningstar Sustainalytics has the widest coverage of analyst-based ESG Risk Ratings in the market.</v>
      </c>
    </row>
    <row r="296" spans="1:32" x14ac:dyDescent="0.2">
      <c r="A296" s="30">
        <f>'Data Catalogue 2023_RSS'!A296</f>
        <v>294</v>
      </c>
      <c r="B296" s="30">
        <f>'Data Catalogue 2023_RSS'!B296</f>
        <v>73</v>
      </c>
      <c r="C296" s="30">
        <f>'Data Catalogue 2023_RSS'!C296</f>
        <v>25</v>
      </c>
      <c r="D296" s="30" t="str">
        <f>'Data Catalogue 2023_RSS'!D296</f>
        <v>73.25</v>
      </c>
      <c r="E296" s="31" t="str">
        <f>'Data Catalogue 2023_RSS'!E296</f>
        <v xml:space="preserve">Environmental, Social &amp; Governance (ESG) score/rating </v>
      </c>
      <c r="F296" s="32">
        <f>VLOOKUP('Data Catalogue 2023_RSS'!F296,'Codebook Machine Read'!J:K,2,FALSE)</f>
        <v>2</v>
      </c>
      <c r="G296" s="32">
        <f>VLOOKUP('Data Catalogue 2023_RSS'!G296,'Codebook Machine Read'!AE:AF,2,FALSE)</f>
        <v>5</v>
      </c>
      <c r="H296" s="32" t="str">
        <f>'Data Catalogue 2023_RSS'!H296</f>
        <v>sector</v>
      </c>
      <c r="I296" s="32">
        <f>'Data Catalogue 2023_RSS'!I296</f>
        <v>156</v>
      </c>
      <c r="J296" s="30" t="str">
        <f>'Data Catalogue 2023_RSS'!J296</f>
        <v>climindex.combmet.esgscore.sector.bloomberg</v>
      </c>
      <c r="K296" s="30" t="str">
        <f>'Data Catalogue 2023_RSS'!K296</f>
        <v>climindex.combmet.esgscore.sector.bloomberg.73.25</v>
      </c>
      <c r="L296" s="31" t="str">
        <f>'Data Catalogue 2023_RSS'!L296</f>
        <v>1. Rating provider's methodology
2. ESGBook: Arabesque S-Ray Methodology (Global Compact (GC) Score, ESG Score, Temperature Score)
3. R1ESGo</v>
      </c>
      <c r="M296" s="32" cm="1">
        <f t="array" ref="M296">INDEX('Codebook Machine Read'!T:T,MATCH(TRUE,INDEX('Codebook Machine Read'!S:S='Data Catalogue 2023_RSS'!M296,0),0))</f>
        <v>6</v>
      </c>
      <c r="N296" s="32">
        <f>VLOOKUP('Data Catalogue 2023_RSS'!N296,'Codebook Machine Read'!D:E,2,FALSE)</f>
        <v>36</v>
      </c>
      <c r="O296" s="32">
        <f>VLOOKUP('Data Catalogue 2023_RSS'!O296,'Codebook Machine Read'!A:B,2,FALSE)</f>
        <v>1</v>
      </c>
      <c r="P296" s="33">
        <f>VLOOKUP('Data Catalogue 2023_RSS'!P296,'Codebook Machine Read'!V:W,2,FALSE)</f>
        <v>9</v>
      </c>
      <c r="Q296" s="32">
        <f>VLOOKUP('Data Catalogue 2023_RSS'!Q296,'Codebook Machine Read'!Y:Z,2,FALSE)</f>
        <v>1</v>
      </c>
      <c r="R296" s="32">
        <f>VLOOKUP('Data Catalogue 2023_RSS'!R296,'Codebook Machine Read'!AB:AC,2,FALSE)</f>
        <v>2</v>
      </c>
      <c r="S296" s="34">
        <f>VLOOKUP('Data Catalogue 2023_Excel'!R296,'Codebook Machine Read'!G:H,2,FALSE)</f>
        <v>2</v>
      </c>
      <c r="T296" s="36">
        <f>'Data Catalogue 2023_RSS'!T296</f>
        <v>0</v>
      </c>
      <c r="U296" s="36">
        <f>'Data Catalogue 2023_RSS'!U296</f>
        <v>0</v>
      </c>
      <c r="V296" s="34">
        <f>VLOOKUP('Data Catalogue 2023_Excel'!S296,'Codebook Machine Read'!$P:$Q,2, FALSE)</f>
        <v>99</v>
      </c>
      <c r="W296" s="31" t="str">
        <f>'Data Catalogue 2023_RSS'!W296</f>
        <v>https://www.bloomberg.com/professional/dataset/global-environmental-social-governance-data/</v>
      </c>
      <c r="X296" s="35">
        <f>'Data Catalogue 2023_RSS'!X296</f>
        <v>1</v>
      </c>
      <c r="Y296" s="35">
        <f>'Data Catalogue 2023_RSS'!Y296</f>
        <v>1</v>
      </c>
      <c r="Z296" s="35">
        <f>'Data Catalogue 2023_RSS'!Z296</f>
        <v>0</v>
      </c>
      <c r="AA296" s="35">
        <f>'Data Catalogue 2023_RSS'!AA296</f>
        <v>1</v>
      </c>
      <c r="AB296" s="35">
        <f>'Data Catalogue 2023_RSS'!AB296</f>
        <v>0</v>
      </c>
      <c r="AC296" s="35">
        <f>'Data Catalogue 2023_RSS'!AC296</f>
        <v>0</v>
      </c>
      <c r="AD296" s="35">
        <f>'Data Catalogue 2023_RSS'!AD296</f>
        <v>0</v>
      </c>
      <c r="AE296" s="35">
        <f>'Data Catalogue 2023_RSS'!AE296</f>
        <v>0</v>
      </c>
      <c r="AF296" s="31" t="str">
        <f>'Data Catalogue 2023_RSS'!AF296</f>
        <v>Different methodologies and scales would require internal evaluation, as it is not transparent on how the ESG scoring is derived. The coverage of companies also varies across these platforms. Bloomberg provides a variety of proprietary scores that investors can use to assess company or government disclosure and performance on a wide range of ESG and thematic issues. Bloomberg’s ESG and thematic scores can integrate into company research and portfolio construction.</v>
      </c>
    </row>
    <row r="297" spans="1:32" x14ac:dyDescent="0.2">
      <c r="A297" s="30">
        <f>'Data Catalogue 2023_RSS'!A297</f>
        <v>295</v>
      </c>
      <c r="B297" s="30">
        <f>'Data Catalogue 2023_RSS'!B297</f>
        <v>73</v>
      </c>
      <c r="C297" s="30">
        <f>'Data Catalogue 2023_RSS'!C297</f>
        <v>26</v>
      </c>
      <c r="D297" s="30" t="str">
        <f>'Data Catalogue 2023_RSS'!D297</f>
        <v>73.26</v>
      </c>
      <c r="E297" s="31" t="str">
        <f>'Data Catalogue 2023_RSS'!E297</f>
        <v xml:space="preserve">Environmental, Social &amp; Governance (ESG) score/rating </v>
      </c>
      <c r="F297" s="32">
        <f>VLOOKUP('Data Catalogue 2023_RSS'!F297,'Codebook Machine Read'!J:K,2,FALSE)</f>
        <v>2</v>
      </c>
      <c r="G297" s="32">
        <f>VLOOKUP('Data Catalogue 2023_RSS'!G297,'Codebook Machine Read'!AE:AF,2,FALSE)</f>
        <v>5</v>
      </c>
      <c r="H297" s="32" t="str">
        <f>'Data Catalogue 2023_RSS'!H297</f>
        <v>sector</v>
      </c>
      <c r="I297" s="32">
        <f>'Data Catalogue 2023_RSS'!I297</f>
        <v>156</v>
      </c>
      <c r="J297" s="30" t="str">
        <f>'Data Catalogue 2023_RSS'!J297</f>
        <v>climindex.combmet.esgscore.sector.esgbook</v>
      </c>
      <c r="K297" s="30" t="str">
        <f>'Data Catalogue 2023_RSS'!K297</f>
        <v>climindex.combmet.esgscore.sector.esgbook.73.26</v>
      </c>
      <c r="L297" s="31" t="str">
        <f>'Data Catalogue 2023_RSS'!L297</f>
        <v>1. Rating provider's methodology
2. ESGBook: Arabesque S-Ray Methodology (Global Compact (GC) Score, ESG Score, Temperature Score)
3. R1ESGo</v>
      </c>
      <c r="M297" s="32" cm="1">
        <f t="array" ref="M297">INDEX('Codebook Machine Read'!T:T,MATCH(TRUE,INDEX('Codebook Machine Read'!S:S='Data Catalogue 2023_RSS'!M297,0),0))</f>
        <v>6</v>
      </c>
      <c r="N297" s="32">
        <f>VLOOKUP('Data Catalogue 2023_RSS'!N297,'Codebook Machine Read'!D:E,2,FALSE)</f>
        <v>36</v>
      </c>
      <c r="O297" s="32">
        <f>VLOOKUP('Data Catalogue 2023_RSS'!O297,'Codebook Machine Read'!A:B,2,FALSE)</f>
        <v>1</v>
      </c>
      <c r="P297" s="33">
        <f>VLOOKUP('Data Catalogue 2023_RSS'!P297,'Codebook Machine Read'!V:W,2,FALSE)</f>
        <v>43</v>
      </c>
      <c r="Q297" s="32">
        <f>VLOOKUP('Data Catalogue 2023_RSS'!Q297,'Codebook Machine Read'!Y:Z,2,FALSE)</f>
        <v>1</v>
      </c>
      <c r="R297" s="32">
        <f>VLOOKUP('Data Catalogue 2023_RSS'!R297,'Codebook Machine Read'!AB:AC,2,FALSE)</f>
        <v>2</v>
      </c>
      <c r="S297" s="34">
        <f>VLOOKUP('Data Catalogue 2023_Excel'!R297,'Codebook Machine Read'!G:H,2,FALSE)</f>
        <v>2</v>
      </c>
      <c r="T297" s="36">
        <f>'Data Catalogue 2023_RSS'!T297</f>
        <v>0</v>
      </c>
      <c r="U297" s="36">
        <f>'Data Catalogue 2023_RSS'!U297</f>
        <v>0</v>
      </c>
      <c r="V297" s="34">
        <f>VLOOKUP('Data Catalogue 2023_Excel'!S297,'Codebook Machine Read'!$P:$Q,2, FALSE)</f>
        <v>99</v>
      </c>
      <c r="W297" s="31" t="str">
        <f>'Data Catalogue 2023_RSS'!W297</f>
        <v>https://app.esgbook.com/</v>
      </c>
      <c r="X297" s="35">
        <f>'Data Catalogue 2023_RSS'!X297</f>
        <v>1</v>
      </c>
      <c r="Y297" s="35">
        <f>'Data Catalogue 2023_RSS'!Y297</f>
        <v>1</v>
      </c>
      <c r="Z297" s="35">
        <f>'Data Catalogue 2023_RSS'!Z297</f>
        <v>0</v>
      </c>
      <c r="AA297" s="35">
        <f>'Data Catalogue 2023_RSS'!AA297</f>
        <v>1</v>
      </c>
      <c r="AB297" s="35">
        <f>'Data Catalogue 2023_RSS'!AB297</f>
        <v>0</v>
      </c>
      <c r="AC297" s="35">
        <f>'Data Catalogue 2023_RSS'!AC297</f>
        <v>0</v>
      </c>
      <c r="AD297" s="35">
        <f>'Data Catalogue 2023_RSS'!AD297</f>
        <v>0</v>
      </c>
      <c r="AE297" s="35">
        <f>'Data Catalogue 2023_RSS'!AE297</f>
        <v>0</v>
      </c>
      <c r="AF297" s="31" t="str">
        <f>'Data Catalogue 2023_RSS'!AF297</f>
        <v>Different methodologies and scales would require internal evaluation, as it is not transparent on how the ESG scoring is derived. The coverage of companies also varies across these platforms. ESG Book connects investors with companies, providing transparent, comparable ESG data for over 50,000+ corporates in real-time. ESG Book covers a total of 85 Malaysian corporations with ESG scores.</v>
      </c>
    </row>
    <row r="298" spans="1:32" x14ac:dyDescent="0.2">
      <c r="A298" s="30">
        <f>'Data Catalogue 2023_RSS'!A298</f>
        <v>296</v>
      </c>
      <c r="B298" s="30">
        <f>'Data Catalogue 2023_RSS'!B298</f>
        <v>73</v>
      </c>
      <c r="C298" s="30">
        <f>'Data Catalogue 2023_RSS'!C298</f>
        <v>27</v>
      </c>
      <c r="D298" s="30" t="str">
        <f>'Data Catalogue 2023_RSS'!D298</f>
        <v>73.27</v>
      </c>
      <c r="E298" s="31" t="str">
        <f>'Data Catalogue 2023_RSS'!E298</f>
        <v xml:space="preserve">Environmental, Social &amp; Governance (ESG) score/rating </v>
      </c>
      <c r="F298" s="32">
        <f>VLOOKUP('Data Catalogue 2023_RSS'!F298,'Codebook Machine Read'!J:K,2,FALSE)</f>
        <v>2</v>
      </c>
      <c r="G298" s="32">
        <f>VLOOKUP('Data Catalogue 2023_RSS'!G298,'Codebook Machine Read'!AE:AF,2,FALSE)</f>
        <v>5</v>
      </c>
      <c r="H298" s="32" t="str">
        <f>'Data Catalogue 2023_RSS'!H298</f>
        <v>sector</v>
      </c>
      <c r="I298" s="32">
        <f>'Data Catalogue 2023_RSS'!I298</f>
        <v>156</v>
      </c>
      <c r="J298" s="30" t="str">
        <f>'Data Catalogue 2023_RSS'!J298</f>
        <v>climindex.combmet.esgscore.sector.ftserussel</v>
      </c>
      <c r="K298" s="30" t="str">
        <f>'Data Catalogue 2023_RSS'!K298</f>
        <v>climindex.combmet.esgscore.sector.ftserussel.73.27</v>
      </c>
      <c r="L298" s="31" t="str">
        <f>'Data Catalogue 2023_RSS'!L298</f>
        <v>1. Rating provider's methodology
2. ESGBook: Arabesque S-Ray Methodology (Global Compact (GC) Score, ESG Score, Temperature Score)
3. R1ESGo</v>
      </c>
      <c r="M298" s="32" cm="1">
        <f t="array" ref="M298">INDEX('Codebook Machine Read'!T:T,MATCH(TRUE,INDEX('Codebook Machine Read'!S:S='Data Catalogue 2023_RSS'!M298,0),0))</f>
        <v>6</v>
      </c>
      <c r="N298" s="32">
        <f>VLOOKUP('Data Catalogue 2023_RSS'!N298,'Codebook Machine Read'!D:E,2,FALSE)</f>
        <v>36</v>
      </c>
      <c r="O298" s="32">
        <f>VLOOKUP('Data Catalogue 2023_RSS'!O298,'Codebook Machine Read'!A:B,2,FALSE)</f>
        <v>1</v>
      </c>
      <c r="P298" s="33">
        <f>VLOOKUP('Data Catalogue 2023_RSS'!P298,'Codebook Machine Read'!V:W,2,FALSE)</f>
        <v>52</v>
      </c>
      <c r="Q298" s="32">
        <f>VLOOKUP('Data Catalogue 2023_RSS'!Q298,'Codebook Machine Read'!Y:Z,2,FALSE)</f>
        <v>1</v>
      </c>
      <c r="R298" s="32">
        <f>VLOOKUP('Data Catalogue 2023_RSS'!R298,'Codebook Machine Read'!AB:AC,2,FALSE)</f>
        <v>2</v>
      </c>
      <c r="S298" s="34">
        <f>VLOOKUP('Data Catalogue 2023_Excel'!R298,'Codebook Machine Read'!G:H,2,FALSE)</f>
        <v>2</v>
      </c>
      <c r="T298" s="36">
        <f>'Data Catalogue 2023_RSS'!T298</f>
        <v>0</v>
      </c>
      <c r="U298" s="36">
        <f>'Data Catalogue 2023_RSS'!U298</f>
        <v>0</v>
      </c>
      <c r="V298" s="34">
        <f>VLOOKUP('Data Catalogue 2023_Excel'!S298,'Codebook Machine Read'!$P:$Q,2, FALSE)</f>
        <v>99</v>
      </c>
      <c r="W298" s="31" t="str">
        <f>'Data Catalogue 2023_RSS'!W298</f>
        <v>https://www.ftserussell.com/data/sustainability-and-esg-data</v>
      </c>
      <c r="X298" s="35">
        <f>'Data Catalogue 2023_RSS'!X298</f>
        <v>1</v>
      </c>
      <c r="Y298" s="35">
        <f>'Data Catalogue 2023_RSS'!Y298</f>
        <v>1</v>
      </c>
      <c r="Z298" s="35">
        <f>'Data Catalogue 2023_RSS'!Z298</f>
        <v>0</v>
      </c>
      <c r="AA298" s="35">
        <f>'Data Catalogue 2023_RSS'!AA298</f>
        <v>1</v>
      </c>
      <c r="AB298" s="35">
        <f>'Data Catalogue 2023_RSS'!AB298</f>
        <v>0</v>
      </c>
      <c r="AC298" s="35">
        <f>'Data Catalogue 2023_RSS'!AC298</f>
        <v>0</v>
      </c>
      <c r="AD298" s="35">
        <f>'Data Catalogue 2023_RSS'!AD298</f>
        <v>0</v>
      </c>
      <c r="AE298" s="35">
        <f>'Data Catalogue 2023_RSS'!AE298</f>
        <v>0</v>
      </c>
      <c r="AF298" s="31" t="str">
        <f>'Data Catalogue 2023_RSS'!AF298</f>
        <v>Different methodologies and scales would require internal evaluation, as it is not transparent on how the ESG scoring is derived. The coverage of companies also varies across these platforms. FTSE Russell ESG Scores can be accessed through the online data model and includes 7,200 securities in 47 Developed and Emerging markets, comprising the constituents of the FTSE All-World Index, FTSE All-Share Index and Russell 1000 Index.</v>
      </c>
    </row>
    <row r="299" spans="1:32" x14ac:dyDescent="0.2">
      <c r="A299" s="30">
        <f>'Data Catalogue 2023_RSS'!A299</f>
        <v>297</v>
      </c>
      <c r="B299" s="30">
        <f>'Data Catalogue 2023_RSS'!B299</f>
        <v>73</v>
      </c>
      <c r="C299" s="30">
        <f>'Data Catalogue 2023_RSS'!C299</f>
        <v>28</v>
      </c>
      <c r="D299" s="30" t="str">
        <f>'Data Catalogue 2023_RSS'!D299</f>
        <v>73.28</v>
      </c>
      <c r="E299" s="31" t="str">
        <f>'Data Catalogue 2023_RSS'!E299</f>
        <v xml:space="preserve">Environmental, Social &amp; Governance (ESG) score/rating </v>
      </c>
      <c r="F299" s="32">
        <f>VLOOKUP('Data Catalogue 2023_RSS'!F299,'Codebook Machine Read'!J:K,2,FALSE)</f>
        <v>2</v>
      </c>
      <c r="G299" s="32">
        <f>VLOOKUP('Data Catalogue 2023_RSS'!G299,'Codebook Machine Read'!AE:AF,2,FALSE)</f>
        <v>5</v>
      </c>
      <c r="H299" s="32" t="str">
        <f>'Data Catalogue 2023_RSS'!H299</f>
        <v>sector</v>
      </c>
      <c r="I299" s="32">
        <f>'Data Catalogue 2023_RSS'!I299</f>
        <v>156</v>
      </c>
      <c r="J299" s="30" t="str">
        <f>'Data Catalogue 2023_RSS'!J299</f>
        <v>climindex.combmet.esgscore.sector.ftse4good</v>
      </c>
      <c r="K299" s="30" t="str">
        <f>'Data Catalogue 2023_RSS'!K299</f>
        <v>climindex.combmet.esgscore.sector.ftse4good.73.28</v>
      </c>
      <c r="L299" s="31" t="str">
        <f>'Data Catalogue 2023_RSS'!L299</f>
        <v>1. Rating provider's methodology
2. ESGBook: Arabesque S-Ray Methodology (Global Compact (GC) Score, ESG Score, Temperature Score)
3. R1ESGo</v>
      </c>
      <c r="M299" s="32" cm="1">
        <f t="array" ref="M299">INDEX('Codebook Machine Read'!T:T,MATCH(TRUE,INDEX('Codebook Machine Read'!S:S='Data Catalogue 2023_RSS'!M299,0),0))</f>
        <v>6</v>
      </c>
      <c r="N299" s="32">
        <f>VLOOKUP('Data Catalogue 2023_RSS'!N299,'Codebook Machine Read'!D:E,2,FALSE)</f>
        <v>36</v>
      </c>
      <c r="O299" s="32">
        <f>VLOOKUP('Data Catalogue 2023_RSS'!O299,'Codebook Machine Read'!A:B,2,FALSE)</f>
        <v>1</v>
      </c>
      <c r="P299" s="33">
        <f>VLOOKUP('Data Catalogue 2023_RSS'!P299,'Codebook Machine Read'!V:W,2,FALSE)</f>
        <v>53</v>
      </c>
      <c r="Q299" s="32">
        <f>VLOOKUP('Data Catalogue 2023_RSS'!Q299,'Codebook Machine Read'!Y:Z,2,FALSE)</f>
        <v>1</v>
      </c>
      <c r="R299" s="32">
        <f>VLOOKUP('Data Catalogue 2023_RSS'!R299,'Codebook Machine Read'!AB:AC,2,FALSE)</f>
        <v>2</v>
      </c>
      <c r="S299" s="34">
        <f>VLOOKUP('Data Catalogue 2023_Excel'!R299,'Codebook Machine Read'!G:H,2,FALSE)</f>
        <v>1</v>
      </c>
      <c r="T299" s="36">
        <f>'Data Catalogue 2023_RSS'!T299</f>
        <v>0</v>
      </c>
      <c r="U299" s="36">
        <f>'Data Catalogue 2023_RSS'!U299</f>
        <v>0</v>
      </c>
      <c r="V299" s="34">
        <f>VLOOKUP('Data Catalogue 2023_Excel'!S299,'Codebook Machine Read'!$P:$Q,2, FALSE)</f>
        <v>99</v>
      </c>
      <c r="W299" s="31" t="str">
        <f>'Data Catalogue 2023_RSS'!W299</f>
        <v>https://www.bursamalaysia.com/trade/our_products_services/indices/ftse4good-bursa-malaysia-f4gbm-index</v>
      </c>
      <c r="X299" s="35">
        <f>'Data Catalogue 2023_RSS'!X299</f>
        <v>1</v>
      </c>
      <c r="Y299" s="35">
        <f>'Data Catalogue 2023_RSS'!Y299</f>
        <v>1</v>
      </c>
      <c r="Z299" s="35">
        <f>'Data Catalogue 2023_RSS'!Z299</f>
        <v>0</v>
      </c>
      <c r="AA299" s="35">
        <f>'Data Catalogue 2023_RSS'!AA299</f>
        <v>1</v>
      </c>
      <c r="AB299" s="35">
        <f>'Data Catalogue 2023_RSS'!AB299</f>
        <v>0</v>
      </c>
      <c r="AC299" s="35">
        <f>'Data Catalogue 2023_RSS'!AC299</f>
        <v>0</v>
      </c>
      <c r="AD299" s="35">
        <f>'Data Catalogue 2023_RSS'!AD299</f>
        <v>0</v>
      </c>
      <c r="AE299" s="35">
        <f>'Data Catalogue 2023_RSS'!AE299</f>
        <v>0</v>
      </c>
      <c r="AF299" s="31" t="str">
        <f>'Data Catalogue 2023_RSS'!AF299</f>
        <v>Different methodologies and scales would require internal evaluation, as it is not transparent on how the ESG scoring is derived. The coverage of companies also varies across these platforms. The FTSE4Good Bursa Malaysia Index constituents are selected from the constituents of the FTSE Bursa Malaysia EMAS Index, screened in accordance with the transparent and defined Environmental, Social and Governance (ESG) criteria. The index has been designed to identify Malaysian companies with recognised corporate responsibility practices, expanding the range of the benchmarks of the FTSE Bursa Malaysia Index Series for the Malaysian Markets.</v>
      </c>
    </row>
    <row r="300" spans="1:32" x14ac:dyDescent="0.2">
      <c r="A300" s="30">
        <f>'Data Catalogue 2023_RSS'!A300</f>
        <v>298</v>
      </c>
      <c r="B300" s="30">
        <f>'Data Catalogue 2023_RSS'!B300</f>
        <v>73</v>
      </c>
      <c r="C300" s="30">
        <f>'Data Catalogue 2023_RSS'!C300</f>
        <v>29</v>
      </c>
      <c r="D300" s="30" t="str">
        <f>'Data Catalogue 2023_RSS'!D300</f>
        <v>73.29</v>
      </c>
      <c r="E300" s="31" t="str">
        <f>'Data Catalogue 2023_RSS'!E300</f>
        <v xml:space="preserve">Environmental, Social &amp; Governance (ESG) score/rating </v>
      </c>
      <c r="F300" s="32">
        <f>VLOOKUP('Data Catalogue 2023_RSS'!F300,'Codebook Machine Read'!J:K,2,FALSE)</f>
        <v>2</v>
      </c>
      <c r="G300" s="32">
        <f>VLOOKUP('Data Catalogue 2023_RSS'!G300,'Codebook Machine Read'!AE:AF,2,FALSE)</f>
        <v>5</v>
      </c>
      <c r="H300" s="32" t="str">
        <f>'Data Catalogue 2023_RSS'!H300</f>
        <v>sector</v>
      </c>
      <c r="I300" s="32">
        <f>'Data Catalogue 2023_RSS'!I300</f>
        <v>156</v>
      </c>
      <c r="J300" s="30" t="str">
        <f>'Data Catalogue 2023_RSS'!J300</f>
        <v>climindex.combmet.esgscore.sector.msci</v>
      </c>
      <c r="K300" s="30" t="str">
        <f>'Data Catalogue 2023_RSS'!K300</f>
        <v>climindex.combmet.esgscore.sector.msci.73.29</v>
      </c>
      <c r="L300" s="31" t="str">
        <f>'Data Catalogue 2023_RSS'!L300</f>
        <v>1. Rating provider's methodology
2. ESGBook: Arabesque S-Ray Methodology (Global Compact (GC) Score, ESG Score, Temperature Score)
3. R1ESGo</v>
      </c>
      <c r="M300" s="32" cm="1">
        <f t="array" ref="M300">INDEX('Codebook Machine Read'!T:T,MATCH(TRUE,INDEX('Codebook Machine Read'!S:S='Data Catalogue 2023_RSS'!M300,0),0))</f>
        <v>6</v>
      </c>
      <c r="N300" s="32">
        <f>VLOOKUP('Data Catalogue 2023_RSS'!N300,'Codebook Machine Read'!D:E,2,FALSE)</f>
        <v>36</v>
      </c>
      <c r="O300" s="32">
        <f>VLOOKUP('Data Catalogue 2023_RSS'!O300,'Codebook Machine Read'!A:B,2,FALSE)</f>
        <v>1</v>
      </c>
      <c r="P300" s="33">
        <f>VLOOKUP('Data Catalogue 2023_RSS'!P300,'Codebook Machine Read'!V:W,2,FALSE)</f>
        <v>95</v>
      </c>
      <c r="Q300" s="32">
        <f>VLOOKUP('Data Catalogue 2023_RSS'!Q300,'Codebook Machine Read'!Y:Z,2,FALSE)</f>
        <v>1</v>
      </c>
      <c r="R300" s="32">
        <f>VLOOKUP('Data Catalogue 2023_RSS'!R300,'Codebook Machine Read'!AB:AC,2,FALSE)</f>
        <v>2</v>
      </c>
      <c r="S300" s="34">
        <f>VLOOKUP('Data Catalogue 2023_Excel'!R300,'Codebook Machine Read'!G:H,2,FALSE)</f>
        <v>2</v>
      </c>
      <c r="T300" s="36">
        <f>'Data Catalogue 2023_RSS'!T300</f>
        <v>0</v>
      </c>
      <c r="U300" s="36">
        <f>'Data Catalogue 2023_RSS'!U300</f>
        <v>0</v>
      </c>
      <c r="V300" s="34">
        <f>VLOOKUP('Data Catalogue 2023_Excel'!S300,'Codebook Machine Read'!$P:$Q,2, FALSE)</f>
        <v>99</v>
      </c>
      <c r="W300" s="31" t="str">
        <f>'Data Catalogue 2023_RSS'!W300</f>
        <v>https://www.msci.com/our-solutions/esg-investing/esg-ratings</v>
      </c>
      <c r="X300" s="35">
        <f>'Data Catalogue 2023_RSS'!X300</f>
        <v>1</v>
      </c>
      <c r="Y300" s="35">
        <f>'Data Catalogue 2023_RSS'!Y300</f>
        <v>1</v>
      </c>
      <c r="Z300" s="35">
        <f>'Data Catalogue 2023_RSS'!Z300</f>
        <v>0</v>
      </c>
      <c r="AA300" s="35">
        <f>'Data Catalogue 2023_RSS'!AA300</f>
        <v>1</v>
      </c>
      <c r="AB300" s="35">
        <f>'Data Catalogue 2023_RSS'!AB300</f>
        <v>0</v>
      </c>
      <c r="AC300" s="35">
        <f>'Data Catalogue 2023_RSS'!AC300</f>
        <v>0</v>
      </c>
      <c r="AD300" s="35">
        <f>'Data Catalogue 2023_RSS'!AD300</f>
        <v>0</v>
      </c>
      <c r="AE300" s="35">
        <f>'Data Catalogue 2023_RSS'!AE300</f>
        <v>0</v>
      </c>
      <c r="AF300" s="31" t="str">
        <f>'Data Catalogue 2023_RSS'!AF300</f>
        <v>Different methodologies and scales would require internal evaluation, as it is not transparent on how the ESG scoring is derived. The coverage of companies also varies across these platforms. MSCI ESG Ratings rate over 8,500 companies (14,000 issuers including subsidiaries) and more than 680,000 equity and fixed income securities globally (as of October 2020), collecting thousands of data points for each company.</v>
      </c>
    </row>
    <row r="301" spans="1:32" x14ac:dyDescent="0.2">
      <c r="A301" s="30">
        <f>'Data Catalogue 2023_RSS'!A301</f>
        <v>299</v>
      </c>
      <c r="B301" s="30">
        <f>'Data Catalogue 2023_RSS'!B301</f>
        <v>73</v>
      </c>
      <c r="C301" s="30">
        <f>'Data Catalogue 2023_RSS'!C301</f>
        <v>30</v>
      </c>
      <c r="D301" s="30" t="str">
        <f>'Data Catalogue 2023_RSS'!D301</f>
        <v>73.30</v>
      </c>
      <c r="E301" s="31" t="str">
        <f>'Data Catalogue 2023_RSS'!E301</f>
        <v xml:space="preserve">Environmental, Social &amp; Governance (ESG) score/rating </v>
      </c>
      <c r="F301" s="32">
        <f>VLOOKUP('Data Catalogue 2023_RSS'!F301,'Codebook Machine Read'!J:K,2,FALSE)</f>
        <v>2</v>
      </c>
      <c r="G301" s="32">
        <f>VLOOKUP('Data Catalogue 2023_RSS'!G301,'Codebook Machine Read'!AE:AF,2,FALSE)</f>
        <v>5</v>
      </c>
      <c r="H301" s="32" t="str">
        <f>'Data Catalogue 2023_RSS'!H301</f>
        <v>sector</v>
      </c>
      <c r="I301" s="32">
        <f>'Data Catalogue 2023_RSS'!I301</f>
        <v>156</v>
      </c>
      <c r="J301" s="30" t="str">
        <f>'Data Catalogue 2023_RSS'!J301</f>
        <v>climindex.combmet.esgscore.sector.ramsust</v>
      </c>
      <c r="K301" s="30" t="str">
        <f>'Data Catalogue 2023_RSS'!K301</f>
        <v>climindex.combmet.esgscore.sector.ramsust.73.30</v>
      </c>
      <c r="L301" s="31" t="str">
        <f>'Data Catalogue 2023_RSS'!L301</f>
        <v>1. Rating provider's methodology
2. ESGBook: Arabesque S-Ray Methodology (Global Compact (GC) Score, ESG Score, Temperature Score)
3. R1ESGo</v>
      </c>
      <c r="M301" s="32" cm="1">
        <f t="array" ref="M301">INDEX('Codebook Machine Read'!T:T,MATCH(TRUE,INDEX('Codebook Machine Read'!S:S='Data Catalogue 2023_RSS'!M301,0),0))</f>
        <v>6</v>
      </c>
      <c r="N301" s="32">
        <f>VLOOKUP('Data Catalogue 2023_RSS'!N301,'Codebook Machine Read'!D:E,2,FALSE)</f>
        <v>36</v>
      </c>
      <c r="O301" s="32">
        <f>VLOOKUP('Data Catalogue 2023_RSS'!O301,'Codebook Machine Read'!A:B,2,FALSE)</f>
        <v>1</v>
      </c>
      <c r="P301" s="33">
        <f>VLOOKUP('Data Catalogue 2023_RSS'!P301,'Codebook Machine Read'!V:W,2,FALSE)</f>
        <v>115</v>
      </c>
      <c r="Q301" s="32">
        <f>VLOOKUP('Data Catalogue 2023_RSS'!Q301,'Codebook Machine Read'!Y:Z,2,FALSE)</f>
        <v>1</v>
      </c>
      <c r="R301" s="32">
        <f>VLOOKUP('Data Catalogue 2023_RSS'!R301,'Codebook Machine Read'!AB:AC,2,FALSE)</f>
        <v>1</v>
      </c>
      <c r="S301" s="34">
        <f>VLOOKUP('Data Catalogue 2023_Excel'!R301,'Codebook Machine Read'!G:H,2,FALSE)</f>
        <v>2</v>
      </c>
      <c r="T301" s="36">
        <f>'Data Catalogue 2023_RSS'!T301</f>
        <v>0</v>
      </c>
      <c r="U301" s="36">
        <f>'Data Catalogue 2023_RSS'!U301</f>
        <v>0</v>
      </c>
      <c r="V301" s="34">
        <f>VLOOKUP('Data Catalogue 2023_Excel'!S301,'Codebook Machine Read'!$P:$Q,2, FALSE)</f>
        <v>99</v>
      </c>
      <c r="W301" s="31" t="str">
        <f>'Data Catalogue 2023_RSS'!W301</f>
        <v>https://analytics.ram.com.my/ESGRatings</v>
      </c>
      <c r="X301" s="35">
        <f>'Data Catalogue 2023_RSS'!X301</f>
        <v>1</v>
      </c>
      <c r="Y301" s="35">
        <f>'Data Catalogue 2023_RSS'!Y301</f>
        <v>1</v>
      </c>
      <c r="Z301" s="35">
        <f>'Data Catalogue 2023_RSS'!Z301</f>
        <v>0</v>
      </c>
      <c r="AA301" s="35">
        <f>'Data Catalogue 2023_RSS'!AA301</f>
        <v>1</v>
      </c>
      <c r="AB301" s="35">
        <f>'Data Catalogue 2023_RSS'!AB301</f>
        <v>0</v>
      </c>
      <c r="AC301" s="35">
        <f>'Data Catalogue 2023_RSS'!AC301</f>
        <v>0</v>
      </c>
      <c r="AD301" s="35">
        <f>'Data Catalogue 2023_RSS'!AD301</f>
        <v>0</v>
      </c>
      <c r="AE301" s="35">
        <f>'Data Catalogue 2023_RSS'!AE301</f>
        <v>0</v>
      </c>
      <c r="AF301" s="31" t="str">
        <f>'Data Catalogue 2023_RSS'!AF301</f>
        <v>Different methodologies and scales would require internal evaluation, as it is not transparent on how the ESG scoring is derived. The coverage of companies also varies across these platforms. RAM Sustainability offers complimentary R1ESGo industry ratings covering 43 sectors (Level 2) upon registration. R1ESGo industry ratings of up to 94 sub-sectors (Level 3) are available upon subscription.</v>
      </c>
    </row>
    <row r="302" spans="1:32" x14ac:dyDescent="0.2">
      <c r="A302" s="30">
        <f>'Data Catalogue 2023_RSS'!A302</f>
        <v>300</v>
      </c>
      <c r="B302" s="30">
        <f>'Data Catalogue 2023_RSS'!B302</f>
        <v>73</v>
      </c>
      <c r="C302" s="30">
        <f>'Data Catalogue 2023_RSS'!C302</f>
        <v>31</v>
      </c>
      <c r="D302" s="30" t="str">
        <f>'Data Catalogue 2023_RSS'!D302</f>
        <v>73.31</v>
      </c>
      <c r="E302" s="31" t="str">
        <f>'Data Catalogue 2023_RSS'!E302</f>
        <v xml:space="preserve">Environmental, Social &amp; Governance (ESG) score/rating </v>
      </c>
      <c r="F302" s="32">
        <f>VLOOKUP('Data Catalogue 2023_RSS'!F302,'Codebook Machine Read'!J:K,2,FALSE)</f>
        <v>2</v>
      </c>
      <c r="G302" s="32">
        <f>VLOOKUP('Data Catalogue 2023_RSS'!G302,'Codebook Machine Read'!AE:AF,2,FALSE)</f>
        <v>5</v>
      </c>
      <c r="H302" s="32" t="str">
        <f>'Data Catalogue 2023_RSS'!H302</f>
        <v>sector</v>
      </c>
      <c r="I302" s="32">
        <f>'Data Catalogue 2023_RSS'!I302</f>
        <v>156</v>
      </c>
      <c r="J302" s="30" t="str">
        <f>'Data Catalogue 2023_RSS'!J302</f>
        <v>climindex.combmet.esgscore.sector.s&amp;p</v>
      </c>
      <c r="K302" s="30" t="str">
        <f>'Data Catalogue 2023_RSS'!K302</f>
        <v>climindex.combmet.esgscore.sector.s&amp;p.73.31</v>
      </c>
      <c r="L302" s="31" t="str">
        <f>'Data Catalogue 2023_RSS'!L302</f>
        <v>1. Rating provider's methodology
2. ESGBook: Arabesque S-Ray Methodology (Global Compact (GC) Score, ESG Score, Temperature Score)
3. R1ESGo</v>
      </c>
      <c r="M302" s="32" cm="1">
        <f t="array" ref="M302">INDEX('Codebook Machine Read'!T:T,MATCH(TRUE,INDEX('Codebook Machine Read'!S:S='Data Catalogue 2023_RSS'!M302,0),0))</f>
        <v>6</v>
      </c>
      <c r="N302" s="32">
        <f>VLOOKUP('Data Catalogue 2023_RSS'!N302,'Codebook Machine Read'!D:E,2,FALSE)</f>
        <v>36</v>
      </c>
      <c r="O302" s="32">
        <f>VLOOKUP('Data Catalogue 2023_RSS'!O302,'Codebook Machine Read'!A:B,2,FALSE)</f>
        <v>1</v>
      </c>
      <c r="P302" s="33">
        <f>VLOOKUP('Data Catalogue 2023_RSS'!P302,'Codebook Machine Read'!V:W,2,FALSE)</f>
        <v>118</v>
      </c>
      <c r="Q302" s="32">
        <f>VLOOKUP('Data Catalogue 2023_RSS'!Q302,'Codebook Machine Read'!Y:Z,2,FALSE)</f>
        <v>1</v>
      </c>
      <c r="R302" s="32">
        <f>VLOOKUP('Data Catalogue 2023_RSS'!R302,'Codebook Machine Read'!AB:AC,2,FALSE)</f>
        <v>2</v>
      </c>
      <c r="S302" s="34">
        <f>VLOOKUP('Data Catalogue 2023_Excel'!R302,'Codebook Machine Read'!G:H,2,FALSE)</f>
        <v>2</v>
      </c>
      <c r="T302" s="36">
        <f>'Data Catalogue 2023_RSS'!T302</f>
        <v>0</v>
      </c>
      <c r="U302" s="36">
        <f>'Data Catalogue 2023_RSS'!U302</f>
        <v>0</v>
      </c>
      <c r="V302" s="34">
        <f>VLOOKUP('Data Catalogue 2023_Excel'!S302,'Codebook Machine Read'!$P:$Q,2, FALSE)</f>
        <v>99</v>
      </c>
      <c r="W302" s="31" t="str">
        <f>'Data Catalogue 2023_RSS'!W302</f>
        <v>https://www.spglobal.com/ratings/en/research-insights/special-reports/esg-in-credit-ratings#sector-report-cards</v>
      </c>
      <c r="X302" s="35">
        <f>'Data Catalogue 2023_RSS'!X302</f>
        <v>1</v>
      </c>
      <c r="Y302" s="35">
        <f>'Data Catalogue 2023_RSS'!Y302</f>
        <v>1</v>
      </c>
      <c r="Z302" s="35">
        <f>'Data Catalogue 2023_RSS'!Z302</f>
        <v>0</v>
      </c>
      <c r="AA302" s="35">
        <f>'Data Catalogue 2023_RSS'!AA302</f>
        <v>1</v>
      </c>
      <c r="AB302" s="35">
        <f>'Data Catalogue 2023_RSS'!AB302</f>
        <v>0</v>
      </c>
      <c r="AC302" s="35">
        <f>'Data Catalogue 2023_RSS'!AC302</f>
        <v>0</v>
      </c>
      <c r="AD302" s="35">
        <f>'Data Catalogue 2023_RSS'!AD302</f>
        <v>0</v>
      </c>
      <c r="AE302" s="35">
        <f>'Data Catalogue 2023_RSS'!AE302</f>
        <v>0</v>
      </c>
      <c r="AF302" s="31" t="str">
        <f>'Data Catalogue 2023_RSS'!AF302</f>
        <v>Different methodologies and scales would require internal evaluation, as it is not transparent on how the ESG scoring is derived. The coverage of companies also varies across these platforms. S&amp;P Global ESG Scores are uniquely informed by in-depth company engagement via the S&amp;P Global Corporate Sustainability Assessment (CSA).</v>
      </c>
    </row>
    <row r="303" spans="1:32" x14ac:dyDescent="0.2">
      <c r="A303" s="30">
        <f>'Data Catalogue 2023_RSS'!A303</f>
        <v>301</v>
      </c>
      <c r="B303" s="30">
        <f>'Data Catalogue 2023_RSS'!B303</f>
        <v>73</v>
      </c>
      <c r="C303" s="30">
        <f>'Data Catalogue 2023_RSS'!C303</f>
        <v>32</v>
      </c>
      <c r="D303" s="30" t="str">
        <f>'Data Catalogue 2023_RSS'!D303</f>
        <v>73.32</v>
      </c>
      <c r="E303" s="31" t="str">
        <f>'Data Catalogue 2023_RSS'!E303</f>
        <v xml:space="preserve">Environmental, Social &amp; Governance (ESG) score/rating </v>
      </c>
      <c r="F303" s="32">
        <f>VLOOKUP('Data Catalogue 2023_RSS'!F303,'Codebook Machine Read'!J:K,2,FALSE)</f>
        <v>2</v>
      </c>
      <c r="G303" s="32">
        <f>VLOOKUP('Data Catalogue 2023_RSS'!G303,'Codebook Machine Read'!AE:AF,2,FALSE)</f>
        <v>5</v>
      </c>
      <c r="H303" s="32" t="str">
        <f>'Data Catalogue 2023_RSS'!H303</f>
        <v>sector</v>
      </c>
      <c r="I303" s="32">
        <f>'Data Catalogue 2023_RSS'!I303</f>
        <v>156</v>
      </c>
      <c r="J303" s="30" t="str">
        <f>'Data Catalogue 2023_RSS'!J303</f>
        <v>climindex.combmet.esgscore.sector.sustainaly</v>
      </c>
      <c r="K303" s="30" t="str">
        <f>'Data Catalogue 2023_RSS'!K303</f>
        <v>climindex.combmet.esgscore.sector.sustainaly.73.32</v>
      </c>
      <c r="L303" s="31" t="str">
        <f>'Data Catalogue 2023_RSS'!L303</f>
        <v>1. Rating provider's methodology
2. ESGBook: Arabesque S-Ray Methodology (Global Compact (GC) Score, ESG Score, Temperature Score)
3. R1ESGo</v>
      </c>
      <c r="M303" s="32" cm="1">
        <f t="array" ref="M303">INDEX('Codebook Machine Read'!T:T,MATCH(TRUE,INDEX('Codebook Machine Read'!S:S='Data Catalogue 2023_RSS'!M303,0),0))</f>
        <v>6</v>
      </c>
      <c r="N303" s="32">
        <f>VLOOKUP('Data Catalogue 2023_RSS'!N303,'Codebook Machine Read'!D:E,2,FALSE)</f>
        <v>36</v>
      </c>
      <c r="O303" s="32">
        <f>VLOOKUP('Data Catalogue 2023_RSS'!O303,'Codebook Machine Read'!A:B,2,FALSE)</f>
        <v>1</v>
      </c>
      <c r="P303" s="33">
        <f>VLOOKUP('Data Catalogue 2023_RSS'!P303,'Codebook Machine Read'!V:W,2,FALSE)</f>
        <v>129</v>
      </c>
      <c r="Q303" s="32">
        <f>VLOOKUP('Data Catalogue 2023_RSS'!Q303,'Codebook Machine Read'!Y:Z,2,FALSE)</f>
        <v>1</v>
      </c>
      <c r="R303" s="32">
        <f>VLOOKUP('Data Catalogue 2023_RSS'!R303,'Codebook Machine Read'!AB:AC,2,FALSE)</f>
        <v>2</v>
      </c>
      <c r="S303" s="34">
        <f>VLOOKUP('Data Catalogue 2023_Excel'!R303,'Codebook Machine Read'!G:H,2,FALSE)</f>
        <v>2</v>
      </c>
      <c r="T303" s="36">
        <f>'Data Catalogue 2023_RSS'!T303</f>
        <v>0</v>
      </c>
      <c r="U303" s="36">
        <f>'Data Catalogue 2023_RSS'!U303</f>
        <v>0</v>
      </c>
      <c r="V303" s="34">
        <f>VLOOKUP('Data Catalogue 2023_Excel'!S303,'Codebook Machine Read'!$P:$Q,2, FALSE)</f>
        <v>99</v>
      </c>
      <c r="W303" s="31" t="str">
        <f>'Data Catalogue 2023_RSS'!W303</f>
        <v>https://www.sustainalytics.com/esg-ratings</v>
      </c>
      <c r="X303" s="35">
        <f>'Data Catalogue 2023_RSS'!X303</f>
        <v>1</v>
      </c>
      <c r="Y303" s="35">
        <f>'Data Catalogue 2023_RSS'!Y303</f>
        <v>1</v>
      </c>
      <c r="Z303" s="35">
        <f>'Data Catalogue 2023_RSS'!Z303</f>
        <v>0</v>
      </c>
      <c r="AA303" s="35">
        <f>'Data Catalogue 2023_RSS'!AA303</f>
        <v>1</v>
      </c>
      <c r="AB303" s="35">
        <f>'Data Catalogue 2023_RSS'!AB303</f>
        <v>0</v>
      </c>
      <c r="AC303" s="35">
        <f>'Data Catalogue 2023_RSS'!AC303</f>
        <v>0</v>
      </c>
      <c r="AD303" s="35">
        <f>'Data Catalogue 2023_RSS'!AD303</f>
        <v>0</v>
      </c>
      <c r="AE303" s="35">
        <f>'Data Catalogue 2023_RSS'!AE303</f>
        <v>0</v>
      </c>
      <c r="AF303" s="31" t="str">
        <f>'Data Catalogue 2023_RSS'!AF303</f>
        <v>Different methodologies and scales would require internal evaluation, as it is not transparent on how the ESG scoring is derived. The coverage of companies also varies across these platforms. Morningstar Sustainalytics provides high-quality, analytical environmental, social and governance (ESG) research, ratings and data to institutional investors and companies. Covering more than 16,000 companies, Morningstar Sustainalytics has the widest coverage of analyst-based ESG Risk Ratings in the market.</v>
      </c>
    </row>
    <row r="304" spans="1:32" x14ac:dyDescent="0.2">
      <c r="A304" s="30">
        <f>'Data Catalogue 2023_RSS'!A304</f>
        <v>302</v>
      </c>
      <c r="B304" s="30">
        <f>'Data Catalogue 2023_RSS'!B304</f>
        <v>73</v>
      </c>
      <c r="C304" s="30">
        <f>'Data Catalogue 2023_RSS'!C304</f>
        <v>33</v>
      </c>
      <c r="D304" s="30" t="str">
        <f>'Data Catalogue 2023_RSS'!D304</f>
        <v>73.33</v>
      </c>
      <c r="E304" s="31" t="str">
        <f>'Data Catalogue 2023_RSS'!E304</f>
        <v xml:space="preserve">Environmental, Social &amp; Governance (ESG) score/rating </v>
      </c>
      <c r="F304" s="32">
        <f>VLOOKUP('Data Catalogue 2023_RSS'!F304,'Codebook Machine Read'!J:K,2,FALSE)</f>
        <v>2</v>
      </c>
      <c r="G304" s="32">
        <f>VLOOKUP('Data Catalogue 2023_RSS'!G304,'Codebook Machine Read'!AE:AF,2,FALSE)</f>
        <v>5</v>
      </c>
      <c r="H304" s="32" t="str">
        <f>'Data Catalogue 2023_RSS'!H304</f>
        <v>securities</v>
      </c>
      <c r="I304" s="32">
        <f>'Data Catalogue 2023_RSS'!I304</f>
        <v>157</v>
      </c>
      <c r="J304" s="30" t="str">
        <f>'Data Catalogue 2023_RSS'!J304</f>
        <v>climindex.combmet.esgscore.securities.bloomberg</v>
      </c>
      <c r="K304" s="30" t="str">
        <f>'Data Catalogue 2023_RSS'!K304</f>
        <v>climindex.combmet.esgscore.securities.bloomberg.73.33</v>
      </c>
      <c r="L304" s="31" t="str">
        <f>'Data Catalogue 2023_RSS'!L304</f>
        <v>1. Rating provider's methodology
2. ESGBook: Arabesque S-Ray Methodology (Global Compact (GC) Score, ESG Score, Temperature Score)
3. R1ESGo</v>
      </c>
      <c r="M304" s="32" cm="1">
        <f t="array" ref="M304">INDEX('Codebook Machine Read'!T:T,MATCH(TRUE,INDEX('Codebook Machine Read'!S:S='Data Catalogue 2023_RSS'!M304,0),0))</f>
        <v>6</v>
      </c>
      <c r="N304" s="32">
        <f>VLOOKUP('Data Catalogue 2023_RSS'!N304,'Codebook Machine Read'!D:E,2,FALSE)</f>
        <v>37</v>
      </c>
      <c r="O304" s="32">
        <f>VLOOKUP('Data Catalogue 2023_RSS'!O304,'Codebook Machine Read'!A:B,2,FALSE)</f>
        <v>1</v>
      </c>
      <c r="P304" s="33">
        <f>VLOOKUP('Data Catalogue 2023_RSS'!P304,'Codebook Machine Read'!V:W,2,FALSE)</f>
        <v>9</v>
      </c>
      <c r="Q304" s="32">
        <f>VLOOKUP('Data Catalogue 2023_RSS'!Q304,'Codebook Machine Read'!Y:Z,2,FALSE)</f>
        <v>1</v>
      </c>
      <c r="R304" s="32">
        <f>VLOOKUP('Data Catalogue 2023_RSS'!R304,'Codebook Machine Read'!AB:AC,2,FALSE)</f>
        <v>2</v>
      </c>
      <c r="S304" s="34">
        <f>VLOOKUP('Data Catalogue 2023_Excel'!R304,'Codebook Machine Read'!G:H,2,FALSE)</f>
        <v>2</v>
      </c>
      <c r="T304" s="36">
        <f>'Data Catalogue 2023_RSS'!T304</f>
        <v>0</v>
      </c>
      <c r="U304" s="36">
        <f>'Data Catalogue 2023_RSS'!U304</f>
        <v>0</v>
      </c>
      <c r="V304" s="34">
        <f>VLOOKUP('Data Catalogue 2023_Excel'!S304,'Codebook Machine Read'!$P:$Q,2, FALSE)</f>
        <v>99</v>
      </c>
      <c r="W304" s="31" t="str">
        <f>'Data Catalogue 2023_RSS'!W304</f>
        <v>https://www.bloomberg.com/professional/dataset/global-environmental-social-governance-data/</v>
      </c>
      <c r="X304" s="35">
        <f>'Data Catalogue 2023_RSS'!X304</f>
        <v>1</v>
      </c>
      <c r="Y304" s="35">
        <f>'Data Catalogue 2023_RSS'!Y304</f>
        <v>1</v>
      </c>
      <c r="Z304" s="35">
        <f>'Data Catalogue 2023_RSS'!Z304</f>
        <v>0</v>
      </c>
      <c r="AA304" s="35">
        <f>'Data Catalogue 2023_RSS'!AA304</f>
        <v>1</v>
      </c>
      <c r="AB304" s="35">
        <f>'Data Catalogue 2023_RSS'!AB304</f>
        <v>0</v>
      </c>
      <c r="AC304" s="35">
        <f>'Data Catalogue 2023_RSS'!AC304</f>
        <v>0</v>
      </c>
      <c r="AD304" s="35">
        <f>'Data Catalogue 2023_RSS'!AD304</f>
        <v>0</v>
      </c>
      <c r="AE304" s="35">
        <f>'Data Catalogue 2023_RSS'!AE304</f>
        <v>0</v>
      </c>
      <c r="AF304" s="31" t="str">
        <f>'Data Catalogue 2023_RSS'!AF304</f>
        <v>Different methodologies and scales would require internal evaluation, as it is not transparent on how the ESG scoring is derived. The coverage of companies also varies across these platforms. Bloomberg provides a variety of proprietary scores that investors can use to assess company or government disclosure and performance on a wide range of ESG and thematic issues. Bloomberg’s ESG and thematic scores can integrate into company research and portfolio construction.</v>
      </c>
    </row>
    <row r="305" spans="1:32" x14ac:dyDescent="0.2">
      <c r="A305" s="30">
        <f>'Data Catalogue 2023_RSS'!A305</f>
        <v>303</v>
      </c>
      <c r="B305" s="30">
        <f>'Data Catalogue 2023_RSS'!B305</f>
        <v>73</v>
      </c>
      <c r="C305" s="30">
        <f>'Data Catalogue 2023_RSS'!C305</f>
        <v>34</v>
      </c>
      <c r="D305" s="30" t="str">
        <f>'Data Catalogue 2023_RSS'!D305</f>
        <v>73.34</v>
      </c>
      <c r="E305" s="31" t="str">
        <f>'Data Catalogue 2023_RSS'!E305</f>
        <v xml:space="preserve">Environmental, Social &amp; Governance (ESG) score/rating </v>
      </c>
      <c r="F305" s="32">
        <f>VLOOKUP('Data Catalogue 2023_RSS'!F305,'Codebook Machine Read'!J:K,2,FALSE)</f>
        <v>2</v>
      </c>
      <c r="G305" s="32">
        <f>VLOOKUP('Data Catalogue 2023_RSS'!G305,'Codebook Machine Read'!AE:AF,2,FALSE)</f>
        <v>5</v>
      </c>
      <c r="H305" s="32" t="str">
        <f>'Data Catalogue 2023_RSS'!H305</f>
        <v>securities</v>
      </c>
      <c r="I305" s="32">
        <f>'Data Catalogue 2023_RSS'!I305</f>
        <v>157</v>
      </c>
      <c r="J305" s="30" t="str">
        <f>'Data Catalogue 2023_RSS'!J305</f>
        <v>climindex.combmet.esgscore.securities.esgbook</v>
      </c>
      <c r="K305" s="30" t="str">
        <f>'Data Catalogue 2023_RSS'!K305</f>
        <v>climindex.combmet.esgscore.securities.esgbook.73.34</v>
      </c>
      <c r="L305" s="31" t="str">
        <f>'Data Catalogue 2023_RSS'!L305</f>
        <v>1. Rating provider's methodology
2. ESGBook: Arabesque S-Ray Methodology (Global Compact (GC) Score, ESG Score, Temperature Score)
3. R1ESGo</v>
      </c>
      <c r="M305" s="32" cm="1">
        <f t="array" ref="M305">INDEX('Codebook Machine Read'!T:T,MATCH(TRUE,INDEX('Codebook Machine Read'!S:S='Data Catalogue 2023_RSS'!M305,0),0))</f>
        <v>6</v>
      </c>
      <c r="N305" s="32">
        <f>VLOOKUP('Data Catalogue 2023_RSS'!N305,'Codebook Machine Read'!D:E,2,FALSE)</f>
        <v>37</v>
      </c>
      <c r="O305" s="32">
        <f>VLOOKUP('Data Catalogue 2023_RSS'!O305,'Codebook Machine Read'!A:B,2,FALSE)</f>
        <v>1</v>
      </c>
      <c r="P305" s="33">
        <f>VLOOKUP('Data Catalogue 2023_RSS'!P305,'Codebook Machine Read'!V:W,2,FALSE)</f>
        <v>43</v>
      </c>
      <c r="Q305" s="32">
        <f>VLOOKUP('Data Catalogue 2023_RSS'!Q305,'Codebook Machine Read'!Y:Z,2,FALSE)</f>
        <v>1</v>
      </c>
      <c r="R305" s="32">
        <f>VLOOKUP('Data Catalogue 2023_RSS'!R305,'Codebook Machine Read'!AB:AC,2,FALSE)</f>
        <v>2</v>
      </c>
      <c r="S305" s="34">
        <f>VLOOKUP('Data Catalogue 2023_Excel'!R305,'Codebook Machine Read'!G:H,2,FALSE)</f>
        <v>2</v>
      </c>
      <c r="T305" s="36">
        <f>'Data Catalogue 2023_RSS'!T305</f>
        <v>0</v>
      </c>
      <c r="U305" s="36">
        <f>'Data Catalogue 2023_RSS'!U305</f>
        <v>0</v>
      </c>
      <c r="V305" s="34">
        <f>VLOOKUP('Data Catalogue 2023_Excel'!S305,'Codebook Machine Read'!$P:$Q,2, FALSE)</f>
        <v>99</v>
      </c>
      <c r="W305" s="31" t="str">
        <f>'Data Catalogue 2023_RSS'!W305</f>
        <v>https://app.esgbook.com/</v>
      </c>
      <c r="X305" s="35">
        <f>'Data Catalogue 2023_RSS'!X305</f>
        <v>1</v>
      </c>
      <c r="Y305" s="35">
        <f>'Data Catalogue 2023_RSS'!Y305</f>
        <v>1</v>
      </c>
      <c r="Z305" s="35">
        <f>'Data Catalogue 2023_RSS'!Z305</f>
        <v>0</v>
      </c>
      <c r="AA305" s="35">
        <f>'Data Catalogue 2023_RSS'!AA305</f>
        <v>1</v>
      </c>
      <c r="AB305" s="35">
        <f>'Data Catalogue 2023_RSS'!AB305</f>
        <v>0</v>
      </c>
      <c r="AC305" s="35">
        <f>'Data Catalogue 2023_RSS'!AC305</f>
        <v>0</v>
      </c>
      <c r="AD305" s="35">
        <f>'Data Catalogue 2023_RSS'!AD305</f>
        <v>0</v>
      </c>
      <c r="AE305" s="35">
        <f>'Data Catalogue 2023_RSS'!AE305</f>
        <v>0</v>
      </c>
      <c r="AF305" s="31" t="str">
        <f>'Data Catalogue 2023_RSS'!AF305</f>
        <v>Different methodologies and scales would require internal evaluation, as it is not transparent on how the ESG scoring is derived. The coverage of companies also varies across these platforms. ESG Book connects investors with companies, providing transparent, comparable ESG data for over 50,000+ corporates in real-time. ESG Book covers a total of 85 Malaysian corporations with ESG scores.</v>
      </c>
    </row>
    <row r="306" spans="1:32" x14ac:dyDescent="0.2">
      <c r="A306" s="30">
        <f>'Data Catalogue 2023_RSS'!A306</f>
        <v>304</v>
      </c>
      <c r="B306" s="30">
        <f>'Data Catalogue 2023_RSS'!B306</f>
        <v>73</v>
      </c>
      <c r="C306" s="30">
        <f>'Data Catalogue 2023_RSS'!C306</f>
        <v>35</v>
      </c>
      <c r="D306" s="30" t="str">
        <f>'Data Catalogue 2023_RSS'!D306</f>
        <v>73.35</v>
      </c>
      <c r="E306" s="31" t="str">
        <f>'Data Catalogue 2023_RSS'!E306</f>
        <v xml:space="preserve">Environmental, Social &amp; Governance (ESG) score/rating </v>
      </c>
      <c r="F306" s="32">
        <f>VLOOKUP('Data Catalogue 2023_RSS'!F306,'Codebook Machine Read'!J:K,2,FALSE)</f>
        <v>2</v>
      </c>
      <c r="G306" s="32">
        <f>VLOOKUP('Data Catalogue 2023_RSS'!G306,'Codebook Machine Read'!AE:AF,2,FALSE)</f>
        <v>5</v>
      </c>
      <c r="H306" s="32" t="str">
        <f>'Data Catalogue 2023_RSS'!H306</f>
        <v>securities</v>
      </c>
      <c r="I306" s="32">
        <f>'Data Catalogue 2023_RSS'!I306</f>
        <v>157</v>
      </c>
      <c r="J306" s="30" t="str">
        <f>'Data Catalogue 2023_RSS'!J306</f>
        <v>climindex.combmet.esgscore.securities.ftserussel</v>
      </c>
      <c r="K306" s="30" t="str">
        <f>'Data Catalogue 2023_RSS'!K306</f>
        <v>climindex.combmet.esgscore.securities.ftserussel.73.35</v>
      </c>
      <c r="L306" s="31" t="str">
        <f>'Data Catalogue 2023_RSS'!L306</f>
        <v>1. Rating provider's methodology
2. ESGBook: Arabesque S-Ray Methodology (Global Compact (GC) Score, ESG Score, Temperature Score)
3. R1ESGo</v>
      </c>
      <c r="M306" s="32" cm="1">
        <f t="array" ref="M306">INDEX('Codebook Machine Read'!T:T,MATCH(TRUE,INDEX('Codebook Machine Read'!S:S='Data Catalogue 2023_RSS'!M306,0),0))</f>
        <v>6</v>
      </c>
      <c r="N306" s="32">
        <f>VLOOKUP('Data Catalogue 2023_RSS'!N306,'Codebook Machine Read'!D:E,2,FALSE)</f>
        <v>37</v>
      </c>
      <c r="O306" s="32">
        <f>VLOOKUP('Data Catalogue 2023_RSS'!O306,'Codebook Machine Read'!A:B,2,FALSE)</f>
        <v>1</v>
      </c>
      <c r="P306" s="33">
        <f>VLOOKUP('Data Catalogue 2023_RSS'!P306,'Codebook Machine Read'!V:W,2,FALSE)</f>
        <v>52</v>
      </c>
      <c r="Q306" s="32">
        <f>VLOOKUP('Data Catalogue 2023_RSS'!Q306,'Codebook Machine Read'!Y:Z,2,FALSE)</f>
        <v>1</v>
      </c>
      <c r="R306" s="32">
        <f>VLOOKUP('Data Catalogue 2023_RSS'!R306,'Codebook Machine Read'!AB:AC,2,FALSE)</f>
        <v>2</v>
      </c>
      <c r="S306" s="34">
        <f>VLOOKUP('Data Catalogue 2023_Excel'!R306,'Codebook Machine Read'!G:H,2,FALSE)</f>
        <v>2</v>
      </c>
      <c r="T306" s="36">
        <f>'Data Catalogue 2023_RSS'!T306</f>
        <v>0</v>
      </c>
      <c r="U306" s="36">
        <f>'Data Catalogue 2023_RSS'!U306</f>
        <v>0</v>
      </c>
      <c r="V306" s="34">
        <f>VLOOKUP('Data Catalogue 2023_Excel'!S306,'Codebook Machine Read'!$P:$Q,2, FALSE)</f>
        <v>99</v>
      </c>
      <c r="W306" s="31" t="str">
        <f>'Data Catalogue 2023_RSS'!W306</f>
        <v>https://www.ftserussell.com/data/sustainability-and-esg-data</v>
      </c>
      <c r="X306" s="35">
        <f>'Data Catalogue 2023_RSS'!X306</f>
        <v>1</v>
      </c>
      <c r="Y306" s="35">
        <f>'Data Catalogue 2023_RSS'!Y306</f>
        <v>1</v>
      </c>
      <c r="Z306" s="35">
        <f>'Data Catalogue 2023_RSS'!Z306</f>
        <v>0</v>
      </c>
      <c r="AA306" s="35">
        <f>'Data Catalogue 2023_RSS'!AA306</f>
        <v>1</v>
      </c>
      <c r="AB306" s="35">
        <f>'Data Catalogue 2023_RSS'!AB306</f>
        <v>0</v>
      </c>
      <c r="AC306" s="35">
        <f>'Data Catalogue 2023_RSS'!AC306</f>
        <v>0</v>
      </c>
      <c r="AD306" s="35">
        <f>'Data Catalogue 2023_RSS'!AD306</f>
        <v>0</v>
      </c>
      <c r="AE306" s="35">
        <f>'Data Catalogue 2023_RSS'!AE306</f>
        <v>0</v>
      </c>
      <c r="AF306" s="31" t="str">
        <f>'Data Catalogue 2023_RSS'!AF306</f>
        <v>Different methodologies and scales would require internal evaluation, as it is not transparent on how the ESG scoring is derived. The coverage of companies also varies across these platforms. FTSE Russell ESG Scores can be accessed through the online data model and includes 7,200 securities in 47 Developed and Emerging markets, comprising the constituents of the FTSE All-World Index, FTSE All-Share Index and Russell 1000 Index.</v>
      </c>
    </row>
    <row r="307" spans="1:32" x14ac:dyDescent="0.2">
      <c r="A307" s="30">
        <f>'Data Catalogue 2023_RSS'!A307</f>
        <v>305</v>
      </c>
      <c r="B307" s="30">
        <f>'Data Catalogue 2023_RSS'!B307</f>
        <v>73</v>
      </c>
      <c r="C307" s="30">
        <f>'Data Catalogue 2023_RSS'!C307</f>
        <v>36</v>
      </c>
      <c r="D307" s="30" t="str">
        <f>'Data Catalogue 2023_RSS'!D307</f>
        <v>73.36</v>
      </c>
      <c r="E307" s="31" t="str">
        <f>'Data Catalogue 2023_RSS'!E307</f>
        <v xml:space="preserve">Environmental, Social &amp; Governance (ESG) score/rating </v>
      </c>
      <c r="F307" s="32">
        <f>VLOOKUP('Data Catalogue 2023_RSS'!F307,'Codebook Machine Read'!J:K,2,FALSE)</f>
        <v>2</v>
      </c>
      <c r="G307" s="32">
        <f>VLOOKUP('Data Catalogue 2023_RSS'!G307,'Codebook Machine Read'!AE:AF,2,FALSE)</f>
        <v>5</v>
      </c>
      <c r="H307" s="32" t="str">
        <f>'Data Catalogue 2023_RSS'!H307</f>
        <v>securities</v>
      </c>
      <c r="I307" s="32">
        <f>'Data Catalogue 2023_RSS'!I307</f>
        <v>157</v>
      </c>
      <c r="J307" s="30" t="str">
        <f>'Data Catalogue 2023_RSS'!J307</f>
        <v>climindex.combmet.esgscore.securities.ftse4good</v>
      </c>
      <c r="K307" s="30" t="str">
        <f>'Data Catalogue 2023_RSS'!K307</f>
        <v>climindex.combmet.esgscore.securities.ftse4good.73.36</v>
      </c>
      <c r="L307" s="31" t="str">
        <f>'Data Catalogue 2023_RSS'!L307</f>
        <v>1. Rating provider's methodology
2. ESGBook: Arabesque S-Ray Methodology (Global Compact (GC) Score, ESG Score, Temperature Score)
3. R1ESGo</v>
      </c>
      <c r="M307" s="32" cm="1">
        <f t="array" ref="M307">INDEX('Codebook Machine Read'!T:T,MATCH(TRUE,INDEX('Codebook Machine Read'!S:S='Data Catalogue 2023_RSS'!M307,0),0))</f>
        <v>6</v>
      </c>
      <c r="N307" s="32">
        <f>VLOOKUP('Data Catalogue 2023_RSS'!N307,'Codebook Machine Read'!D:E,2,FALSE)</f>
        <v>37</v>
      </c>
      <c r="O307" s="32">
        <f>VLOOKUP('Data Catalogue 2023_RSS'!O307,'Codebook Machine Read'!A:B,2,FALSE)</f>
        <v>1</v>
      </c>
      <c r="P307" s="33">
        <f>VLOOKUP('Data Catalogue 2023_RSS'!P307,'Codebook Machine Read'!V:W,2,FALSE)</f>
        <v>53</v>
      </c>
      <c r="Q307" s="32">
        <f>VLOOKUP('Data Catalogue 2023_RSS'!Q307,'Codebook Machine Read'!Y:Z,2,FALSE)</f>
        <v>1</v>
      </c>
      <c r="R307" s="32">
        <f>VLOOKUP('Data Catalogue 2023_RSS'!R307,'Codebook Machine Read'!AB:AC,2,FALSE)</f>
        <v>2</v>
      </c>
      <c r="S307" s="34">
        <f>VLOOKUP('Data Catalogue 2023_Excel'!R307,'Codebook Machine Read'!G:H,2,FALSE)</f>
        <v>1</v>
      </c>
      <c r="T307" s="36">
        <f>'Data Catalogue 2023_RSS'!T307</f>
        <v>0</v>
      </c>
      <c r="U307" s="36">
        <f>'Data Catalogue 2023_RSS'!U307</f>
        <v>0</v>
      </c>
      <c r="V307" s="34">
        <f>VLOOKUP('Data Catalogue 2023_Excel'!S307,'Codebook Machine Read'!$P:$Q,2, FALSE)</f>
        <v>99</v>
      </c>
      <c r="W307" s="31" t="str">
        <f>'Data Catalogue 2023_RSS'!W307</f>
        <v>https://www.bursamalaysia.com/trade/our_products_services/indices/ftse4good-bursa-malaysia-f4gbm-index</v>
      </c>
      <c r="X307" s="35">
        <f>'Data Catalogue 2023_RSS'!X307</f>
        <v>1</v>
      </c>
      <c r="Y307" s="35">
        <f>'Data Catalogue 2023_RSS'!Y307</f>
        <v>1</v>
      </c>
      <c r="Z307" s="35">
        <f>'Data Catalogue 2023_RSS'!Z307</f>
        <v>0</v>
      </c>
      <c r="AA307" s="35">
        <f>'Data Catalogue 2023_RSS'!AA307</f>
        <v>1</v>
      </c>
      <c r="AB307" s="35">
        <f>'Data Catalogue 2023_RSS'!AB307</f>
        <v>0</v>
      </c>
      <c r="AC307" s="35">
        <f>'Data Catalogue 2023_RSS'!AC307</f>
        <v>0</v>
      </c>
      <c r="AD307" s="35">
        <f>'Data Catalogue 2023_RSS'!AD307</f>
        <v>0</v>
      </c>
      <c r="AE307" s="35">
        <f>'Data Catalogue 2023_RSS'!AE307</f>
        <v>0</v>
      </c>
      <c r="AF307" s="31" t="str">
        <f>'Data Catalogue 2023_RSS'!AF307</f>
        <v>Different methodologies and scales would require internal evaluation, as it is not transparent on how the ESG scoring is derived. The coverage of companies also varies across these platforms. The FTSE4Good Bursa Malaysia Index constituents are selected from the constituents of the FTSE Bursa Malaysia EMAS Index, screened in accordance with the transparent and defined Environmental, Social and Governance (ESG) criteria. The index has been designed to identify Malaysian companies with recognised corporate responsibility practices, expanding the range of the benchmarks of the FTSE Bursa Malaysia Index Series for the Malaysian Markets.</v>
      </c>
    </row>
    <row r="308" spans="1:32" x14ac:dyDescent="0.2">
      <c r="A308" s="30">
        <f>'Data Catalogue 2023_RSS'!A308</f>
        <v>306</v>
      </c>
      <c r="B308" s="30">
        <f>'Data Catalogue 2023_RSS'!B308</f>
        <v>73</v>
      </c>
      <c r="C308" s="30">
        <f>'Data Catalogue 2023_RSS'!C308</f>
        <v>37</v>
      </c>
      <c r="D308" s="30" t="str">
        <f>'Data Catalogue 2023_RSS'!D308</f>
        <v>73.37</v>
      </c>
      <c r="E308" s="31" t="str">
        <f>'Data Catalogue 2023_RSS'!E308</f>
        <v xml:space="preserve">Environmental, Social &amp; Governance (ESG) score/rating </v>
      </c>
      <c r="F308" s="32">
        <f>VLOOKUP('Data Catalogue 2023_RSS'!F308,'Codebook Machine Read'!J:K,2,FALSE)</f>
        <v>2</v>
      </c>
      <c r="G308" s="32">
        <f>VLOOKUP('Data Catalogue 2023_RSS'!G308,'Codebook Machine Read'!AE:AF,2,FALSE)</f>
        <v>5</v>
      </c>
      <c r="H308" s="32" t="str">
        <f>'Data Catalogue 2023_RSS'!H308</f>
        <v>securities</v>
      </c>
      <c r="I308" s="32">
        <f>'Data Catalogue 2023_RSS'!I308</f>
        <v>157</v>
      </c>
      <c r="J308" s="30" t="str">
        <f>'Data Catalogue 2023_RSS'!J308</f>
        <v>climindex.combmet.esgscore.securities.msci</v>
      </c>
      <c r="K308" s="30" t="str">
        <f>'Data Catalogue 2023_RSS'!K308</f>
        <v>climindex.combmet.esgscore.securities.msci.73.37</v>
      </c>
      <c r="L308" s="31" t="str">
        <f>'Data Catalogue 2023_RSS'!L308</f>
        <v>1. Rating provider's methodology
2. ESGBook: Arabesque S-Ray Methodology (Global Compact (GC) Score, ESG Score, Temperature Score)
3. R1ESGo</v>
      </c>
      <c r="M308" s="32" cm="1">
        <f t="array" ref="M308">INDEX('Codebook Machine Read'!T:T,MATCH(TRUE,INDEX('Codebook Machine Read'!S:S='Data Catalogue 2023_RSS'!M308,0),0))</f>
        <v>6</v>
      </c>
      <c r="N308" s="32">
        <f>VLOOKUP('Data Catalogue 2023_RSS'!N308,'Codebook Machine Read'!D:E,2,FALSE)</f>
        <v>37</v>
      </c>
      <c r="O308" s="32">
        <f>VLOOKUP('Data Catalogue 2023_RSS'!O308,'Codebook Machine Read'!A:B,2,FALSE)</f>
        <v>1</v>
      </c>
      <c r="P308" s="33">
        <f>VLOOKUP('Data Catalogue 2023_RSS'!P308,'Codebook Machine Read'!V:W,2,FALSE)</f>
        <v>95</v>
      </c>
      <c r="Q308" s="32">
        <f>VLOOKUP('Data Catalogue 2023_RSS'!Q308,'Codebook Machine Read'!Y:Z,2,FALSE)</f>
        <v>1</v>
      </c>
      <c r="R308" s="32">
        <f>VLOOKUP('Data Catalogue 2023_RSS'!R308,'Codebook Machine Read'!AB:AC,2,FALSE)</f>
        <v>2</v>
      </c>
      <c r="S308" s="34">
        <f>VLOOKUP('Data Catalogue 2023_Excel'!R308,'Codebook Machine Read'!G:H,2,FALSE)</f>
        <v>2</v>
      </c>
      <c r="T308" s="36">
        <f>'Data Catalogue 2023_RSS'!T308</f>
        <v>0</v>
      </c>
      <c r="U308" s="36">
        <f>'Data Catalogue 2023_RSS'!U308</f>
        <v>0</v>
      </c>
      <c r="V308" s="34">
        <f>VLOOKUP('Data Catalogue 2023_Excel'!S308,'Codebook Machine Read'!$P:$Q,2, FALSE)</f>
        <v>99</v>
      </c>
      <c r="W308" s="31" t="str">
        <f>'Data Catalogue 2023_RSS'!W308</f>
        <v>https://www.msci.com/our-solutions/esg-investing/esg-ratings</v>
      </c>
      <c r="X308" s="35">
        <f>'Data Catalogue 2023_RSS'!X308</f>
        <v>1</v>
      </c>
      <c r="Y308" s="35">
        <f>'Data Catalogue 2023_RSS'!Y308</f>
        <v>1</v>
      </c>
      <c r="Z308" s="35">
        <f>'Data Catalogue 2023_RSS'!Z308</f>
        <v>0</v>
      </c>
      <c r="AA308" s="35">
        <f>'Data Catalogue 2023_RSS'!AA308</f>
        <v>1</v>
      </c>
      <c r="AB308" s="35">
        <f>'Data Catalogue 2023_RSS'!AB308</f>
        <v>0</v>
      </c>
      <c r="AC308" s="35">
        <f>'Data Catalogue 2023_RSS'!AC308</f>
        <v>0</v>
      </c>
      <c r="AD308" s="35">
        <f>'Data Catalogue 2023_RSS'!AD308</f>
        <v>0</v>
      </c>
      <c r="AE308" s="35">
        <f>'Data Catalogue 2023_RSS'!AE308</f>
        <v>0</v>
      </c>
      <c r="AF308" s="31" t="str">
        <f>'Data Catalogue 2023_RSS'!AF308</f>
        <v>Different methodologies and scales would require internal evaluation, as it is not transparent on how the ESG scoring is derived. The coverage of companies also varies across these platforms. MSCI ESG Ratings rate over 8,500 companies (14,000 issuers including subsidiaries) and more than 680,000 equity and fixed income securities globally (as of October 2020), collecting thousands of data points for each company.</v>
      </c>
    </row>
    <row r="309" spans="1:32" x14ac:dyDescent="0.2">
      <c r="A309" s="30">
        <f>'Data Catalogue 2023_RSS'!A309</f>
        <v>307</v>
      </c>
      <c r="B309" s="30">
        <f>'Data Catalogue 2023_RSS'!B309</f>
        <v>73</v>
      </c>
      <c r="C309" s="30">
        <f>'Data Catalogue 2023_RSS'!C309</f>
        <v>38</v>
      </c>
      <c r="D309" s="30" t="str">
        <f>'Data Catalogue 2023_RSS'!D309</f>
        <v>73.38</v>
      </c>
      <c r="E309" s="31" t="str">
        <f>'Data Catalogue 2023_RSS'!E309</f>
        <v xml:space="preserve">Environmental, Social &amp; Governance (ESG) score/rating </v>
      </c>
      <c r="F309" s="32">
        <f>VLOOKUP('Data Catalogue 2023_RSS'!F309,'Codebook Machine Read'!J:K,2,FALSE)</f>
        <v>2</v>
      </c>
      <c r="G309" s="32">
        <f>VLOOKUP('Data Catalogue 2023_RSS'!G309,'Codebook Machine Read'!AE:AF,2,FALSE)</f>
        <v>5</v>
      </c>
      <c r="H309" s="32" t="str">
        <f>'Data Catalogue 2023_RSS'!H309</f>
        <v>securities</v>
      </c>
      <c r="I309" s="32">
        <f>'Data Catalogue 2023_RSS'!I309</f>
        <v>157</v>
      </c>
      <c r="J309" s="30" t="str">
        <f>'Data Catalogue 2023_RSS'!J309</f>
        <v>climindex.combmet.esgscore.securities.s&amp;p</v>
      </c>
      <c r="K309" s="30" t="str">
        <f>'Data Catalogue 2023_RSS'!K309</f>
        <v>climindex.combmet.esgscore.securities.s&amp;p.73.38</v>
      </c>
      <c r="L309" s="31" t="str">
        <f>'Data Catalogue 2023_RSS'!L309</f>
        <v>1. Rating provider's methodology
2. ESGBook: Arabesque S-Ray Methodology (Global Compact (GC) Score, ESG Score, Temperature Score)
3. R1ESGo</v>
      </c>
      <c r="M309" s="32" cm="1">
        <f t="array" ref="M309">INDEX('Codebook Machine Read'!T:T,MATCH(TRUE,INDEX('Codebook Machine Read'!S:S='Data Catalogue 2023_RSS'!M309,0),0))</f>
        <v>6</v>
      </c>
      <c r="N309" s="32">
        <f>VLOOKUP('Data Catalogue 2023_RSS'!N309,'Codebook Machine Read'!D:E,2,FALSE)</f>
        <v>37</v>
      </c>
      <c r="O309" s="32">
        <f>VLOOKUP('Data Catalogue 2023_RSS'!O309,'Codebook Machine Read'!A:B,2,FALSE)</f>
        <v>1</v>
      </c>
      <c r="P309" s="33">
        <f>VLOOKUP('Data Catalogue 2023_RSS'!P309,'Codebook Machine Read'!V:W,2,FALSE)</f>
        <v>118</v>
      </c>
      <c r="Q309" s="32">
        <f>VLOOKUP('Data Catalogue 2023_RSS'!Q309,'Codebook Machine Read'!Y:Z,2,FALSE)</f>
        <v>1</v>
      </c>
      <c r="R309" s="32">
        <f>VLOOKUP('Data Catalogue 2023_RSS'!R309,'Codebook Machine Read'!AB:AC,2,FALSE)</f>
        <v>2</v>
      </c>
      <c r="S309" s="34">
        <f>VLOOKUP('Data Catalogue 2023_Excel'!R309,'Codebook Machine Read'!G:H,2,FALSE)</f>
        <v>2</v>
      </c>
      <c r="T309" s="36">
        <f>'Data Catalogue 2023_RSS'!T309</f>
        <v>0</v>
      </c>
      <c r="U309" s="36">
        <f>'Data Catalogue 2023_RSS'!U309</f>
        <v>0</v>
      </c>
      <c r="V309" s="34">
        <f>VLOOKUP('Data Catalogue 2023_Excel'!S309,'Codebook Machine Read'!$P:$Q,2, FALSE)</f>
        <v>99</v>
      </c>
      <c r="W309" s="31" t="str">
        <f>'Data Catalogue 2023_RSS'!W309</f>
        <v>https://www.spglobal.com/ratings/en/research-insights/special-reports/esg-in-credit-ratings#sector-report-cards</v>
      </c>
      <c r="X309" s="35">
        <f>'Data Catalogue 2023_RSS'!X309</f>
        <v>1</v>
      </c>
      <c r="Y309" s="35">
        <f>'Data Catalogue 2023_RSS'!Y309</f>
        <v>1</v>
      </c>
      <c r="Z309" s="35">
        <f>'Data Catalogue 2023_RSS'!Z309</f>
        <v>0</v>
      </c>
      <c r="AA309" s="35">
        <f>'Data Catalogue 2023_RSS'!AA309</f>
        <v>1</v>
      </c>
      <c r="AB309" s="35">
        <f>'Data Catalogue 2023_RSS'!AB309</f>
        <v>0</v>
      </c>
      <c r="AC309" s="35">
        <f>'Data Catalogue 2023_RSS'!AC309</f>
        <v>0</v>
      </c>
      <c r="AD309" s="35">
        <f>'Data Catalogue 2023_RSS'!AD309</f>
        <v>0</v>
      </c>
      <c r="AE309" s="35">
        <f>'Data Catalogue 2023_RSS'!AE309</f>
        <v>0</v>
      </c>
      <c r="AF309" s="31" t="str">
        <f>'Data Catalogue 2023_RSS'!AF309</f>
        <v>Different methodologies and scales would require internal evaluation, as it is not transparent on how the ESG scoring is derived. The coverage of companies also varies across these platforms. S&amp;P Global ESG Scores are uniquely informed by in-depth company engagement via the S&amp;P Global Corporate Sustainability Assessment (CSA).</v>
      </c>
    </row>
    <row r="310" spans="1:32" x14ac:dyDescent="0.2">
      <c r="A310" s="30">
        <f>'Data Catalogue 2023_RSS'!A310</f>
        <v>308</v>
      </c>
      <c r="B310" s="30">
        <f>'Data Catalogue 2023_RSS'!B310</f>
        <v>73</v>
      </c>
      <c r="C310" s="30">
        <f>'Data Catalogue 2023_RSS'!C310</f>
        <v>39</v>
      </c>
      <c r="D310" s="30" t="str">
        <f>'Data Catalogue 2023_RSS'!D310</f>
        <v>73.39</v>
      </c>
      <c r="E310" s="31" t="str">
        <f>'Data Catalogue 2023_RSS'!E310</f>
        <v xml:space="preserve">Environmental, Social &amp; Governance (ESG) score/rating </v>
      </c>
      <c r="F310" s="32">
        <f>VLOOKUP('Data Catalogue 2023_RSS'!F310,'Codebook Machine Read'!J:K,2,FALSE)</f>
        <v>2</v>
      </c>
      <c r="G310" s="32">
        <f>VLOOKUP('Data Catalogue 2023_RSS'!G310,'Codebook Machine Read'!AE:AF,2,FALSE)</f>
        <v>5</v>
      </c>
      <c r="H310" s="32" t="str">
        <f>'Data Catalogue 2023_RSS'!H310</f>
        <v>securities</v>
      </c>
      <c r="I310" s="32">
        <f>'Data Catalogue 2023_RSS'!I310</f>
        <v>157</v>
      </c>
      <c r="J310" s="30" t="str">
        <f>'Data Catalogue 2023_RSS'!J310</f>
        <v>climindex.combmet.esgscore.securities.sustainaly</v>
      </c>
      <c r="K310" s="30" t="str">
        <f>'Data Catalogue 2023_RSS'!K310</f>
        <v>climindex.combmet.esgscore.securities.sustainaly.73.39</v>
      </c>
      <c r="L310" s="31" t="str">
        <f>'Data Catalogue 2023_RSS'!L310</f>
        <v>1. Rating provider's methodology
2. ESGBook: Arabesque S-Ray Methodology (Global Compact (GC) Score, ESG Score, Temperature Score)
3. R1ESGo</v>
      </c>
      <c r="M310" s="32" cm="1">
        <f t="array" ref="M310">INDEX('Codebook Machine Read'!T:T,MATCH(TRUE,INDEX('Codebook Machine Read'!S:S='Data Catalogue 2023_RSS'!M310,0),0))</f>
        <v>6</v>
      </c>
      <c r="N310" s="32">
        <f>VLOOKUP('Data Catalogue 2023_RSS'!N310,'Codebook Machine Read'!D:E,2,FALSE)</f>
        <v>37</v>
      </c>
      <c r="O310" s="32">
        <f>VLOOKUP('Data Catalogue 2023_RSS'!O310,'Codebook Machine Read'!A:B,2,FALSE)</f>
        <v>1</v>
      </c>
      <c r="P310" s="33">
        <f>VLOOKUP('Data Catalogue 2023_RSS'!P310,'Codebook Machine Read'!V:W,2,FALSE)</f>
        <v>129</v>
      </c>
      <c r="Q310" s="32">
        <f>VLOOKUP('Data Catalogue 2023_RSS'!Q310,'Codebook Machine Read'!Y:Z,2,FALSE)</f>
        <v>1</v>
      </c>
      <c r="R310" s="32">
        <f>VLOOKUP('Data Catalogue 2023_RSS'!R310,'Codebook Machine Read'!AB:AC,2,FALSE)</f>
        <v>2</v>
      </c>
      <c r="S310" s="34">
        <f>VLOOKUP('Data Catalogue 2023_Excel'!R310,'Codebook Machine Read'!G:H,2,FALSE)</f>
        <v>2</v>
      </c>
      <c r="T310" s="36">
        <f>'Data Catalogue 2023_RSS'!T310</f>
        <v>0</v>
      </c>
      <c r="U310" s="36">
        <f>'Data Catalogue 2023_RSS'!U310</f>
        <v>0</v>
      </c>
      <c r="V310" s="34">
        <f>VLOOKUP('Data Catalogue 2023_Excel'!S310,'Codebook Machine Read'!$P:$Q,2, FALSE)</f>
        <v>99</v>
      </c>
      <c r="W310" s="31" t="str">
        <f>'Data Catalogue 2023_RSS'!W310</f>
        <v>https://www.sustainalytics.com/esg-ratings</v>
      </c>
      <c r="X310" s="35">
        <f>'Data Catalogue 2023_RSS'!X310</f>
        <v>1</v>
      </c>
      <c r="Y310" s="35">
        <f>'Data Catalogue 2023_RSS'!Y310</f>
        <v>1</v>
      </c>
      <c r="Z310" s="35">
        <f>'Data Catalogue 2023_RSS'!Z310</f>
        <v>0</v>
      </c>
      <c r="AA310" s="35">
        <f>'Data Catalogue 2023_RSS'!AA310</f>
        <v>1</v>
      </c>
      <c r="AB310" s="35">
        <f>'Data Catalogue 2023_RSS'!AB310</f>
        <v>0</v>
      </c>
      <c r="AC310" s="35">
        <f>'Data Catalogue 2023_RSS'!AC310</f>
        <v>0</v>
      </c>
      <c r="AD310" s="35">
        <f>'Data Catalogue 2023_RSS'!AD310</f>
        <v>0</v>
      </c>
      <c r="AE310" s="35">
        <f>'Data Catalogue 2023_RSS'!AE310</f>
        <v>0</v>
      </c>
      <c r="AF310" s="31" t="str">
        <f>'Data Catalogue 2023_RSS'!AF310</f>
        <v>Different methodologies and scales would require internal evaluation, as it is not transparent on how the ESG scoring is derived. The coverage of companies also varies across these platforms. Morningstar Sustainalytics provides high-quality, analytical environmental, social and governance (ESG) research, ratings and data to institutional investors and companies. Covering more than 16,000 companies, Morningstar Sustainalytics has the widest coverage of analyst-based ESG Risk Ratings in the market.</v>
      </c>
    </row>
    <row r="311" spans="1:32" x14ac:dyDescent="0.2">
      <c r="A311" s="30">
        <f>'Data Catalogue 2023_RSS'!A311</f>
        <v>309</v>
      </c>
      <c r="B311" s="30">
        <f>'Data Catalogue 2023_RSS'!B311</f>
        <v>74</v>
      </c>
      <c r="C311" s="30">
        <f>'Data Catalogue 2023_RSS'!C311</f>
        <v>1</v>
      </c>
      <c r="D311" s="30" t="str">
        <f>'Data Catalogue 2023_RSS'!D311</f>
        <v>74.1</v>
      </c>
      <c r="E311" s="31" t="str">
        <f>'Data Catalogue 2023_RSS'!E311</f>
        <v xml:space="preserve">Sustainability Index Membership </v>
      </c>
      <c r="F311" s="32">
        <f>VLOOKUP('Data Catalogue 2023_RSS'!F311,'Codebook Machine Read'!J:K,2,FALSE)</f>
        <v>3</v>
      </c>
      <c r="G311" s="32">
        <f>VLOOKUP('Data Catalogue 2023_RSS'!G311,'Codebook Machine Read'!AE:AF,2,FALSE)</f>
        <v>5</v>
      </c>
      <c r="H311" s="32" t="str">
        <f>'Data Catalogue 2023_RSS'!H311</f>
        <v>entity</v>
      </c>
      <c r="I311" s="32">
        <f>'Data Catalogue 2023_RSS'!I311</f>
        <v>158</v>
      </c>
      <c r="J311" s="30" t="str">
        <f>'Data Catalogue 2023_RSS'!J311</f>
        <v>climindex.tsens.sustidx.entity.ftserussel</v>
      </c>
      <c r="K311" s="30" t="str">
        <f>'Data Catalogue 2023_RSS'!K311</f>
        <v>climindex.tsens.sustidx.entity.ftserussel.74.1</v>
      </c>
      <c r="L311" s="31" t="str">
        <f>'Data Catalogue 2023_RSS'!L311</f>
        <v xml:space="preserve">Based on index providers 
</v>
      </c>
      <c r="M311" s="32" cm="1">
        <f t="array" ref="M311">INDEX('Codebook Machine Read'!T:T,MATCH(TRUE,INDEX('Codebook Machine Read'!S:S='Data Catalogue 2023_RSS'!M311,0),0))</f>
        <v>130</v>
      </c>
      <c r="N311" s="32">
        <f>VLOOKUP('Data Catalogue 2023_RSS'!N311,'Codebook Machine Read'!D:E,2,FALSE)</f>
        <v>15</v>
      </c>
      <c r="O311" s="32">
        <f>VLOOKUP('Data Catalogue 2023_RSS'!O311,'Codebook Machine Read'!A:B,2,FALSE)</f>
        <v>2</v>
      </c>
      <c r="P311" s="33">
        <f>VLOOKUP('Data Catalogue 2023_RSS'!P311,'Codebook Machine Read'!V:W,2,FALSE)</f>
        <v>52</v>
      </c>
      <c r="Q311" s="32">
        <f>VLOOKUP('Data Catalogue 2023_RSS'!Q311,'Codebook Machine Read'!Y:Z,2,FALSE)</f>
        <v>1</v>
      </c>
      <c r="R311" s="32">
        <f>VLOOKUP('Data Catalogue 2023_RSS'!R311,'Codebook Machine Read'!AB:AC,2,FALSE)</f>
        <v>2</v>
      </c>
      <c r="S311" s="34">
        <f>VLOOKUP('Data Catalogue 2023_Excel'!R311,'Codebook Machine Read'!G:H,2,FALSE)</f>
        <v>2</v>
      </c>
      <c r="T311" s="36">
        <f>'Data Catalogue 2023_RSS'!T311</f>
        <v>0</v>
      </c>
      <c r="U311" s="36">
        <f>'Data Catalogue 2023_RSS'!U311</f>
        <v>0</v>
      </c>
      <c r="V311" s="34">
        <f>VLOOKUP('Data Catalogue 2023_Excel'!S311,'Codebook Machine Read'!$P:$Q,2, FALSE)</f>
        <v>0</v>
      </c>
      <c r="W311" s="31" t="str">
        <f>'Data Catalogue 2023_RSS'!W311</f>
        <v>https://www.ftserussell.com/index/spotlight/sustainable-investment-data-and-indexes</v>
      </c>
      <c r="X311" s="35">
        <f>'Data Catalogue 2023_RSS'!X311</f>
        <v>0</v>
      </c>
      <c r="Y311" s="35">
        <f>'Data Catalogue 2023_RSS'!Y311</f>
        <v>0</v>
      </c>
      <c r="Z311" s="35">
        <f>'Data Catalogue 2023_RSS'!Z311</f>
        <v>0</v>
      </c>
      <c r="AA311" s="35">
        <f>'Data Catalogue 2023_RSS'!AA311</f>
        <v>1</v>
      </c>
      <c r="AB311" s="35">
        <f>'Data Catalogue 2023_RSS'!AB311</f>
        <v>0</v>
      </c>
      <c r="AC311" s="35">
        <f>'Data Catalogue 2023_RSS'!AC311</f>
        <v>0</v>
      </c>
      <c r="AD311" s="35">
        <f>'Data Catalogue 2023_RSS'!AD311</f>
        <v>0</v>
      </c>
      <c r="AE311" s="35">
        <f>'Data Catalogue 2023_RSS'!AE311</f>
        <v>0</v>
      </c>
      <c r="AF311" s="31" t="str">
        <f>'Data Catalogue 2023_RSS'!AF311</f>
        <v>Data is accessible upon subscription. FTSE Russell integrates Environmental, Social and Governance (ESG) considerations into index benchmarks.</v>
      </c>
    </row>
    <row r="312" spans="1:32" x14ac:dyDescent="0.2">
      <c r="A312" s="30">
        <f>'Data Catalogue 2023_RSS'!A312</f>
        <v>310</v>
      </c>
      <c r="B312" s="30">
        <f>'Data Catalogue 2023_RSS'!B312</f>
        <v>74</v>
      </c>
      <c r="C312" s="30">
        <f>'Data Catalogue 2023_RSS'!C312</f>
        <v>2</v>
      </c>
      <c r="D312" s="30" t="str">
        <f>'Data Catalogue 2023_RSS'!D312</f>
        <v>74.2</v>
      </c>
      <c r="E312" s="31" t="str">
        <f>'Data Catalogue 2023_RSS'!E312</f>
        <v xml:space="preserve">Sustainability Index Membership </v>
      </c>
      <c r="F312" s="32">
        <f>VLOOKUP('Data Catalogue 2023_RSS'!F312,'Codebook Machine Read'!J:K,2,FALSE)</f>
        <v>3</v>
      </c>
      <c r="G312" s="32">
        <f>VLOOKUP('Data Catalogue 2023_RSS'!G312,'Codebook Machine Read'!AE:AF,2,FALSE)</f>
        <v>5</v>
      </c>
      <c r="H312" s="32" t="str">
        <f>'Data Catalogue 2023_RSS'!H312</f>
        <v>entity</v>
      </c>
      <c r="I312" s="32">
        <f>'Data Catalogue 2023_RSS'!I312</f>
        <v>158</v>
      </c>
      <c r="J312" s="30" t="str">
        <f>'Data Catalogue 2023_RSS'!J312</f>
        <v>climindex.tsens.sustidx.entity.msci</v>
      </c>
      <c r="K312" s="30" t="str">
        <f>'Data Catalogue 2023_RSS'!K312</f>
        <v>climindex.tsens.sustidx.entity.msci.74.2</v>
      </c>
      <c r="L312" s="31" t="str">
        <f>'Data Catalogue 2023_RSS'!L312</f>
        <v xml:space="preserve">Based on index providers 
</v>
      </c>
      <c r="M312" s="32" cm="1">
        <f t="array" ref="M312">INDEX('Codebook Machine Read'!T:T,MATCH(TRUE,INDEX('Codebook Machine Read'!S:S='Data Catalogue 2023_RSS'!M312,0),0))</f>
        <v>130</v>
      </c>
      <c r="N312" s="32">
        <f>VLOOKUP('Data Catalogue 2023_RSS'!N312,'Codebook Machine Read'!D:E,2,FALSE)</f>
        <v>15</v>
      </c>
      <c r="O312" s="32">
        <f>VLOOKUP('Data Catalogue 2023_RSS'!O312,'Codebook Machine Read'!A:B,2,FALSE)</f>
        <v>2</v>
      </c>
      <c r="P312" s="33">
        <f>VLOOKUP('Data Catalogue 2023_RSS'!P312,'Codebook Machine Read'!V:W,2,FALSE)</f>
        <v>95</v>
      </c>
      <c r="Q312" s="32">
        <f>VLOOKUP('Data Catalogue 2023_RSS'!Q312,'Codebook Machine Read'!Y:Z,2,FALSE)</f>
        <v>1</v>
      </c>
      <c r="R312" s="32">
        <f>VLOOKUP('Data Catalogue 2023_RSS'!R312,'Codebook Machine Read'!AB:AC,2,FALSE)</f>
        <v>2</v>
      </c>
      <c r="S312" s="34">
        <f>VLOOKUP('Data Catalogue 2023_Excel'!R312,'Codebook Machine Read'!G:H,2,FALSE)</f>
        <v>2</v>
      </c>
      <c r="T312" s="36">
        <f>'Data Catalogue 2023_RSS'!T312</f>
        <v>0</v>
      </c>
      <c r="U312" s="36">
        <f>'Data Catalogue 2023_RSS'!U312</f>
        <v>0</v>
      </c>
      <c r="V312" s="34">
        <f>VLOOKUP('Data Catalogue 2023_Excel'!S312,'Codebook Machine Read'!$P:$Q,2, FALSE)</f>
        <v>5</v>
      </c>
      <c r="W312" s="31" t="str">
        <f>'Data Catalogue 2023_RSS'!W312</f>
        <v>https://www.msci.com/our-solutions/indexes/esg-focus-indexes
https://www.msci.com/our-solutions/indexes/index-profiles/low-carbon-sri-leaders-indexes</v>
      </c>
      <c r="X312" s="35">
        <f>'Data Catalogue 2023_RSS'!X312</f>
        <v>0</v>
      </c>
      <c r="Y312" s="35">
        <f>'Data Catalogue 2023_RSS'!Y312</f>
        <v>0</v>
      </c>
      <c r="Z312" s="35">
        <f>'Data Catalogue 2023_RSS'!Z312</f>
        <v>0</v>
      </c>
      <c r="AA312" s="35">
        <f>'Data Catalogue 2023_RSS'!AA312</f>
        <v>1</v>
      </c>
      <c r="AB312" s="35">
        <f>'Data Catalogue 2023_RSS'!AB312</f>
        <v>0</v>
      </c>
      <c r="AC312" s="35">
        <f>'Data Catalogue 2023_RSS'!AC312</f>
        <v>0</v>
      </c>
      <c r="AD312" s="35">
        <f>'Data Catalogue 2023_RSS'!AD312</f>
        <v>0</v>
      </c>
      <c r="AE312" s="35">
        <f>'Data Catalogue 2023_RSS'!AE312</f>
        <v>0</v>
      </c>
      <c r="AF312" s="31" t="str">
        <f>'Data Catalogue 2023_RSS'!AF312</f>
        <v>Data is accessible upon subscription. MSCI ESG Focus Indices target companies with positive ESG characteristics.</v>
      </c>
    </row>
    <row r="313" spans="1:32" x14ac:dyDescent="0.2">
      <c r="A313" s="30">
        <f>'Data Catalogue 2023_RSS'!A313</f>
        <v>311</v>
      </c>
      <c r="B313" s="30">
        <f>'Data Catalogue 2023_RSS'!B313</f>
        <v>75</v>
      </c>
      <c r="C313" s="30">
        <f>'Data Catalogue 2023_RSS'!C313</f>
        <v>1</v>
      </c>
      <c r="D313" s="30" t="str">
        <f>'Data Catalogue 2023_RSS'!D313</f>
        <v>75.1</v>
      </c>
      <c r="E313" s="31" t="str">
        <f>'Data Catalogue 2023_RSS'!E313</f>
        <v>Climate Risk Score of Listed Companies</v>
      </c>
      <c r="F313" s="32">
        <f>VLOOKUP('Data Catalogue 2023_RSS'!F313,'Codebook Machine Read'!J:K,2,FALSE)</f>
        <v>2</v>
      </c>
      <c r="G313" s="32">
        <f>VLOOKUP('Data Catalogue 2023_RSS'!G313,'Codebook Machine Read'!AE:AF,2,FALSE)</f>
        <v>5</v>
      </c>
      <c r="H313" s="32" t="str">
        <f>'Data Catalogue 2023_RSS'!H313</f>
        <v>entity</v>
      </c>
      <c r="I313" s="32">
        <f>'Data Catalogue 2023_RSS'!I313</f>
        <v>159</v>
      </c>
      <c r="J313" s="30" t="str">
        <f>'Data Catalogue 2023_RSS'!J313</f>
        <v>climindex.combmet.climriskplc.entity.bursa</v>
      </c>
      <c r="K313" s="30" t="str">
        <f>'Data Catalogue 2023_RSS'!K313</f>
        <v>climindex.combmet.climriskplc.entity.bursa.75.1</v>
      </c>
      <c r="L313" s="31" t="str">
        <f>'Data Catalogue 2023_RSS'!L313</f>
        <v>Rating provider's methodology</v>
      </c>
      <c r="M313" s="32" cm="1">
        <f t="array" ref="M313">INDEX('Codebook Machine Read'!T:T,MATCH(TRUE,INDEX('Codebook Machine Read'!S:S='Data Catalogue 2023_RSS'!M313,0),0))</f>
        <v>30</v>
      </c>
      <c r="N313" s="32">
        <f>VLOOKUP('Data Catalogue 2023_RSS'!N313,'Codebook Machine Read'!D:E,2,FALSE)</f>
        <v>15</v>
      </c>
      <c r="O313" s="32">
        <f>VLOOKUP('Data Catalogue 2023_RSS'!O313,'Codebook Machine Read'!A:B,2,FALSE)</f>
        <v>1</v>
      </c>
      <c r="P313" s="33">
        <f>VLOOKUP('Data Catalogue 2023_RSS'!P313,'Codebook Machine Read'!V:W,2,FALSE)</f>
        <v>13</v>
      </c>
      <c r="Q313" s="32">
        <f>VLOOKUP('Data Catalogue 2023_RSS'!Q313,'Codebook Machine Read'!Y:Z,2,FALSE)</f>
        <v>1</v>
      </c>
      <c r="R313" s="32">
        <f>VLOOKUP('Data Catalogue 2023_RSS'!R313,'Codebook Machine Read'!AB:AC,2,FALSE)</f>
        <v>1</v>
      </c>
      <c r="S313" s="34">
        <f>VLOOKUP('Data Catalogue 2023_Excel'!R313,'Codebook Machine Read'!G:H,2,FALSE)</f>
        <v>1</v>
      </c>
      <c r="T313" s="36">
        <f>'Data Catalogue 2023_RSS'!T313</f>
        <v>2023</v>
      </c>
      <c r="U313" s="36">
        <f>'Data Catalogue 2023_RSS'!U313</f>
        <v>2023</v>
      </c>
      <c r="V313" s="34">
        <f>VLOOKUP('Data Catalogue 2023_Excel'!S313,'Codebook Machine Read'!$P:$Q,2, FALSE)</f>
        <v>6</v>
      </c>
      <c r="W313" s="31" t="str">
        <f>'Data Catalogue 2023_RSS'!W313</f>
        <v>https://www.bursamalaysia.com/trade/our_products_services/indices/ftse4good-bursa-malaysia-f4gbm-index</v>
      </c>
      <c r="X313" s="35">
        <f>'Data Catalogue 2023_RSS'!X313</f>
        <v>0</v>
      </c>
      <c r="Y313" s="35">
        <f>'Data Catalogue 2023_RSS'!Y313</f>
        <v>0</v>
      </c>
      <c r="Z313" s="35">
        <f>'Data Catalogue 2023_RSS'!Z313</f>
        <v>0</v>
      </c>
      <c r="AA313" s="35">
        <f>'Data Catalogue 2023_RSS'!AA313</f>
        <v>1</v>
      </c>
      <c r="AB313" s="35">
        <f>'Data Catalogue 2023_RSS'!AB313</f>
        <v>0</v>
      </c>
      <c r="AC313" s="35">
        <f>'Data Catalogue 2023_RSS'!AC313</f>
        <v>0</v>
      </c>
      <c r="AD313" s="35">
        <f>'Data Catalogue 2023_RSS'!AD313</f>
        <v>0</v>
      </c>
      <c r="AE313" s="35">
        <f>'Data Catalogue 2023_RSS'!AE313</f>
        <v>0</v>
      </c>
      <c r="AF313" s="31" t="str">
        <f>'Data Catalogue 2023_RSS'!AF313</f>
        <v>FTSE4Good Bursa Malaysia Shariah (F4GBMS) Index to cater to investor demand for ESG and Shariah-compliant index solutions which provides ESG scores of Malaysian public listed companies.</v>
      </c>
    </row>
    <row r="314" spans="1:32" x14ac:dyDescent="0.2">
      <c r="A314" s="30">
        <f>'Data Catalogue 2023_RSS'!A314</f>
        <v>312</v>
      </c>
      <c r="B314" s="30">
        <f>'Data Catalogue 2023_RSS'!B314</f>
        <v>75</v>
      </c>
      <c r="C314" s="30">
        <f>'Data Catalogue 2023_RSS'!C314</f>
        <v>2</v>
      </c>
      <c r="D314" s="30" t="str">
        <f>'Data Catalogue 2023_RSS'!D314</f>
        <v>75.2</v>
      </c>
      <c r="E314" s="31" t="str">
        <f>'Data Catalogue 2023_RSS'!E314</f>
        <v>Climate Risk Score of Listed Companies</v>
      </c>
      <c r="F314" s="32">
        <f>VLOOKUP('Data Catalogue 2023_RSS'!F314,'Codebook Machine Read'!J:K,2,FALSE)</f>
        <v>2</v>
      </c>
      <c r="G314" s="32">
        <f>VLOOKUP('Data Catalogue 2023_RSS'!G314,'Codebook Machine Read'!AE:AF,2,FALSE)</f>
        <v>5</v>
      </c>
      <c r="H314" s="32" t="str">
        <f>'Data Catalogue 2023_RSS'!H314</f>
        <v>entity</v>
      </c>
      <c r="I314" s="32">
        <f>'Data Catalogue 2023_RSS'!I314</f>
        <v>159</v>
      </c>
      <c r="J314" s="30" t="str">
        <f>'Data Catalogue 2023_RSS'!J314</f>
        <v>climindex.combmet.climriskplc.entity.cdp</v>
      </c>
      <c r="K314" s="30" t="str">
        <f>'Data Catalogue 2023_RSS'!K314</f>
        <v>climindex.combmet.climriskplc.entity.cdp.75.2</v>
      </c>
      <c r="L314" s="31" t="str">
        <f>'Data Catalogue 2023_RSS'!L314</f>
        <v>Rating provider's methodology</v>
      </c>
      <c r="M314" s="32" cm="1">
        <f t="array" ref="M314">INDEX('Codebook Machine Read'!T:T,MATCH(TRUE,INDEX('Codebook Machine Read'!S:S='Data Catalogue 2023_RSS'!M314,0),0))</f>
        <v>30</v>
      </c>
      <c r="N314" s="32">
        <f>VLOOKUP('Data Catalogue 2023_RSS'!N314,'Codebook Machine Read'!D:E,2,FALSE)</f>
        <v>15</v>
      </c>
      <c r="O314" s="32">
        <f>VLOOKUP('Data Catalogue 2023_RSS'!O314,'Codebook Machine Read'!A:B,2,FALSE)</f>
        <v>1</v>
      </c>
      <c r="P314" s="33">
        <f>VLOOKUP('Data Catalogue 2023_RSS'!P314,'Codebook Machine Read'!V:W,2,FALSE)</f>
        <v>14</v>
      </c>
      <c r="Q314" s="32">
        <f>VLOOKUP('Data Catalogue 2023_RSS'!Q314,'Codebook Machine Read'!Y:Z,2,FALSE)</f>
        <v>2</v>
      </c>
      <c r="R314" s="32">
        <f>VLOOKUP('Data Catalogue 2023_RSS'!R314,'Codebook Machine Read'!AB:AC,2,FALSE)</f>
        <v>2</v>
      </c>
      <c r="S314" s="34">
        <f>VLOOKUP('Data Catalogue 2023_Excel'!R314,'Codebook Machine Read'!G:H,2,FALSE)</f>
        <v>2</v>
      </c>
      <c r="T314" s="36">
        <f>'Data Catalogue 2023_RSS'!T314</f>
        <v>0</v>
      </c>
      <c r="U314" s="36">
        <f>'Data Catalogue 2023_RSS'!U314</f>
        <v>0</v>
      </c>
      <c r="V314" s="34">
        <f>VLOOKUP('Data Catalogue 2023_Excel'!S314,'Codebook Machine Read'!$P:$Q,2, FALSE)</f>
        <v>7</v>
      </c>
      <c r="W314" s="31" t="str">
        <f>'Data Catalogue 2023_RSS'!W314</f>
        <v>https://www.cdp.net/en/companies/companies-scores#446647786929955804cc9a3a08ef1eb4</v>
      </c>
      <c r="X314" s="35">
        <f>'Data Catalogue 2023_RSS'!X314</f>
        <v>0</v>
      </c>
      <c r="Y314" s="35">
        <f>'Data Catalogue 2023_RSS'!Y314</f>
        <v>0</v>
      </c>
      <c r="Z314" s="35">
        <f>'Data Catalogue 2023_RSS'!Z314</f>
        <v>0</v>
      </c>
      <c r="AA314" s="35">
        <f>'Data Catalogue 2023_RSS'!AA314</f>
        <v>1</v>
      </c>
      <c r="AB314" s="35">
        <f>'Data Catalogue 2023_RSS'!AB314</f>
        <v>0</v>
      </c>
      <c r="AC314" s="35">
        <f>'Data Catalogue 2023_RSS'!AC314</f>
        <v>0</v>
      </c>
      <c r="AD314" s="35">
        <f>'Data Catalogue 2023_RSS'!AD314</f>
        <v>0</v>
      </c>
      <c r="AE314" s="35">
        <f>'Data Catalogue 2023_RSS'!AE314</f>
        <v>0</v>
      </c>
      <c r="AF314" s="31" t="str">
        <f>'Data Catalogue 2023_RSS'!AF314</f>
        <v xml:space="preserve">CDP provides list of companies' scoring (A-D) on disclosure and management of environmental risks as well as best practices associated with environmental leaderships (e.g. Setting ambitious and meaningful targets). Full scoring detail requires subscription. </v>
      </c>
    </row>
    <row r="315" spans="1:32" x14ac:dyDescent="0.2">
      <c r="A315" s="30">
        <f>'Data Catalogue 2023_RSS'!A315</f>
        <v>313</v>
      </c>
      <c r="B315" s="30">
        <f>'Data Catalogue 2023_RSS'!B315</f>
        <v>75</v>
      </c>
      <c r="C315" s="30">
        <f>'Data Catalogue 2023_RSS'!C315</f>
        <v>3</v>
      </c>
      <c r="D315" s="30" t="str">
        <f>'Data Catalogue 2023_RSS'!D315</f>
        <v>75.3</v>
      </c>
      <c r="E315" s="31" t="str">
        <f>'Data Catalogue 2023_RSS'!E315</f>
        <v>Climate Risk Score of Listed Companies</v>
      </c>
      <c r="F315" s="32">
        <f>VLOOKUP('Data Catalogue 2023_RSS'!F315,'Codebook Machine Read'!J:K,2,FALSE)</f>
        <v>2</v>
      </c>
      <c r="G315" s="32">
        <f>VLOOKUP('Data Catalogue 2023_RSS'!G315,'Codebook Machine Read'!AE:AF,2,FALSE)</f>
        <v>5</v>
      </c>
      <c r="H315" s="32" t="str">
        <f>'Data Catalogue 2023_RSS'!H315</f>
        <v>entity</v>
      </c>
      <c r="I315" s="32">
        <f>'Data Catalogue 2023_RSS'!I315</f>
        <v>159</v>
      </c>
      <c r="J315" s="30" t="str">
        <f>'Data Catalogue 2023_RSS'!J315</f>
        <v>climindex.combmet.climriskplc.entity.fitch</v>
      </c>
      <c r="K315" s="30" t="str">
        <f>'Data Catalogue 2023_RSS'!K315</f>
        <v>climindex.combmet.climriskplc.entity.fitch.75.3</v>
      </c>
      <c r="L315" s="31" t="str">
        <f>'Data Catalogue 2023_RSS'!L315</f>
        <v>Rating provider's methodology</v>
      </c>
      <c r="M315" s="32" cm="1">
        <f t="array" ref="M315">INDEX('Codebook Machine Read'!T:T,MATCH(TRUE,INDEX('Codebook Machine Read'!S:S='Data Catalogue 2023_RSS'!M315,0),0))</f>
        <v>30</v>
      </c>
      <c r="N315" s="32">
        <f>VLOOKUP('Data Catalogue 2023_RSS'!N315,'Codebook Machine Read'!D:E,2,FALSE)</f>
        <v>15</v>
      </c>
      <c r="O315" s="32">
        <f>VLOOKUP('Data Catalogue 2023_RSS'!O315,'Codebook Machine Read'!A:B,2,FALSE)</f>
        <v>1</v>
      </c>
      <c r="P315" s="33">
        <f>VLOOKUP('Data Catalogue 2023_RSS'!P315,'Codebook Machine Read'!V:W,2,FALSE)</f>
        <v>47</v>
      </c>
      <c r="Q315" s="32">
        <f>VLOOKUP('Data Catalogue 2023_RSS'!Q315,'Codebook Machine Read'!Y:Z,2,FALSE)</f>
        <v>1</v>
      </c>
      <c r="R315" s="32">
        <f>VLOOKUP('Data Catalogue 2023_RSS'!R315,'Codebook Machine Read'!AB:AC,2,FALSE)</f>
        <v>2</v>
      </c>
      <c r="S315" s="34">
        <f>VLOOKUP('Data Catalogue 2023_Excel'!R315,'Codebook Machine Read'!G:H,2,FALSE)</f>
        <v>2</v>
      </c>
      <c r="T315" s="36">
        <f>'Data Catalogue 2023_RSS'!T315</f>
        <v>0</v>
      </c>
      <c r="U315" s="36">
        <f>'Data Catalogue 2023_RSS'!U315</f>
        <v>0</v>
      </c>
      <c r="V315" s="34">
        <f>VLOOKUP('Data Catalogue 2023_Excel'!S315,'Codebook Machine Read'!$P:$Q,2, FALSE)</f>
        <v>0</v>
      </c>
      <c r="W315" s="31" t="str">
        <f>'Data Catalogue 2023_RSS'!W315</f>
        <v>https://www.fitchratings.com/products/subscribe</v>
      </c>
      <c r="X315" s="35">
        <f>'Data Catalogue 2023_RSS'!X315</f>
        <v>0</v>
      </c>
      <c r="Y315" s="35">
        <f>'Data Catalogue 2023_RSS'!Y315</f>
        <v>0</v>
      </c>
      <c r="Z315" s="35">
        <f>'Data Catalogue 2023_RSS'!Z315</f>
        <v>0</v>
      </c>
      <c r="AA315" s="35">
        <f>'Data Catalogue 2023_RSS'!AA315</f>
        <v>1</v>
      </c>
      <c r="AB315" s="35">
        <f>'Data Catalogue 2023_RSS'!AB315</f>
        <v>0</v>
      </c>
      <c r="AC315" s="35">
        <f>'Data Catalogue 2023_RSS'!AC315</f>
        <v>0</v>
      </c>
      <c r="AD315" s="35">
        <f>'Data Catalogue 2023_RSS'!AD315</f>
        <v>0</v>
      </c>
      <c r="AE315" s="35">
        <f>'Data Catalogue 2023_RSS'!AE315</f>
        <v>0</v>
      </c>
      <c r="AF315" s="31" t="str">
        <f>'Data Catalogue 2023_RSS'!AF315</f>
        <v>FitchRatings provide detail current and historical data on most credit-focused fixed income ESG data in the market, which requires subscription.</v>
      </c>
    </row>
    <row r="316" spans="1:32" x14ac:dyDescent="0.2">
      <c r="A316" s="30">
        <f>'Data Catalogue 2023_RSS'!A316</f>
        <v>314</v>
      </c>
      <c r="B316" s="30">
        <f>'Data Catalogue 2023_RSS'!B316</f>
        <v>75</v>
      </c>
      <c r="C316" s="30">
        <f>'Data Catalogue 2023_RSS'!C316</f>
        <v>4</v>
      </c>
      <c r="D316" s="30" t="str">
        <f>'Data Catalogue 2023_RSS'!D316</f>
        <v>75.4</v>
      </c>
      <c r="E316" s="31" t="str">
        <f>'Data Catalogue 2023_RSS'!E316</f>
        <v>Climate Risk Score of Listed Companies</v>
      </c>
      <c r="F316" s="32">
        <f>VLOOKUP('Data Catalogue 2023_RSS'!F316,'Codebook Machine Read'!J:K,2,FALSE)</f>
        <v>2</v>
      </c>
      <c r="G316" s="32">
        <f>VLOOKUP('Data Catalogue 2023_RSS'!G316,'Codebook Machine Read'!AE:AF,2,FALSE)</f>
        <v>5</v>
      </c>
      <c r="H316" s="32" t="str">
        <f>'Data Catalogue 2023_RSS'!H316</f>
        <v>entity</v>
      </c>
      <c r="I316" s="32">
        <f>'Data Catalogue 2023_RSS'!I316</f>
        <v>159</v>
      </c>
      <c r="J316" s="30" t="str">
        <f>'Data Catalogue 2023_RSS'!J316</f>
        <v>climindex.combmet.climriskplc.entity.moodys</v>
      </c>
      <c r="K316" s="30" t="str">
        <f>'Data Catalogue 2023_RSS'!K316</f>
        <v>climindex.combmet.climriskplc.entity.moodys.75.4</v>
      </c>
      <c r="L316" s="31" t="str">
        <f>'Data Catalogue 2023_RSS'!L316</f>
        <v>Rating provider's methodology</v>
      </c>
      <c r="M316" s="32" cm="1">
        <f t="array" ref="M316">INDEX('Codebook Machine Read'!T:T,MATCH(TRUE,INDEX('Codebook Machine Read'!S:S='Data Catalogue 2023_RSS'!M316,0),0))</f>
        <v>30</v>
      </c>
      <c r="N316" s="32">
        <f>VLOOKUP('Data Catalogue 2023_RSS'!N316,'Codebook Machine Read'!D:E,2,FALSE)</f>
        <v>15</v>
      </c>
      <c r="O316" s="32">
        <f>VLOOKUP('Data Catalogue 2023_RSS'!O316,'Codebook Machine Read'!A:B,2,FALSE)</f>
        <v>1</v>
      </c>
      <c r="P316" s="33">
        <f>VLOOKUP('Data Catalogue 2023_RSS'!P316,'Codebook Machine Read'!V:W,2,FALSE)</f>
        <v>94</v>
      </c>
      <c r="Q316" s="32">
        <f>VLOOKUP('Data Catalogue 2023_RSS'!Q316,'Codebook Machine Read'!Y:Z,2,FALSE)</f>
        <v>1</v>
      </c>
      <c r="R316" s="32">
        <f>VLOOKUP('Data Catalogue 2023_RSS'!R316,'Codebook Machine Read'!AB:AC,2,FALSE)</f>
        <v>2</v>
      </c>
      <c r="S316" s="34">
        <f>VLOOKUP('Data Catalogue 2023_Excel'!R316,'Codebook Machine Read'!G:H,2,FALSE)</f>
        <v>2</v>
      </c>
      <c r="T316" s="36">
        <f>'Data Catalogue 2023_RSS'!T316</f>
        <v>0</v>
      </c>
      <c r="U316" s="36">
        <f>'Data Catalogue 2023_RSS'!U316</f>
        <v>0</v>
      </c>
      <c r="V316" s="34">
        <f>VLOOKUP('Data Catalogue 2023_Excel'!S316,'Codebook Machine Read'!$P:$Q,2, FALSE)</f>
        <v>0</v>
      </c>
      <c r="W316" s="31" t="str">
        <f>'Data Catalogue 2023_RSS'!W316</f>
        <v>https://esg.moodys.io/climate-solutions</v>
      </c>
      <c r="X316" s="35">
        <f>'Data Catalogue 2023_RSS'!X316</f>
        <v>0</v>
      </c>
      <c r="Y316" s="35">
        <f>'Data Catalogue 2023_RSS'!Y316</f>
        <v>0</v>
      </c>
      <c r="Z316" s="35">
        <f>'Data Catalogue 2023_RSS'!Z316</f>
        <v>0</v>
      </c>
      <c r="AA316" s="35">
        <f>'Data Catalogue 2023_RSS'!AA316</f>
        <v>1</v>
      </c>
      <c r="AB316" s="35">
        <f>'Data Catalogue 2023_RSS'!AB316</f>
        <v>0</v>
      </c>
      <c r="AC316" s="35">
        <f>'Data Catalogue 2023_RSS'!AC316</f>
        <v>0</v>
      </c>
      <c r="AD316" s="35">
        <f>'Data Catalogue 2023_RSS'!AD316</f>
        <v>0</v>
      </c>
      <c r="AE316" s="35">
        <f>'Data Catalogue 2023_RSS'!AE316</f>
        <v>0</v>
      </c>
      <c r="AF316" s="31" t="str">
        <f>'Data Catalogue 2023_RSS'!AF316</f>
        <v>Moody's provides data and analysis on climate-related risks, both physical and transition risk, for various entities; including banks, investors, insurance,  corporates and government. Detail analysis of each related risks requires subscription.</v>
      </c>
    </row>
    <row r="317" spans="1:32" x14ac:dyDescent="0.2">
      <c r="A317" s="30">
        <f>'Data Catalogue 2023_RSS'!A317</f>
        <v>315</v>
      </c>
      <c r="B317" s="30">
        <f>'Data Catalogue 2023_RSS'!B317</f>
        <v>75</v>
      </c>
      <c r="C317" s="30">
        <f>'Data Catalogue 2023_RSS'!C317</f>
        <v>5</v>
      </c>
      <c r="D317" s="30" t="str">
        <f>'Data Catalogue 2023_RSS'!D317</f>
        <v>75.5</v>
      </c>
      <c r="E317" s="31" t="str">
        <f>'Data Catalogue 2023_RSS'!E317</f>
        <v>Climate Risk Score of Listed Companies</v>
      </c>
      <c r="F317" s="32">
        <f>VLOOKUP('Data Catalogue 2023_RSS'!F317,'Codebook Machine Read'!J:K,2,FALSE)</f>
        <v>2</v>
      </c>
      <c r="G317" s="32">
        <f>VLOOKUP('Data Catalogue 2023_RSS'!G317,'Codebook Machine Read'!AE:AF,2,FALSE)</f>
        <v>5</v>
      </c>
      <c r="H317" s="32" t="str">
        <f>'Data Catalogue 2023_RSS'!H317</f>
        <v>entity</v>
      </c>
      <c r="I317" s="32">
        <f>'Data Catalogue 2023_RSS'!I317</f>
        <v>159</v>
      </c>
      <c r="J317" s="30" t="str">
        <f>'Data Catalogue 2023_RSS'!J317</f>
        <v>climindex.combmet.climriskplc.entity.msci</v>
      </c>
      <c r="K317" s="30" t="str">
        <f>'Data Catalogue 2023_RSS'!K317</f>
        <v>climindex.combmet.climriskplc.entity.msci.75.5</v>
      </c>
      <c r="L317" s="31" t="str">
        <f>'Data Catalogue 2023_RSS'!L317</f>
        <v>Rating provider's methodology</v>
      </c>
      <c r="M317" s="32" cm="1">
        <f t="array" ref="M317">INDEX('Codebook Machine Read'!T:T,MATCH(TRUE,INDEX('Codebook Machine Read'!S:S='Data Catalogue 2023_RSS'!M317,0),0))</f>
        <v>30</v>
      </c>
      <c r="N317" s="32">
        <f>VLOOKUP('Data Catalogue 2023_RSS'!N317,'Codebook Machine Read'!D:E,2,FALSE)</f>
        <v>15</v>
      </c>
      <c r="O317" s="32">
        <f>VLOOKUP('Data Catalogue 2023_RSS'!O317,'Codebook Machine Read'!A:B,2,FALSE)</f>
        <v>1</v>
      </c>
      <c r="P317" s="33">
        <f>VLOOKUP('Data Catalogue 2023_RSS'!P317,'Codebook Machine Read'!V:W,2,FALSE)</f>
        <v>95</v>
      </c>
      <c r="Q317" s="32">
        <f>VLOOKUP('Data Catalogue 2023_RSS'!Q317,'Codebook Machine Read'!Y:Z,2,FALSE)</f>
        <v>1</v>
      </c>
      <c r="R317" s="32">
        <f>VLOOKUP('Data Catalogue 2023_RSS'!R317,'Codebook Machine Read'!AB:AC,2,FALSE)</f>
        <v>2</v>
      </c>
      <c r="S317" s="34">
        <f>VLOOKUP('Data Catalogue 2023_Excel'!R317,'Codebook Machine Read'!G:H,2,FALSE)</f>
        <v>2</v>
      </c>
      <c r="T317" s="36">
        <f>'Data Catalogue 2023_RSS'!T317</f>
        <v>0</v>
      </c>
      <c r="U317" s="36">
        <f>'Data Catalogue 2023_RSS'!U317</f>
        <v>0</v>
      </c>
      <c r="V317" s="34">
        <f>VLOOKUP('Data Catalogue 2023_Excel'!S317,'Codebook Machine Read'!$P:$Q,2, FALSE)</f>
        <v>0</v>
      </c>
      <c r="W317" s="31" t="str">
        <f>'Data Catalogue 2023_RSS'!W317</f>
        <v>https://esgdirect.msci.com/</v>
      </c>
      <c r="X317" s="35">
        <f>'Data Catalogue 2023_RSS'!X317</f>
        <v>0</v>
      </c>
      <c r="Y317" s="35">
        <f>'Data Catalogue 2023_RSS'!Y317</f>
        <v>0</v>
      </c>
      <c r="Z317" s="35">
        <f>'Data Catalogue 2023_RSS'!Z317</f>
        <v>0</v>
      </c>
      <c r="AA317" s="35">
        <f>'Data Catalogue 2023_RSS'!AA317</f>
        <v>1</v>
      </c>
      <c r="AB317" s="35">
        <f>'Data Catalogue 2023_RSS'!AB317</f>
        <v>0</v>
      </c>
      <c r="AC317" s="35">
        <f>'Data Catalogue 2023_RSS'!AC317</f>
        <v>0</v>
      </c>
      <c r="AD317" s="35">
        <f>'Data Catalogue 2023_RSS'!AD317</f>
        <v>0</v>
      </c>
      <c r="AE317" s="35">
        <f>'Data Catalogue 2023_RSS'!AE317</f>
        <v>0</v>
      </c>
      <c r="AF317" s="31" t="str">
        <f>'Data Catalogue 2023_RSS'!AF317</f>
        <v>MSCI has a range of climate indexes to help clients address financial risks and opportunities, incentivize companies to change their business models, and steer capital toward green-technology companies.</v>
      </c>
    </row>
    <row r="318" spans="1:32" x14ac:dyDescent="0.2">
      <c r="A318" s="30">
        <f>'Data Catalogue 2023_RSS'!A318</f>
        <v>316</v>
      </c>
      <c r="B318" s="30">
        <f>'Data Catalogue 2023_RSS'!B318</f>
        <v>75</v>
      </c>
      <c r="C318" s="30">
        <f>'Data Catalogue 2023_RSS'!C318</f>
        <v>6</v>
      </c>
      <c r="D318" s="30" t="str">
        <f>'Data Catalogue 2023_RSS'!D318</f>
        <v>75.6</v>
      </c>
      <c r="E318" s="31" t="str">
        <f>'Data Catalogue 2023_RSS'!E318</f>
        <v>Climate Risk Score of Listed Companies</v>
      </c>
      <c r="F318" s="32">
        <f>VLOOKUP('Data Catalogue 2023_RSS'!F318,'Codebook Machine Read'!J:K,2,FALSE)</f>
        <v>2</v>
      </c>
      <c r="G318" s="32">
        <f>VLOOKUP('Data Catalogue 2023_RSS'!G318,'Codebook Machine Read'!AE:AF,2,FALSE)</f>
        <v>5</v>
      </c>
      <c r="H318" s="32" t="str">
        <f>'Data Catalogue 2023_RSS'!H318</f>
        <v>entity</v>
      </c>
      <c r="I318" s="32">
        <f>'Data Catalogue 2023_RSS'!I318</f>
        <v>159</v>
      </c>
      <c r="J318" s="30" t="str">
        <f>'Data Catalogue 2023_RSS'!J318</f>
        <v>climindex.combmet.climriskplc.entity.s&amp;p</v>
      </c>
      <c r="K318" s="30" t="str">
        <f>'Data Catalogue 2023_RSS'!K318</f>
        <v>climindex.combmet.climriskplc.entity.s&amp;p.75.6</v>
      </c>
      <c r="L318" s="31" t="str">
        <f>'Data Catalogue 2023_RSS'!L318</f>
        <v>Rating provider's methodology</v>
      </c>
      <c r="M318" s="32" cm="1">
        <f t="array" ref="M318">INDEX('Codebook Machine Read'!T:T,MATCH(TRUE,INDEX('Codebook Machine Read'!S:S='Data Catalogue 2023_RSS'!M318,0),0))</f>
        <v>30</v>
      </c>
      <c r="N318" s="32">
        <f>VLOOKUP('Data Catalogue 2023_RSS'!N318,'Codebook Machine Read'!D:E,2,FALSE)</f>
        <v>15</v>
      </c>
      <c r="O318" s="32">
        <f>VLOOKUP('Data Catalogue 2023_RSS'!O318,'Codebook Machine Read'!A:B,2,FALSE)</f>
        <v>1</v>
      </c>
      <c r="P318" s="33">
        <f>VLOOKUP('Data Catalogue 2023_RSS'!P318,'Codebook Machine Read'!V:W,2,FALSE)</f>
        <v>118</v>
      </c>
      <c r="Q318" s="32">
        <f>VLOOKUP('Data Catalogue 2023_RSS'!Q318,'Codebook Machine Read'!Y:Z,2,FALSE)</f>
        <v>1</v>
      </c>
      <c r="R318" s="32">
        <f>VLOOKUP('Data Catalogue 2023_RSS'!R318,'Codebook Machine Read'!AB:AC,2,FALSE)</f>
        <v>2</v>
      </c>
      <c r="S318" s="34">
        <f>VLOOKUP('Data Catalogue 2023_Excel'!R318,'Codebook Machine Read'!G:H,2,FALSE)</f>
        <v>2</v>
      </c>
      <c r="T318" s="36">
        <f>'Data Catalogue 2023_RSS'!T318</f>
        <v>0</v>
      </c>
      <c r="U318" s="36">
        <f>'Data Catalogue 2023_RSS'!U318</f>
        <v>0</v>
      </c>
      <c r="V318" s="34">
        <f>VLOOKUP('Data Catalogue 2023_Excel'!S318,'Codebook Machine Read'!$P:$Q,2, FALSE)</f>
        <v>0</v>
      </c>
      <c r="W318" s="31" t="str">
        <f>'Data Catalogue 2023_RSS'!W318</f>
        <v>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v>
      </c>
      <c r="X318" s="35">
        <f>'Data Catalogue 2023_RSS'!X318</f>
        <v>0</v>
      </c>
      <c r="Y318" s="35">
        <f>'Data Catalogue 2023_RSS'!Y318</f>
        <v>0</v>
      </c>
      <c r="Z318" s="35">
        <f>'Data Catalogue 2023_RSS'!Z318</f>
        <v>0</v>
      </c>
      <c r="AA318" s="35">
        <f>'Data Catalogue 2023_RSS'!AA318</f>
        <v>1</v>
      </c>
      <c r="AB318" s="35">
        <f>'Data Catalogue 2023_RSS'!AB318</f>
        <v>0</v>
      </c>
      <c r="AC318" s="35">
        <f>'Data Catalogue 2023_RSS'!AC318</f>
        <v>0</v>
      </c>
      <c r="AD318" s="35">
        <f>'Data Catalogue 2023_RSS'!AD318</f>
        <v>0</v>
      </c>
      <c r="AE318" s="35">
        <f>'Data Catalogue 2023_RSS'!AE318</f>
        <v>0</v>
      </c>
      <c r="AF318" s="31" t="str">
        <f>'Data Catalogue 2023_RSS'!AF318</f>
        <v>S&amp;P Global evaluate the impact of climate-related scenarios on public and private portfolios to better understand the possible risks and opportunities that may arise on the journey to a low-carbon economy. The detail information requires subscriptions.</v>
      </c>
    </row>
    <row r="319" spans="1:32" x14ac:dyDescent="0.2">
      <c r="A319" s="30">
        <f>'Data Catalogue 2023_RSS'!A319</f>
        <v>317</v>
      </c>
      <c r="B319" s="30">
        <f>'Data Catalogue 2023_RSS'!B319</f>
        <v>75</v>
      </c>
      <c r="C319" s="30">
        <f>'Data Catalogue 2023_RSS'!C319</f>
        <v>7</v>
      </c>
      <c r="D319" s="30" t="str">
        <f>'Data Catalogue 2023_RSS'!D319</f>
        <v>75.7</v>
      </c>
      <c r="E319" s="31" t="str">
        <f>'Data Catalogue 2023_RSS'!E319</f>
        <v>Climate Risk Score of Listed Companies</v>
      </c>
      <c r="F319" s="32">
        <f>VLOOKUP('Data Catalogue 2023_RSS'!F319,'Codebook Machine Read'!J:K,2,FALSE)</f>
        <v>2</v>
      </c>
      <c r="G319" s="32">
        <f>VLOOKUP('Data Catalogue 2023_RSS'!G319,'Codebook Machine Read'!AE:AF,2,FALSE)</f>
        <v>5</v>
      </c>
      <c r="H319" s="32" t="str">
        <f>'Data Catalogue 2023_RSS'!H319</f>
        <v>entity</v>
      </c>
      <c r="I319" s="32">
        <f>'Data Catalogue 2023_RSS'!I319</f>
        <v>159</v>
      </c>
      <c r="J319" s="30" t="str">
        <f>'Data Catalogue 2023_RSS'!J319</f>
        <v>climindex.combmet.climriskplc.entity.sustainaly</v>
      </c>
      <c r="K319" s="30" t="str">
        <f>'Data Catalogue 2023_RSS'!K319</f>
        <v>climindex.combmet.climriskplc.entity.sustainaly.75.7</v>
      </c>
      <c r="L319" s="31" t="str">
        <f>'Data Catalogue 2023_RSS'!L319</f>
        <v>Rating provider's methodology</v>
      </c>
      <c r="M319" s="32" cm="1">
        <f t="array" ref="M319">INDEX('Codebook Machine Read'!T:T,MATCH(TRUE,INDEX('Codebook Machine Read'!S:S='Data Catalogue 2023_RSS'!M319,0),0))</f>
        <v>30</v>
      </c>
      <c r="N319" s="32">
        <f>VLOOKUP('Data Catalogue 2023_RSS'!N319,'Codebook Machine Read'!D:E,2,FALSE)</f>
        <v>15</v>
      </c>
      <c r="O319" s="32">
        <f>VLOOKUP('Data Catalogue 2023_RSS'!O319,'Codebook Machine Read'!A:B,2,FALSE)</f>
        <v>1</v>
      </c>
      <c r="P319" s="33">
        <f>VLOOKUP('Data Catalogue 2023_RSS'!P319,'Codebook Machine Read'!V:W,2,FALSE)</f>
        <v>129</v>
      </c>
      <c r="Q319" s="32">
        <f>VLOOKUP('Data Catalogue 2023_RSS'!Q319,'Codebook Machine Read'!Y:Z,2,FALSE)</f>
        <v>1</v>
      </c>
      <c r="R319" s="32">
        <f>VLOOKUP('Data Catalogue 2023_RSS'!R319,'Codebook Machine Read'!AB:AC,2,FALSE)</f>
        <v>2</v>
      </c>
      <c r="S319" s="34">
        <f>VLOOKUP('Data Catalogue 2023_Excel'!R319,'Codebook Machine Read'!G:H,2,FALSE)</f>
        <v>2</v>
      </c>
      <c r="T319" s="36">
        <f>'Data Catalogue 2023_RSS'!T319</f>
        <v>0</v>
      </c>
      <c r="U319" s="36">
        <f>'Data Catalogue 2023_RSS'!U319</f>
        <v>0</v>
      </c>
      <c r="V319" s="34">
        <f>VLOOKUP('Data Catalogue 2023_Excel'!S319,'Codebook Machine Read'!$P:$Q,2, FALSE)</f>
        <v>0</v>
      </c>
      <c r="W319" s="31" t="str">
        <f>'Data Catalogue 2023_RSS'!W319</f>
        <v>https://www.sustainalytics.com/esg-ratings</v>
      </c>
      <c r="X319" s="35">
        <f>'Data Catalogue 2023_RSS'!X319</f>
        <v>0</v>
      </c>
      <c r="Y319" s="35">
        <f>'Data Catalogue 2023_RSS'!Y319</f>
        <v>0</v>
      </c>
      <c r="Z319" s="35">
        <f>'Data Catalogue 2023_RSS'!Z319</f>
        <v>0</v>
      </c>
      <c r="AA319" s="35">
        <f>'Data Catalogue 2023_RSS'!AA319</f>
        <v>1</v>
      </c>
      <c r="AB319" s="35">
        <f>'Data Catalogue 2023_RSS'!AB319</f>
        <v>0</v>
      </c>
      <c r="AC319" s="35">
        <f>'Data Catalogue 2023_RSS'!AC319</f>
        <v>0</v>
      </c>
      <c r="AD319" s="35">
        <f>'Data Catalogue 2023_RSS'!AD319</f>
        <v>0</v>
      </c>
      <c r="AE319" s="35">
        <f>'Data Catalogue 2023_RSS'!AE319</f>
        <v>0</v>
      </c>
      <c r="AF319" s="31" t="str">
        <f>'Data Catalogue 2023_RSS'!AF319</f>
        <v xml:space="preserve">Sustainalytics provides ESG risk ratings to corporates, bank and lenders, and investors for broader analysis and comprehensive understanding on ESG risks at various level. 
</v>
      </c>
    </row>
    <row r="320" spans="1:32" x14ac:dyDescent="0.2">
      <c r="A320" s="30">
        <f>'Data Catalogue 2023_RSS'!A320</f>
        <v>318</v>
      </c>
      <c r="B320" s="30">
        <f>'Data Catalogue 2023_RSS'!B320</f>
        <v>75</v>
      </c>
      <c r="C320" s="30">
        <f>'Data Catalogue 2023_RSS'!C320</f>
        <v>8</v>
      </c>
      <c r="D320" s="30" t="str">
        <f>'Data Catalogue 2023_RSS'!D320</f>
        <v>75.8</v>
      </c>
      <c r="E320" s="31" t="str">
        <f>'Data Catalogue 2023_RSS'!E320</f>
        <v>Climate Risk Score of Listed Companies</v>
      </c>
      <c r="F320" s="32">
        <f>VLOOKUP('Data Catalogue 2023_RSS'!F320,'Codebook Machine Read'!J:K,2,FALSE)</f>
        <v>2</v>
      </c>
      <c r="G320" s="32">
        <f>VLOOKUP('Data Catalogue 2023_RSS'!G320,'Codebook Machine Read'!AE:AF,2,FALSE)</f>
        <v>5</v>
      </c>
      <c r="H320" s="32" t="str">
        <f>'Data Catalogue 2023_RSS'!H320</f>
        <v>entity</v>
      </c>
      <c r="I320" s="32">
        <f>'Data Catalogue 2023_RSS'!I320</f>
        <v>159</v>
      </c>
      <c r="J320" s="30" t="str">
        <f>'Data Catalogue 2023_RSS'!J320</f>
        <v>climindex.combmet.climriskplc.entity.tpi</v>
      </c>
      <c r="K320" s="30" t="str">
        <f>'Data Catalogue 2023_RSS'!K320</f>
        <v>climindex.combmet.climriskplc.entity.tpi.75.8</v>
      </c>
      <c r="L320" s="31" t="str">
        <f>'Data Catalogue 2023_RSS'!L320</f>
        <v>Rating provider's methodology</v>
      </c>
      <c r="M320" s="32" cm="1">
        <f t="array" ref="M320">INDEX('Codebook Machine Read'!T:T,MATCH(TRUE,INDEX('Codebook Machine Read'!S:S='Data Catalogue 2023_RSS'!M320,0),0))</f>
        <v>30</v>
      </c>
      <c r="N320" s="32">
        <f>VLOOKUP('Data Catalogue 2023_RSS'!N320,'Codebook Machine Read'!D:E,2,FALSE)</f>
        <v>15</v>
      </c>
      <c r="O320" s="32">
        <f>VLOOKUP('Data Catalogue 2023_RSS'!O320,'Codebook Machine Read'!A:B,2,FALSE)</f>
        <v>1</v>
      </c>
      <c r="P320" s="33">
        <f>VLOOKUP('Data Catalogue 2023_RSS'!P320,'Codebook Machine Read'!V:W,2,FALSE)</f>
        <v>132</v>
      </c>
      <c r="Q320" s="32">
        <f>VLOOKUP('Data Catalogue 2023_RSS'!Q320,'Codebook Machine Read'!Y:Z,2,FALSE)</f>
        <v>2</v>
      </c>
      <c r="R320" s="32">
        <f>VLOOKUP('Data Catalogue 2023_RSS'!R320,'Codebook Machine Read'!AB:AC,2,FALSE)</f>
        <v>2</v>
      </c>
      <c r="S320" s="34">
        <f>VLOOKUP('Data Catalogue 2023_Excel'!R320,'Codebook Machine Read'!G:H,2,FALSE)</f>
        <v>1</v>
      </c>
      <c r="T320" s="36">
        <f>'Data Catalogue 2023_RSS'!T320</f>
        <v>0</v>
      </c>
      <c r="U320" s="36">
        <f>'Data Catalogue 2023_RSS'!U320</f>
        <v>0</v>
      </c>
      <c r="V320" s="34">
        <f>VLOOKUP('Data Catalogue 2023_Excel'!S320,'Codebook Machine Read'!$P:$Q,2, FALSE)</f>
        <v>7</v>
      </c>
      <c r="W320" s="31" t="str">
        <f>'Data Catalogue 2023_RSS'!W320</f>
        <v>https://www.transitionpathwayinitiative.org/</v>
      </c>
      <c r="X320" s="35">
        <f>'Data Catalogue 2023_RSS'!X320</f>
        <v>0</v>
      </c>
      <c r="Y320" s="35">
        <f>'Data Catalogue 2023_RSS'!Y320</f>
        <v>0</v>
      </c>
      <c r="Z320" s="35">
        <f>'Data Catalogue 2023_RSS'!Z320</f>
        <v>0</v>
      </c>
      <c r="AA320" s="35">
        <f>'Data Catalogue 2023_RSS'!AA320</f>
        <v>1</v>
      </c>
      <c r="AB320" s="35">
        <f>'Data Catalogue 2023_RSS'!AB320</f>
        <v>0</v>
      </c>
      <c r="AC320" s="35">
        <f>'Data Catalogue 2023_RSS'!AC320</f>
        <v>0</v>
      </c>
      <c r="AD320" s="35">
        <f>'Data Catalogue 2023_RSS'!AD320</f>
        <v>0</v>
      </c>
      <c r="AE320" s="35">
        <f>'Data Catalogue 2023_RSS'!AE320</f>
        <v>0</v>
      </c>
      <c r="AF320" s="31" t="str">
        <f>'Data Catalogue 2023_RSS'!AF320</f>
        <v>TPI provides data on climate-related assessment on publicly listed equities, corporate bond issuers, banks and sovereign bond issuers. The methodologies, assumption and models vary across different data providers.</v>
      </c>
    </row>
    <row r="321" spans="1:32" x14ac:dyDescent="0.2">
      <c r="A321" s="30">
        <f>'Data Catalogue 2023_RSS'!A321</f>
        <v>319</v>
      </c>
      <c r="B321" s="30">
        <f>'Data Catalogue 2023_RSS'!B321</f>
        <v>75</v>
      </c>
      <c r="C321" s="30">
        <f>'Data Catalogue 2023_RSS'!C321</f>
        <v>9</v>
      </c>
      <c r="D321" s="30" t="str">
        <f>'Data Catalogue 2023_RSS'!D321</f>
        <v>75.9</v>
      </c>
      <c r="E321" s="31" t="str">
        <f>'Data Catalogue 2023_RSS'!E321</f>
        <v>Climate Risk Score of Listed Companies</v>
      </c>
      <c r="F321" s="32">
        <f>VLOOKUP('Data Catalogue 2023_RSS'!F321,'Codebook Machine Read'!J:K,2,FALSE)</f>
        <v>2</v>
      </c>
      <c r="G321" s="32">
        <f>VLOOKUP('Data Catalogue 2023_RSS'!G321,'Codebook Machine Read'!AE:AF,2,FALSE)</f>
        <v>5</v>
      </c>
      <c r="H321" s="32" t="str">
        <f>'Data Catalogue 2023_RSS'!H321</f>
        <v>location</v>
      </c>
      <c r="I321" s="32">
        <f>'Data Catalogue 2023_RSS'!I321</f>
        <v>160</v>
      </c>
      <c r="J321" s="30" t="str">
        <f>'Data Catalogue 2023_RSS'!J321</f>
        <v>climindex.combmet.climriskplc.location.bursa</v>
      </c>
      <c r="K321" s="30" t="str">
        <f>'Data Catalogue 2023_RSS'!K321</f>
        <v>climindex.combmet.climriskplc.location.bursa.75.9</v>
      </c>
      <c r="L321" s="31" t="str">
        <f>'Data Catalogue 2023_RSS'!L321</f>
        <v>Rating provider's methodology</v>
      </c>
      <c r="M321" s="32" cm="1">
        <f t="array" ref="M321">INDEX('Codebook Machine Read'!T:T,MATCH(TRUE,INDEX('Codebook Machine Read'!S:S='Data Catalogue 2023_RSS'!M321,0),0))</f>
        <v>30</v>
      </c>
      <c r="N321" s="32">
        <f>VLOOKUP('Data Catalogue 2023_RSS'!N321,'Codebook Machine Read'!D:E,2,FALSE)</f>
        <v>24</v>
      </c>
      <c r="O321" s="32">
        <f>VLOOKUP('Data Catalogue 2023_RSS'!O321,'Codebook Machine Read'!A:B,2,FALSE)</f>
        <v>1</v>
      </c>
      <c r="P321" s="33">
        <f>VLOOKUP('Data Catalogue 2023_RSS'!P321,'Codebook Machine Read'!V:W,2,FALSE)</f>
        <v>13</v>
      </c>
      <c r="Q321" s="32">
        <f>VLOOKUP('Data Catalogue 2023_RSS'!Q321,'Codebook Machine Read'!Y:Z,2,FALSE)</f>
        <v>1</v>
      </c>
      <c r="R321" s="32">
        <f>VLOOKUP('Data Catalogue 2023_RSS'!R321,'Codebook Machine Read'!AB:AC,2,FALSE)</f>
        <v>1</v>
      </c>
      <c r="S321" s="34">
        <f>VLOOKUP('Data Catalogue 2023_Excel'!R321,'Codebook Machine Read'!G:H,2,FALSE)</f>
        <v>1</v>
      </c>
      <c r="T321" s="36">
        <f>'Data Catalogue 2023_RSS'!T321</f>
        <v>2023</v>
      </c>
      <c r="U321" s="36">
        <f>'Data Catalogue 2023_RSS'!U321</f>
        <v>2023</v>
      </c>
      <c r="V321" s="34">
        <f>VLOOKUP('Data Catalogue 2023_Excel'!S321,'Codebook Machine Read'!$P:$Q,2, FALSE)</f>
        <v>6</v>
      </c>
      <c r="W321" s="31" t="str">
        <f>'Data Catalogue 2023_RSS'!W321</f>
        <v>https://www.bursamalaysia.com/trade/our_products_services/indices/ftse4good-bursa-malaysia-f4gbm-index</v>
      </c>
      <c r="X321" s="35">
        <f>'Data Catalogue 2023_RSS'!X321</f>
        <v>0</v>
      </c>
      <c r="Y321" s="35">
        <f>'Data Catalogue 2023_RSS'!Y321</f>
        <v>0</v>
      </c>
      <c r="Z321" s="35">
        <f>'Data Catalogue 2023_RSS'!Z321</f>
        <v>0</v>
      </c>
      <c r="AA321" s="35">
        <f>'Data Catalogue 2023_RSS'!AA321</f>
        <v>1</v>
      </c>
      <c r="AB321" s="35">
        <f>'Data Catalogue 2023_RSS'!AB321</f>
        <v>0</v>
      </c>
      <c r="AC321" s="35">
        <f>'Data Catalogue 2023_RSS'!AC321</f>
        <v>0</v>
      </c>
      <c r="AD321" s="35">
        <f>'Data Catalogue 2023_RSS'!AD321</f>
        <v>0</v>
      </c>
      <c r="AE321" s="35">
        <f>'Data Catalogue 2023_RSS'!AE321</f>
        <v>0</v>
      </c>
      <c r="AF321" s="31" t="str">
        <f>'Data Catalogue 2023_RSS'!AF321</f>
        <v>FTSE4Good Bursa Malaysia Shariah (F4GBMS) Index to cater to investor demand for ESG and Shariah-compliant index solutions which provides ESG scores of Malaysian public listed companies.</v>
      </c>
    </row>
    <row r="322" spans="1:32" x14ac:dyDescent="0.2">
      <c r="A322" s="30">
        <f>'Data Catalogue 2023_RSS'!A322</f>
        <v>320</v>
      </c>
      <c r="B322" s="30">
        <f>'Data Catalogue 2023_RSS'!B322</f>
        <v>75</v>
      </c>
      <c r="C322" s="30">
        <f>'Data Catalogue 2023_RSS'!C322</f>
        <v>10</v>
      </c>
      <c r="D322" s="30" t="str">
        <f>'Data Catalogue 2023_RSS'!D322</f>
        <v>75.10</v>
      </c>
      <c r="E322" s="31" t="str">
        <f>'Data Catalogue 2023_RSS'!E322</f>
        <v>Climate Risk Score of Listed Companies</v>
      </c>
      <c r="F322" s="32">
        <f>VLOOKUP('Data Catalogue 2023_RSS'!F322,'Codebook Machine Read'!J:K,2,FALSE)</f>
        <v>2</v>
      </c>
      <c r="G322" s="32">
        <f>VLOOKUP('Data Catalogue 2023_RSS'!G322,'Codebook Machine Read'!AE:AF,2,FALSE)</f>
        <v>5</v>
      </c>
      <c r="H322" s="32" t="str">
        <f>'Data Catalogue 2023_RSS'!H322</f>
        <v>location</v>
      </c>
      <c r="I322" s="32">
        <f>'Data Catalogue 2023_RSS'!I322</f>
        <v>160</v>
      </c>
      <c r="J322" s="30" t="str">
        <f>'Data Catalogue 2023_RSS'!J322</f>
        <v>climindex.combmet.climriskplc.location.cdp</v>
      </c>
      <c r="K322" s="30" t="str">
        <f>'Data Catalogue 2023_RSS'!K322</f>
        <v>climindex.combmet.climriskplc.location.cdp.75.10</v>
      </c>
      <c r="L322" s="31" t="str">
        <f>'Data Catalogue 2023_RSS'!L322</f>
        <v>Rating provider's methodology</v>
      </c>
      <c r="M322" s="32" cm="1">
        <f t="array" ref="M322">INDEX('Codebook Machine Read'!T:T,MATCH(TRUE,INDEX('Codebook Machine Read'!S:S='Data Catalogue 2023_RSS'!M322,0),0))</f>
        <v>30</v>
      </c>
      <c r="N322" s="32">
        <f>VLOOKUP('Data Catalogue 2023_RSS'!N322,'Codebook Machine Read'!D:E,2,FALSE)</f>
        <v>24</v>
      </c>
      <c r="O322" s="32">
        <f>VLOOKUP('Data Catalogue 2023_RSS'!O322,'Codebook Machine Read'!A:B,2,FALSE)</f>
        <v>1</v>
      </c>
      <c r="P322" s="33">
        <f>VLOOKUP('Data Catalogue 2023_RSS'!P322,'Codebook Machine Read'!V:W,2,FALSE)</f>
        <v>14</v>
      </c>
      <c r="Q322" s="32">
        <f>VLOOKUP('Data Catalogue 2023_RSS'!Q322,'Codebook Machine Read'!Y:Z,2,FALSE)</f>
        <v>2</v>
      </c>
      <c r="R322" s="32">
        <f>VLOOKUP('Data Catalogue 2023_RSS'!R322,'Codebook Machine Read'!AB:AC,2,FALSE)</f>
        <v>2</v>
      </c>
      <c r="S322" s="34">
        <f>VLOOKUP('Data Catalogue 2023_Excel'!R322,'Codebook Machine Read'!G:H,2,FALSE)</f>
        <v>2</v>
      </c>
      <c r="T322" s="36">
        <f>'Data Catalogue 2023_RSS'!T322</f>
        <v>0</v>
      </c>
      <c r="U322" s="36">
        <f>'Data Catalogue 2023_RSS'!U322</f>
        <v>0</v>
      </c>
      <c r="V322" s="34">
        <f>VLOOKUP('Data Catalogue 2023_Excel'!S322,'Codebook Machine Read'!$P:$Q,2, FALSE)</f>
        <v>7</v>
      </c>
      <c r="W322" s="31" t="str">
        <f>'Data Catalogue 2023_RSS'!W322</f>
        <v>https://www.cdp.net/en/companies/companies-scores#446647786929955804cc9a3a08ef1eb4</v>
      </c>
      <c r="X322" s="35">
        <f>'Data Catalogue 2023_RSS'!X322</f>
        <v>0</v>
      </c>
      <c r="Y322" s="35">
        <f>'Data Catalogue 2023_RSS'!Y322</f>
        <v>0</v>
      </c>
      <c r="Z322" s="35">
        <f>'Data Catalogue 2023_RSS'!Z322</f>
        <v>0</v>
      </c>
      <c r="AA322" s="35">
        <f>'Data Catalogue 2023_RSS'!AA322</f>
        <v>1</v>
      </c>
      <c r="AB322" s="35">
        <f>'Data Catalogue 2023_RSS'!AB322</f>
        <v>0</v>
      </c>
      <c r="AC322" s="35">
        <f>'Data Catalogue 2023_RSS'!AC322</f>
        <v>0</v>
      </c>
      <c r="AD322" s="35">
        <f>'Data Catalogue 2023_RSS'!AD322</f>
        <v>0</v>
      </c>
      <c r="AE322" s="35">
        <f>'Data Catalogue 2023_RSS'!AE322</f>
        <v>0</v>
      </c>
      <c r="AF322" s="31" t="str">
        <f>'Data Catalogue 2023_RSS'!AF322</f>
        <v xml:space="preserve">CDP provides list of companies' scoring (A-D) on disclosure and management of environmental risks as well as best practices associated with environmental leaderships (e.g. Setting ambitious and meaningful targets). Full scoring detail requires subscription. </v>
      </c>
    </row>
    <row r="323" spans="1:32" x14ac:dyDescent="0.2">
      <c r="A323" s="30">
        <f>'Data Catalogue 2023_RSS'!A323</f>
        <v>321</v>
      </c>
      <c r="B323" s="30">
        <f>'Data Catalogue 2023_RSS'!B323</f>
        <v>75</v>
      </c>
      <c r="C323" s="30">
        <f>'Data Catalogue 2023_RSS'!C323</f>
        <v>11</v>
      </c>
      <c r="D323" s="30" t="str">
        <f>'Data Catalogue 2023_RSS'!D323</f>
        <v>75.11</v>
      </c>
      <c r="E323" s="31" t="str">
        <f>'Data Catalogue 2023_RSS'!E323</f>
        <v>Climate Risk Score of Listed Companies</v>
      </c>
      <c r="F323" s="32">
        <f>VLOOKUP('Data Catalogue 2023_RSS'!F323,'Codebook Machine Read'!J:K,2,FALSE)</f>
        <v>2</v>
      </c>
      <c r="G323" s="32">
        <f>VLOOKUP('Data Catalogue 2023_RSS'!G323,'Codebook Machine Read'!AE:AF,2,FALSE)</f>
        <v>5</v>
      </c>
      <c r="H323" s="32" t="str">
        <f>'Data Catalogue 2023_RSS'!H323</f>
        <v>location</v>
      </c>
      <c r="I323" s="32">
        <f>'Data Catalogue 2023_RSS'!I323</f>
        <v>160</v>
      </c>
      <c r="J323" s="30" t="str">
        <f>'Data Catalogue 2023_RSS'!J323</f>
        <v>climindex.combmet.climriskplc.location.fitch</v>
      </c>
      <c r="K323" s="30" t="str">
        <f>'Data Catalogue 2023_RSS'!K323</f>
        <v>climindex.combmet.climriskplc.location.fitch.75.11</v>
      </c>
      <c r="L323" s="31" t="str">
        <f>'Data Catalogue 2023_RSS'!L323</f>
        <v>Rating provider's methodology</v>
      </c>
      <c r="M323" s="32" cm="1">
        <f t="array" ref="M323">INDEX('Codebook Machine Read'!T:T,MATCH(TRUE,INDEX('Codebook Machine Read'!S:S='Data Catalogue 2023_RSS'!M323,0),0))</f>
        <v>30</v>
      </c>
      <c r="N323" s="32">
        <f>VLOOKUP('Data Catalogue 2023_RSS'!N323,'Codebook Machine Read'!D:E,2,FALSE)</f>
        <v>24</v>
      </c>
      <c r="O323" s="32">
        <f>VLOOKUP('Data Catalogue 2023_RSS'!O323,'Codebook Machine Read'!A:B,2,FALSE)</f>
        <v>1</v>
      </c>
      <c r="P323" s="33">
        <f>VLOOKUP('Data Catalogue 2023_RSS'!P323,'Codebook Machine Read'!V:W,2,FALSE)</f>
        <v>47</v>
      </c>
      <c r="Q323" s="32">
        <f>VLOOKUP('Data Catalogue 2023_RSS'!Q323,'Codebook Machine Read'!Y:Z,2,FALSE)</f>
        <v>1</v>
      </c>
      <c r="R323" s="32">
        <f>VLOOKUP('Data Catalogue 2023_RSS'!R323,'Codebook Machine Read'!AB:AC,2,FALSE)</f>
        <v>2</v>
      </c>
      <c r="S323" s="34">
        <f>VLOOKUP('Data Catalogue 2023_Excel'!R323,'Codebook Machine Read'!G:H,2,FALSE)</f>
        <v>2</v>
      </c>
      <c r="T323" s="36">
        <f>'Data Catalogue 2023_RSS'!T323</f>
        <v>0</v>
      </c>
      <c r="U323" s="36">
        <f>'Data Catalogue 2023_RSS'!U323</f>
        <v>0</v>
      </c>
      <c r="V323" s="34">
        <f>VLOOKUP('Data Catalogue 2023_Excel'!S323,'Codebook Machine Read'!$P:$Q,2, FALSE)</f>
        <v>0</v>
      </c>
      <c r="W323" s="31" t="str">
        <f>'Data Catalogue 2023_RSS'!W323</f>
        <v>https://www.fitchratings.com/products/subscribe</v>
      </c>
      <c r="X323" s="35">
        <f>'Data Catalogue 2023_RSS'!X323</f>
        <v>0</v>
      </c>
      <c r="Y323" s="35">
        <f>'Data Catalogue 2023_RSS'!Y323</f>
        <v>0</v>
      </c>
      <c r="Z323" s="35">
        <f>'Data Catalogue 2023_RSS'!Z323</f>
        <v>0</v>
      </c>
      <c r="AA323" s="35">
        <f>'Data Catalogue 2023_RSS'!AA323</f>
        <v>1</v>
      </c>
      <c r="AB323" s="35">
        <f>'Data Catalogue 2023_RSS'!AB323</f>
        <v>0</v>
      </c>
      <c r="AC323" s="35">
        <f>'Data Catalogue 2023_RSS'!AC323</f>
        <v>0</v>
      </c>
      <c r="AD323" s="35">
        <f>'Data Catalogue 2023_RSS'!AD323</f>
        <v>0</v>
      </c>
      <c r="AE323" s="35">
        <f>'Data Catalogue 2023_RSS'!AE323</f>
        <v>0</v>
      </c>
      <c r="AF323" s="31" t="str">
        <f>'Data Catalogue 2023_RSS'!AF323</f>
        <v>FitchRatings provide detail current and historical data on most credit-focused fixed income ESG data in the market, which requires subscription.</v>
      </c>
    </row>
    <row r="324" spans="1:32" x14ac:dyDescent="0.2">
      <c r="A324" s="30">
        <f>'Data Catalogue 2023_RSS'!A324</f>
        <v>322</v>
      </c>
      <c r="B324" s="30">
        <f>'Data Catalogue 2023_RSS'!B324</f>
        <v>75</v>
      </c>
      <c r="C324" s="30">
        <f>'Data Catalogue 2023_RSS'!C324</f>
        <v>12</v>
      </c>
      <c r="D324" s="30" t="str">
        <f>'Data Catalogue 2023_RSS'!D324</f>
        <v>75.12</v>
      </c>
      <c r="E324" s="31" t="str">
        <f>'Data Catalogue 2023_RSS'!E324</f>
        <v>Climate Risk Score of Listed Companies</v>
      </c>
      <c r="F324" s="32">
        <f>VLOOKUP('Data Catalogue 2023_RSS'!F324,'Codebook Machine Read'!J:K,2,FALSE)</f>
        <v>2</v>
      </c>
      <c r="G324" s="32">
        <f>VLOOKUP('Data Catalogue 2023_RSS'!G324,'Codebook Machine Read'!AE:AF,2,FALSE)</f>
        <v>5</v>
      </c>
      <c r="H324" s="32" t="str">
        <f>'Data Catalogue 2023_RSS'!H324</f>
        <v>location</v>
      </c>
      <c r="I324" s="32">
        <f>'Data Catalogue 2023_RSS'!I324</f>
        <v>160</v>
      </c>
      <c r="J324" s="30" t="str">
        <f>'Data Catalogue 2023_RSS'!J324</f>
        <v>climindex.combmet.climriskplc.location.moodys</v>
      </c>
      <c r="K324" s="30" t="str">
        <f>'Data Catalogue 2023_RSS'!K324</f>
        <v>climindex.combmet.climriskplc.location.moodys.75.12</v>
      </c>
      <c r="L324" s="31" t="str">
        <f>'Data Catalogue 2023_RSS'!L324</f>
        <v>Rating provider's methodology</v>
      </c>
      <c r="M324" s="32" cm="1">
        <f t="array" ref="M324">INDEX('Codebook Machine Read'!T:T,MATCH(TRUE,INDEX('Codebook Machine Read'!S:S='Data Catalogue 2023_RSS'!M324,0),0))</f>
        <v>30</v>
      </c>
      <c r="N324" s="32">
        <f>VLOOKUP('Data Catalogue 2023_RSS'!N324,'Codebook Machine Read'!D:E,2,FALSE)</f>
        <v>24</v>
      </c>
      <c r="O324" s="32">
        <f>VLOOKUP('Data Catalogue 2023_RSS'!O324,'Codebook Machine Read'!A:B,2,FALSE)</f>
        <v>1</v>
      </c>
      <c r="P324" s="33">
        <f>VLOOKUP('Data Catalogue 2023_RSS'!P324,'Codebook Machine Read'!V:W,2,FALSE)</f>
        <v>94</v>
      </c>
      <c r="Q324" s="32">
        <f>VLOOKUP('Data Catalogue 2023_RSS'!Q324,'Codebook Machine Read'!Y:Z,2,FALSE)</f>
        <v>1</v>
      </c>
      <c r="R324" s="32">
        <f>VLOOKUP('Data Catalogue 2023_RSS'!R324,'Codebook Machine Read'!AB:AC,2,FALSE)</f>
        <v>2</v>
      </c>
      <c r="S324" s="34">
        <f>VLOOKUP('Data Catalogue 2023_Excel'!R324,'Codebook Machine Read'!G:H,2,FALSE)</f>
        <v>2</v>
      </c>
      <c r="T324" s="36">
        <f>'Data Catalogue 2023_RSS'!T324</f>
        <v>0</v>
      </c>
      <c r="U324" s="36">
        <f>'Data Catalogue 2023_RSS'!U324</f>
        <v>0</v>
      </c>
      <c r="V324" s="34">
        <f>VLOOKUP('Data Catalogue 2023_Excel'!S324,'Codebook Machine Read'!$P:$Q,2, FALSE)</f>
        <v>0</v>
      </c>
      <c r="W324" s="31" t="str">
        <f>'Data Catalogue 2023_RSS'!W324</f>
        <v>https://esg.moodys.io/climate-solutions</v>
      </c>
      <c r="X324" s="35">
        <f>'Data Catalogue 2023_RSS'!X324</f>
        <v>0</v>
      </c>
      <c r="Y324" s="35">
        <f>'Data Catalogue 2023_RSS'!Y324</f>
        <v>0</v>
      </c>
      <c r="Z324" s="35">
        <f>'Data Catalogue 2023_RSS'!Z324</f>
        <v>0</v>
      </c>
      <c r="AA324" s="35">
        <f>'Data Catalogue 2023_RSS'!AA324</f>
        <v>1</v>
      </c>
      <c r="AB324" s="35">
        <f>'Data Catalogue 2023_RSS'!AB324</f>
        <v>0</v>
      </c>
      <c r="AC324" s="35">
        <f>'Data Catalogue 2023_RSS'!AC324</f>
        <v>0</v>
      </c>
      <c r="AD324" s="35">
        <f>'Data Catalogue 2023_RSS'!AD324</f>
        <v>0</v>
      </c>
      <c r="AE324" s="35">
        <f>'Data Catalogue 2023_RSS'!AE324</f>
        <v>0</v>
      </c>
      <c r="AF324" s="31" t="str">
        <f>'Data Catalogue 2023_RSS'!AF324</f>
        <v>Moody's uncovers and manages climate-related risks, both physical and transition risk, for various entities; including banks, investors, insurance,  corporates and government. Detail analysis of each related risks requires subscription.</v>
      </c>
    </row>
    <row r="325" spans="1:32" x14ac:dyDescent="0.2">
      <c r="A325" s="30">
        <f>'Data Catalogue 2023_RSS'!A325</f>
        <v>323</v>
      </c>
      <c r="B325" s="30">
        <f>'Data Catalogue 2023_RSS'!B325</f>
        <v>75</v>
      </c>
      <c r="C325" s="30">
        <f>'Data Catalogue 2023_RSS'!C325</f>
        <v>13</v>
      </c>
      <c r="D325" s="30" t="str">
        <f>'Data Catalogue 2023_RSS'!D325</f>
        <v>75.13</v>
      </c>
      <c r="E325" s="31" t="str">
        <f>'Data Catalogue 2023_RSS'!E325</f>
        <v>Climate Risk Score of Listed Companies</v>
      </c>
      <c r="F325" s="32">
        <f>VLOOKUP('Data Catalogue 2023_RSS'!F325,'Codebook Machine Read'!J:K,2,FALSE)</f>
        <v>2</v>
      </c>
      <c r="G325" s="32">
        <f>VLOOKUP('Data Catalogue 2023_RSS'!G325,'Codebook Machine Read'!AE:AF,2,FALSE)</f>
        <v>5</v>
      </c>
      <c r="H325" s="32" t="str">
        <f>'Data Catalogue 2023_RSS'!H325</f>
        <v>location</v>
      </c>
      <c r="I325" s="32">
        <f>'Data Catalogue 2023_RSS'!I325</f>
        <v>160</v>
      </c>
      <c r="J325" s="30" t="str">
        <f>'Data Catalogue 2023_RSS'!J325</f>
        <v>climindex.combmet.climriskplc.location.msci</v>
      </c>
      <c r="K325" s="30" t="str">
        <f>'Data Catalogue 2023_RSS'!K325</f>
        <v>climindex.combmet.climriskplc.location.msci.75.13</v>
      </c>
      <c r="L325" s="31" t="str">
        <f>'Data Catalogue 2023_RSS'!L325</f>
        <v>Rating provider's methodology</v>
      </c>
      <c r="M325" s="32" cm="1">
        <f t="array" ref="M325">INDEX('Codebook Machine Read'!T:T,MATCH(TRUE,INDEX('Codebook Machine Read'!S:S='Data Catalogue 2023_RSS'!M325,0),0))</f>
        <v>30</v>
      </c>
      <c r="N325" s="32">
        <f>VLOOKUP('Data Catalogue 2023_RSS'!N325,'Codebook Machine Read'!D:E,2,FALSE)</f>
        <v>24</v>
      </c>
      <c r="O325" s="32">
        <f>VLOOKUP('Data Catalogue 2023_RSS'!O325,'Codebook Machine Read'!A:B,2,FALSE)</f>
        <v>1</v>
      </c>
      <c r="P325" s="33">
        <f>VLOOKUP('Data Catalogue 2023_RSS'!P325,'Codebook Machine Read'!V:W,2,FALSE)</f>
        <v>95</v>
      </c>
      <c r="Q325" s="32">
        <f>VLOOKUP('Data Catalogue 2023_RSS'!Q325,'Codebook Machine Read'!Y:Z,2,FALSE)</f>
        <v>1</v>
      </c>
      <c r="R325" s="32">
        <f>VLOOKUP('Data Catalogue 2023_RSS'!R325,'Codebook Machine Read'!AB:AC,2,FALSE)</f>
        <v>2</v>
      </c>
      <c r="S325" s="34">
        <f>VLOOKUP('Data Catalogue 2023_Excel'!R325,'Codebook Machine Read'!G:H,2,FALSE)</f>
        <v>2</v>
      </c>
      <c r="T325" s="36">
        <f>'Data Catalogue 2023_RSS'!T325</f>
        <v>0</v>
      </c>
      <c r="U325" s="36">
        <f>'Data Catalogue 2023_RSS'!U325</f>
        <v>0</v>
      </c>
      <c r="V325" s="34">
        <f>VLOOKUP('Data Catalogue 2023_Excel'!S325,'Codebook Machine Read'!$P:$Q,2, FALSE)</f>
        <v>0</v>
      </c>
      <c r="W325" s="31" t="str">
        <f>'Data Catalogue 2023_RSS'!W325</f>
        <v>https://esgdirect.msci.com/</v>
      </c>
      <c r="X325" s="35">
        <f>'Data Catalogue 2023_RSS'!X325</f>
        <v>0</v>
      </c>
      <c r="Y325" s="35">
        <f>'Data Catalogue 2023_RSS'!Y325</f>
        <v>0</v>
      </c>
      <c r="Z325" s="35">
        <f>'Data Catalogue 2023_RSS'!Z325</f>
        <v>0</v>
      </c>
      <c r="AA325" s="35">
        <f>'Data Catalogue 2023_RSS'!AA325</f>
        <v>1</v>
      </c>
      <c r="AB325" s="35">
        <f>'Data Catalogue 2023_RSS'!AB325</f>
        <v>0</v>
      </c>
      <c r="AC325" s="35">
        <f>'Data Catalogue 2023_RSS'!AC325</f>
        <v>0</v>
      </c>
      <c r="AD325" s="35">
        <f>'Data Catalogue 2023_RSS'!AD325</f>
        <v>0</v>
      </c>
      <c r="AE325" s="35">
        <f>'Data Catalogue 2023_RSS'!AE325</f>
        <v>0</v>
      </c>
      <c r="AF325" s="31" t="str">
        <f>'Data Catalogue 2023_RSS'!AF325</f>
        <v>MSCI has a range of climate indexes to help clients address financial risks and opportunities, incentivize companies to change their business models, and steer capital toward green-technology companies.</v>
      </c>
    </row>
    <row r="326" spans="1:32" x14ac:dyDescent="0.2">
      <c r="A326" s="30">
        <f>'Data Catalogue 2023_RSS'!A326</f>
        <v>324</v>
      </c>
      <c r="B326" s="30">
        <f>'Data Catalogue 2023_RSS'!B326</f>
        <v>75</v>
      </c>
      <c r="C326" s="30">
        <f>'Data Catalogue 2023_RSS'!C326</f>
        <v>14</v>
      </c>
      <c r="D326" s="30" t="str">
        <f>'Data Catalogue 2023_RSS'!D326</f>
        <v>75.14</v>
      </c>
      <c r="E326" s="31" t="str">
        <f>'Data Catalogue 2023_RSS'!E326</f>
        <v>Climate Risk Score of Listed Companies</v>
      </c>
      <c r="F326" s="32">
        <f>VLOOKUP('Data Catalogue 2023_RSS'!F326,'Codebook Machine Read'!J:K,2,FALSE)</f>
        <v>2</v>
      </c>
      <c r="G326" s="32">
        <f>VLOOKUP('Data Catalogue 2023_RSS'!G326,'Codebook Machine Read'!AE:AF,2,FALSE)</f>
        <v>5</v>
      </c>
      <c r="H326" s="32" t="str">
        <f>'Data Catalogue 2023_RSS'!H326</f>
        <v>location</v>
      </c>
      <c r="I326" s="32">
        <f>'Data Catalogue 2023_RSS'!I326</f>
        <v>160</v>
      </c>
      <c r="J326" s="30" t="str">
        <f>'Data Catalogue 2023_RSS'!J326</f>
        <v>climindex.combmet.climriskplc.location.s&amp;p</v>
      </c>
      <c r="K326" s="30" t="str">
        <f>'Data Catalogue 2023_RSS'!K326</f>
        <v>climindex.combmet.climriskplc.location.s&amp;p.75.14</v>
      </c>
      <c r="L326" s="31" t="str">
        <f>'Data Catalogue 2023_RSS'!L326</f>
        <v>Rating provider's methodology</v>
      </c>
      <c r="M326" s="32" cm="1">
        <f t="array" ref="M326">INDEX('Codebook Machine Read'!T:T,MATCH(TRUE,INDEX('Codebook Machine Read'!S:S='Data Catalogue 2023_RSS'!M326,0),0))</f>
        <v>30</v>
      </c>
      <c r="N326" s="32">
        <f>VLOOKUP('Data Catalogue 2023_RSS'!N326,'Codebook Machine Read'!D:E,2,FALSE)</f>
        <v>24</v>
      </c>
      <c r="O326" s="32">
        <f>VLOOKUP('Data Catalogue 2023_RSS'!O326,'Codebook Machine Read'!A:B,2,FALSE)</f>
        <v>1</v>
      </c>
      <c r="P326" s="33">
        <f>VLOOKUP('Data Catalogue 2023_RSS'!P326,'Codebook Machine Read'!V:W,2,FALSE)</f>
        <v>118</v>
      </c>
      <c r="Q326" s="32">
        <f>VLOOKUP('Data Catalogue 2023_RSS'!Q326,'Codebook Machine Read'!Y:Z,2,FALSE)</f>
        <v>1</v>
      </c>
      <c r="R326" s="32">
        <f>VLOOKUP('Data Catalogue 2023_RSS'!R326,'Codebook Machine Read'!AB:AC,2,FALSE)</f>
        <v>2</v>
      </c>
      <c r="S326" s="34">
        <f>VLOOKUP('Data Catalogue 2023_Excel'!R326,'Codebook Machine Read'!G:H,2,FALSE)</f>
        <v>2</v>
      </c>
      <c r="T326" s="36">
        <f>'Data Catalogue 2023_RSS'!T326</f>
        <v>0</v>
      </c>
      <c r="U326" s="36">
        <f>'Data Catalogue 2023_RSS'!U326</f>
        <v>0</v>
      </c>
      <c r="V326" s="34">
        <f>VLOOKUP('Data Catalogue 2023_Excel'!S326,'Codebook Machine Read'!$P:$Q,2, FALSE)</f>
        <v>0</v>
      </c>
      <c r="W326" s="31" t="str">
        <f>'Data Catalogue 2023_RSS'!W326</f>
        <v>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v>
      </c>
      <c r="X326" s="35">
        <f>'Data Catalogue 2023_RSS'!X326</f>
        <v>0</v>
      </c>
      <c r="Y326" s="35">
        <f>'Data Catalogue 2023_RSS'!Y326</f>
        <v>0</v>
      </c>
      <c r="Z326" s="35">
        <f>'Data Catalogue 2023_RSS'!Z326</f>
        <v>0</v>
      </c>
      <c r="AA326" s="35">
        <f>'Data Catalogue 2023_RSS'!AA326</f>
        <v>1</v>
      </c>
      <c r="AB326" s="35">
        <f>'Data Catalogue 2023_RSS'!AB326</f>
        <v>0</v>
      </c>
      <c r="AC326" s="35">
        <f>'Data Catalogue 2023_RSS'!AC326</f>
        <v>0</v>
      </c>
      <c r="AD326" s="35">
        <f>'Data Catalogue 2023_RSS'!AD326</f>
        <v>0</v>
      </c>
      <c r="AE326" s="35">
        <f>'Data Catalogue 2023_RSS'!AE326</f>
        <v>0</v>
      </c>
      <c r="AF326" s="31" t="str">
        <f>'Data Catalogue 2023_RSS'!AF326</f>
        <v>S&amp;P Global evaluate the impact of climate-related scenarios on public and private portfolios to better understand the possible risks and opportunities that may arise on the journey to a low-carbon economy. The detail information requires subscriptions.</v>
      </c>
    </row>
    <row r="327" spans="1:32" x14ac:dyDescent="0.2">
      <c r="A327" s="30">
        <f>'Data Catalogue 2023_RSS'!A327</f>
        <v>325</v>
      </c>
      <c r="B327" s="30">
        <f>'Data Catalogue 2023_RSS'!B327</f>
        <v>75</v>
      </c>
      <c r="C327" s="30">
        <f>'Data Catalogue 2023_RSS'!C327</f>
        <v>15</v>
      </c>
      <c r="D327" s="30" t="str">
        <f>'Data Catalogue 2023_RSS'!D327</f>
        <v>75.15</v>
      </c>
      <c r="E327" s="31" t="str">
        <f>'Data Catalogue 2023_RSS'!E327</f>
        <v>Climate Risk Score of Listed Companies</v>
      </c>
      <c r="F327" s="32">
        <f>VLOOKUP('Data Catalogue 2023_RSS'!F327,'Codebook Machine Read'!J:K,2,FALSE)</f>
        <v>2</v>
      </c>
      <c r="G327" s="32">
        <f>VLOOKUP('Data Catalogue 2023_RSS'!G327,'Codebook Machine Read'!AE:AF,2,FALSE)</f>
        <v>5</v>
      </c>
      <c r="H327" s="32" t="str">
        <f>'Data Catalogue 2023_RSS'!H327</f>
        <v>location</v>
      </c>
      <c r="I327" s="32">
        <f>'Data Catalogue 2023_RSS'!I327</f>
        <v>160</v>
      </c>
      <c r="J327" s="30" t="str">
        <f>'Data Catalogue 2023_RSS'!J327</f>
        <v>climindex.combmet.climriskplc.location.sustainaly</v>
      </c>
      <c r="K327" s="30" t="str">
        <f>'Data Catalogue 2023_RSS'!K327</f>
        <v>climindex.combmet.climriskplc.location.sustainaly.75.15</v>
      </c>
      <c r="L327" s="31" t="str">
        <f>'Data Catalogue 2023_RSS'!L327</f>
        <v>Rating provider's methodology</v>
      </c>
      <c r="M327" s="32" cm="1">
        <f t="array" ref="M327">INDEX('Codebook Machine Read'!T:T,MATCH(TRUE,INDEX('Codebook Machine Read'!S:S='Data Catalogue 2023_RSS'!M327,0),0))</f>
        <v>30</v>
      </c>
      <c r="N327" s="32">
        <f>VLOOKUP('Data Catalogue 2023_RSS'!N327,'Codebook Machine Read'!D:E,2,FALSE)</f>
        <v>24</v>
      </c>
      <c r="O327" s="32">
        <f>VLOOKUP('Data Catalogue 2023_RSS'!O327,'Codebook Machine Read'!A:B,2,FALSE)</f>
        <v>1</v>
      </c>
      <c r="P327" s="33">
        <f>VLOOKUP('Data Catalogue 2023_RSS'!P327,'Codebook Machine Read'!V:W,2,FALSE)</f>
        <v>129</v>
      </c>
      <c r="Q327" s="32">
        <f>VLOOKUP('Data Catalogue 2023_RSS'!Q327,'Codebook Machine Read'!Y:Z,2,FALSE)</f>
        <v>1</v>
      </c>
      <c r="R327" s="32">
        <f>VLOOKUP('Data Catalogue 2023_RSS'!R327,'Codebook Machine Read'!AB:AC,2,FALSE)</f>
        <v>2</v>
      </c>
      <c r="S327" s="34">
        <f>VLOOKUP('Data Catalogue 2023_Excel'!R327,'Codebook Machine Read'!G:H,2,FALSE)</f>
        <v>2</v>
      </c>
      <c r="T327" s="36">
        <f>'Data Catalogue 2023_RSS'!T327</f>
        <v>0</v>
      </c>
      <c r="U327" s="36">
        <f>'Data Catalogue 2023_RSS'!U327</f>
        <v>0</v>
      </c>
      <c r="V327" s="34">
        <f>VLOOKUP('Data Catalogue 2023_Excel'!S327,'Codebook Machine Read'!$P:$Q,2, FALSE)</f>
        <v>0</v>
      </c>
      <c r="W327" s="31" t="str">
        <f>'Data Catalogue 2023_RSS'!W327</f>
        <v>https://www.sustainalytics.com/esg-ratings</v>
      </c>
      <c r="X327" s="35">
        <f>'Data Catalogue 2023_RSS'!X327</f>
        <v>0</v>
      </c>
      <c r="Y327" s="35">
        <f>'Data Catalogue 2023_RSS'!Y327</f>
        <v>0</v>
      </c>
      <c r="Z327" s="35">
        <f>'Data Catalogue 2023_RSS'!Z327</f>
        <v>0</v>
      </c>
      <c r="AA327" s="35">
        <f>'Data Catalogue 2023_RSS'!AA327</f>
        <v>1</v>
      </c>
      <c r="AB327" s="35">
        <f>'Data Catalogue 2023_RSS'!AB327</f>
        <v>0</v>
      </c>
      <c r="AC327" s="35">
        <f>'Data Catalogue 2023_RSS'!AC327</f>
        <v>0</v>
      </c>
      <c r="AD327" s="35">
        <f>'Data Catalogue 2023_RSS'!AD327</f>
        <v>0</v>
      </c>
      <c r="AE327" s="35">
        <f>'Data Catalogue 2023_RSS'!AE327</f>
        <v>0</v>
      </c>
      <c r="AF327" s="31" t="str">
        <f>'Data Catalogue 2023_RSS'!AF327</f>
        <v xml:space="preserve">Sustainalytics provides ESG risk ratings to corporates, bank and lenders, and investors for broader analysis and comprehensive understanding on ESG risks at various level. </v>
      </c>
    </row>
    <row r="328" spans="1:32" x14ac:dyDescent="0.2">
      <c r="A328" s="30">
        <f>'Data Catalogue 2023_RSS'!A328</f>
        <v>326</v>
      </c>
      <c r="B328" s="30">
        <f>'Data Catalogue 2023_RSS'!B328</f>
        <v>75</v>
      </c>
      <c r="C328" s="30">
        <f>'Data Catalogue 2023_RSS'!C328</f>
        <v>16</v>
      </c>
      <c r="D328" s="30" t="str">
        <f>'Data Catalogue 2023_RSS'!D328</f>
        <v>75.16</v>
      </c>
      <c r="E328" s="31" t="str">
        <f>'Data Catalogue 2023_RSS'!E328</f>
        <v>Climate Risk Score of Listed Companies</v>
      </c>
      <c r="F328" s="32">
        <f>VLOOKUP('Data Catalogue 2023_RSS'!F328,'Codebook Machine Read'!J:K,2,FALSE)</f>
        <v>2</v>
      </c>
      <c r="G328" s="32">
        <f>VLOOKUP('Data Catalogue 2023_RSS'!G328,'Codebook Machine Read'!AE:AF,2,FALSE)</f>
        <v>5</v>
      </c>
      <c r="H328" s="32" t="str">
        <f>'Data Catalogue 2023_RSS'!H328</f>
        <v>location</v>
      </c>
      <c r="I328" s="32">
        <f>'Data Catalogue 2023_RSS'!I328</f>
        <v>160</v>
      </c>
      <c r="J328" s="30" t="str">
        <f>'Data Catalogue 2023_RSS'!J328</f>
        <v>climindex.combmet.climriskplc.location.tpi</v>
      </c>
      <c r="K328" s="30" t="str">
        <f>'Data Catalogue 2023_RSS'!K328</f>
        <v>climindex.combmet.climriskplc.location.tpi.75.16</v>
      </c>
      <c r="L328" s="31" t="str">
        <f>'Data Catalogue 2023_RSS'!L328</f>
        <v>Rating provider's methodology</v>
      </c>
      <c r="M328" s="32" cm="1">
        <f t="array" ref="M328">INDEX('Codebook Machine Read'!T:T,MATCH(TRUE,INDEX('Codebook Machine Read'!S:S='Data Catalogue 2023_RSS'!M328,0),0))</f>
        <v>30</v>
      </c>
      <c r="N328" s="32">
        <f>VLOOKUP('Data Catalogue 2023_RSS'!N328,'Codebook Machine Read'!D:E,2,FALSE)</f>
        <v>24</v>
      </c>
      <c r="O328" s="32">
        <f>VLOOKUP('Data Catalogue 2023_RSS'!O328,'Codebook Machine Read'!A:B,2,FALSE)</f>
        <v>1</v>
      </c>
      <c r="P328" s="33">
        <f>VLOOKUP('Data Catalogue 2023_RSS'!P328,'Codebook Machine Read'!V:W,2,FALSE)</f>
        <v>132</v>
      </c>
      <c r="Q328" s="32">
        <f>VLOOKUP('Data Catalogue 2023_RSS'!Q328,'Codebook Machine Read'!Y:Z,2,FALSE)</f>
        <v>2</v>
      </c>
      <c r="R328" s="32">
        <f>VLOOKUP('Data Catalogue 2023_RSS'!R328,'Codebook Machine Read'!AB:AC,2,FALSE)</f>
        <v>2</v>
      </c>
      <c r="S328" s="34">
        <f>VLOOKUP('Data Catalogue 2023_Excel'!R328,'Codebook Machine Read'!G:H,2,FALSE)</f>
        <v>1</v>
      </c>
      <c r="T328" s="36">
        <f>'Data Catalogue 2023_RSS'!T328</f>
        <v>0</v>
      </c>
      <c r="U328" s="36">
        <f>'Data Catalogue 2023_RSS'!U328</f>
        <v>0</v>
      </c>
      <c r="V328" s="34">
        <f>VLOOKUP('Data Catalogue 2023_Excel'!S328,'Codebook Machine Read'!$P:$Q,2, FALSE)</f>
        <v>7</v>
      </c>
      <c r="W328" s="31" t="str">
        <f>'Data Catalogue 2023_RSS'!W328</f>
        <v>https://www.transitionpathwayinitiative.org/</v>
      </c>
      <c r="X328" s="35">
        <f>'Data Catalogue 2023_RSS'!X328</f>
        <v>0</v>
      </c>
      <c r="Y328" s="35">
        <f>'Data Catalogue 2023_RSS'!Y328</f>
        <v>0</v>
      </c>
      <c r="Z328" s="35">
        <f>'Data Catalogue 2023_RSS'!Z328</f>
        <v>0</v>
      </c>
      <c r="AA328" s="35">
        <f>'Data Catalogue 2023_RSS'!AA328</f>
        <v>1</v>
      </c>
      <c r="AB328" s="35">
        <f>'Data Catalogue 2023_RSS'!AB328</f>
        <v>0</v>
      </c>
      <c r="AC328" s="35">
        <f>'Data Catalogue 2023_RSS'!AC328</f>
        <v>0</v>
      </c>
      <c r="AD328" s="35">
        <f>'Data Catalogue 2023_RSS'!AD328</f>
        <v>0</v>
      </c>
      <c r="AE328" s="35">
        <f>'Data Catalogue 2023_RSS'!AE328</f>
        <v>0</v>
      </c>
      <c r="AF328" s="31" t="str">
        <f>'Data Catalogue 2023_RSS'!AF328</f>
        <v xml:space="preserve">TPI provides data on climate-related assessment on publicly listed equities, corporate bond issuers, banks and sovereign bond issuers. The methodologies, assumption and models vary across different data providers
</v>
      </c>
    </row>
    <row r="329" spans="1:32" x14ac:dyDescent="0.2">
      <c r="A329" s="30">
        <f>'Data Catalogue 2023_RSS'!A329</f>
        <v>327</v>
      </c>
      <c r="B329" s="30">
        <f>'Data Catalogue 2023_RSS'!B329</f>
        <v>75</v>
      </c>
      <c r="C329" s="30">
        <f>'Data Catalogue 2023_RSS'!C329</f>
        <v>17</v>
      </c>
      <c r="D329" s="30" t="str">
        <f>'Data Catalogue 2023_RSS'!D329</f>
        <v>75.17</v>
      </c>
      <c r="E329" s="31" t="str">
        <f>'Data Catalogue 2023_RSS'!E329</f>
        <v>Climate Risk Score of Listed Companies</v>
      </c>
      <c r="F329" s="32">
        <f>VLOOKUP('Data Catalogue 2023_RSS'!F329,'Codebook Machine Read'!J:K,2,FALSE)</f>
        <v>2</v>
      </c>
      <c r="G329" s="32">
        <f>VLOOKUP('Data Catalogue 2023_RSS'!G329,'Codebook Machine Read'!AE:AF,2,FALSE)</f>
        <v>5</v>
      </c>
      <c r="H329" s="32" t="str">
        <f>'Data Catalogue 2023_RSS'!H329</f>
        <v>sector</v>
      </c>
      <c r="I329" s="32">
        <f>'Data Catalogue 2023_RSS'!I329</f>
        <v>161</v>
      </c>
      <c r="J329" s="30" t="str">
        <f>'Data Catalogue 2023_RSS'!J329</f>
        <v>climindex.combmet.climriskplc.sector.bursa</v>
      </c>
      <c r="K329" s="30" t="str">
        <f>'Data Catalogue 2023_RSS'!K329</f>
        <v>climindex.combmet.climriskplc.sector.bursa.75.17</v>
      </c>
      <c r="L329" s="31" t="str">
        <f>'Data Catalogue 2023_RSS'!L329</f>
        <v>Rating provider's methodology</v>
      </c>
      <c r="M329" s="32" cm="1">
        <f t="array" ref="M329">INDEX('Codebook Machine Read'!T:T,MATCH(TRUE,INDEX('Codebook Machine Read'!S:S='Data Catalogue 2023_RSS'!M329,0),0))</f>
        <v>30</v>
      </c>
      <c r="N329" s="32">
        <f>VLOOKUP('Data Catalogue 2023_RSS'!N329,'Codebook Machine Read'!D:E,2,FALSE)</f>
        <v>36</v>
      </c>
      <c r="O329" s="32">
        <f>VLOOKUP('Data Catalogue 2023_RSS'!O329,'Codebook Machine Read'!A:B,2,FALSE)</f>
        <v>1</v>
      </c>
      <c r="P329" s="33">
        <f>VLOOKUP('Data Catalogue 2023_RSS'!P329,'Codebook Machine Read'!V:W,2,FALSE)</f>
        <v>13</v>
      </c>
      <c r="Q329" s="32">
        <f>VLOOKUP('Data Catalogue 2023_RSS'!Q329,'Codebook Machine Read'!Y:Z,2,FALSE)</f>
        <v>1</v>
      </c>
      <c r="R329" s="32">
        <f>VLOOKUP('Data Catalogue 2023_RSS'!R329,'Codebook Machine Read'!AB:AC,2,FALSE)</f>
        <v>1</v>
      </c>
      <c r="S329" s="34">
        <f>VLOOKUP('Data Catalogue 2023_Excel'!R329,'Codebook Machine Read'!G:H,2,FALSE)</f>
        <v>1</v>
      </c>
      <c r="T329" s="36">
        <f>'Data Catalogue 2023_RSS'!T329</f>
        <v>2023</v>
      </c>
      <c r="U329" s="36">
        <f>'Data Catalogue 2023_RSS'!U329</f>
        <v>2023</v>
      </c>
      <c r="V329" s="34">
        <f>VLOOKUP('Data Catalogue 2023_Excel'!S329,'Codebook Machine Read'!$P:$Q,2, FALSE)</f>
        <v>6</v>
      </c>
      <c r="W329" s="31" t="str">
        <f>'Data Catalogue 2023_RSS'!W329</f>
        <v>https://www.bursamalaysia.com/trade/our_products_services/indices/ftse4good-bursa-malaysia-f4gbm-index</v>
      </c>
      <c r="X329" s="35">
        <f>'Data Catalogue 2023_RSS'!X329</f>
        <v>0</v>
      </c>
      <c r="Y329" s="35">
        <f>'Data Catalogue 2023_RSS'!Y329</f>
        <v>0</v>
      </c>
      <c r="Z329" s="35">
        <f>'Data Catalogue 2023_RSS'!Z329</f>
        <v>0</v>
      </c>
      <c r="AA329" s="35">
        <f>'Data Catalogue 2023_RSS'!AA329</f>
        <v>1</v>
      </c>
      <c r="AB329" s="35">
        <f>'Data Catalogue 2023_RSS'!AB329</f>
        <v>0</v>
      </c>
      <c r="AC329" s="35">
        <f>'Data Catalogue 2023_RSS'!AC329</f>
        <v>0</v>
      </c>
      <c r="AD329" s="35">
        <f>'Data Catalogue 2023_RSS'!AD329</f>
        <v>0</v>
      </c>
      <c r="AE329" s="35">
        <f>'Data Catalogue 2023_RSS'!AE329</f>
        <v>0</v>
      </c>
      <c r="AF329" s="31" t="str">
        <f>'Data Catalogue 2023_RSS'!AF329</f>
        <v>FTSE4Good Bursa Malaysia Shariah (F4GBMS) Index to cater to investor demand for ESG and Shariah-compliant index solutions which provides ESG scores of Malaysian public listed companies.</v>
      </c>
    </row>
    <row r="330" spans="1:32" x14ac:dyDescent="0.2">
      <c r="A330" s="30">
        <f>'Data Catalogue 2023_RSS'!A330</f>
        <v>328</v>
      </c>
      <c r="B330" s="30">
        <f>'Data Catalogue 2023_RSS'!B330</f>
        <v>75</v>
      </c>
      <c r="C330" s="30">
        <f>'Data Catalogue 2023_RSS'!C330</f>
        <v>18</v>
      </c>
      <c r="D330" s="30" t="str">
        <f>'Data Catalogue 2023_RSS'!D330</f>
        <v>75.18</v>
      </c>
      <c r="E330" s="31" t="str">
        <f>'Data Catalogue 2023_RSS'!E330</f>
        <v>Climate Risk Score of Listed Companies</v>
      </c>
      <c r="F330" s="32">
        <f>VLOOKUP('Data Catalogue 2023_RSS'!F330,'Codebook Machine Read'!J:K,2,FALSE)</f>
        <v>2</v>
      </c>
      <c r="G330" s="32">
        <f>VLOOKUP('Data Catalogue 2023_RSS'!G330,'Codebook Machine Read'!AE:AF,2,FALSE)</f>
        <v>5</v>
      </c>
      <c r="H330" s="32" t="str">
        <f>'Data Catalogue 2023_RSS'!H330</f>
        <v>sector</v>
      </c>
      <c r="I330" s="32">
        <f>'Data Catalogue 2023_RSS'!I330</f>
        <v>161</v>
      </c>
      <c r="J330" s="30" t="str">
        <f>'Data Catalogue 2023_RSS'!J330</f>
        <v>climindex.combmet.climriskplc.sector.cdp</v>
      </c>
      <c r="K330" s="30" t="str">
        <f>'Data Catalogue 2023_RSS'!K330</f>
        <v>climindex.combmet.climriskplc.sector.cdp.75.18</v>
      </c>
      <c r="L330" s="31" t="str">
        <f>'Data Catalogue 2023_RSS'!L330</f>
        <v>Rating provider's methodology</v>
      </c>
      <c r="M330" s="32" cm="1">
        <f t="array" ref="M330">INDEX('Codebook Machine Read'!T:T,MATCH(TRUE,INDEX('Codebook Machine Read'!S:S='Data Catalogue 2023_RSS'!M330,0),0))</f>
        <v>30</v>
      </c>
      <c r="N330" s="32">
        <f>VLOOKUP('Data Catalogue 2023_RSS'!N330,'Codebook Machine Read'!D:E,2,FALSE)</f>
        <v>36</v>
      </c>
      <c r="O330" s="32">
        <f>VLOOKUP('Data Catalogue 2023_RSS'!O330,'Codebook Machine Read'!A:B,2,FALSE)</f>
        <v>1</v>
      </c>
      <c r="P330" s="33">
        <f>VLOOKUP('Data Catalogue 2023_RSS'!P330,'Codebook Machine Read'!V:W,2,FALSE)</f>
        <v>14</v>
      </c>
      <c r="Q330" s="32">
        <f>VLOOKUP('Data Catalogue 2023_RSS'!Q330,'Codebook Machine Read'!Y:Z,2,FALSE)</f>
        <v>2</v>
      </c>
      <c r="R330" s="32">
        <f>VLOOKUP('Data Catalogue 2023_RSS'!R330,'Codebook Machine Read'!AB:AC,2,FALSE)</f>
        <v>2</v>
      </c>
      <c r="S330" s="34">
        <f>VLOOKUP('Data Catalogue 2023_Excel'!R330,'Codebook Machine Read'!G:H,2,FALSE)</f>
        <v>2</v>
      </c>
      <c r="T330" s="36">
        <f>'Data Catalogue 2023_RSS'!T330</f>
        <v>0</v>
      </c>
      <c r="U330" s="36">
        <f>'Data Catalogue 2023_RSS'!U330</f>
        <v>0</v>
      </c>
      <c r="V330" s="34">
        <f>VLOOKUP('Data Catalogue 2023_Excel'!S330,'Codebook Machine Read'!$P:$Q,2, FALSE)</f>
        <v>7</v>
      </c>
      <c r="W330" s="31" t="str">
        <f>'Data Catalogue 2023_RSS'!W330</f>
        <v>https://www.cdp.net/en/companies/companies-scores#446647786929955804cc9a3a08ef1eb4</v>
      </c>
      <c r="X330" s="35">
        <f>'Data Catalogue 2023_RSS'!X330</f>
        <v>0</v>
      </c>
      <c r="Y330" s="35">
        <f>'Data Catalogue 2023_RSS'!Y330</f>
        <v>0</v>
      </c>
      <c r="Z330" s="35">
        <f>'Data Catalogue 2023_RSS'!Z330</f>
        <v>0</v>
      </c>
      <c r="AA330" s="35">
        <f>'Data Catalogue 2023_RSS'!AA330</f>
        <v>1</v>
      </c>
      <c r="AB330" s="35">
        <f>'Data Catalogue 2023_RSS'!AB330</f>
        <v>0</v>
      </c>
      <c r="AC330" s="35">
        <f>'Data Catalogue 2023_RSS'!AC330</f>
        <v>0</v>
      </c>
      <c r="AD330" s="35">
        <f>'Data Catalogue 2023_RSS'!AD330</f>
        <v>0</v>
      </c>
      <c r="AE330" s="35">
        <f>'Data Catalogue 2023_RSS'!AE330</f>
        <v>0</v>
      </c>
      <c r="AF330" s="31" t="str">
        <f>'Data Catalogue 2023_RSS'!AF330</f>
        <v xml:space="preserve">CDP provides list of companies' scoring (A-D) on disclosure and management of environmental risks as well as best practices associated with environmental leaderships (e.g. Setting ambitious and meaningful targets). Full scoring detail requires subscription. </v>
      </c>
    </row>
    <row r="331" spans="1:32" x14ac:dyDescent="0.2">
      <c r="A331" s="30">
        <f>'Data Catalogue 2023_RSS'!A331</f>
        <v>329</v>
      </c>
      <c r="B331" s="30">
        <f>'Data Catalogue 2023_RSS'!B331</f>
        <v>75</v>
      </c>
      <c r="C331" s="30">
        <f>'Data Catalogue 2023_RSS'!C331</f>
        <v>19</v>
      </c>
      <c r="D331" s="30" t="str">
        <f>'Data Catalogue 2023_RSS'!D331</f>
        <v>75.19</v>
      </c>
      <c r="E331" s="31" t="str">
        <f>'Data Catalogue 2023_RSS'!E331</f>
        <v>Climate Risk Score of Listed Companies</v>
      </c>
      <c r="F331" s="32">
        <f>VLOOKUP('Data Catalogue 2023_RSS'!F331,'Codebook Machine Read'!J:K,2,FALSE)</f>
        <v>2</v>
      </c>
      <c r="G331" s="32">
        <f>VLOOKUP('Data Catalogue 2023_RSS'!G331,'Codebook Machine Read'!AE:AF,2,FALSE)</f>
        <v>5</v>
      </c>
      <c r="H331" s="32" t="str">
        <f>'Data Catalogue 2023_RSS'!H331</f>
        <v>sector</v>
      </c>
      <c r="I331" s="32">
        <f>'Data Catalogue 2023_RSS'!I331</f>
        <v>161</v>
      </c>
      <c r="J331" s="30" t="str">
        <f>'Data Catalogue 2023_RSS'!J331</f>
        <v>climindex.combmet.climriskplc.sector.fitch</v>
      </c>
      <c r="K331" s="30" t="str">
        <f>'Data Catalogue 2023_RSS'!K331</f>
        <v>climindex.combmet.climriskplc.sector.fitch.75.19</v>
      </c>
      <c r="L331" s="31" t="str">
        <f>'Data Catalogue 2023_RSS'!L331</f>
        <v>Rating provider's methodology</v>
      </c>
      <c r="M331" s="32" cm="1">
        <f t="array" ref="M331">INDEX('Codebook Machine Read'!T:T,MATCH(TRUE,INDEX('Codebook Machine Read'!S:S='Data Catalogue 2023_RSS'!M331,0),0))</f>
        <v>30</v>
      </c>
      <c r="N331" s="32">
        <f>VLOOKUP('Data Catalogue 2023_RSS'!N331,'Codebook Machine Read'!D:E,2,FALSE)</f>
        <v>36</v>
      </c>
      <c r="O331" s="32">
        <f>VLOOKUP('Data Catalogue 2023_RSS'!O331,'Codebook Machine Read'!A:B,2,FALSE)</f>
        <v>1</v>
      </c>
      <c r="P331" s="33">
        <f>VLOOKUP('Data Catalogue 2023_RSS'!P331,'Codebook Machine Read'!V:W,2,FALSE)</f>
        <v>47</v>
      </c>
      <c r="Q331" s="32">
        <f>VLOOKUP('Data Catalogue 2023_RSS'!Q331,'Codebook Machine Read'!Y:Z,2,FALSE)</f>
        <v>1</v>
      </c>
      <c r="R331" s="32">
        <f>VLOOKUP('Data Catalogue 2023_RSS'!R331,'Codebook Machine Read'!AB:AC,2,FALSE)</f>
        <v>2</v>
      </c>
      <c r="S331" s="34">
        <f>VLOOKUP('Data Catalogue 2023_Excel'!R331,'Codebook Machine Read'!G:H,2,FALSE)</f>
        <v>2</v>
      </c>
      <c r="T331" s="36">
        <f>'Data Catalogue 2023_RSS'!T331</f>
        <v>0</v>
      </c>
      <c r="U331" s="36">
        <f>'Data Catalogue 2023_RSS'!U331</f>
        <v>0</v>
      </c>
      <c r="V331" s="34">
        <f>VLOOKUP('Data Catalogue 2023_Excel'!S331,'Codebook Machine Read'!$P:$Q,2, FALSE)</f>
        <v>0</v>
      </c>
      <c r="W331" s="31" t="str">
        <f>'Data Catalogue 2023_RSS'!W331</f>
        <v>https://www.fitchratings.com/products/subscribe</v>
      </c>
      <c r="X331" s="35">
        <f>'Data Catalogue 2023_RSS'!X331</f>
        <v>0</v>
      </c>
      <c r="Y331" s="35">
        <f>'Data Catalogue 2023_RSS'!Y331</f>
        <v>0</v>
      </c>
      <c r="Z331" s="35">
        <f>'Data Catalogue 2023_RSS'!Z331</f>
        <v>0</v>
      </c>
      <c r="AA331" s="35">
        <f>'Data Catalogue 2023_RSS'!AA331</f>
        <v>1</v>
      </c>
      <c r="AB331" s="35">
        <f>'Data Catalogue 2023_RSS'!AB331</f>
        <v>0</v>
      </c>
      <c r="AC331" s="35">
        <f>'Data Catalogue 2023_RSS'!AC331</f>
        <v>0</v>
      </c>
      <c r="AD331" s="35">
        <f>'Data Catalogue 2023_RSS'!AD331</f>
        <v>0</v>
      </c>
      <c r="AE331" s="35">
        <f>'Data Catalogue 2023_RSS'!AE331</f>
        <v>0</v>
      </c>
      <c r="AF331" s="31" t="str">
        <f>'Data Catalogue 2023_RSS'!AF331</f>
        <v>FitchRatings provide detail current and historical data on most credit-focused fixed income ESG data in the market, which requires subscription.</v>
      </c>
    </row>
    <row r="332" spans="1:32" x14ac:dyDescent="0.2">
      <c r="A332" s="30">
        <f>'Data Catalogue 2023_RSS'!A332</f>
        <v>330</v>
      </c>
      <c r="B332" s="30">
        <f>'Data Catalogue 2023_RSS'!B332</f>
        <v>75</v>
      </c>
      <c r="C332" s="30">
        <f>'Data Catalogue 2023_RSS'!C332</f>
        <v>20</v>
      </c>
      <c r="D332" s="30" t="str">
        <f>'Data Catalogue 2023_RSS'!D332</f>
        <v>75.20</v>
      </c>
      <c r="E332" s="31" t="str">
        <f>'Data Catalogue 2023_RSS'!E332</f>
        <v>Climate Risk Score of Listed Companies</v>
      </c>
      <c r="F332" s="32">
        <f>VLOOKUP('Data Catalogue 2023_RSS'!F332,'Codebook Machine Read'!J:K,2,FALSE)</f>
        <v>2</v>
      </c>
      <c r="G332" s="32">
        <f>VLOOKUP('Data Catalogue 2023_RSS'!G332,'Codebook Machine Read'!AE:AF,2,FALSE)</f>
        <v>5</v>
      </c>
      <c r="H332" s="32" t="str">
        <f>'Data Catalogue 2023_RSS'!H332</f>
        <v>sector</v>
      </c>
      <c r="I332" s="32">
        <f>'Data Catalogue 2023_RSS'!I332</f>
        <v>161</v>
      </c>
      <c r="J332" s="30" t="str">
        <f>'Data Catalogue 2023_RSS'!J332</f>
        <v>climindex.combmet.climriskplc.sector.msci</v>
      </c>
      <c r="K332" s="30" t="str">
        <f>'Data Catalogue 2023_RSS'!K332</f>
        <v>climindex.combmet.climriskplc.sector.msci.75.20</v>
      </c>
      <c r="L332" s="31" t="str">
        <f>'Data Catalogue 2023_RSS'!L332</f>
        <v>Rating provider's methodology</v>
      </c>
      <c r="M332" s="32" cm="1">
        <f t="array" ref="M332">INDEX('Codebook Machine Read'!T:T,MATCH(TRUE,INDEX('Codebook Machine Read'!S:S='Data Catalogue 2023_RSS'!M332,0),0))</f>
        <v>30</v>
      </c>
      <c r="N332" s="32">
        <f>VLOOKUP('Data Catalogue 2023_RSS'!N332,'Codebook Machine Read'!D:E,2,FALSE)</f>
        <v>36</v>
      </c>
      <c r="O332" s="32">
        <f>VLOOKUP('Data Catalogue 2023_RSS'!O332,'Codebook Machine Read'!A:B,2,FALSE)</f>
        <v>1</v>
      </c>
      <c r="P332" s="33">
        <f>VLOOKUP('Data Catalogue 2023_RSS'!P332,'Codebook Machine Read'!V:W,2,FALSE)</f>
        <v>95</v>
      </c>
      <c r="Q332" s="32">
        <f>VLOOKUP('Data Catalogue 2023_RSS'!Q332,'Codebook Machine Read'!Y:Z,2,FALSE)</f>
        <v>1</v>
      </c>
      <c r="R332" s="32">
        <f>VLOOKUP('Data Catalogue 2023_RSS'!R332,'Codebook Machine Read'!AB:AC,2,FALSE)</f>
        <v>2</v>
      </c>
      <c r="S332" s="34">
        <f>VLOOKUP('Data Catalogue 2023_Excel'!R332,'Codebook Machine Read'!G:H,2,FALSE)</f>
        <v>2</v>
      </c>
      <c r="T332" s="36">
        <f>'Data Catalogue 2023_RSS'!T332</f>
        <v>0</v>
      </c>
      <c r="U332" s="36">
        <f>'Data Catalogue 2023_RSS'!U332</f>
        <v>0</v>
      </c>
      <c r="V332" s="34">
        <f>VLOOKUP('Data Catalogue 2023_Excel'!S332,'Codebook Machine Read'!$P:$Q,2, FALSE)</f>
        <v>0</v>
      </c>
      <c r="W332" s="31" t="str">
        <f>'Data Catalogue 2023_RSS'!W332</f>
        <v>https://esgdirect.msci.com/</v>
      </c>
      <c r="X332" s="35">
        <f>'Data Catalogue 2023_RSS'!X332</f>
        <v>0</v>
      </c>
      <c r="Y332" s="35">
        <f>'Data Catalogue 2023_RSS'!Y332</f>
        <v>0</v>
      </c>
      <c r="Z332" s="35">
        <f>'Data Catalogue 2023_RSS'!Z332</f>
        <v>0</v>
      </c>
      <c r="AA332" s="35">
        <f>'Data Catalogue 2023_RSS'!AA332</f>
        <v>1</v>
      </c>
      <c r="AB332" s="35">
        <f>'Data Catalogue 2023_RSS'!AB332</f>
        <v>0</v>
      </c>
      <c r="AC332" s="35">
        <f>'Data Catalogue 2023_RSS'!AC332</f>
        <v>0</v>
      </c>
      <c r="AD332" s="35">
        <f>'Data Catalogue 2023_RSS'!AD332</f>
        <v>0</v>
      </c>
      <c r="AE332" s="35">
        <f>'Data Catalogue 2023_RSS'!AE332</f>
        <v>0</v>
      </c>
      <c r="AF332" s="31" t="str">
        <f>'Data Catalogue 2023_RSS'!AF332</f>
        <v>MSCI has a range of climate indexes to help clients address financial risks and opportunities, incentivize companies to change their business models, and steer capital toward green-technology companies.</v>
      </c>
    </row>
    <row r="333" spans="1:32" x14ac:dyDescent="0.2">
      <c r="A333" s="30">
        <f>'Data Catalogue 2023_RSS'!A333</f>
        <v>331</v>
      </c>
      <c r="B333" s="30">
        <f>'Data Catalogue 2023_RSS'!B333</f>
        <v>75</v>
      </c>
      <c r="C333" s="30">
        <f>'Data Catalogue 2023_RSS'!C333</f>
        <v>21</v>
      </c>
      <c r="D333" s="30" t="str">
        <f>'Data Catalogue 2023_RSS'!D333</f>
        <v>75.21</v>
      </c>
      <c r="E333" s="31" t="str">
        <f>'Data Catalogue 2023_RSS'!E333</f>
        <v>Climate Risk Score of Listed Companies</v>
      </c>
      <c r="F333" s="32">
        <f>VLOOKUP('Data Catalogue 2023_RSS'!F333,'Codebook Machine Read'!J:K,2,FALSE)</f>
        <v>2</v>
      </c>
      <c r="G333" s="32">
        <f>VLOOKUP('Data Catalogue 2023_RSS'!G333,'Codebook Machine Read'!AE:AF,2,FALSE)</f>
        <v>5</v>
      </c>
      <c r="H333" s="32" t="str">
        <f>'Data Catalogue 2023_RSS'!H333</f>
        <v>sector</v>
      </c>
      <c r="I333" s="32">
        <f>'Data Catalogue 2023_RSS'!I333</f>
        <v>161</v>
      </c>
      <c r="J333" s="30" t="str">
        <f>'Data Catalogue 2023_RSS'!J333</f>
        <v>climindex.combmet.climriskplc.sector.s&amp;p</v>
      </c>
      <c r="K333" s="30" t="str">
        <f>'Data Catalogue 2023_RSS'!K333</f>
        <v>climindex.combmet.climriskplc.sector.s&amp;p.75.21</v>
      </c>
      <c r="L333" s="31" t="str">
        <f>'Data Catalogue 2023_RSS'!L333</f>
        <v>Rating provider's methodology</v>
      </c>
      <c r="M333" s="32" cm="1">
        <f t="array" ref="M333">INDEX('Codebook Machine Read'!T:T,MATCH(TRUE,INDEX('Codebook Machine Read'!S:S='Data Catalogue 2023_RSS'!M333,0),0))</f>
        <v>30</v>
      </c>
      <c r="N333" s="32">
        <f>VLOOKUP('Data Catalogue 2023_RSS'!N333,'Codebook Machine Read'!D:E,2,FALSE)</f>
        <v>36</v>
      </c>
      <c r="O333" s="32">
        <f>VLOOKUP('Data Catalogue 2023_RSS'!O333,'Codebook Machine Read'!A:B,2,FALSE)</f>
        <v>1</v>
      </c>
      <c r="P333" s="33">
        <f>VLOOKUP('Data Catalogue 2023_RSS'!P333,'Codebook Machine Read'!V:W,2,FALSE)</f>
        <v>118</v>
      </c>
      <c r="Q333" s="32">
        <f>VLOOKUP('Data Catalogue 2023_RSS'!Q333,'Codebook Machine Read'!Y:Z,2,FALSE)</f>
        <v>1</v>
      </c>
      <c r="R333" s="32">
        <f>VLOOKUP('Data Catalogue 2023_RSS'!R333,'Codebook Machine Read'!AB:AC,2,FALSE)</f>
        <v>2</v>
      </c>
      <c r="S333" s="34">
        <f>VLOOKUP('Data Catalogue 2023_Excel'!R333,'Codebook Machine Read'!G:H,2,FALSE)</f>
        <v>2</v>
      </c>
      <c r="T333" s="36">
        <f>'Data Catalogue 2023_RSS'!T333</f>
        <v>0</v>
      </c>
      <c r="U333" s="36">
        <f>'Data Catalogue 2023_RSS'!U333</f>
        <v>0</v>
      </c>
      <c r="V333" s="34">
        <f>VLOOKUP('Data Catalogue 2023_Excel'!S333,'Codebook Machine Read'!$P:$Q,2, FALSE)</f>
        <v>0</v>
      </c>
      <c r="W333" s="31" t="str">
        <f>'Data Catalogue 2023_RSS'!W333</f>
        <v>https://www.spglobal.com/marketintelligence/en/solutions/climate-riskgauge?cq_cmp=11185451440&amp;cq_plac=&amp;cq_net=g&amp;cq_pos=&amp;cq_plt=gp&amp;utm_source=google&amp;utm_medium=cpc&amp;utm_campaign=Climate_Credit_Analytics_Search_Google&amp;utm_term=climate-related%20risks&amp;utm_content=649930803566&amp;_bt=649930803566&amp;_bk=climate-related%20risks&amp;_bm=p&amp;_bn=g&amp;_bg=141784263530&amp;gclid=EAIaIQobChMI6uTgsoOOgAMVlBiDAx2Vig73EAAYAiAAEgIx3PD_BwE</v>
      </c>
      <c r="X333" s="35">
        <f>'Data Catalogue 2023_RSS'!X333</f>
        <v>0</v>
      </c>
      <c r="Y333" s="35">
        <f>'Data Catalogue 2023_RSS'!Y333</f>
        <v>0</v>
      </c>
      <c r="Z333" s="35">
        <f>'Data Catalogue 2023_RSS'!Z333</f>
        <v>0</v>
      </c>
      <c r="AA333" s="35">
        <f>'Data Catalogue 2023_RSS'!AA333</f>
        <v>1</v>
      </c>
      <c r="AB333" s="35">
        <f>'Data Catalogue 2023_RSS'!AB333</f>
        <v>0</v>
      </c>
      <c r="AC333" s="35">
        <f>'Data Catalogue 2023_RSS'!AC333</f>
        <v>0</v>
      </c>
      <c r="AD333" s="35">
        <f>'Data Catalogue 2023_RSS'!AD333</f>
        <v>0</v>
      </c>
      <c r="AE333" s="35">
        <f>'Data Catalogue 2023_RSS'!AE333</f>
        <v>0</v>
      </c>
      <c r="AF333" s="31" t="str">
        <f>'Data Catalogue 2023_RSS'!AF333</f>
        <v>S&amp;P Global evaluate the impact of climate-related scenarios on public and private portfolios to better understand the possible risks and opportunities that may arise on the journey to a low-carbon economy. The detail information requires subscriptions.</v>
      </c>
    </row>
    <row r="334" spans="1:32" x14ac:dyDescent="0.2">
      <c r="A334" s="30">
        <f>'Data Catalogue 2023_RSS'!A334</f>
        <v>332</v>
      </c>
      <c r="B334" s="30">
        <f>'Data Catalogue 2023_RSS'!B334</f>
        <v>75</v>
      </c>
      <c r="C334" s="30">
        <f>'Data Catalogue 2023_RSS'!C334</f>
        <v>22</v>
      </c>
      <c r="D334" s="30" t="str">
        <f>'Data Catalogue 2023_RSS'!D334</f>
        <v>75.22</v>
      </c>
      <c r="E334" s="31" t="str">
        <f>'Data Catalogue 2023_RSS'!E334</f>
        <v>Climate Risk Score of Listed Companies</v>
      </c>
      <c r="F334" s="32">
        <f>VLOOKUP('Data Catalogue 2023_RSS'!F334,'Codebook Machine Read'!J:K,2,FALSE)</f>
        <v>2</v>
      </c>
      <c r="G334" s="32">
        <f>VLOOKUP('Data Catalogue 2023_RSS'!G334,'Codebook Machine Read'!AE:AF,2,FALSE)</f>
        <v>5</v>
      </c>
      <c r="H334" s="32" t="str">
        <f>'Data Catalogue 2023_RSS'!H334</f>
        <v>sector</v>
      </c>
      <c r="I334" s="32">
        <f>'Data Catalogue 2023_RSS'!I334</f>
        <v>161</v>
      </c>
      <c r="J334" s="30" t="str">
        <f>'Data Catalogue 2023_RSS'!J334</f>
        <v>climindex.combmet.climriskplc.sector.sustainaly</v>
      </c>
      <c r="K334" s="30" t="str">
        <f>'Data Catalogue 2023_RSS'!K334</f>
        <v>climindex.combmet.climriskplc.sector.sustainaly.75.22</v>
      </c>
      <c r="L334" s="31" t="str">
        <f>'Data Catalogue 2023_RSS'!L334</f>
        <v>Rating provider's methodology</v>
      </c>
      <c r="M334" s="32" cm="1">
        <f t="array" ref="M334">INDEX('Codebook Machine Read'!T:T,MATCH(TRUE,INDEX('Codebook Machine Read'!S:S='Data Catalogue 2023_RSS'!M334,0),0))</f>
        <v>30</v>
      </c>
      <c r="N334" s="32">
        <f>VLOOKUP('Data Catalogue 2023_RSS'!N334,'Codebook Machine Read'!D:E,2,FALSE)</f>
        <v>36</v>
      </c>
      <c r="O334" s="32">
        <f>VLOOKUP('Data Catalogue 2023_RSS'!O334,'Codebook Machine Read'!A:B,2,FALSE)</f>
        <v>1</v>
      </c>
      <c r="P334" s="33">
        <f>VLOOKUP('Data Catalogue 2023_RSS'!P334,'Codebook Machine Read'!V:W,2,FALSE)</f>
        <v>129</v>
      </c>
      <c r="Q334" s="32">
        <f>VLOOKUP('Data Catalogue 2023_RSS'!Q334,'Codebook Machine Read'!Y:Z,2,FALSE)</f>
        <v>1</v>
      </c>
      <c r="R334" s="32">
        <f>VLOOKUP('Data Catalogue 2023_RSS'!R334,'Codebook Machine Read'!AB:AC,2,FALSE)</f>
        <v>2</v>
      </c>
      <c r="S334" s="34">
        <f>VLOOKUP('Data Catalogue 2023_Excel'!R334,'Codebook Machine Read'!G:H,2,FALSE)</f>
        <v>2</v>
      </c>
      <c r="T334" s="36">
        <f>'Data Catalogue 2023_RSS'!T334</f>
        <v>0</v>
      </c>
      <c r="U334" s="36">
        <f>'Data Catalogue 2023_RSS'!U334</f>
        <v>0</v>
      </c>
      <c r="V334" s="34">
        <f>VLOOKUP('Data Catalogue 2023_Excel'!S334,'Codebook Machine Read'!$P:$Q,2, FALSE)</f>
        <v>0</v>
      </c>
      <c r="W334" s="31" t="str">
        <f>'Data Catalogue 2023_RSS'!W334</f>
        <v>https://www.sustainalytics.com/esg-ratings</v>
      </c>
      <c r="X334" s="35">
        <f>'Data Catalogue 2023_RSS'!X334</f>
        <v>0</v>
      </c>
      <c r="Y334" s="35">
        <f>'Data Catalogue 2023_RSS'!Y334</f>
        <v>0</v>
      </c>
      <c r="Z334" s="35">
        <f>'Data Catalogue 2023_RSS'!Z334</f>
        <v>0</v>
      </c>
      <c r="AA334" s="35">
        <f>'Data Catalogue 2023_RSS'!AA334</f>
        <v>1</v>
      </c>
      <c r="AB334" s="35">
        <f>'Data Catalogue 2023_RSS'!AB334</f>
        <v>0</v>
      </c>
      <c r="AC334" s="35">
        <f>'Data Catalogue 2023_RSS'!AC334</f>
        <v>0</v>
      </c>
      <c r="AD334" s="35">
        <f>'Data Catalogue 2023_RSS'!AD334</f>
        <v>0</v>
      </c>
      <c r="AE334" s="35">
        <f>'Data Catalogue 2023_RSS'!AE334</f>
        <v>0</v>
      </c>
      <c r="AF334" s="31" t="str">
        <f>'Data Catalogue 2023_RSS'!AF334</f>
        <v xml:space="preserve">Provide ESG risk ratings to corporates, bank and lenders, and investors for broader analysis and comprehensive understanding on ESG risks at various level. 
</v>
      </c>
    </row>
    <row r="335" spans="1:32" x14ac:dyDescent="0.2">
      <c r="A335" s="30">
        <f>'Data Catalogue 2023_RSS'!A335</f>
        <v>333</v>
      </c>
      <c r="B335" s="30">
        <f>'Data Catalogue 2023_RSS'!B335</f>
        <v>75</v>
      </c>
      <c r="C335" s="30">
        <f>'Data Catalogue 2023_RSS'!C335</f>
        <v>23</v>
      </c>
      <c r="D335" s="30" t="str">
        <f>'Data Catalogue 2023_RSS'!D335</f>
        <v>75.23</v>
      </c>
      <c r="E335" s="31" t="str">
        <f>'Data Catalogue 2023_RSS'!E335</f>
        <v>Climate Risk Score of Listed Companies</v>
      </c>
      <c r="F335" s="32">
        <f>VLOOKUP('Data Catalogue 2023_RSS'!F335,'Codebook Machine Read'!J:K,2,FALSE)</f>
        <v>2</v>
      </c>
      <c r="G335" s="32">
        <f>VLOOKUP('Data Catalogue 2023_RSS'!G335,'Codebook Machine Read'!AE:AF,2,FALSE)</f>
        <v>5</v>
      </c>
      <c r="H335" s="32" t="str">
        <f>'Data Catalogue 2023_RSS'!H335</f>
        <v>sector</v>
      </c>
      <c r="I335" s="32">
        <f>'Data Catalogue 2023_RSS'!I335</f>
        <v>161</v>
      </c>
      <c r="J335" s="30" t="str">
        <f>'Data Catalogue 2023_RSS'!J335</f>
        <v>climindex.combmet.climriskplc.sector.tpi</v>
      </c>
      <c r="K335" s="30" t="str">
        <f>'Data Catalogue 2023_RSS'!K335</f>
        <v>climindex.combmet.climriskplc.sector.tpi.75.23</v>
      </c>
      <c r="L335" s="31" t="str">
        <f>'Data Catalogue 2023_RSS'!L335</f>
        <v>Rating provider's methodology</v>
      </c>
      <c r="M335" s="32" cm="1">
        <f t="array" ref="M335">INDEX('Codebook Machine Read'!T:T,MATCH(TRUE,INDEX('Codebook Machine Read'!S:S='Data Catalogue 2023_RSS'!M335,0),0))</f>
        <v>30</v>
      </c>
      <c r="N335" s="32">
        <f>VLOOKUP('Data Catalogue 2023_RSS'!N335,'Codebook Machine Read'!D:E,2,FALSE)</f>
        <v>36</v>
      </c>
      <c r="O335" s="32">
        <f>VLOOKUP('Data Catalogue 2023_RSS'!O335,'Codebook Machine Read'!A:B,2,FALSE)</f>
        <v>1</v>
      </c>
      <c r="P335" s="33">
        <f>VLOOKUP('Data Catalogue 2023_RSS'!P335,'Codebook Machine Read'!V:W,2,FALSE)</f>
        <v>132</v>
      </c>
      <c r="Q335" s="32">
        <f>VLOOKUP('Data Catalogue 2023_RSS'!Q335,'Codebook Machine Read'!Y:Z,2,FALSE)</f>
        <v>2</v>
      </c>
      <c r="R335" s="32">
        <f>VLOOKUP('Data Catalogue 2023_RSS'!R335,'Codebook Machine Read'!AB:AC,2,FALSE)</f>
        <v>2</v>
      </c>
      <c r="S335" s="34">
        <f>VLOOKUP('Data Catalogue 2023_Excel'!R335,'Codebook Machine Read'!G:H,2,FALSE)</f>
        <v>1</v>
      </c>
      <c r="T335" s="36">
        <f>'Data Catalogue 2023_RSS'!T335</f>
        <v>0</v>
      </c>
      <c r="U335" s="36">
        <f>'Data Catalogue 2023_RSS'!U335</f>
        <v>0</v>
      </c>
      <c r="V335" s="34">
        <f>VLOOKUP('Data Catalogue 2023_Excel'!S335,'Codebook Machine Read'!$P:$Q,2, FALSE)</f>
        <v>7</v>
      </c>
      <c r="W335" s="31" t="str">
        <f>'Data Catalogue 2023_RSS'!W335</f>
        <v>https://www.transitionpathwayinitiative.org/</v>
      </c>
      <c r="X335" s="35">
        <f>'Data Catalogue 2023_RSS'!X335</f>
        <v>0</v>
      </c>
      <c r="Y335" s="35">
        <f>'Data Catalogue 2023_RSS'!Y335</f>
        <v>0</v>
      </c>
      <c r="Z335" s="35">
        <f>'Data Catalogue 2023_RSS'!Z335</f>
        <v>0</v>
      </c>
      <c r="AA335" s="35">
        <f>'Data Catalogue 2023_RSS'!AA335</f>
        <v>1</v>
      </c>
      <c r="AB335" s="35">
        <f>'Data Catalogue 2023_RSS'!AB335</f>
        <v>0</v>
      </c>
      <c r="AC335" s="35">
        <f>'Data Catalogue 2023_RSS'!AC335</f>
        <v>0</v>
      </c>
      <c r="AD335" s="35">
        <f>'Data Catalogue 2023_RSS'!AD335</f>
        <v>0</v>
      </c>
      <c r="AE335" s="35">
        <f>'Data Catalogue 2023_RSS'!AE335</f>
        <v>0</v>
      </c>
      <c r="AF335" s="31" t="str">
        <f>'Data Catalogue 2023_RSS'!AF335</f>
        <v xml:space="preserve">TPI provides data on climate-related assessment on publicly listed equities, corporate bond issuers, banks and sovereign bond issuers. The methodologies, assumption and models vary across different data providers
</v>
      </c>
    </row>
    <row r="336" spans="1:32" x14ac:dyDescent="0.2">
      <c r="A336" s="30">
        <f>'Data Catalogue 2023_RSS'!A336</f>
        <v>334</v>
      </c>
      <c r="B336" s="30">
        <f>'Data Catalogue 2023_RSS'!B336</f>
        <v>76</v>
      </c>
      <c r="C336" s="30">
        <f>'Data Catalogue 2023_RSS'!C336</f>
        <v>1</v>
      </c>
      <c r="D336" s="30" t="str">
        <f>'Data Catalogue 2023_RSS'!D336</f>
        <v>76.1</v>
      </c>
      <c r="E336" s="31" t="str">
        <f>'Data Catalogue 2023_RSS'!E336</f>
        <v>Green Building Index</v>
      </c>
      <c r="F336" s="32">
        <f>VLOOKUP('Data Catalogue 2023_RSS'!F336,'Codebook Machine Read'!J:K,2,FALSE)</f>
        <v>3</v>
      </c>
      <c r="G336" s="32">
        <f>VLOOKUP('Data Catalogue 2023_RSS'!G336,'Codebook Machine Read'!AE:AF,2,FALSE)</f>
        <v>5</v>
      </c>
      <c r="H336" s="32" t="str">
        <f>'Data Catalogue 2023_RSS'!H336</f>
        <v>building</v>
      </c>
      <c r="I336" s="32">
        <f>'Data Catalogue 2023_RSS'!I336</f>
        <v>162</v>
      </c>
      <c r="J336" s="30" t="str">
        <f>'Data Catalogue 2023_RSS'!J336</f>
        <v>climindex.tsens.gbi.building.gbi</v>
      </c>
      <c r="K336" s="30" t="str">
        <f>'Data Catalogue 2023_RSS'!K336</f>
        <v>climindex.tsens.gbi.building.gbi.76.1</v>
      </c>
      <c r="L336" s="31" t="str">
        <f>'Data Catalogue 2023_RSS'!L336</f>
        <v>Green Building Index (GBI) rating system</v>
      </c>
      <c r="M336" s="32" cm="1">
        <f t="array" ref="M336">INDEX('Codebook Machine Read'!T:T,MATCH(TRUE,INDEX('Codebook Machine Read'!S:S='Data Catalogue 2023_RSS'!M336,0),0))</f>
        <v>96</v>
      </c>
      <c r="N336" s="32">
        <f>VLOOKUP('Data Catalogue 2023_RSS'!N336,'Codebook Machine Read'!D:E,2,FALSE)</f>
        <v>3</v>
      </c>
      <c r="O336" s="32">
        <f>VLOOKUP('Data Catalogue 2023_RSS'!O336,'Codebook Machine Read'!A:B,2,FALSE)</f>
        <v>1</v>
      </c>
      <c r="P336" s="33">
        <f>VLOOKUP('Data Catalogue 2023_RSS'!P336,'Codebook Machine Read'!V:W,2,FALSE)</f>
        <v>61</v>
      </c>
      <c r="Q336" s="32">
        <f>VLOOKUP('Data Catalogue 2023_RSS'!Q336,'Codebook Machine Read'!Y:Z,2,FALSE)</f>
        <v>2</v>
      </c>
      <c r="R336" s="32">
        <f>VLOOKUP('Data Catalogue 2023_RSS'!R336,'Codebook Machine Read'!AB:AC,2,FALSE)</f>
        <v>2</v>
      </c>
      <c r="S336" s="34">
        <f>VLOOKUP('Data Catalogue 2023_Excel'!R336,'Codebook Machine Read'!G:H,2,FALSE)</f>
        <v>1</v>
      </c>
      <c r="T336" s="36">
        <f>'Data Catalogue 2023_RSS'!T336</f>
        <v>2013</v>
      </c>
      <c r="U336" s="36">
        <f>'Data Catalogue 2023_RSS'!U336</f>
        <v>2023</v>
      </c>
      <c r="V336" s="34">
        <f>VLOOKUP('Data Catalogue 2023_Excel'!S336,'Codebook Machine Read'!$P:$Q,2, FALSE)</f>
        <v>4</v>
      </c>
      <c r="W336" s="31" t="str">
        <f>'Data Catalogue 2023_RSS'!W336</f>
        <v>https://www.greenbuildingindex.org/how-gbi-works/gbi-executive-summary/</v>
      </c>
      <c r="X336" s="35">
        <f>'Data Catalogue 2023_RSS'!X336</f>
        <v>0</v>
      </c>
      <c r="Y336" s="35">
        <f>'Data Catalogue 2023_RSS'!Y336</f>
        <v>0</v>
      </c>
      <c r="Z336" s="35">
        <f>'Data Catalogue 2023_RSS'!Z336</f>
        <v>0</v>
      </c>
      <c r="AA336" s="35">
        <f>'Data Catalogue 2023_RSS'!AA336</f>
        <v>1</v>
      </c>
      <c r="AB336" s="35">
        <f>'Data Catalogue 2023_RSS'!AB336</f>
        <v>0</v>
      </c>
      <c r="AC336" s="35">
        <f>'Data Catalogue 2023_RSS'!AC336</f>
        <v>0</v>
      </c>
      <c r="AD336" s="35">
        <f>'Data Catalogue 2023_RSS'!AD336</f>
        <v>0</v>
      </c>
      <c r="AE336" s="35">
        <f>'Data Catalogue 2023_RSS'!AE336</f>
        <v>0</v>
      </c>
      <c r="AF336" s="31" t="str">
        <f>'Data Catalogue 2023_RSS'!AF336</f>
        <v>Provides an executive summary of green building index by project and region.</v>
      </c>
    </row>
    <row r="337" spans="1:32" x14ac:dyDescent="0.2">
      <c r="A337" s="30">
        <f>'Data Catalogue 2023_RSS'!A337</f>
        <v>335</v>
      </c>
      <c r="B337" s="30">
        <f>'Data Catalogue 2023_RSS'!B337</f>
        <v>76</v>
      </c>
      <c r="C337" s="30">
        <f>'Data Catalogue 2023_RSS'!C337</f>
        <v>2</v>
      </c>
      <c r="D337" s="30" t="str">
        <f>'Data Catalogue 2023_RSS'!D337</f>
        <v>76.2</v>
      </c>
      <c r="E337" s="31" t="str">
        <f>'Data Catalogue 2023_RSS'!E337</f>
        <v>Green Building Index</v>
      </c>
      <c r="F337" s="32">
        <f>VLOOKUP('Data Catalogue 2023_RSS'!F337,'Codebook Machine Read'!J:K,2,FALSE)</f>
        <v>3</v>
      </c>
      <c r="G337" s="32">
        <f>VLOOKUP('Data Catalogue 2023_RSS'!G337,'Codebook Machine Read'!AE:AF,2,FALSE)</f>
        <v>5</v>
      </c>
      <c r="H337" s="32" t="str">
        <f>'Data Catalogue 2023_RSS'!H337</f>
        <v>building</v>
      </c>
      <c r="I337" s="32">
        <f>'Data Catalogue 2023_RSS'!I337</f>
        <v>162</v>
      </c>
      <c r="J337" s="30" t="str">
        <f>'Data Catalogue 2023_RSS'!J337</f>
        <v>climindex.tsens.gbi.building.greenre</v>
      </c>
      <c r="K337" s="30" t="str">
        <f>'Data Catalogue 2023_RSS'!K337</f>
        <v>climindex.tsens.gbi.building.greenre.76.2</v>
      </c>
      <c r="L337" s="31" t="str">
        <f>'Data Catalogue 2023_RSS'!L337</f>
        <v>GreenRE Tools and Design Reference Guide</v>
      </c>
      <c r="M337" s="32" cm="1">
        <f t="array" ref="M337">INDEX('Codebook Machine Read'!T:T,MATCH(TRUE,INDEX('Codebook Machine Read'!S:S='Data Catalogue 2023_RSS'!M337,0),0))</f>
        <v>96</v>
      </c>
      <c r="N337" s="32">
        <f>VLOOKUP('Data Catalogue 2023_RSS'!N337,'Codebook Machine Read'!D:E,2,FALSE)</f>
        <v>3</v>
      </c>
      <c r="O337" s="32">
        <f>VLOOKUP('Data Catalogue 2023_RSS'!O337,'Codebook Machine Read'!A:B,2,FALSE)</f>
        <v>1</v>
      </c>
      <c r="P337" s="33">
        <f>VLOOKUP('Data Catalogue 2023_RSS'!P337,'Codebook Machine Read'!V:W,2,FALSE)</f>
        <v>63</v>
      </c>
      <c r="Q337" s="32">
        <f>VLOOKUP('Data Catalogue 2023_RSS'!Q337,'Codebook Machine Read'!Y:Z,2,FALSE)</f>
        <v>4</v>
      </c>
      <c r="R337" s="32">
        <f>VLOOKUP('Data Catalogue 2023_RSS'!R337,'Codebook Machine Read'!AB:AC,2,FALSE)</f>
        <v>1</v>
      </c>
      <c r="S337" s="34">
        <f>VLOOKUP('Data Catalogue 2023_Excel'!R337,'Codebook Machine Read'!G:H,2,FALSE)</f>
        <v>1</v>
      </c>
      <c r="T337" s="36">
        <f>'Data Catalogue 2023_RSS'!T337</f>
        <v>0</v>
      </c>
      <c r="U337" s="36">
        <f>'Data Catalogue 2023_RSS'!U337</f>
        <v>0</v>
      </c>
      <c r="V337" s="34">
        <f>VLOOKUP('Data Catalogue 2023_Excel'!S337,'Codebook Machine Read'!$P:$Q,2, FALSE)</f>
        <v>99</v>
      </c>
      <c r="W337" s="31" t="str">
        <f>'Data Catalogue 2023_RSS'!W337</f>
        <v>https://www.greenre.org/rating_tools</v>
      </c>
      <c r="X337" s="35">
        <f>'Data Catalogue 2023_RSS'!X337</f>
        <v>0</v>
      </c>
      <c r="Y337" s="35">
        <f>'Data Catalogue 2023_RSS'!Y337</f>
        <v>0</v>
      </c>
      <c r="Z337" s="35">
        <f>'Data Catalogue 2023_RSS'!Z337</f>
        <v>0</v>
      </c>
      <c r="AA337" s="35">
        <f>'Data Catalogue 2023_RSS'!AA337</f>
        <v>1</v>
      </c>
      <c r="AB337" s="35">
        <f>'Data Catalogue 2023_RSS'!AB337</f>
        <v>0</v>
      </c>
      <c r="AC337" s="35">
        <f>'Data Catalogue 2023_RSS'!AC337</f>
        <v>0</v>
      </c>
      <c r="AD337" s="35">
        <f>'Data Catalogue 2023_RSS'!AD337</f>
        <v>0</v>
      </c>
      <c r="AE337" s="35">
        <f>'Data Catalogue 2023_RSS'!AE337</f>
        <v>0</v>
      </c>
      <c r="AF337" s="31" t="str">
        <f>'Data Catalogue 2023_RSS'!AF337</f>
        <v>A reference guides to real estate and housing developers to assess and rate green building.</v>
      </c>
    </row>
    <row r="338" spans="1:32" x14ac:dyDescent="0.2">
      <c r="A338" s="30">
        <f>'Data Catalogue 2023_RSS'!A338</f>
        <v>336</v>
      </c>
      <c r="B338" s="30">
        <f>'Data Catalogue 2023_RSS'!B338</f>
        <v>76</v>
      </c>
      <c r="C338" s="30">
        <f>'Data Catalogue 2023_RSS'!C338</f>
        <v>3</v>
      </c>
      <c r="D338" s="30" t="str">
        <f>'Data Catalogue 2023_RSS'!D338</f>
        <v>76.3</v>
      </c>
      <c r="E338" s="31" t="str">
        <f>'Data Catalogue 2023_RSS'!E338</f>
        <v>Green Building Index</v>
      </c>
      <c r="F338" s="32">
        <f>VLOOKUP('Data Catalogue 2023_RSS'!F338,'Codebook Machine Read'!J:K,2,FALSE)</f>
        <v>3</v>
      </c>
      <c r="G338" s="32">
        <f>VLOOKUP('Data Catalogue 2023_RSS'!G338,'Codebook Machine Read'!AE:AF,2,FALSE)</f>
        <v>5</v>
      </c>
      <c r="H338" s="32" t="str">
        <f>'Data Catalogue 2023_RSS'!H338</f>
        <v>building</v>
      </c>
      <c r="I338" s="32">
        <f>'Data Catalogue 2023_RSS'!I338</f>
        <v>162</v>
      </c>
      <c r="J338" s="30" t="str">
        <f>'Data Catalogue 2023_RSS'!J338</f>
        <v>climindex.tsens.gbi.building.msci</v>
      </c>
      <c r="K338" s="30" t="str">
        <f>'Data Catalogue 2023_RSS'!K338</f>
        <v>climindex.tsens.gbi.building.msci.76.3</v>
      </c>
      <c r="L338" s="31" t="str">
        <f>'Data Catalogue 2023_RSS'!L338</f>
        <v>GreenRE Tools and Design Reference Guide</v>
      </c>
      <c r="M338" s="32" cm="1">
        <f t="array" ref="M338">INDEX('Codebook Machine Read'!T:T,MATCH(TRUE,INDEX('Codebook Machine Read'!S:S='Data Catalogue 2023_RSS'!M338,0),0))</f>
        <v>96</v>
      </c>
      <c r="N338" s="32">
        <f>VLOOKUP('Data Catalogue 2023_RSS'!N338,'Codebook Machine Read'!D:E,2,FALSE)</f>
        <v>3</v>
      </c>
      <c r="O338" s="32">
        <f>VLOOKUP('Data Catalogue 2023_RSS'!O338,'Codebook Machine Read'!A:B,2,FALSE)</f>
        <v>1</v>
      </c>
      <c r="P338" s="33">
        <f>VLOOKUP('Data Catalogue 2023_RSS'!P338,'Codebook Machine Read'!V:W,2,FALSE)</f>
        <v>95</v>
      </c>
      <c r="Q338" s="32">
        <f>VLOOKUP('Data Catalogue 2023_RSS'!Q338,'Codebook Machine Read'!Y:Z,2,FALSE)</f>
        <v>1</v>
      </c>
      <c r="R338" s="32">
        <f>VLOOKUP('Data Catalogue 2023_RSS'!R338,'Codebook Machine Read'!AB:AC,2,FALSE)</f>
        <v>2</v>
      </c>
      <c r="S338" s="34">
        <f>VLOOKUP('Data Catalogue 2023_Excel'!R338,'Codebook Machine Read'!G:H,2,FALSE)</f>
        <v>1</v>
      </c>
      <c r="T338" s="36">
        <f>'Data Catalogue 2023_RSS'!T338</f>
        <v>0</v>
      </c>
      <c r="U338" s="36">
        <f>'Data Catalogue 2023_RSS'!U338</f>
        <v>0</v>
      </c>
      <c r="V338" s="34">
        <f>VLOOKUP('Data Catalogue 2023_Excel'!S338,'Codebook Machine Read'!$P:$Q,2, FALSE)</f>
        <v>99</v>
      </c>
      <c r="W338" s="31" t="str">
        <f>'Data Catalogue 2023_RSS'!W338</f>
        <v>https://www.msci.com/our-solutions/indexes/index-categories/esg-indexes/global-environment-indexes</v>
      </c>
      <c r="X338" s="35">
        <f>'Data Catalogue 2023_RSS'!X338</f>
        <v>0</v>
      </c>
      <c r="Y338" s="35">
        <f>'Data Catalogue 2023_RSS'!Y338</f>
        <v>0</v>
      </c>
      <c r="Z338" s="35">
        <f>'Data Catalogue 2023_RSS'!Z338</f>
        <v>0</v>
      </c>
      <c r="AA338" s="35">
        <f>'Data Catalogue 2023_RSS'!AA338</f>
        <v>1</v>
      </c>
      <c r="AB338" s="35">
        <f>'Data Catalogue 2023_RSS'!AB338</f>
        <v>0</v>
      </c>
      <c r="AC338" s="35">
        <f>'Data Catalogue 2023_RSS'!AC338</f>
        <v>0</v>
      </c>
      <c r="AD338" s="35">
        <f>'Data Catalogue 2023_RSS'!AD338</f>
        <v>0</v>
      </c>
      <c r="AE338" s="35">
        <f>'Data Catalogue 2023_RSS'!AE338</f>
        <v>0</v>
      </c>
      <c r="AF338" s="31" t="str">
        <f>'Data Catalogue 2023_RSS'!AF338</f>
        <v>The MSCI Global Green Building Index includes developed and emerging market large, mid and small cap companies that derive 50% or more of their revenues from products and services in Green Building.</v>
      </c>
    </row>
    <row r="339" spans="1:32" x14ac:dyDescent="0.2">
      <c r="A339" s="30">
        <f>'Data Catalogue 2023_RSS'!A339</f>
        <v>337</v>
      </c>
      <c r="B339" s="30">
        <f>'Data Catalogue 2023_RSS'!B339</f>
        <v>77</v>
      </c>
      <c r="C339" s="30">
        <f>'Data Catalogue 2023_RSS'!C339</f>
        <v>1</v>
      </c>
      <c r="D339" s="30" t="str">
        <f>'Data Catalogue 2023_RSS'!D339</f>
        <v>77.1</v>
      </c>
      <c r="E339" s="31" t="str">
        <f>'Data Catalogue 2023_RSS'!E339</f>
        <v xml:space="preserve">United Nations Global Compact (UNGC) Score </v>
      </c>
      <c r="F339" s="32">
        <f>VLOOKUP('Data Catalogue 2023_RSS'!F339,'Codebook Machine Read'!J:K,2,FALSE)</f>
        <v>2</v>
      </c>
      <c r="G339" s="32">
        <f>VLOOKUP('Data Catalogue 2023_RSS'!G339,'Codebook Machine Read'!AE:AF,2,FALSE)</f>
        <v>5</v>
      </c>
      <c r="H339" s="32" t="str">
        <f>'Data Catalogue 2023_RSS'!H339</f>
        <v>entity</v>
      </c>
      <c r="I339" s="32">
        <f>'Data Catalogue 2023_RSS'!I339</f>
        <v>163</v>
      </c>
      <c r="J339" s="30" t="str">
        <f>'Data Catalogue 2023_RSS'!J339</f>
        <v>climindex.combmet.ungcscore.entity.esgbook</v>
      </c>
      <c r="K339" s="30" t="str">
        <f>'Data Catalogue 2023_RSS'!K339</f>
        <v>climindex.combmet.ungcscore.entity.esgbook.77.1</v>
      </c>
      <c r="L339" s="31" t="str">
        <f>'Data Catalogue 2023_RSS'!L339</f>
        <v>UNGC</v>
      </c>
      <c r="M339" s="32" cm="1">
        <f t="array" ref="M339">INDEX('Codebook Machine Read'!T:T,MATCH(TRUE,INDEX('Codebook Machine Read'!S:S='Data Catalogue 2023_RSS'!M339,0),0))</f>
        <v>4</v>
      </c>
      <c r="N339" s="32">
        <f>VLOOKUP('Data Catalogue 2023_RSS'!N339,'Codebook Machine Read'!D:E,2,FALSE)</f>
        <v>15</v>
      </c>
      <c r="O339" s="32">
        <f>VLOOKUP('Data Catalogue 2023_RSS'!O339,'Codebook Machine Read'!A:B,2,FALSE)</f>
        <v>1</v>
      </c>
      <c r="P339" s="33">
        <f>VLOOKUP('Data Catalogue 2023_RSS'!P339,'Codebook Machine Read'!V:W,2,FALSE)</f>
        <v>43</v>
      </c>
      <c r="Q339" s="32">
        <f>VLOOKUP('Data Catalogue 2023_RSS'!Q339,'Codebook Machine Read'!Y:Z,2,FALSE)</f>
        <v>1</v>
      </c>
      <c r="R339" s="32">
        <f>VLOOKUP('Data Catalogue 2023_RSS'!R339,'Codebook Machine Read'!AB:AC,2,FALSE)</f>
        <v>2</v>
      </c>
      <c r="S339" s="34">
        <f>VLOOKUP('Data Catalogue 2023_Excel'!R339,'Codebook Machine Read'!G:H,2,FALSE)</f>
        <v>2</v>
      </c>
      <c r="T339" s="36">
        <f>'Data Catalogue 2023_RSS'!T339</f>
        <v>0</v>
      </c>
      <c r="U339" s="36">
        <f>'Data Catalogue 2023_RSS'!U339</f>
        <v>0</v>
      </c>
      <c r="V339" s="34">
        <f>VLOOKUP('Data Catalogue 2023_Excel'!S339,'Codebook Machine Read'!$P:$Q,2, FALSE)</f>
        <v>99</v>
      </c>
      <c r="W339" s="31" t="str">
        <f>'Data Catalogue 2023_RSS'!W339</f>
        <v>https://app.esgbook.com/</v>
      </c>
      <c r="X339" s="35">
        <f>'Data Catalogue 2023_RSS'!X339</f>
        <v>0</v>
      </c>
      <c r="Y339" s="35">
        <f>'Data Catalogue 2023_RSS'!Y339</f>
        <v>0</v>
      </c>
      <c r="Z339" s="35">
        <f>'Data Catalogue 2023_RSS'!Z339</f>
        <v>0</v>
      </c>
      <c r="AA339" s="35">
        <f>'Data Catalogue 2023_RSS'!AA339</f>
        <v>1</v>
      </c>
      <c r="AB339" s="35">
        <f>'Data Catalogue 2023_RSS'!AB339</f>
        <v>0</v>
      </c>
      <c r="AC339" s="35">
        <f>'Data Catalogue 2023_RSS'!AC339</f>
        <v>0</v>
      </c>
      <c r="AD339" s="35">
        <f>'Data Catalogue 2023_RSS'!AD339</f>
        <v>0</v>
      </c>
      <c r="AE339" s="35">
        <f>'Data Catalogue 2023_RSS'!AE339</f>
        <v>0</v>
      </c>
      <c r="AF339" s="31" t="str">
        <f>'Data Catalogue 2023_RSS'!AF339</f>
        <v>The UNGC scores are accessible by the public with minimal registration through ESG Book. ESG Book covers a total of 444 Malaysian corporations with UNGC scores. The coverage of companies, methodologies and scales vary across these platforms and would require internal evaluation, as it is not transparent on how the GC scoring is derived.</v>
      </c>
    </row>
    <row r="340" spans="1:32" x14ac:dyDescent="0.2">
      <c r="A340" s="30">
        <f>'Data Catalogue 2023_RSS'!A340</f>
        <v>338</v>
      </c>
      <c r="B340" s="30">
        <f>'Data Catalogue 2023_RSS'!B340</f>
        <v>78</v>
      </c>
      <c r="C340" s="30">
        <f>'Data Catalogue 2023_RSS'!C340</f>
        <v>1</v>
      </c>
      <c r="D340" s="30" t="str">
        <f>'Data Catalogue 2023_RSS'!D340</f>
        <v>78.1</v>
      </c>
      <c r="E340" s="31" t="str">
        <f>'Data Catalogue 2023_RSS'!E340</f>
        <v>Notre Dame - GAIN Country Index</v>
      </c>
      <c r="F340" s="32">
        <f>VLOOKUP('Data Catalogue 2023_RSS'!F340,'Codebook Machine Read'!J:K,2,FALSE)</f>
        <v>5</v>
      </c>
      <c r="G340" s="32">
        <f>VLOOKUP('Data Catalogue 2023_RSS'!G340,'Codebook Machine Read'!AE:AF,2,FALSE)</f>
        <v>5</v>
      </c>
      <c r="H340" s="32" t="str">
        <f>'Data Catalogue 2023_RSS'!H340</f>
        <v>country</v>
      </c>
      <c r="I340" s="32">
        <f>'Data Catalogue 2023_RSS'!I340</f>
        <v>164</v>
      </c>
      <c r="J340" s="30" t="str">
        <f>'Data Catalogue 2023_RSS'!J340</f>
        <v>climindex.phy.ndgain.country.notredame</v>
      </c>
      <c r="K340" s="30" t="str">
        <f>'Data Catalogue 2023_RSS'!K340</f>
        <v>climindex.phy.ndgain.country.notredame.78.1</v>
      </c>
      <c r="L340" s="31" t="str">
        <f>'Data Catalogue 2023_RSS'!L340</f>
        <v>Notre Dame - Gain Country Index</v>
      </c>
      <c r="M340" s="32" cm="1">
        <f t="array" ref="M340">INDEX('Codebook Machine Read'!T:T,MATCH(TRUE,INDEX('Codebook Machine Read'!S:S='Data Catalogue 2023_RSS'!M340,0),0))</f>
        <v>125</v>
      </c>
      <c r="N340" s="32">
        <f>VLOOKUP('Data Catalogue 2023_RSS'!N340,'Codebook Machine Read'!D:E,2,FALSE)</f>
        <v>9</v>
      </c>
      <c r="O340" s="32">
        <f>VLOOKUP('Data Catalogue 2023_RSS'!O340,'Codebook Machine Read'!A:B,2,FALSE)</f>
        <v>1</v>
      </c>
      <c r="P340" s="33">
        <f>VLOOKUP('Data Catalogue 2023_RSS'!P340,'Codebook Machine Read'!V:W,2,FALSE)</f>
        <v>143</v>
      </c>
      <c r="Q340" s="32">
        <f>VLOOKUP('Data Catalogue 2023_RSS'!Q340,'Codebook Machine Read'!Y:Z,2,FALSE)</f>
        <v>5</v>
      </c>
      <c r="R340" s="32">
        <f>VLOOKUP('Data Catalogue 2023_RSS'!R340,'Codebook Machine Read'!AB:AC,2,FALSE)</f>
        <v>2</v>
      </c>
      <c r="S340" s="34">
        <f>VLOOKUP('Data Catalogue 2023_Excel'!R340,'Codebook Machine Read'!G:H,2,FALSE)</f>
        <v>1</v>
      </c>
      <c r="T340" s="36">
        <f>'Data Catalogue 2023_RSS'!T340</f>
        <v>1995</v>
      </c>
      <c r="U340" s="36">
        <f>'Data Catalogue 2023_RSS'!U340</f>
        <v>2021</v>
      </c>
      <c r="V340" s="34">
        <f>VLOOKUP('Data Catalogue 2023_Excel'!S340,'Codebook Machine Read'!$P:$Q,2, FALSE)</f>
        <v>7</v>
      </c>
      <c r="W340" s="31" t="str">
        <f>'Data Catalogue 2023_RSS'!W340</f>
        <v>https://gain.nd.edu/our-work/country-index/</v>
      </c>
      <c r="X340" s="35">
        <f>'Data Catalogue 2023_RSS'!X340</f>
        <v>0</v>
      </c>
      <c r="Y340" s="35">
        <f>'Data Catalogue 2023_RSS'!Y340</f>
        <v>0</v>
      </c>
      <c r="Z340" s="35">
        <f>'Data Catalogue 2023_RSS'!Z340</f>
        <v>1</v>
      </c>
      <c r="AA340" s="35">
        <f>'Data Catalogue 2023_RSS'!AA340</f>
        <v>1</v>
      </c>
      <c r="AB340" s="35">
        <f>'Data Catalogue 2023_RSS'!AB340</f>
        <v>0</v>
      </c>
      <c r="AC340" s="35">
        <f>'Data Catalogue 2023_RSS'!AC340</f>
        <v>0</v>
      </c>
      <c r="AD340" s="35">
        <f>'Data Catalogue 2023_RSS'!AD340</f>
        <v>0</v>
      </c>
      <c r="AE340" s="35">
        <f>'Data Catalogue 2023_RSS'!AE340</f>
        <v>0</v>
      </c>
      <c r="AF340" s="31" t="str">
        <f>'Data Catalogue 2023_RSS'!AF340</f>
        <v>The Notre Dame Index is derived from readiness &amp; vulnerability index data.</v>
      </c>
    </row>
    <row r="341" spans="1:32" x14ac:dyDescent="0.2">
      <c r="A341" s="30">
        <f>'Data Catalogue 2023_RSS'!A341</f>
        <v>339</v>
      </c>
      <c r="B341" s="30">
        <f>'Data Catalogue 2023_RSS'!B341</f>
        <v>79</v>
      </c>
      <c r="C341" s="30">
        <f>'Data Catalogue 2023_RSS'!C341</f>
        <v>1</v>
      </c>
      <c r="D341" s="30" t="str">
        <f>'Data Catalogue 2023_RSS'!D341</f>
        <v>79.1</v>
      </c>
      <c r="E341" s="31" t="str">
        <f>'Data Catalogue 2023_RSS'!E341</f>
        <v>Mortality rate arising from climate change (including disease arises from climate change)</v>
      </c>
      <c r="F341" s="32">
        <f>VLOOKUP('Data Catalogue 2023_RSS'!F341,'Codebook Machine Read'!J:K,2,FALSE)</f>
        <v>5</v>
      </c>
      <c r="G341" s="32">
        <f>VLOOKUP('Data Catalogue 2023_RSS'!G341,'Codebook Machine Read'!AE:AF,2,FALSE)</f>
        <v>5</v>
      </c>
      <c r="H341" s="32" t="str">
        <f>'Data Catalogue 2023_RSS'!H341</f>
        <v>country</v>
      </c>
      <c r="I341" s="32">
        <f>'Data Catalogue 2023_RSS'!I341</f>
        <v>165</v>
      </c>
      <c r="J341" s="30" t="str">
        <f>'Data Catalogue 2023_RSS'!J341</f>
        <v>climindex.phy.mortrclimchg.country.entity</v>
      </c>
      <c r="K341" s="30" t="str">
        <f>'Data Catalogue 2023_RSS'!K341</f>
        <v>climindex.phy.mortrclimchg.country.entity.79.1</v>
      </c>
      <c r="L341" s="31" t="str">
        <f>'Data Catalogue 2023_RSS'!L341</f>
        <v>World Bank</v>
      </c>
      <c r="M341" s="32" cm="1">
        <f t="array" ref="M341">INDEX('Codebook Machine Read'!T:T,MATCH(TRUE,INDEX('Codebook Machine Read'!S:S='Data Catalogue 2023_RSS'!M341,0),0))</f>
        <v>103</v>
      </c>
      <c r="N341" s="32">
        <f>VLOOKUP('Data Catalogue 2023_RSS'!N341,'Codebook Machine Read'!D:E,2,FALSE)</f>
        <v>9</v>
      </c>
      <c r="O341" s="32">
        <f>VLOOKUP('Data Catalogue 2023_RSS'!O341,'Codebook Machine Read'!A:B,2,FALSE)</f>
        <v>1</v>
      </c>
      <c r="P341" s="33">
        <f>VLOOKUP('Data Catalogue 2023_RSS'!P341,'Codebook Machine Read'!V:W,2,FALSE)</f>
        <v>41</v>
      </c>
      <c r="Q341" s="32">
        <f>VLOOKUP('Data Catalogue 2023_RSS'!Q341,'Codebook Machine Read'!Y:Z,2,FALSE)</f>
        <v>1</v>
      </c>
      <c r="R341" s="32">
        <f>VLOOKUP('Data Catalogue 2023_RSS'!R341,'Codebook Machine Read'!AB:AC,2,FALSE)</f>
        <v>1</v>
      </c>
      <c r="S341" s="34">
        <f>VLOOKUP('Data Catalogue 2023_Excel'!R341,'Codebook Machine Read'!G:H,2,FALSE)</f>
        <v>0</v>
      </c>
      <c r="T341" s="36">
        <f>'Data Catalogue 2023_RSS'!T341</f>
        <v>0</v>
      </c>
      <c r="U341" s="36">
        <f>'Data Catalogue 2023_RSS'!U341</f>
        <v>0</v>
      </c>
      <c r="V341" s="34">
        <f>VLOOKUP('Data Catalogue 2023_Excel'!S341,'Codebook Machine Read'!$P:$Q,2, FALSE)</f>
        <v>0</v>
      </c>
      <c r="W341" s="31" t="str">
        <f>'Data Catalogue 2023_RSS'!W341</f>
        <v>Not available</v>
      </c>
      <c r="X341" s="35">
        <f>'Data Catalogue 2023_RSS'!X341</f>
        <v>0</v>
      </c>
      <c r="Y341" s="35">
        <f>'Data Catalogue 2023_RSS'!Y341</f>
        <v>0</v>
      </c>
      <c r="Z341" s="35">
        <f>'Data Catalogue 2023_RSS'!Z341</f>
        <v>0</v>
      </c>
      <c r="AA341" s="35">
        <f>'Data Catalogue 2023_RSS'!AA341</f>
        <v>0</v>
      </c>
      <c r="AB341" s="35">
        <f>'Data Catalogue 2023_RSS'!AB341</f>
        <v>1</v>
      </c>
      <c r="AC341" s="35">
        <f>'Data Catalogue 2023_RSS'!AC341</f>
        <v>1</v>
      </c>
      <c r="AD341" s="35">
        <f>'Data Catalogue 2023_RSS'!AD341</f>
        <v>1</v>
      </c>
      <c r="AE341" s="35">
        <f>'Data Catalogue 2023_RSS'!AE341</f>
        <v>1</v>
      </c>
      <c r="AF341" s="31" t="str">
        <f>'Data Catalogue 2023_RSS'!AF341</f>
        <v>The general mortality rate is published by several organisations:
1. World Bank (https://data.worldbank.org/indicator/SP.DYN.IMRT.IN?locations=MY)
2. WHO (https://www.who.int/data/gho/data/countries/country-details/GHO/malaysia?countryProfileId=56662d20-4890-4511-a55b-77132f6dd227)
3. UN DESA Population Division (https://population.un.org/wpp/Download/Standard/Mortality/)
4. DOSM (https://www.dosm.gov.my/v1/index.php?r=column/cone&amp;menu_id=dC9JU2RhZk9HNmxQS3hTOStuMVVLdz09)</v>
      </c>
    </row>
    <row r="342" spans="1:32" x14ac:dyDescent="0.2">
      <c r="A342" s="30">
        <f>'Data Catalogue 2023_RSS'!A342</f>
        <v>340</v>
      </c>
      <c r="B342" s="30">
        <f>'Data Catalogue 2023_RSS'!B342</f>
        <v>79</v>
      </c>
      <c r="C342" s="30">
        <f>'Data Catalogue 2023_RSS'!C342</f>
        <v>2</v>
      </c>
      <c r="D342" s="30" t="str">
        <f>'Data Catalogue 2023_RSS'!D342</f>
        <v>79.2</v>
      </c>
      <c r="E342" s="31" t="str">
        <f>'Data Catalogue 2023_RSS'!E342</f>
        <v>Mortality rate arising from climate change (including disease arises from climate change)</v>
      </c>
      <c r="F342" s="32">
        <f>VLOOKUP('Data Catalogue 2023_RSS'!F342,'Codebook Machine Read'!J:K,2,FALSE)</f>
        <v>5</v>
      </c>
      <c r="G342" s="32">
        <f>VLOOKUP('Data Catalogue 2023_RSS'!G342,'Codebook Machine Read'!AE:AF,2,FALSE)</f>
        <v>5</v>
      </c>
      <c r="H342" s="32" t="str">
        <f>'Data Catalogue 2023_RSS'!H342</f>
        <v>state</v>
      </c>
      <c r="I342" s="32">
        <f>'Data Catalogue 2023_RSS'!I342</f>
        <v>166</v>
      </c>
      <c r="J342" s="30" t="str">
        <f>'Data Catalogue 2023_RSS'!J342</f>
        <v>climindex.phy.mortrclimchg.state.dosmnadma</v>
      </c>
      <c r="K342" s="30" t="str">
        <f>'Data Catalogue 2023_RSS'!K342</f>
        <v>climindex.phy.mortrclimchg.state.dosmnadma.79.2</v>
      </c>
      <c r="L342" s="31" t="str">
        <f>'Data Catalogue 2023_RSS'!L342</f>
        <v>UN Sustainable Development Goal Indicator</v>
      </c>
      <c r="M342" s="32" cm="1">
        <f t="array" ref="M342">INDEX('Codebook Machine Read'!T:T,MATCH(TRUE,INDEX('Codebook Machine Read'!S:S='Data Catalogue 2023_RSS'!M342,0),0))</f>
        <v>97</v>
      </c>
      <c r="N342" s="32">
        <f>VLOOKUP('Data Catalogue 2023_RSS'!N342,'Codebook Machine Read'!D:E,2,FALSE)</f>
        <v>39</v>
      </c>
      <c r="O342" s="32">
        <f>VLOOKUP('Data Catalogue 2023_RSS'!O342,'Codebook Machine Read'!A:B,2,FALSE)</f>
        <v>1</v>
      </c>
      <c r="P342" s="33">
        <f>VLOOKUP('Data Catalogue 2023_RSS'!P342,'Codebook Machine Read'!V:W,2,FALSE)</f>
        <v>34</v>
      </c>
      <c r="Q342" s="32">
        <f>VLOOKUP('Data Catalogue 2023_RSS'!Q342,'Codebook Machine Read'!Y:Z,2,FALSE)</f>
        <v>4</v>
      </c>
      <c r="R342" s="32">
        <f>VLOOKUP('Data Catalogue 2023_RSS'!R342,'Codebook Machine Read'!AB:AC,2,FALSE)</f>
        <v>1</v>
      </c>
      <c r="S342" s="34">
        <f>VLOOKUP('Data Catalogue 2023_Excel'!R342,'Codebook Machine Read'!G:H,2,FALSE)</f>
        <v>1</v>
      </c>
      <c r="T342" s="36">
        <f>'Data Catalogue 2023_RSS'!T342</f>
        <v>2015</v>
      </c>
      <c r="U342" s="36">
        <f>'Data Catalogue 2023_RSS'!U342</f>
        <v>2021</v>
      </c>
      <c r="V342" s="34">
        <f>VLOOKUP('Data Catalogue 2023_Excel'!S342,'Codebook Machine Read'!$P:$Q,2, FALSE)</f>
        <v>7</v>
      </c>
      <c r="W342" s="31" t="str">
        <f>'Data Catalogue 2023_RSS'!W342</f>
        <v>https://tableau.dosm.gov.my/t/SDG/views/Goal11_15832034804310/Story11_a_1?%3Aembed=y&amp;%3AisGuestRedirectFromVizportal=y</v>
      </c>
      <c r="X342" s="35">
        <f>'Data Catalogue 2023_RSS'!X342</f>
        <v>0</v>
      </c>
      <c r="Y342" s="35">
        <f>'Data Catalogue 2023_RSS'!Y342</f>
        <v>0</v>
      </c>
      <c r="Z342" s="35">
        <f>'Data Catalogue 2023_RSS'!Z342</f>
        <v>0</v>
      </c>
      <c r="AA342" s="35">
        <f>'Data Catalogue 2023_RSS'!AA342</f>
        <v>0</v>
      </c>
      <c r="AB342" s="35">
        <f>'Data Catalogue 2023_RSS'!AB342</f>
        <v>1</v>
      </c>
      <c r="AC342" s="35">
        <f>'Data Catalogue 2023_RSS'!AC342</f>
        <v>1</v>
      </c>
      <c r="AD342" s="35">
        <f>'Data Catalogue 2023_RSS'!AD342</f>
        <v>1</v>
      </c>
      <c r="AE342" s="35">
        <f>'Data Catalogue 2023_RSS'!AE342</f>
        <v>1</v>
      </c>
      <c r="AF342" s="31" t="str">
        <f>'Data Catalogue 2023_RSS'!AF342</f>
        <v>DOSM publishes data measuring progress of each of the UN Sustainable Development Goal Indicators. This data is for Indicator 11.5.1: Number of deaths, missing persons and directly affected persons attributed to disasters per 100,000 population.</v>
      </c>
    </row>
    <row r="343" spans="1:32" x14ac:dyDescent="0.2">
      <c r="A343" s="30">
        <f>'Data Catalogue 2023_RSS'!A343</f>
        <v>341</v>
      </c>
      <c r="B343" s="30">
        <f>'Data Catalogue 2023_RSS'!B343</f>
        <v>79</v>
      </c>
      <c r="C343" s="30">
        <f>'Data Catalogue 2023_RSS'!C343</f>
        <v>3</v>
      </c>
      <c r="D343" s="30" t="str">
        <f>'Data Catalogue 2023_RSS'!D343</f>
        <v>79.3</v>
      </c>
      <c r="E343" s="31" t="str">
        <f>'Data Catalogue 2023_RSS'!E343</f>
        <v>Mortality rate arising from climate change (including disease arises from climate change)</v>
      </c>
      <c r="F343" s="32">
        <f>VLOOKUP('Data Catalogue 2023_RSS'!F343,'Codebook Machine Read'!J:K,2,FALSE)</f>
        <v>5</v>
      </c>
      <c r="G343" s="32">
        <f>VLOOKUP('Data Catalogue 2023_RSS'!G343,'Codebook Machine Read'!AE:AF,2,FALSE)</f>
        <v>5</v>
      </c>
      <c r="H343" s="32" t="str">
        <f>'Data Catalogue 2023_RSS'!H343</f>
        <v>state</v>
      </c>
      <c r="I343" s="32">
        <f>'Data Catalogue 2023_RSS'!I343</f>
        <v>166</v>
      </c>
      <c r="J343" s="30" t="str">
        <f>'Data Catalogue 2023_RSS'!J343</f>
        <v>climindex.phy.mortrclimchg.state.moh</v>
      </c>
      <c r="K343" s="30" t="str">
        <f>'Data Catalogue 2023_RSS'!K343</f>
        <v>climindex.phy.mortrclimchg.state.moh.79.3</v>
      </c>
      <c r="L343" s="31" t="str">
        <f>'Data Catalogue 2023_RSS'!L343</f>
        <v>World Bank</v>
      </c>
      <c r="M343" s="32" cm="1">
        <f t="array" ref="M343">INDEX('Codebook Machine Read'!T:T,MATCH(TRUE,INDEX('Codebook Machine Read'!S:S='Data Catalogue 2023_RSS'!M343,0),0))</f>
        <v>41</v>
      </c>
      <c r="N343" s="32">
        <f>VLOOKUP('Data Catalogue 2023_RSS'!N343,'Codebook Machine Read'!D:E,2,FALSE)</f>
        <v>39</v>
      </c>
      <c r="O343" s="32">
        <f>VLOOKUP('Data Catalogue 2023_RSS'!O343,'Codebook Machine Read'!A:B,2,FALSE)</f>
        <v>1</v>
      </c>
      <c r="P343" s="33">
        <f>VLOOKUP('Data Catalogue 2023_RSS'!P343,'Codebook Machine Read'!V:W,2,FALSE)</f>
        <v>92</v>
      </c>
      <c r="Q343" s="32">
        <f>VLOOKUP('Data Catalogue 2023_RSS'!Q343,'Codebook Machine Read'!Y:Z,2,FALSE)</f>
        <v>4</v>
      </c>
      <c r="R343" s="32">
        <f>VLOOKUP('Data Catalogue 2023_RSS'!R343,'Codebook Machine Read'!AB:AC,2,FALSE)</f>
        <v>1</v>
      </c>
      <c r="S343" s="34">
        <f>VLOOKUP('Data Catalogue 2023_Excel'!R343,'Codebook Machine Read'!G:H,2,FALSE)</f>
        <v>0</v>
      </c>
      <c r="T343" s="36">
        <f>'Data Catalogue 2023_RSS'!T343</f>
        <v>0</v>
      </c>
      <c r="U343" s="36">
        <f>'Data Catalogue 2023_RSS'!U343</f>
        <v>0</v>
      </c>
      <c r="V343" s="34">
        <f>VLOOKUP('Data Catalogue 2023_Excel'!S343,'Codebook Machine Read'!$P:$Q,2, FALSE)</f>
        <v>0</v>
      </c>
      <c r="W343" s="31" t="str">
        <f>'Data Catalogue 2023_RSS'!W343</f>
        <v>Not available</v>
      </c>
      <c r="X343" s="35">
        <f>'Data Catalogue 2023_RSS'!X343</f>
        <v>0</v>
      </c>
      <c r="Y343" s="35">
        <f>'Data Catalogue 2023_RSS'!Y343</f>
        <v>0</v>
      </c>
      <c r="Z343" s="35">
        <f>'Data Catalogue 2023_RSS'!Z343</f>
        <v>0</v>
      </c>
      <c r="AA343" s="35">
        <f>'Data Catalogue 2023_RSS'!AA343</f>
        <v>0</v>
      </c>
      <c r="AB343" s="35">
        <f>'Data Catalogue 2023_RSS'!AB343</f>
        <v>1</v>
      </c>
      <c r="AC343" s="35">
        <f>'Data Catalogue 2023_RSS'!AC343</f>
        <v>1</v>
      </c>
      <c r="AD343" s="35">
        <f>'Data Catalogue 2023_RSS'!AD343</f>
        <v>1</v>
      </c>
      <c r="AE343" s="35">
        <f>'Data Catalogue 2023_RSS'!AE343</f>
        <v>1</v>
      </c>
      <c r="AF343" s="31" t="str">
        <f>'Data Catalogue 2023_RSS'!AF343</f>
        <v>Data is not available.</v>
      </c>
    </row>
    <row r="344" spans="1:32" x14ac:dyDescent="0.2">
      <c r="A344" s="30">
        <f>'Data Catalogue 2023_RSS'!A344</f>
        <v>342</v>
      </c>
      <c r="B344" s="30">
        <f>'Data Catalogue 2023_RSS'!B344</f>
        <v>79</v>
      </c>
      <c r="C344" s="30">
        <f>'Data Catalogue 2023_RSS'!C344</f>
        <v>4</v>
      </c>
      <c r="D344" s="30" t="str">
        <f>'Data Catalogue 2023_RSS'!D344</f>
        <v>79.4</v>
      </c>
      <c r="E344" s="31" t="str">
        <f>'Data Catalogue 2023_RSS'!E344</f>
        <v>Mortality rate arising from climate change (including disease arises from climate change)</v>
      </c>
      <c r="F344" s="32">
        <f>VLOOKUP('Data Catalogue 2023_RSS'!F344,'Codebook Machine Read'!J:K,2,FALSE)</f>
        <v>5</v>
      </c>
      <c r="G344" s="32">
        <f>VLOOKUP('Data Catalogue 2023_RSS'!G344,'Codebook Machine Read'!AE:AF,2,FALSE)</f>
        <v>5</v>
      </c>
      <c r="H344" s="32" t="str">
        <f>'Data Catalogue 2023_RSS'!H344</f>
        <v>district&amp;stat</v>
      </c>
      <c r="I344" s="32">
        <f>'Data Catalogue 2023_RSS'!I344</f>
        <v>167</v>
      </c>
      <c r="J344" s="30" t="str">
        <f>'Data Catalogue 2023_RSS'!J344</f>
        <v>climindex.phy.mortrclimchg.district&amp;stat.entity</v>
      </c>
      <c r="K344" s="30" t="str">
        <f>'Data Catalogue 2023_RSS'!K344</f>
        <v>climindex.phy.mortrclimchg.district&amp;stat.entity.79.4</v>
      </c>
      <c r="L344" s="31" t="str">
        <f>'Data Catalogue 2023_RSS'!L344</f>
        <v>World Bank</v>
      </c>
      <c r="M344" s="32" cm="1">
        <f t="array" ref="M344">INDEX('Codebook Machine Read'!T:T,MATCH(TRUE,INDEX('Codebook Machine Read'!S:S='Data Catalogue 2023_RSS'!M344,0),0))</f>
        <v>103</v>
      </c>
      <c r="N344" s="32">
        <f>VLOOKUP('Data Catalogue 2023_RSS'!N344,'Codebook Machine Read'!D:E,2,FALSE)</f>
        <v>14</v>
      </c>
      <c r="O344" s="32">
        <f>VLOOKUP('Data Catalogue 2023_RSS'!O344,'Codebook Machine Read'!A:B,2,FALSE)</f>
        <v>1</v>
      </c>
      <c r="P344" s="33">
        <f>VLOOKUP('Data Catalogue 2023_RSS'!P344,'Codebook Machine Read'!V:W,2,FALSE)</f>
        <v>41</v>
      </c>
      <c r="Q344" s="32">
        <f>VLOOKUP('Data Catalogue 2023_RSS'!Q344,'Codebook Machine Read'!Y:Z,2,FALSE)</f>
        <v>1</v>
      </c>
      <c r="R344" s="32">
        <f>VLOOKUP('Data Catalogue 2023_RSS'!R344,'Codebook Machine Read'!AB:AC,2,FALSE)</f>
        <v>1</v>
      </c>
      <c r="S344" s="34">
        <f>VLOOKUP('Data Catalogue 2023_Excel'!R344,'Codebook Machine Read'!G:H,2,FALSE)</f>
        <v>0</v>
      </c>
      <c r="T344" s="36">
        <f>'Data Catalogue 2023_RSS'!T344</f>
        <v>0</v>
      </c>
      <c r="U344" s="36">
        <f>'Data Catalogue 2023_RSS'!U344</f>
        <v>0</v>
      </c>
      <c r="V344" s="34">
        <f>VLOOKUP('Data Catalogue 2023_Excel'!S344,'Codebook Machine Read'!$P:$Q,2, FALSE)</f>
        <v>0</v>
      </c>
      <c r="W344" s="31" t="str">
        <f>'Data Catalogue 2023_RSS'!W344</f>
        <v>Not available</v>
      </c>
      <c r="X344" s="35">
        <f>'Data Catalogue 2023_RSS'!X344</f>
        <v>0</v>
      </c>
      <c r="Y344" s="35">
        <f>'Data Catalogue 2023_RSS'!Y344</f>
        <v>0</v>
      </c>
      <c r="Z344" s="35">
        <f>'Data Catalogue 2023_RSS'!Z344</f>
        <v>0</v>
      </c>
      <c r="AA344" s="35">
        <f>'Data Catalogue 2023_RSS'!AA344</f>
        <v>0</v>
      </c>
      <c r="AB344" s="35">
        <f>'Data Catalogue 2023_RSS'!AB344</f>
        <v>1</v>
      </c>
      <c r="AC344" s="35">
        <f>'Data Catalogue 2023_RSS'!AC344</f>
        <v>1</v>
      </c>
      <c r="AD344" s="35">
        <f>'Data Catalogue 2023_RSS'!AD344</f>
        <v>1</v>
      </c>
      <c r="AE344" s="35">
        <f>'Data Catalogue 2023_RSS'!AE344</f>
        <v>1</v>
      </c>
      <c r="AF344" s="31" t="str">
        <f>'Data Catalogue 2023_RSS'!AF344</f>
        <v>DOSM publishes data on the general mortality rate by states: https://newss.statistics.gov.my/newss-portalx/ep/epProductFreeDownloadSearch.seam. Go to DOSM eStatistik &gt; click 'Free Download' on the left pane on the page &gt; search 'Abridged Life Tables'.</v>
      </c>
    </row>
    <row r="345" spans="1:32" x14ac:dyDescent="0.2">
      <c r="A345" s="30">
        <f>'Data Catalogue 2023_RSS'!A345</f>
        <v>343</v>
      </c>
      <c r="B345" s="30">
        <f>'Data Catalogue 2023_RSS'!B345</f>
        <v>80</v>
      </c>
      <c r="C345" s="30">
        <f>'Data Catalogue 2023_RSS'!C345</f>
        <v>1</v>
      </c>
      <c r="D345" s="30" t="str">
        <f>'Data Catalogue 2023_RSS'!D345</f>
        <v>80.1</v>
      </c>
      <c r="E345" s="31" t="str">
        <f>'Data Catalogue 2023_RSS'!E345</f>
        <v>Morbidity rate arising from climate change (including disease arises from climate change)</v>
      </c>
      <c r="F345" s="32">
        <f>VLOOKUP('Data Catalogue 2023_RSS'!F345,'Codebook Machine Read'!J:K,2,FALSE)</f>
        <v>5</v>
      </c>
      <c r="G345" s="32">
        <f>VLOOKUP('Data Catalogue 2023_RSS'!G345,'Codebook Machine Read'!AE:AF,2,FALSE)</f>
        <v>5</v>
      </c>
      <c r="H345" s="32" t="str">
        <f>'Data Catalogue 2023_RSS'!H345</f>
        <v>event</v>
      </c>
      <c r="I345" s="32">
        <f>'Data Catalogue 2023_RSS'!I345</f>
        <v>168</v>
      </c>
      <c r="J345" s="30" t="str">
        <f>'Data Catalogue 2023_RSS'!J345</f>
        <v>climindex.phy.morbrclimchg.event.cred</v>
      </c>
      <c r="K345" s="30" t="str">
        <f>'Data Catalogue 2023_RSS'!K345</f>
        <v>climindex.phy.morbrclimchg.event.cred.80.1</v>
      </c>
      <c r="L345" s="31" t="str">
        <f>'Data Catalogue 2023_RSS'!L345</f>
        <v>EM-DAT, The International Disaster Database, Centre for Research on the Epidemiology of Disasters</v>
      </c>
      <c r="M345" s="32" cm="1">
        <f t="array" ref="M345">INDEX('Codebook Machine Read'!T:T,MATCH(TRUE,INDEX('Codebook Machine Read'!S:S='Data Catalogue 2023_RSS'!M345,0),0))</f>
        <v>139</v>
      </c>
      <c r="N345" s="32">
        <f>VLOOKUP('Data Catalogue 2023_RSS'!N345,'Codebook Machine Read'!D:E,2,FALSE)</f>
        <v>16</v>
      </c>
      <c r="O345" s="32">
        <f>VLOOKUP('Data Catalogue 2023_RSS'!O345,'Codebook Machine Read'!A:B,2,FALSE)</f>
        <v>1</v>
      </c>
      <c r="P345" s="33">
        <f>VLOOKUP('Data Catalogue 2023_RSS'!P345,'Codebook Machine Read'!V:W,2,FALSE)</f>
        <v>16</v>
      </c>
      <c r="Q345" s="32">
        <f>VLOOKUP('Data Catalogue 2023_RSS'!Q345,'Codebook Machine Read'!Y:Z,2,FALSE)</f>
        <v>3</v>
      </c>
      <c r="R345" s="32">
        <f>VLOOKUP('Data Catalogue 2023_RSS'!R345,'Codebook Machine Read'!AB:AC,2,FALSE)</f>
        <v>2</v>
      </c>
      <c r="S345" s="34">
        <f>VLOOKUP('Data Catalogue 2023_Excel'!R345,'Codebook Machine Read'!G:H,2,FALSE)</f>
        <v>2</v>
      </c>
      <c r="T345" s="36">
        <f>'Data Catalogue 2023_RSS'!T345</f>
        <v>1900</v>
      </c>
      <c r="U345" s="36">
        <f>'Data Catalogue 2023_RSS'!U345</f>
        <v>2023</v>
      </c>
      <c r="V345" s="34">
        <f>VLOOKUP('Data Catalogue 2023_Excel'!S345,'Codebook Machine Read'!$P:$Q,2, FALSE)</f>
        <v>99</v>
      </c>
      <c r="W345" s="31" t="str">
        <f>'Data Catalogue 2023_RSS'!W345</f>
        <v>https://public.emdat.be/</v>
      </c>
      <c r="X345" s="35">
        <f>'Data Catalogue 2023_RSS'!X345</f>
        <v>0</v>
      </c>
      <c r="Y345" s="35">
        <f>'Data Catalogue 2023_RSS'!Y345</f>
        <v>0</v>
      </c>
      <c r="Z345" s="35">
        <f>'Data Catalogue 2023_RSS'!Z345</f>
        <v>0</v>
      </c>
      <c r="AA345" s="35">
        <f>'Data Catalogue 2023_RSS'!AA345</f>
        <v>0</v>
      </c>
      <c r="AB345" s="35">
        <f>'Data Catalogue 2023_RSS'!AB345</f>
        <v>1</v>
      </c>
      <c r="AC345" s="35">
        <f>'Data Catalogue 2023_RSS'!AC345</f>
        <v>1</v>
      </c>
      <c r="AD345" s="35">
        <f>'Data Catalogue 2023_RSS'!AD345</f>
        <v>1</v>
      </c>
      <c r="AE345" s="35">
        <f>'Data Catalogue 2023_RSS'!AE345</f>
        <v>1</v>
      </c>
      <c r="AF345" s="31" t="str">
        <f>'Data Catalogue 2023_RSS'!AF345</f>
        <v>EM-DAT contains data on the occurrence and impacts of over 26,000 mass disasters worldwide from 1900 to the present day. The database is compiled from various sources, including UN agencies, non-governmental organizations, reinsurance companies, research institutes, and press agencies. Accessibility requires registration. Dataset can also be accessed here: https://data.humdata.org/dataset/74163686-a029-4e27-8fbf-c5bfcd13f953/resource/c5ce40d6-07b1-4f36-955a-d6196436ff6b/download/emdat-country-profiles_2023_07_31.xlsx</v>
      </c>
    </row>
    <row r="346" spans="1:32" x14ac:dyDescent="0.2">
      <c r="A346" s="30">
        <f>'Data Catalogue 2023_RSS'!A346</f>
        <v>344</v>
      </c>
      <c r="B346" s="30">
        <f>'Data Catalogue 2023_RSS'!B346</f>
        <v>80</v>
      </c>
      <c r="C346" s="30">
        <f>'Data Catalogue 2023_RSS'!C346</f>
        <v>2</v>
      </c>
      <c r="D346" s="30" t="str">
        <f>'Data Catalogue 2023_RSS'!D346</f>
        <v>80.2</v>
      </c>
      <c r="E346" s="31" t="str">
        <f>'Data Catalogue 2023_RSS'!E346</f>
        <v>Morbidity rate arising from climate change (including disease arises from climate change)</v>
      </c>
      <c r="F346" s="32">
        <f>VLOOKUP('Data Catalogue 2023_RSS'!F346,'Codebook Machine Read'!J:K,2,FALSE)</f>
        <v>5</v>
      </c>
      <c r="G346" s="32">
        <f>VLOOKUP('Data Catalogue 2023_RSS'!G346,'Codebook Machine Read'!AE:AF,2,FALSE)</f>
        <v>5</v>
      </c>
      <c r="H346" s="32" t="str">
        <f>'Data Catalogue 2023_RSS'!H346</f>
        <v>state</v>
      </c>
      <c r="I346" s="32">
        <f>'Data Catalogue 2023_RSS'!I346</f>
        <v>169</v>
      </c>
      <c r="J346" s="30" t="str">
        <f>'Data Catalogue 2023_RSS'!J346</f>
        <v>climindex.phy.morbrclimchg.state.entity</v>
      </c>
      <c r="K346" s="30" t="str">
        <f>'Data Catalogue 2023_RSS'!K346</f>
        <v>climindex.phy.morbrclimchg.state.entity.80.2</v>
      </c>
      <c r="L346" s="31" t="str">
        <f>'Data Catalogue 2023_RSS'!L346</f>
        <v>Ministry of Health (MOH)</v>
      </c>
      <c r="M346" s="32" cm="1">
        <f t="array" ref="M346">INDEX('Codebook Machine Read'!T:T,MATCH(TRUE,INDEX('Codebook Machine Read'!S:S='Data Catalogue 2023_RSS'!M346,0),0))</f>
        <v>107</v>
      </c>
      <c r="N346" s="32">
        <f>VLOOKUP('Data Catalogue 2023_RSS'!N346,'Codebook Machine Read'!D:E,2,FALSE)</f>
        <v>39</v>
      </c>
      <c r="O346" s="32">
        <f>VLOOKUP('Data Catalogue 2023_RSS'!O346,'Codebook Machine Read'!A:B,2,FALSE)</f>
        <v>1</v>
      </c>
      <c r="P346" s="33">
        <f>VLOOKUP('Data Catalogue 2023_RSS'!P346,'Codebook Machine Read'!V:W,2,FALSE)</f>
        <v>41</v>
      </c>
      <c r="Q346" s="32">
        <f>VLOOKUP('Data Catalogue 2023_RSS'!Q346,'Codebook Machine Read'!Y:Z,2,FALSE)</f>
        <v>1</v>
      </c>
      <c r="R346" s="32">
        <f>VLOOKUP('Data Catalogue 2023_RSS'!R346,'Codebook Machine Read'!AB:AC,2,FALSE)</f>
        <v>1</v>
      </c>
      <c r="S346" s="34">
        <f>VLOOKUP('Data Catalogue 2023_Excel'!R346,'Codebook Machine Read'!G:H,2,FALSE)</f>
        <v>0</v>
      </c>
      <c r="T346" s="36">
        <f>'Data Catalogue 2023_RSS'!T346</f>
        <v>0</v>
      </c>
      <c r="U346" s="36">
        <f>'Data Catalogue 2023_RSS'!U346</f>
        <v>0</v>
      </c>
      <c r="V346" s="34">
        <f>VLOOKUP('Data Catalogue 2023_Excel'!S346,'Codebook Machine Read'!$P:$Q,2, FALSE)</f>
        <v>0</v>
      </c>
      <c r="W346" s="31" t="str">
        <f>'Data Catalogue 2023_RSS'!W346</f>
        <v>Not available</v>
      </c>
      <c r="X346" s="35">
        <f>'Data Catalogue 2023_RSS'!X346</f>
        <v>0</v>
      </c>
      <c r="Y346" s="35">
        <f>'Data Catalogue 2023_RSS'!Y346</f>
        <v>0</v>
      </c>
      <c r="Z346" s="35">
        <f>'Data Catalogue 2023_RSS'!Z346</f>
        <v>0</v>
      </c>
      <c r="AA346" s="35">
        <f>'Data Catalogue 2023_RSS'!AA346</f>
        <v>0</v>
      </c>
      <c r="AB346" s="35">
        <f>'Data Catalogue 2023_RSS'!AB346</f>
        <v>1</v>
      </c>
      <c r="AC346" s="35">
        <f>'Data Catalogue 2023_RSS'!AC346</f>
        <v>1</v>
      </c>
      <c r="AD346" s="35">
        <f>'Data Catalogue 2023_RSS'!AD346</f>
        <v>1</v>
      </c>
      <c r="AE346" s="35">
        <f>'Data Catalogue 2023_RSS'!AE346</f>
        <v>1</v>
      </c>
      <c r="AF346" s="31" t="str">
        <f>'Data Catalogue 2023_RSS'!AF346</f>
        <v>Only general data on specific years are available based on the National Health &amp; Morbidity Survey conducted by National Institute of Health, Ministry of Health Malaysia: https://iku.gov.my/nhms (On the NHMS Report, Infographics and Fact Sheet section)</v>
      </c>
    </row>
    <row r="347" spans="1:32" x14ac:dyDescent="0.2">
      <c r="A347" s="30">
        <f>'Data Catalogue 2023_RSS'!A347</f>
        <v>345</v>
      </c>
      <c r="B347" s="30">
        <f>'Data Catalogue 2023_RSS'!B347</f>
        <v>81</v>
      </c>
      <c r="C347" s="30">
        <f>'Data Catalogue 2023_RSS'!C347</f>
        <v>1</v>
      </c>
      <c r="D347" s="30" t="str">
        <f>'Data Catalogue 2023_RSS'!D347</f>
        <v>81.1</v>
      </c>
      <c r="E347" s="31" t="str">
        <f>'Data Catalogue 2023_RSS'!E347</f>
        <v>Climate risk index</v>
      </c>
      <c r="F347" s="32">
        <f>VLOOKUP('Data Catalogue 2023_RSS'!F347,'Codebook Machine Read'!J:K,2,FALSE)</f>
        <v>5</v>
      </c>
      <c r="G347" s="32">
        <f>VLOOKUP('Data Catalogue 2023_RSS'!G347,'Codebook Machine Read'!AE:AF,2,FALSE)</f>
        <v>5</v>
      </c>
      <c r="H347" s="32" t="str">
        <f>'Data Catalogue 2023_RSS'!H347</f>
        <v>country</v>
      </c>
      <c r="I347" s="32">
        <f>'Data Catalogue 2023_RSS'!I347</f>
        <v>170</v>
      </c>
      <c r="J347" s="30" t="str">
        <f>'Data Catalogue 2023_RSS'!J347</f>
        <v>climindex.phy.indclimrisk.country.eccriskinf</v>
      </c>
      <c r="K347" s="30" t="str">
        <f>'Data Catalogue 2023_RSS'!K347</f>
        <v>climindex.phy.indclimrisk.country.eccriskinf.81.1</v>
      </c>
      <c r="L347" s="31" t="str">
        <f>'Data Catalogue 2023_RSS'!L347</f>
        <v>INFORM (European Commission)</v>
      </c>
      <c r="M347" s="32" cm="1">
        <f t="array" ref="M347">INDEX('Codebook Machine Read'!T:T,MATCH(TRUE,INDEX('Codebook Machine Read'!S:S='Data Catalogue 2023_RSS'!M347,0),0))</f>
        <v>69</v>
      </c>
      <c r="N347" s="32">
        <f>VLOOKUP('Data Catalogue 2023_RSS'!N347,'Codebook Machine Read'!D:E,2,FALSE)</f>
        <v>9</v>
      </c>
      <c r="O347" s="32">
        <f>VLOOKUP('Data Catalogue 2023_RSS'!O347,'Codebook Machine Read'!A:B,2,FALSE)</f>
        <v>2</v>
      </c>
      <c r="P347" s="33">
        <f>VLOOKUP('Data Catalogue 2023_RSS'!P347,'Codebook Machine Read'!V:W,2,FALSE)</f>
        <v>44</v>
      </c>
      <c r="Q347" s="32">
        <f>VLOOKUP('Data Catalogue 2023_RSS'!Q347,'Codebook Machine Read'!Y:Z,2,FALSE)</f>
        <v>3</v>
      </c>
      <c r="R347" s="32">
        <f>VLOOKUP('Data Catalogue 2023_RSS'!R347,'Codebook Machine Read'!AB:AC,2,FALSE)</f>
        <v>2</v>
      </c>
      <c r="S347" s="34">
        <f>VLOOKUP('Data Catalogue 2023_Excel'!R347,'Codebook Machine Read'!G:H,2,FALSE)</f>
        <v>1</v>
      </c>
      <c r="T347" s="36">
        <f>'Data Catalogue 2023_RSS'!T347</f>
        <v>0</v>
      </c>
      <c r="U347" s="36">
        <f>'Data Catalogue 2023_RSS'!U347</f>
        <v>0</v>
      </c>
      <c r="V347" s="34">
        <f>VLOOKUP('Data Catalogue 2023_Excel'!S347,'Codebook Machine Read'!$P:$Q,2, FALSE)</f>
        <v>99</v>
      </c>
      <c r="W347" s="31" t="str">
        <f>'Data Catalogue 2023_RSS'!W347</f>
        <v>https://drmkc.jrc.ec.europa.eu/inform-index/INFORM-Climate-Change/Results-and-data</v>
      </c>
      <c r="X347" s="35">
        <f>'Data Catalogue 2023_RSS'!X347</f>
        <v>0</v>
      </c>
      <c r="Y347" s="35">
        <f>'Data Catalogue 2023_RSS'!Y347</f>
        <v>1</v>
      </c>
      <c r="Z347" s="35">
        <f>'Data Catalogue 2023_RSS'!Z347</f>
        <v>1</v>
      </c>
      <c r="AA347" s="35">
        <f>'Data Catalogue 2023_RSS'!AA347</f>
        <v>1</v>
      </c>
      <c r="AB347" s="35">
        <f>'Data Catalogue 2023_RSS'!AB347</f>
        <v>1</v>
      </c>
      <c r="AC347" s="35">
        <f>'Data Catalogue 2023_RSS'!AC347</f>
        <v>1</v>
      </c>
      <c r="AD347" s="35">
        <f>'Data Catalogue 2023_RSS'!AD347</f>
        <v>1</v>
      </c>
      <c r="AE347" s="35">
        <f>'Data Catalogue 2023_RSS'!AE347</f>
        <v>1</v>
      </c>
      <c r="AF347" s="31" t="str">
        <f>'Data Catalogue 2023_RSS'!AF347</f>
        <v>INFORM Climate Change Risk Index is an upgrade of INFORM Risk Index as it includes climate and socio-economic projections. It provides quantified estimates of the impacts of climate change on the future risk of humanitarian crises and disasters. The results are intended to inform policy choices across climate mitigation, climate adaptation, disaster risk reduction, sustainable development and humanitarian assistance.</v>
      </c>
    </row>
    <row r="348" spans="1:32" x14ac:dyDescent="0.2">
      <c r="A348" s="30">
        <f>'Data Catalogue 2023_RSS'!A348</f>
        <v>346</v>
      </c>
      <c r="B348" s="30">
        <f>'Data Catalogue 2023_RSS'!B348</f>
        <v>82</v>
      </c>
      <c r="C348" s="30">
        <f>'Data Catalogue 2023_RSS'!C348</f>
        <v>1</v>
      </c>
      <c r="D348" s="30" t="str">
        <f>'Data Catalogue 2023_RSS'!D348</f>
        <v>82.1</v>
      </c>
      <c r="E348" s="31" t="str">
        <f>'Data Catalogue 2023_RSS'!E348</f>
        <v>Vegetation Health Index</v>
      </c>
      <c r="F348" s="32">
        <f>VLOOKUP('Data Catalogue 2023_RSS'!F348,'Codebook Machine Read'!J:K,2,FALSE)</f>
        <v>5</v>
      </c>
      <c r="G348" s="32">
        <f>VLOOKUP('Data Catalogue 2023_RSS'!G348,'Codebook Machine Read'!AE:AF,2,FALSE)</f>
        <v>5</v>
      </c>
      <c r="H348" s="32" t="str">
        <f>'Data Catalogue 2023_RSS'!H348</f>
        <v>location</v>
      </c>
      <c r="I348" s="32">
        <f>'Data Catalogue 2023_RSS'!I348</f>
        <v>171</v>
      </c>
      <c r="J348" s="30" t="str">
        <f>'Data Catalogue 2023_RSS'!J348</f>
        <v>climindex.phy.indvegheal.location.noaastar</v>
      </c>
      <c r="K348" s="30" t="str">
        <f>'Data Catalogue 2023_RSS'!K348</f>
        <v>climindex.phy.indvegheal.location.noaastar.82.1</v>
      </c>
      <c r="L348" s="31" t="str">
        <f>'Data Catalogue 2023_RSS'!L348</f>
        <v>National Oceanic and Atmospheric Administration Center for Satellite Applications and Research (NOAA STAR)</v>
      </c>
      <c r="M348" s="32" cm="1">
        <f t="array" ref="M348">INDEX('Codebook Machine Read'!T:T,MATCH(TRUE,INDEX('Codebook Machine Read'!S:S='Data Catalogue 2023_RSS'!M348,0),0))</f>
        <v>133</v>
      </c>
      <c r="N348" s="32">
        <f>VLOOKUP('Data Catalogue 2023_RSS'!N348,'Codebook Machine Read'!D:E,2,FALSE)</f>
        <v>24</v>
      </c>
      <c r="O348" s="32">
        <f>VLOOKUP('Data Catalogue 2023_RSS'!O348,'Codebook Machine Read'!A:B,2,FALSE)</f>
        <v>1</v>
      </c>
      <c r="P348" s="33">
        <f>VLOOKUP('Data Catalogue 2023_RSS'!P348,'Codebook Machine Read'!V:W,2,FALSE)</f>
        <v>100</v>
      </c>
      <c r="Q348" s="32">
        <f>VLOOKUP('Data Catalogue 2023_RSS'!Q348,'Codebook Machine Read'!Y:Z,2,FALSE)</f>
        <v>3</v>
      </c>
      <c r="R348" s="32">
        <f>VLOOKUP('Data Catalogue 2023_RSS'!R348,'Codebook Machine Read'!AB:AC,2,FALSE)</f>
        <v>2</v>
      </c>
      <c r="S348" s="34">
        <f>VLOOKUP('Data Catalogue 2023_Excel'!R348,'Codebook Machine Read'!G:H,2,FALSE)</f>
        <v>1</v>
      </c>
      <c r="T348" s="36">
        <f>'Data Catalogue 2023_RSS'!T348</f>
        <v>1981</v>
      </c>
      <c r="U348" s="36">
        <f>'Data Catalogue 2023_RSS'!U348</f>
        <v>2023</v>
      </c>
      <c r="V348" s="34">
        <f>VLOOKUP('Data Catalogue 2023_Excel'!S348,'Codebook Machine Read'!$P:$Q,2, FALSE)</f>
        <v>99</v>
      </c>
      <c r="W348" s="31" t="str">
        <f>'Data Catalogue 2023_RSS'!W348</f>
        <v>https://resourcewatch.org/data/explore/foo_051_Vegetation-Condition-Index-NDVI-anomalies?section=Discover&amp;selectedCollection=&amp;zoom=3&amp;lat=0&amp;lng=0&amp;pitch=0&amp;bearing=0&amp;basemap=dark&amp;labels=light&amp;layers=%255B%257B%2522dataset%2522%253A%25222447d765-dc04-4e4a-aeaa-904760e94991%2522%252C%2522opacity%2522%253A1%252C%2522layer%2522%253A%252237a89e36-119b-451f-8d0f-321acfae6acd%2522%257D%255D&amp;aoi=&amp;page=1&amp;sort=most-viewed&amp;sortDirection=-1</v>
      </c>
      <c r="X348" s="35">
        <f>'Data Catalogue 2023_RSS'!X348</f>
        <v>0</v>
      </c>
      <c r="Y348" s="35">
        <f>'Data Catalogue 2023_RSS'!Y348</f>
        <v>1</v>
      </c>
      <c r="Z348" s="35">
        <f>'Data Catalogue 2023_RSS'!Z348</f>
        <v>1</v>
      </c>
      <c r="AA348" s="35">
        <f>'Data Catalogue 2023_RSS'!AA348</f>
        <v>0</v>
      </c>
      <c r="AB348" s="35">
        <f>'Data Catalogue 2023_RSS'!AB348</f>
        <v>0</v>
      </c>
      <c r="AC348" s="35">
        <f>'Data Catalogue 2023_RSS'!AC348</f>
        <v>1</v>
      </c>
      <c r="AD348" s="35">
        <f>'Data Catalogue 2023_RSS'!AD348</f>
        <v>1</v>
      </c>
      <c r="AE348" s="35">
        <f>'Data Catalogue 2023_RSS'!AE348</f>
        <v>1</v>
      </c>
      <c r="AF348" s="31" t="str">
        <f>'Data Catalogue 2023_RSS'!AF348</f>
        <v>The Vegetation Condition Index (VCI) is a proxy for moisture conditions. The STAR Vegetation Health Index is a product from NOAA's National Environmental Satellite, Data, and Information Service (NOAA-NESDIS) Global and Regional Vegetation Heath (VH) system estimating vegetation health, moisture condition, and thermal condition. VH products can be used as proxy data for monitoring vegetation health, drought, soil saturation, moisture and thermal conditions, fire risk, greenness of vegetation cover, vegetation fraction, leaf area index, start/end of the growing season, crop and pasture productivity, teleconnection with El Niño–Southern Oscillation (ENSO), desertification, mosquito-borne diseases, invasive species, ecological resources, land degradation, etc.</v>
      </c>
    </row>
    <row r="349" spans="1:32" x14ac:dyDescent="0.2">
      <c r="A349" s="30">
        <f>'Data Catalogue 2023_RSS'!A349</f>
        <v>347</v>
      </c>
      <c r="B349" s="30">
        <f>'Data Catalogue 2023_RSS'!B349</f>
        <v>82</v>
      </c>
      <c r="C349" s="30">
        <f>'Data Catalogue 2023_RSS'!C349</f>
        <v>2</v>
      </c>
      <c r="D349" s="30" t="str">
        <f>'Data Catalogue 2023_RSS'!D349</f>
        <v>82.2</v>
      </c>
      <c r="E349" s="31" t="str">
        <f>'Data Catalogue 2023_RSS'!E349</f>
        <v>Vegetation Health Index</v>
      </c>
      <c r="F349" s="32">
        <f>VLOOKUP('Data Catalogue 2023_RSS'!F349,'Codebook Machine Read'!J:K,2,FALSE)</f>
        <v>5</v>
      </c>
      <c r="G349" s="32">
        <f>VLOOKUP('Data Catalogue 2023_RSS'!G349,'Codebook Machine Read'!AE:AF,2,FALSE)</f>
        <v>5</v>
      </c>
      <c r="H349" s="32" t="str">
        <f>'Data Catalogue 2023_RSS'!H349</f>
        <v>location</v>
      </c>
      <c r="I349" s="32">
        <f>'Data Catalogue 2023_RSS'!I349</f>
        <v>171</v>
      </c>
      <c r="J349" s="30" t="str">
        <f>'Data Catalogue 2023_RSS'!J349</f>
        <v>climindex.phy.indvegheal.location.noaastar</v>
      </c>
      <c r="K349" s="30" t="str">
        <f>'Data Catalogue 2023_RSS'!K349</f>
        <v>climindex.phy.indvegheal.location.noaastar.82.2</v>
      </c>
      <c r="L349" s="31" t="str">
        <f>'Data Catalogue 2023_RSS'!L349</f>
        <v>National Oceanic and Atmospheric Administration Center for Satellite Applications and Research (NOAA STAR)</v>
      </c>
      <c r="M349" s="32" cm="1">
        <f t="array" ref="M349">INDEX('Codebook Machine Read'!T:T,MATCH(TRUE,INDEX('Codebook Machine Read'!S:S='Data Catalogue 2023_RSS'!M349,0),0))</f>
        <v>133</v>
      </c>
      <c r="N349" s="32">
        <f>VLOOKUP('Data Catalogue 2023_RSS'!N349,'Codebook Machine Read'!D:E,2,FALSE)</f>
        <v>24</v>
      </c>
      <c r="O349" s="32">
        <f>VLOOKUP('Data Catalogue 2023_RSS'!O349,'Codebook Machine Read'!A:B,2,FALSE)</f>
        <v>1</v>
      </c>
      <c r="P349" s="33">
        <f>VLOOKUP('Data Catalogue 2023_RSS'!P349,'Codebook Machine Read'!V:W,2,FALSE)</f>
        <v>100</v>
      </c>
      <c r="Q349" s="32">
        <f>VLOOKUP('Data Catalogue 2023_RSS'!Q349,'Codebook Machine Read'!Y:Z,2,FALSE)</f>
        <v>3</v>
      </c>
      <c r="R349" s="32">
        <f>VLOOKUP('Data Catalogue 2023_RSS'!R349,'Codebook Machine Read'!AB:AC,2,FALSE)</f>
        <v>2</v>
      </c>
      <c r="S349" s="34">
        <f>VLOOKUP('Data Catalogue 2023_Excel'!R349,'Codebook Machine Read'!G:H,2,FALSE)</f>
        <v>1</v>
      </c>
      <c r="T349" s="36">
        <f>'Data Catalogue 2023_RSS'!T349</f>
        <v>1981</v>
      </c>
      <c r="U349" s="36">
        <f>'Data Catalogue 2023_RSS'!U349</f>
        <v>2023</v>
      </c>
      <c r="V349" s="34">
        <f>VLOOKUP('Data Catalogue 2023_Excel'!S349,'Codebook Machine Read'!$P:$Q,2, FALSE)</f>
        <v>99</v>
      </c>
      <c r="W349" s="31" t="str">
        <f>'Data Catalogue 2023_RSS'!W349</f>
        <v>https://resourcewatch.org/data/explore/foo024nrt-Vegetation-Health-Index_replacement_4?section=Discover&amp;selectedCollection=&amp;zoom=2.290577937314927&amp;lat=12.937353141658777&amp;lng=22.870458416481988&amp;pitch=0&amp;bearing=0&amp;basemap=dark&amp;labels=light&amp;layers=%255B%257B%2522dataset%2522%253A%2522c12446ce-174f-4ffb-b2f7-77ecb0116aba%2522%252C%2522opacity%2522%253A1%252C%2522layer%2522%253A%2522ee8addd7-f390-4bd7-8b11-471cc304159c%2522%257D%255D&amp;aoi=&amp;page=1&amp;sort=most-viewed&amp;sortDirection=-1</v>
      </c>
      <c r="X349" s="35">
        <f>'Data Catalogue 2023_RSS'!X349</f>
        <v>0</v>
      </c>
      <c r="Y349" s="35">
        <f>'Data Catalogue 2023_RSS'!Y349</f>
        <v>1</v>
      </c>
      <c r="Z349" s="35">
        <f>'Data Catalogue 2023_RSS'!Z349</f>
        <v>1</v>
      </c>
      <c r="AA349" s="35">
        <f>'Data Catalogue 2023_RSS'!AA349</f>
        <v>0</v>
      </c>
      <c r="AB349" s="35">
        <f>'Data Catalogue 2023_RSS'!AB349</f>
        <v>0</v>
      </c>
      <c r="AC349" s="35">
        <f>'Data Catalogue 2023_RSS'!AC349</f>
        <v>1</v>
      </c>
      <c r="AD349" s="35">
        <f>'Data Catalogue 2023_RSS'!AD349</f>
        <v>1</v>
      </c>
      <c r="AE349" s="35">
        <f>'Data Catalogue 2023_RSS'!AE349</f>
        <v>1</v>
      </c>
      <c r="AF349" s="31" t="str">
        <f>'Data Catalogue 2023_RSS'!AF349</f>
        <v>The STAR Vegetation Health Index is a product from NOAA's National Environmental Satellite, Data, and Information Service (NOAA-NESDIS) Global and Regional Vegetation Heath (VH) system estimating vegetation health, moisture condition, and thermal condition. VH products can be used as proxy data for monitoring vegetation health, drought, soil saturation, moisture and thermal conditions, fire risk, greenness of vegetation cover, vegetation fraction, leaf area index, start/end of the growing season, crop and pasture productivity, teleconnection with El Niño–Southern Oscillation (ENSO), desertification, mosquito-borne diseases, invasive species, ecological resources, land degradation, etc. The Vegetation Health Index (VHI) is a proxy characterizing vegetation health or a combined estimation of moisture and thermal conditions.</v>
      </c>
    </row>
    <row r="350" spans="1:32" x14ac:dyDescent="0.2">
      <c r="A350" s="30">
        <f>'Data Catalogue 2023_RSS'!A350</f>
        <v>348</v>
      </c>
      <c r="B350" s="30">
        <f>'Data Catalogue 2023_RSS'!B350</f>
        <v>83</v>
      </c>
      <c r="C350" s="30">
        <f>'Data Catalogue 2023_RSS'!C350</f>
        <v>1</v>
      </c>
      <c r="D350" s="30" t="str">
        <f>'Data Catalogue 2023_RSS'!D350</f>
        <v>83.1</v>
      </c>
      <c r="E350" s="31" t="str">
        <f>'Data Catalogue 2023_RSS'!E350</f>
        <v xml:space="preserve">Normalized Difference Vegetation Index </v>
      </c>
      <c r="F350" s="32">
        <f>VLOOKUP('Data Catalogue 2023_RSS'!F350,'Codebook Machine Read'!J:K,2,FALSE)</f>
        <v>5</v>
      </c>
      <c r="G350" s="32">
        <f>VLOOKUP('Data Catalogue 2023_RSS'!G350,'Codebook Machine Read'!AE:AF,2,FALSE)</f>
        <v>5</v>
      </c>
      <c r="H350" s="32" t="str">
        <f>'Data Catalogue 2023_RSS'!H350</f>
        <v>bylocationmap</v>
      </c>
      <c r="I350" s="32">
        <f>'Data Catalogue 2023_RSS'!I350</f>
        <v>172</v>
      </c>
      <c r="J350" s="30" t="str">
        <f>'Data Catalogue 2023_RSS'!J350</f>
        <v>climindex.phy.indndvi.bylocationmap.copernicus</v>
      </c>
      <c r="K350" s="30" t="str">
        <f>'Data Catalogue 2023_RSS'!K350</f>
        <v>climindex.phy.indndvi.bylocationmap.copernicus.83.1</v>
      </c>
      <c r="L350" s="31" t="str">
        <f>'Data Catalogue 2023_RSS'!L350</f>
        <v>Copernicus Global Land Service/Sentinel-3 OLCI</v>
      </c>
      <c r="M350" s="32" cm="1">
        <f t="array" ref="M350">INDEX('Codebook Machine Read'!T:T,MATCH(TRUE,INDEX('Codebook Machine Read'!S:S='Data Catalogue 2023_RSS'!M350,0),0))</f>
        <v>66</v>
      </c>
      <c r="N350" s="32">
        <f>VLOOKUP('Data Catalogue 2023_RSS'!N350,'Codebook Machine Read'!D:E,2,FALSE)</f>
        <v>25</v>
      </c>
      <c r="O350" s="32">
        <f>VLOOKUP('Data Catalogue 2023_RSS'!O350,'Codebook Machine Read'!A:B,2,FALSE)</f>
        <v>1</v>
      </c>
      <c r="P350" s="33">
        <f>VLOOKUP('Data Catalogue 2023_RSS'!P350,'Codebook Machine Read'!V:W,2,FALSE)</f>
        <v>26</v>
      </c>
      <c r="Q350" s="32">
        <f>VLOOKUP('Data Catalogue 2023_RSS'!Q350,'Codebook Machine Read'!Y:Z,2,FALSE)</f>
        <v>3</v>
      </c>
      <c r="R350" s="32">
        <f>VLOOKUP('Data Catalogue 2023_RSS'!R350,'Codebook Machine Read'!AB:AC,2,FALSE)</f>
        <v>2</v>
      </c>
      <c r="S350" s="34">
        <f>VLOOKUP('Data Catalogue 2023_Excel'!R350,'Codebook Machine Read'!G:H,2,FALSE)</f>
        <v>2</v>
      </c>
      <c r="T350" s="36">
        <f>'Data Catalogue 2023_RSS'!T350</f>
        <v>0</v>
      </c>
      <c r="U350" s="36">
        <f>'Data Catalogue 2023_RSS'!U350</f>
        <v>0</v>
      </c>
      <c r="V350" s="34">
        <f>VLOOKUP('Data Catalogue 2023_Excel'!S350,'Codebook Machine Read'!$P:$Q,2, FALSE)</f>
        <v>2</v>
      </c>
      <c r="W350" s="31" t="str">
        <f>'Data Catalogue 2023_RSS'!W350</f>
        <v>https://land.copernicus.eu/global/products/ndvi</v>
      </c>
      <c r="X350" s="35">
        <f>'Data Catalogue 2023_RSS'!X350</f>
        <v>0</v>
      </c>
      <c r="Y350" s="35">
        <f>'Data Catalogue 2023_RSS'!Y350</f>
        <v>1</v>
      </c>
      <c r="Z350" s="35">
        <f>'Data Catalogue 2023_RSS'!Z350</f>
        <v>1</v>
      </c>
      <c r="AA350" s="35">
        <f>'Data Catalogue 2023_RSS'!AA350</f>
        <v>0</v>
      </c>
      <c r="AB350" s="35">
        <f>'Data Catalogue 2023_RSS'!AB350</f>
        <v>0</v>
      </c>
      <c r="AC350" s="35">
        <f>'Data Catalogue 2023_RSS'!AC350</f>
        <v>1</v>
      </c>
      <c r="AD350" s="35">
        <f>'Data Catalogue 2023_RSS'!AD350</f>
        <v>1</v>
      </c>
      <c r="AE350" s="35">
        <f>'Data Catalogue 2023_RSS'!AE350</f>
        <v>1</v>
      </c>
      <c r="AF350" s="31" t="str">
        <f>'Data Catalogue 2023_RSS'!AF350</f>
        <v>More information on the products can be found at each product page. Click on the requested product and check the product characteristics at the bottom of the page. A brief description is provided in the different characteristic tabs, more details can be found in the documents as references in the Documents tab. Normalized Difference Vegetation Index (NDVI) is an indicator of the greenness of the biomes. It is a widely used indicator for ecosystems monitoring. Its formula is NDVI = (REF_nir - REF_red)/(REF_nir + REF_red) where REF_nir and REF_red are the spectral reflectances measured in the near infrared and red wavebands respectively.</v>
      </c>
    </row>
    <row r="351" spans="1:32" x14ac:dyDescent="0.2">
      <c r="A351" s="30">
        <f>'Data Catalogue 2023_RSS'!A351</f>
        <v>349</v>
      </c>
      <c r="B351" s="30">
        <f>'Data Catalogue 2023_RSS'!B351</f>
        <v>84</v>
      </c>
      <c r="C351" s="30">
        <f>'Data Catalogue 2023_RSS'!C351</f>
        <v>1</v>
      </c>
      <c r="D351" s="30" t="str">
        <f>'Data Catalogue 2023_RSS'!D351</f>
        <v>84.1</v>
      </c>
      <c r="E351" s="31" t="str">
        <f>'Data Catalogue 2023_RSS'!E351</f>
        <v>Waste management indicators (e.g. Solid waste disposed)</v>
      </c>
      <c r="F351" s="32">
        <f>VLOOKUP('Data Catalogue 2023_RSS'!F351,'Codebook Machine Read'!J:K,2,FALSE)</f>
        <v>3</v>
      </c>
      <c r="G351" s="32">
        <f>VLOOKUP('Data Catalogue 2023_RSS'!G351,'Codebook Machine Read'!AE:AF,2,FALSE)</f>
        <v>6</v>
      </c>
      <c r="H351" s="32" t="str">
        <f>'Data Catalogue 2023_RSS'!H351</f>
        <v>entity</v>
      </c>
      <c r="I351" s="32">
        <f>'Data Catalogue 2023_RSS'!I351</f>
        <v>173</v>
      </c>
      <c r="J351" s="30" t="str">
        <f>'Data Catalogue 2023_RSS'!J351</f>
        <v>waste.tsens.wasmgmtind.entity.na</v>
      </c>
      <c r="K351" s="30" t="str">
        <f>'Data Catalogue 2023_RSS'!K351</f>
        <v>waste.tsens.wasmgmtind.entity.na.84.1</v>
      </c>
      <c r="L351" s="31" t="str">
        <f>'Data Catalogue 2023_RSS'!L351</f>
        <v>Ministry of Local Government Development (KPKT)</v>
      </c>
      <c r="M351" s="32" cm="1">
        <f t="array" ref="M351">INDEX('Codebook Machine Read'!T:T,MATCH(TRUE,INDEX('Codebook Machine Read'!S:S='Data Catalogue 2023_RSS'!M351,0),0))</f>
        <v>12</v>
      </c>
      <c r="N351" s="32">
        <f>VLOOKUP('Data Catalogue 2023_RSS'!N351,'Codebook Machine Read'!D:E,2,FALSE)</f>
        <v>15</v>
      </c>
      <c r="O351" s="32">
        <f>VLOOKUP('Data Catalogue 2023_RSS'!O351,'Codebook Machine Read'!A:B,2,FALSE)</f>
        <v>1</v>
      </c>
      <c r="P351" s="33">
        <f>VLOOKUP('Data Catalogue 2023_RSS'!P351,'Codebook Machine Read'!V:W,2,FALSE)</f>
        <v>0</v>
      </c>
      <c r="Q351" s="32">
        <f>VLOOKUP('Data Catalogue 2023_RSS'!Q351,'Codebook Machine Read'!Y:Z,2,FALSE)</f>
        <v>0</v>
      </c>
      <c r="R351" s="32">
        <f>VLOOKUP('Data Catalogue 2023_RSS'!R351,'Codebook Machine Read'!AB:AC,2,FALSE)</f>
        <v>0</v>
      </c>
      <c r="S351" s="34">
        <f>VLOOKUP('Data Catalogue 2023_Excel'!R351,'Codebook Machine Read'!G:H,2,FALSE)</f>
        <v>0</v>
      </c>
      <c r="T351" s="36">
        <f>'Data Catalogue 2023_RSS'!T351</f>
        <v>0</v>
      </c>
      <c r="U351" s="36">
        <f>'Data Catalogue 2023_RSS'!U351</f>
        <v>0</v>
      </c>
      <c r="V351" s="34">
        <f>VLOOKUP('Data Catalogue 2023_Excel'!S351,'Codebook Machine Read'!$P:$Q,2, FALSE)</f>
        <v>0</v>
      </c>
      <c r="W351" s="31" t="str">
        <f>'Data Catalogue 2023_RSS'!W351</f>
        <v>Not available</v>
      </c>
      <c r="X351" s="35">
        <f>'Data Catalogue 2023_RSS'!X351</f>
        <v>1</v>
      </c>
      <c r="Y351" s="35">
        <f>'Data Catalogue 2023_RSS'!Y351</f>
        <v>1</v>
      </c>
      <c r="Z351" s="35">
        <f>'Data Catalogue 2023_RSS'!Z351</f>
        <v>1</v>
      </c>
      <c r="AA351" s="35">
        <f>'Data Catalogue 2023_RSS'!AA351</f>
        <v>1</v>
      </c>
      <c r="AB351" s="35">
        <f>'Data Catalogue 2023_RSS'!AB351</f>
        <v>0</v>
      </c>
      <c r="AC351" s="35">
        <f>'Data Catalogue 2023_RSS'!AC351</f>
        <v>0</v>
      </c>
      <c r="AD351" s="35">
        <f>'Data Catalogue 2023_RSS'!AD351</f>
        <v>0</v>
      </c>
      <c r="AE351" s="35">
        <f>'Data Catalogue 2023_RSS'!AE351</f>
        <v>0</v>
      </c>
      <c r="AF351" s="31" t="str">
        <f>'Data Catalogue 2023_RSS'!AF351</f>
        <v>DOSM publishes data on municipal waste treated by types of treatment and disposal by state, and quantity of scheduled wastes generated by industry. Go to DOSM eStatistik &gt; click on 'Free Download' on the left pane on the page &gt; search 'Compendium of Environment Statistics' &gt; Table of Component 3. Data on solid waste disposed by facility and by category is published on a quarterly basis by KPKT.</v>
      </c>
    </row>
    <row r="352" spans="1:32" x14ac:dyDescent="0.2">
      <c r="A352" s="30">
        <f>'Data Catalogue 2023_RSS'!A352</f>
        <v>350</v>
      </c>
      <c r="B352" s="30">
        <f>'Data Catalogue 2023_RSS'!B352</f>
        <v>84</v>
      </c>
      <c r="C352" s="30">
        <f>'Data Catalogue 2023_RSS'!C352</f>
        <v>2</v>
      </c>
      <c r="D352" s="30" t="str">
        <f>'Data Catalogue 2023_RSS'!D352</f>
        <v>84.2</v>
      </c>
      <c r="E352" s="31" t="str">
        <f>'Data Catalogue 2023_RSS'!E352</f>
        <v>Waste management indicators (e.g. Solid waste disposed)</v>
      </c>
      <c r="F352" s="32">
        <f>VLOOKUP('Data Catalogue 2023_RSS'!F352,'Codebook Machine Read'!J:K,2,FALSE)</f>
        <v>3</v>
      </c>
      <c r="G352" s="32">
        <f>VLOOKUP('Data Catalogue 2023_RSS'!G352,'Codebook Machine Read'!AE:AF,2,FALSE)</f>
        <v>6</v>
      </c>
      <c r="H352" s="32" t="str">
        <f>'Data Catalogue 2023_RSS'!H352</f>
        <v>sector</v>
      </c>
      <c r="I352" s="32">
        <f>'Data Catalogue 2023_RSS'!I352</f>
        <v>174</v>
      </c>
      <c r="J352" s="30" t="str">
        <f>'Data Catalogue 2023_RSS'!J352</f>
        <v>waste.tsens.wasmgmtind.sector.na</v>
      </c>
      <c r="K352" s="30" t="str">
        <f>'Data Catalogue 2023_RSS'!K352</f>
        <v>waste.tsens.wasmgmtind.sector.na.84.2</v>
      </c>
      <c r="L352" s="31" t="str">
        <f>'Data Catalogue 2023_RSS'!L352</f>
        <v>Ministry of Local Government Development (KPKT)</v>
      </c>
      <c r="M352" s="32" cm="1">
        <f t="array" ref="M352">INDEX('Codebook Machine Read'!T:T,MATCH(TRUE,INDEX('Codebook Machine Read'!S:S='Data Catalogue 2023_RSS'!M352,0),0))</f>
        <v>12</v>
      </c>
      <c r="N352" s="32">
        <f>VLOOKUP('Data Catalogue 2023_RSS'!N352,'Codebook Machine Read'!D:E,2,FALSE)</f>
        <v>36</v>
      </c>
      <c r="O352" s="32">
        <f>VLOOKUP('Data Catalogue 2023_RSS'!O352,'Codebook Machine Read'!A:B,2,FALSE)</f>
        <v>1</v>
      </c>
      <c r="P352" s="33">
        <f>VLOOKUP('Data Catalogue 2023_RSS'!P352,'Codebook Machine Read'!V:W,2,FALSE)</f>
        <v>0</v>
      </c>
      <c r="Q352" s="32">
        <f>VLOOKUP('Data Catalogue 2023_RSS'!Q352,'Codebook Machine Read'!Y:Z,2,FALSE)</f>
        <v>0</v>
      </c>
      <c r="R352" s="32">
        <f>VLOOKUP('Data Catalogue 2023_RSS'!R352,'Codebook Machine Read'!AB:AC,2,FALSE)</f>
        <v>0</v>
      </c>
      <c r="S352" s="34">
        <f>VLOOKUP('Data Catalogue 2023_Excel'!R352,'Codebook Machine Read'!G:H,2,FALSE)</f>
        <v>0</v>
      </c>
      <c r="T352" s="36">
        <f>'Data Catalogue 2023_RSS'!T352</f>
        <v>0</v>
      </c>
      <c r="U352" s="36">
        <f>'Data Catalogue 2023_RSS'!U352</f>
        <v>0</v>
      </c>
      <c r="V352" s="34">
        <f>VLOOKUP('Data Catalogue 2023_Excel'!S352,'Codebook Machine Read'!$P:$Q,2, FALSE)</f>
        <v>0</v>
      </c>
      <c r="W352" s="31" t="str">
        <f>'Data Catalogue 2023_RSS'!W352</f>
        <v>Not available</v>
      </c>
      <c r="X352" s="35">
        <f>'Data Catalogue 2023_RSS'!X352</f>
        <v>1</v>
      </c>
      <c r="Y352" s="35">
        <f>'Data Catalogue 2023_RSS'!Y352</f>
        <v>1</v>
      </c>
      <c r="Z352" s="35">
        <f>'Data Catalogue 2023_RSS'!Z352</f>
        <v>1</v>
      </c>
      <c r="AA352" s="35">
        <f>'Data Catalogue 2023_RSS'!AA352</f>
        <v>1</v>
      </c>
      <c r="AB352" s="35">
        <f>'Data Catalogue 2023_RSS'!AB352</f>
        <v>0</v>
      </c>
      <c r="AC352" s="35">
        <f>'Data Catalogue 2023_RSS'!AC352</f>
        <v>0</v>
      </c>
      <c r="AD352" s="35">
        <f>'Data Catalogue 2023_RSS'!AD352</f>
        <v>0</v>
      </c>
      <c r="AE352" s="35">
        <f>'Data Catalogue 2023_RSS'!AE352</f>
        <v>0</v>
      </c>
      <c r="AF352" s="31" t="str">
        <f>'Data Catalogue 2023_RSS'!AF352</f>
        <v>DOSM publishes data on municipal waste treated by types of treatment and disposal by state, and quantity of scheduled wastes generated by industry. Go to DOSM eStatistik &gt; click on 'Free Download' on the left pane on the page &gt; search 'Compendium of Environment Statistics' &gt; Table of Component 3. Data on solid waste disposed by facility and by category is published on a quarterly basis by KPKT.</v>
      </c>
    </row>
    <row r="353" spans="1:32" x14ac:dyDescent="0.2">
      <c r="A353" s="30">
        <f>'Data Catalogue 2023_RSS'!A353</f>
        <v>351</v>
      </c>
      <c r="B353" s="30">
        <f>'Data Catalogue 2023_RSS'!B353</f>
        <v>84</v>
      </c>
      <c r="C353" s="30">
        <f>'Data Catalogue 2023_RSS'!C353</f>
        <v>3</v>
      </c>
      <c r="D353" s="30" t="str">
        <f>'Data Catalogue 2023_RSS'!D353</f>
        <v>84.3</v>
      </c>
      <c r="E353" s="31" t="str">
        <f>'Data Catalogue 2023_RSS'!E353</f>
        <v>Waste management indicators (e.g. Solid waste disposed)</v>
      </c>
      <c r="F353" s="32">
        <f>VLOOKUP('Data Catalogue 2023_RSS'!F353,'Codebook Machine Read'!J:K,2,FALSE)</f>
        <v>3</v>
      </c>
      <c r="G353" s="32">
        <f>VLOOKUP('Data Catalogue 2023_RSS'!G353,'Codebook Machine Read'!AE:AF,2,FALSE)</f>
        <v>6</v>
      </c>
      <c r="H353" s="32" t="str">
        <f>'Data Catalogue 2023_RSS'!H353</f>
        <v>state</v>
      </c>
      <c r="I353" s="32">
        <f>'Data Catalogue 2023_RSS'!I353</f>
        <v>175</v>
      </c>
      <c r="J353" s="30" t="str">
        <f>'Data Catalogue 2023_RSS'!J353</f>
        <v>waste.tsens.wasmgmtind.state.dosmmurnip</v>
      </c>
      <c r="K353" s="30" t="str">
        <f>'Data Catalogue 2023_RSS'!K353</f>
        <v>waste.tsens.wasmgmtind.state.dosmmurnip.84.3</v>
      </c>
      <c r="L353" s="31" t="str">
        <f>'Data Catalogue 2023_RSS'!L353</f>
        <v>UN Sustainable Development Goal Indicator</v>
      </c>
      <c r="M353" s="32" cm="1">
        <f t="array" ref="M353">INDEX('Codebook Machine Read'!T:T,MATCH(TRUE,INDEX('Codebook Machine Read'!S:S='Data Catalogue 2023_RSS'!M353,0),0))</f>
        <v>116</v>
      </c>
      <c r="N353" s="32">
        <f>VLOOKUP('Data Catalogue 2023_RSS'!N353,'Codebook Machine Read'!D:E,2,FALSE)</f>
        <v>39</v>
      </c>
      <c r="O353" s="32">
        <f>VLOOKUP('Data Catalogue 2023_RSS'!O353,'Codebook Machine Read'!A:B,2,FALSE)</f>
        <v>1</v>
      </c>
      <c r="P353" s="33">
        <f>VLOOKUP('Data Catalogue 2023_RSS'!P353,'Codebook Machine Read'!V:W,2,FALSE)</f>
        <v>33</v>
      </c>
      <c r="Q353" s="32">
        <f>VLOOKUP('Data Catalogue 2023_RSS'!Q353,'Codebook Machine Read'!Y:Z,2,FALSE)</f>
        <v>4</v>
      </c>
      <c r="R353" s="32">
        <f>VLOOKUP('Data Catalogue 2023_RSS'!R353,'Codebook Machine Read'!AB:AC,2,FALSE)</f>
        <v>1</v>
      </c>
      <c r="S353" s="34">
        <f>VLOOKUP('Data Catalogue 2023_Excel'!R353,'Codebook Machine Read'!G:H,2,FALSE)</f>
        <v>1</v>
      </c>
      <c r="T353" s="36">
        <f>'Data Catalogue 2023_RSS'!T353</f>
        <v>2019</v>
      </c>
      <c r="U353" s="36">
        <f>'Data Catalogue 2023_RSS'!U353</f>
        <v>2021</v>
      </c>
      <c r="V353" s="34">
        <f>VLOOKUP('Data Catalogue 2023_Excel'!S353,'Codebook Machine Read'!$P:$Q,2, FALSE)</f>
        <v>7</v>
      </c>
      <c r="W353" s="31" t="str">
        <f>'Data Catalogue 2023_RSS'!W353</f>
        <v>https://tableau.dosm.gov.my/t/SDG/views/Goal11_15832034804310/Story11_a_1?%3Aembed=y&amp;%3AisGuestRedirectFromVizportal=y</v>
      </c>
      <c r="X353" s="35">
        <f>'Data Catalogue 2023_RSS'!X353</f>
        <v>1</v>
      </c>
      <c r="Y353" s="35">
        <f>'Data Catalogue 2023_RSS'!Y353</f>
        <v>1</v>
      </c>
      <c r="Z353" s="35">
        <f>'Data Catalogue 2023_RSS'!Z353</f>
        <v>1</v>
      </c>
      <c r="AA353" s="35">
        <f>'Data Catalogue 2023_RSS'!AA353</f>
        <v>1</v>
      </c>
      <c r="AB353" s="35">
        <f>'Data Catalogue 2023_RSS'!AB353</f>
        <v>0</v>
      </c>
      <c r="AC353" s="35">
        <f>'Data Catalogue 2023_RSS'!AC353</f>
        <v>0</v>
      </c>
      <c r="AD353" s="35">
        <f>'Data Catalogue 2023_RSS'!AD353</f>
        <v>0</v>
      </c>
      <c r="AE353" s="35">
        <f>'Data Catalogue 2023_RSS'!AE353</f>
        <v>0</v>
      </c>
      <c r="AF353" s="31" t="str">
        <f>'Data Catalogue 2023_RSS'!AF353</f>
        <v>DOSM publishes data measuring progress of each UN Sustainable Development Goal Indicators. This data is for Indicator 11.6.1: Proportion of municipal solid waste collected and managed in controlled facilities out of total municipal waste generated by cities.</v>
      </c>
    </row>
    <row r="354" spans="1:32" x14ac:dyDescent="0.2">
      <c r="A354" s="30">
        <f>'Data Catalogue 2023_RSS'!A354</f>
        <v>352</v>
      </c>
      <c r="B354" s="30">
        <f>'Data Catalogue 2023_RSS'!B354</f>
        <v>85</v>
      </c>
      <c r="C354" s="30">
        <f>'Data Catalogue 2023_RSS'!C354</f>
        <v>1</v>
      </c>
      <c r="D354" s="30" t="str">
        <f>'Data Catalogue 2023_RSS'!D354</f>
        <v>85.1</v>
      </c>
      <c r="E354" s="31" t="str">
        <f>'Data Catalogue 2023_RSS'!E354</f>
        <v>Waste recycled</v>
      </c>
      <c r="F354" s="32">
        <f>VLOOKUP('Data Catalogue 2023_RSS'!F354,'Codebook Machine Read'!J:K,2,FALSE)</f>
        <v>2</v>
      </c>
      <c r="G354" s="32">
        <f>VLOOKUP('Data Catalogue 2023_RSS'!G354,'Codebook Machine Read'!AE:AF,2,FALSE)</f>
        <v>6</v>
      </c>
      <c r="H354" s="32" t="str">
        <f>'Data Catalogue 2023_RSS'!H354</f>
        <v>entity</v>
      </c>
      <c r="I354" s="32">
        <f>'Data Catalogue 2023_RSS'!I354</f>
        <v>176</v>
      </c>
      <c r="J354" s="30" t="str">
        <f>'Data Catalogue 2023_RSS'!J354</f>
        <v>waste.combmet.wasterec.entity.na</v>
      </c>
      <c r="K354" s="30" t="str">
        <f>'Data Catalogue 2023_RSS'!K354</f>
        <v>waste.combmet.wasterec.entity.na.85.1</v>
      </c>
      <c r="L354" s="31" t="str">
        <f>'Data Catalogue 2023_RSS'!L354</f>
        <v>Ministry of Local Government Development (KPKT)</v>
      </c>
      <c r="M354" s="32" cm="1">
        <f t="array" ref="M354">INDEX('Codebook Machine Read'!T:T,MATCH(TRUE,INDEX('Codebook Machine Read'!S:S='Data Catalogue 2023_RSS'!M354,0),0))</f>
        <v>135</v>
      </c>
      <c r="N354" s="32">
        <f>VLOOKUP('Data Catalogue 2023_RSS'!N354,'Codebook Machine Read'!D:E,2,FALSE)</f>
        <v>15</v>
      </c>
      <c r="O354" s="32">
        <f>VLOOKUP('Data Catalogue 2023_RSS'!O354,'Codebook Machine Read'!A:B,2,FALSE)</f>
        <v>1</v>
      </c>
      <c r="P354" s="33">
        <f>VLOOKUP('Data Catalogue 2023_RSS'!P354,'Codebook Machine Read'!V:W,2,FALSE)</f>
        <v>0</v>
      </c>
      <c r="Q354" s="32">
        <f>VLOOKUP('Data Catalogue 2023_RSS'!Q354,'Codebook Machine Read'!Y:Z,2,FALSE)</f>
        <v>0</v>
      </c>
      <c r="R354" s="32">
        <f>VLOOKUP('Data Catalogue 2023_RSS'!R354,'Codebook Machine Read'!AB:AC,2,FALSE)</f>
        <v>0</v>
      </c>
      <c r="S354" s="34">
        <f>VLOOKUP('Data Catalogue 2023_Excel'!R354,'Codebook Machine Read'!G:H,2,FALSE)</f>
        <v>0</v>
      </c>
      <c r="T354" s="36">
        <f>'Data Catalogue 2023_RSS'!T354</f>
        <v>0</v>
      </c>
      <c r="U354" s="36">
        <f>'Data Catalogue 2023_RSS'!U354</f>
        <v>0</v>
      </c>
      <c r="V354" s="34">
        <f>VLOOKUP('Data Catalogue 2023_Excel'!S354,'Codebook Machine Read'!$P:$Q,2, FALSE)</f>
        <v>0</v>
      </c>
      <c r="W354" s="31" t="str">
        <f>'Data Catalogue 2023_RSS'!W354</f>
        <v>Not available</v>
      </c>
      <c r="X354" s="35">
        <f>'Data Catalogue 2023_RSS'!X354</f>
        <v>1</v>
      </c>
      <c r="Y354" s="35">
        <f>'Data Catalogue 2023_RSS'!Y354</f>
        <v>1</v>
      </c>
      <c r="Z354" s="35">
        <f>'Data Catalogue 2023_RSS'!Z354</f>
        <v>1</v>
      </c>
      <c r="AA354" s="35">
        <f>'Data Catalogue 2023_RSS'!AA354</f>
        <v>1</v>
      </c>
      <c r="AB354" s="35">
        <f>'Data Catalogue 2023_RSS'!AB354</f>
        <v>0</v>
      </c>
      <c r="AC354" s="35">
        <f>'Data Catalogue 2023_RSS'!AC354</f>
        <v>0</v>
      </c>
      <c r="AD354" s="35">
        <f>'Data Catalogue 2023_RSS'!AD354</f>
        <v>0</v>
      </c>
      <c r="AE354" s="35">
        <f>'Data Catalogue 2023_RSS'!AE354</f>
        <v>0</v>
      </c>
      <c r="AF354" s="31" t="str">
        <f>'Data Catalogue 2023_RSS'!AF354</f>
        <v xml:space="preserve">DOSM publishes data on recycling rates (in percentage form). Go to DOSM eStatistik &gt; click on 'Free Download' on the left pane on the page &gt; search 'Compendium of Environment Statistics' &gt; Table of Component 3. KPKT published data on recyclable waste collection on its statistical report: https://www.kpkt.gov.my/index.php/pages/view/700?mid=586
</v>
      </c>
    </row>
    <row r="355" spans="1:32" x14ac:dyDescent="0.2">
      <c r="A355" s="30">
        <f>'Data Catalogue 2023_RSS'!A355</f>
        <v>353</v>
      </c>
      <c r="B355" s="30">
        <f>'Data Catalogue 2023_RSS'!B355</f>
        <v>85</v>
      </c>
      <c r="C355" s="30">
        <f>'Data Catalogue 2023_RSS'!C355</f>
        <v>2</v>
      </c>
      <c r="D355" s="30" t="str">
        <f>'Data Catalogue 2023_RSS'!D355</f>
        <v>85.2</v>
      </c>
      <c r="E355" s="31" t="str">
        <f>'Data Catalogue 2023_RSS'!E355</f>
        <v>Waste recycled</v>
      </c>
      <c r="F355" s="32">
        <f>VLOOKUP('Data Catalogue 2023_RSS'!F355,'Codebook Machine Read'!J:K,2,FALSE)</f>
        <v>2</v>
      </c>
      <c r="G355" s="32">
        <f>VLOOKUP('Data Catalogue 2023_RSS'!G355,'Codebook Machine Read'!AE:AF,2,FALSE)</f>
        <v>6</v>
      </c>
      <c r="H355" s="32" t="str">
        <f>'Data Catalogue 2023_RSS'!H355</f>
        <v>sector</v>
      </c>
      <c r="I355" s="32">
        <f>'Data Catalogue 2023_RSS'!I355</f>
        <v>177</v>
      </c>
      <c r="J355" s="30" t="str">
        <f>'Data Catalogue 2023_RSS'!J355</f>
        <v>waste.combmet.wasterec.sector.na</v>
      </c>
      <c r="K355" s="30" t="str">
        <f>'Data Catalogue 2023_RSS'!K355</f>
        <v>waste.combmet.wasterec.sector.na.85.2</v>
      </c>
      <c r="L355" s="31" t="str">
        <f>'Data Catalogue 2023_RSS'!L355</f>
        <v>Ministry of Local Government Development (KPKT)</v>
      </c>
      <c r="M355" s="32" cm="1">
        <f t="array" ref="M355">INDEX('Codebook Machine Read'!T:T,MATCH(TRUE,INDEX('Codebook Machine Read'!S:S='Data Catalogue 2023_RSS'!M355,0),0))</f>
        <v>135</v>
      </c>
      <c r="N355" s="32">
        <f>VLOOKUP('Data Catalogue 2023_RSS'!N355,'Codebook Machine Read'!D:E,2,FALSE)</f>
        <v>36</v>
      </c>
      <c r="O355" s="32">
        <f>VLOOKUP('Data Catalogue 2023_RSS'!O355,'Codebook Machine Read'!A:B,2,FALSE)</f>
        <v>1</v>
      </c>
      <c r="P355" s="33">
        <f>VLOOKUP('Data Catalogue 2023_RSS'!P355,'Codebook Machine Read'!V:W,2,FALSE)</f>
        <v>0</v>
      </c>
      <c r="Q355" s="32">
        <f>VLOOKUP('Data Catalogue 2023_RSS'!Q355,'Codebook Machine Read'!Y:Z,2,FALSE)</f>
        <v>0</v>
      </c>
      <c r="R355" s="32">
        <f>VLOOKUP('Data Catalogue 2023_RSS'!R355,'Codebook Machine Read'!AB:AC,2,FALSE)</f>
        <v>0</v>
      </c>
      <c r="S355" s="34">
        <f>VLOOKUP('Data Catalogue 2023_Excel'!R355,'Codebook Machine Read'!G:H,2,FALSE)</f>
        <v>0</v>
      </c>
      <c r="T355" s="36">
        <f>'Data Catalogue 2023_RSS'!T355</f>
        <v>0</v>
      </c>
      <c r="U355" s="36">
        <f>'Data Catalogue 2023_RSS'!U355</f>
        <v>0</v>
      </c>
      <c r="V355" s="34">
        <f>VLOOKUP('Data Catalogue 2023_Excel'!S355,'Codebook Machine Read'!$P:$Q,2, FALSE)</f>
        <v>0</v>
      </c>
      <c r="W355" s="31" t="str">
        <f>'Data Catalogue 2023_RSS'!W355</f>
        <v>Not available</v>
      </c>
      <c r="X355" s="35">
        <f>'Data Catalogue 2023_RSS'!X355</f>
        <v>1</v>
      </c>
      <c r="Y355" s="35">
        <f>'Data Catalogue 2023_RSS'!Y355</f>
        <v>1</v>
      </c>
      <c r="Z355" s="35">
        <f>'Data Catalogue 2023_RSS'!Z355</f>
        <v>1</v>
      </c>
      <c r="AA355" s="35">
        <f>'Data Catalogue 2023_RSS'!AA355</f>
        <v>1</v>
      </c>
      <c r="AB355" s="35">
        <f>'Data Catalogue 2023_RSS'!AB355</f>
        <v>0</v>
      </c>
      <c r="AC355" s="35">
        <f>'Data Catalogue 2023_RSS'!AC355</f>
        <v>0</v>
      </c>
      <c r="AD355" s="35">
        <f>'Data Catalogue 2023_RSS'!AD355</f>
        <v>0</v>
      </c>
      <c r="AE355" s="35">
        <f>'Data Catalogue 2023_RSS'!AE355</f>
        <v>0</v>
      </c>
      <c r="AF355" s="31" t="str">
        <f>'Data Catalogue 2023_RSS'!AF355</f>
        <v xml:space="preserve">DOSM publishes data on recycling rates (in percentage form). Go to DOSM eStatistik &gt; click on 'Free Download' on the left pane on the page &gt; search 'Compendium of Environment Statistics' &gt; Table of Component 3. KPKT published data on recyclable waste collection on its statistical report: https://www.kpkt.gov.my/index.php/pages/view/700?mid=586
</v>
      </c>
    </row>
    <row r="356" spans="1:32" x14ac:dyDescent="0.2">
      <c r="A356" s="30">
        <f>'Data Catalogue 2023_RSS'!A356</f>
        <v>354</v>
      </c>
      <c r="B356" s="30">
        <f>'Data Catalogue 2023_RSS'!B356</f>
        <v>86</v>
      </c>
      <c r="C356" s="30">
        <f>'Data Catalogue 2023_RSS'!C356</f>
        <v>1</v>
      </c>
      <c r="D356" s="30" t="str">
        <f>'Data Catalogue 2023_RSS'!D356</f>
        <v>86.1</v>
      </c>
      <c r="E356" s="31" t="str">
        <f>'Data Catalogue 2023_RSS'!E356</f>
        <v>Treated wastewater (Proportion of wastewater that is treated to reduce pollutants before being discharged to the environment, by level of treatment)</v>
      </c>
      <c r="F356" s="32">
        <f>VLOOKUP('Data Catalogue 2023_RSS'!F356,'Codebook Machine Read'!J:K,2,FALSE)</f>
        <v>3</v>
      </c>
      <c r="G356" s="32">
        <f>VLOOKUP('Data Catalogue 2023_RSS'!G356,'Codebook Machine Read'!AE:AF,2,FALSE)</f>
        <v>6</v>
      </c>
      <c r="H356" s="32" t="str">
        <f>'Data Catalogue 2023_RSS'!H356</f>
        <v>state</v>
      </c>
      <c r="I356" s="32">
        <f>'Data Catalogue 2023_RSS'!I356</f>
        <v>178</v>
      </c>
      <c r="J356" s="30" t="str">
        <f>'Data Catalogue 2023_RSS'!J356</f>
        <v>waste.tsens.trewastpct.state.dosmdoe</v>
      </c>
      <c r="K356" s="30" t="str">
        <f>'Data Catalogue 2023_RSS'!K356</f>
        <v>waste.tsens.trewastpct.state.dosmdoe.86.1</v>
      </c>
      <c r="L356" s="31" t="str">
        <f>'Data Catalogue 2023_RSS'!L356</f>
        <v>UN Sustainable Development Goal Indicator</v>
      </c>
      <c r="M356" s="32" cm="1">
        <f t="array" ref="M356">INDEX('Codebook Machine Read'!T:T,MATCH(TRUE,INDEX('Codebook Machine Read'!S:S='Data Catalogue 2023_RSS'!M356,0),0))</f>
        <v>114</v>
      </c>
      <c r="N356" s="32">
        <f>VLOOKUP('Data Catalogue 2023_RSS'!N356,'Codebook Machine Read'!D:E,2,FALSE)</f>
        <v>39</v>
      </c>
      <c r="O356" s="32">
        <f>VLOOKUP('Data Catalogue 2023_RSS'!O356,'Codebook Machine Read'!A:B,2,FALSE)</f>
        <v>1</v>
      </c>
      <c r="P356" s="33">
        <f>VLOOKUP('Data Catalogue 2023_RSS'!P356,'Codebook Machine Read'!V:W,2,FALSE)</f>
        <v>32</v>
      </c>
      <c r="Q356" s="32">
        <f>VLOOKUP('Data Catalogue 2023_RSS'!Q356,'Codebook Machine Read'!Y:Z,2,FALSE)</f>
        <v>4</v>
      </c>
      <c r="R356" s="32">
        <f>VLOOKUP('Data Catalogue 2023_RSS'!R356,'Codebook Machine Read'!AB:AC,2,FALSE)</f>
        <v>1</v>
      </c>
      <c r="S356" s="34">
        <f>VLOOKUP('Data Catalogue 2023_Excel'!R356,'Codebook Machine Read'!G:H,2,FALSE)</f>
        <v>1</v>
      </c>
      <c r="T356" s="36">
        <f>'Data Catalogue 2023_RSS'!T356</f>
        <v>2019</v>
      </c>
      <c r="U356" s="36">
        <f>'Data Catalogue 2023_RSS'!U356</f>
        <v>2021</v>
      </c>
      <c r="V356" s="34">
        <f>VLOOKUP('Data Catalogue 2023_Excel'!S356,'Codebook Machine Read'!$P:$Q,2, FALSE)</f>
        <v>7</v>
      </c>
      <c r="W356" s="31" t="str">
        <f>'Data Catalogue 2023_RSS'!W356</f>
        <v>https://tableau.dosm.gov.my/t/SDG/views/Goal6_15832031095200/Goal6?%3Aembed=y&amp;%3AisGuestRedirectFromVizportal=y</v>
      </c>
      <c r="X356" s="35">
        <f>'Data Catalogue 2023_RSS'!X356</f>
        <v>1</v>
      </c>
      <c r="Y356" s="35">
        <f>'Data Catalogue 2023_RSS'!Y356</f>
        <v>1</v>
      </c>
      <c r="Z356" s="35">
        <f>'Data Catalogue 2023_RSS'!Z356</f>
        <v>0</v>
      </c>
      <c r="AA356" s="35">
        <f>'Data Catalogue 2023_RSS'!AA356</f>
        <v>0</v>
      </c>
      <c r="AB356" s="35">
        <f>'Data Catalogue 2023_RSS'!AB356</f>
        <v>0</v>
      </c>
      <c r="AC356" s="35">
        <f>'Data Catalogue 2023_RSS'!AC356</f>
        <v>1</v>
      </c>
      <c r="AD356" s="35">
        <f>'Data Catalogue 2023_RSS'!AD356</f>
        <v>1</v>
      </c>
      <c r="AE356" s="35">
        <f>'Data Catalogue 2023_RSS'!AE356</f>
        <v>0</v>
      </c>
      <c r="AF356" s="31" t="str">
        <f>'Data Catalogue 2023_RSS'!AF356</f>
        <v>DOSM publishes data measuring progress of each of the UN Sustainable Development Goal Indicators. This data is for Indicator 6.3.1: Proportion of domestic and industrial wastewater flows safely treated.</v>
      </c>
    </row>
    <row r="357" spans="1:32" x14ac:dyDescent="0.2">
      <c r="A357" s="30">
        <f>'Data Catalogue 2023_RSS'!A357</f>
        <v>355</v>
      </c>
      <c r="B357" s="30">
        <f>'Data Catalogue 2023_RSS'!B357</f>
        <v>86</v>
      </c>
      <c r="C357" s="30">
        <f>'Data Catalogue 2023_RSS'!C357</f>
        <v>2</v>
      </c>
      <c r="D357" s="30" t="str">
        <f>'Data Catalogue 2023_RSS'!D357</f>
        <v>86.2</v>
      </c>
      <c r="E357" s="31" t="str">
        <f>'Data Catalogue 2023_RSS'!E357</f>
        <v>Treated wastewater (Proportion of wastewater that is treated to reduce pollutants before being discharged to the environment, by level of treatment)</v>
      </c>
      <c r="F357" s="32">
        <f>VLOOKUP('Data Catalogue 2023_RSS'!F357,'Codebook Machine Read'!J:K,2,FALSE)</f>
        <v>3</v>
      </c>
      <c r="G357" s="32">
        <f>VLOOKUP('Data Catalogue 2023_RSS'!G357,'Codebook Machine Read'!AE:AF,2,FALSE)</f>
        <v>6</v>
      </c>
      <c r="H357" s="32" t="str">
        <f>'Data Catalogue 2023_RSS'!H357</f>
        <v>entity</v>
      </c>
      <c r="I357" s="32">
        <f>'Data Catalogue 2023_RSS'!I357</f>
        <v>179</v>
      </c>
      <c r="J357" s="30" t="str">
        <f>'Data Catalogue 2023_RSS'!J357</f>
        <v>waste.tsens.trewastpct.entity.span</v>
      </c>
      <c r="K357" s="30" t="str">
        <f>'Data Catalogue 2023_RSS'!K357</f>
        <v>waste.tsens.trewastpct.entity.span.86.2</v>
      </c>
      <c r="L357" s="31" t="str">
        <f>'Data Catalogue 2023_RSS'!L357</f>
        <v>National Water Services Commission (SPAN)</v>
      </c>
      <c r="M357" s="32" cm="1">
        <f t="array" ref="M357">INDEX('Codebook Machine Read'!T:T,MATCH(TRUE,INDEX('Codebook Machine Read'!S:S='Data Catalogue 2023_RSS'!M357,0),0))</f>
        <v>37</v>
      </c>
      <c r="N357" s="32">
        <f>VLOOKUP('Data Catalogue 2023_RSS'!N357,'Codebook Machine Read'!D:E,2,FALSE)</f>
        <v>15</v>
      </c>
      <c r="O357" s="32">
        <f>VLOOKUP('Data Catalogue 2023_RSS'!O357,'Codebook Machine Read'!A:B,2,FALSE)</f>
        <v>1</v>
      </c>
      <c r="P357" s="33">
        <f>VLOOKUP('Data Catalogue 2023_RSS'!P357,'Codebook Machine Read'!V:W,2,FALSE)</f>
        <v>102</v>
      </c>
      <c r="Q357" s="32">
        <f>VLOOKUP('Data Catalogue 2023_RSS'!Q357,'Codebook Machine Read'!Y:Z,2,FALSE)</f>
        <v>4</v>
      </c>
      <c r="R357" s="32">
        <f>VLOOKUP('Data Catalogue 2023_RSS'!R357,'Codebook Machine Read'!AB:AC,2,FALSE)</f>
        <v>1</v>
      </c>
      <c r="S357" s="34">
        <f>VLOOKUP('Data Catalogue 2023_Excel'!R357,'Codebook Machine Read'!G:H,2,FALSE)</f>
        <v>3</v>
      </c>
      <c r="T357" s="36">
        <f>'Data Catalogue 2023_RSS'!T357</f>
        <v>2019</v>
      </c>
      <c r="U357" s="36">
        <f>'Data Catalogue 2023_RSS'!U357</f>
        <v>2022</v>
      </c>
      <c r="V357" s="34">
        <f>VLOOKUP('Data Catalogue 2023_Excel'!S357,'Codebook Machine Read'!$P:$Q,2, FALSE)</f>
        <v>7</v>
      </c>
      <c r="W357" s="31" t="str">
        <f>'Data Catalogue 2023_RSS'!W357</f>
        <v>https://www.span.gov.my/category/view/119</v>
      </c>
      <c r="X357" s="35">
        <f>'Data Catalogue 2023_RSS'!X357</f>
        <v>1</v>
      </c>
      <c r="Y357" s="35">
        <f>'Data Catalogue 2023_RSS'!Y357</f>
        <v>1</v>
      </c>
      <c r="Z357" s="35">
        <f>'Data Catalogue 2023_RSS'!Z357</f>
        <v>1</v>
      </c>
      <c r="AA357" s="35">
        <f>'Data Catalogue 2023_RSS'!AA357</f>
        <v>1</v>
      </c>
      <c r="AB357" s="35">
        <f>'Data Catalogue 2023_RSS'!AB357</f>
        <v>0</v>
      </c>
      <c r="AC357" s="35">
        <f>'Data Catalogue 2023_RSS'!AC357</f>
        <v>0</v>
      </c>
      <c r="AD357" s="35">
        <f>'Data Catalogue 2023_RSS'!AD357</f>
        <v>0</v>
      </c>
      <c r="AE357" s="35">
        <f>'Data Catalogue 2023_RSS'!AE357</f>
        <v>0</v>
      </c>
      <c r="AF357" s="31" t="str">
        <f>'Data Catalogue 2023_RSS'!AF357</f>
        <v>DOSM publishes data on wastewater flows by sector. Go to DOSM eStatistik &gt; click on 'Free Download' on the left pane on the page &gt; search 'MySEEA PSUT Water 2015'
SPAN publishes data on public sewage treatment plant by states (Peninsular Malaysia states and W. P. Labuan): https://www.span.gov.my/document/upload/ExULH8APaxLhLE4vailErDx5v4KJXDCx.pdf
Data by operator is compiled by SPAN however, the data is not available publicly.</v>
      </c>
    </row>
    <row r="358" spans="1:32" x14ac:dyDescent="0.2">
      <c r="A358" s="30">
        <f>'Data Catalogue 2023_RSS'!A358</f>
        <v>356</v>
      </c>
      <c r="B358" s="30">
        <f>'Data Catalogue 2023_RSS'!B358</f>
        <v>86</v>
      </c>
      <c r="C358" s="30">
        <f>'Data Catalogue 2023_RSS'!C358</f>
        <v>3</v>
      </c>
      <c r="D358" s="30" t="str">
        <f>'Data Catalogue 2023_RSS'!D358</f>
        <v>86.3</v>
      </c>
      <c r="E358" s="31" t="str">
        <f>'Data Catalogue 2023_RSS'!E358</f>
        <v>Treated wastewater (Proportion of wastewater that is treated to reduce pollutants before being discharged to the environment, by level of treatment)</v>
      </c>
      <c r="F358" s="32">
        <f>VLOOKUP('Data Catalogue 2023_RSS'!F358,'Codebook Machine Read'!J:K,2,FALSE)</f>
        <v>3</v>
      </c>
      <c r="G358" s="32">
        <f>VLOOKUP('Data Catalogue 2023_RSS'!G358,'Codebook Machine Read'!AE:AF,2,FALSE)</f>
        <v>6</v>
      </c>
      <c r="H358" s="32" t="str">
        <f>'Data Catalogue 2023_RSS'!H358</f>
        <v>sector</v>
      </c>
      <c r="I358" s="32">
        <f>'Data Catalogue 2023_RSS'!I358</f>
        <v>180</v>
      </c>
      <c r="J358" s="30" t="str">
        <f>'Data Catalogue 2023_RSS'!J358</f>
        <v>waste.tsens.trewastpct.sector.span</v>
      </c>
      <c r="K358" s="30" t="str">
        <f>'Data Catalogue 2023_RSS'!K358</f>
        <v>waste.tsens.trewastpct.sector.span.86.3</v>
      </c>
      <c r="L358" s="31" t="str">
        <f>'Data Catalogue 2023_RSS'!L358</f>
        <v>National Water Services Commission (SPAN)</v>
      </c>
      <c r="M358" s="32" cm="1">
        <f t="array" ref="M358">INDEX('Codebook Machine Read'!T:T,MATCH(TRUE,INDEX('Codebook Machine Read'!S:S='Data Catalogue 2023_RSS'!M358,0),0))</f>
        <v>37</v>
      </c>
      <c r="N358" s="32">
        <f>VLOOKUP('Data Catalogue 2023_RSS'!N358,'Codebook Machine Read'!D:E,2,FALSE)</f>
        <v>36</v>
      </c>
      <c r="O358" s="32">
        <f>VLOOKUP('Data Catalogue 2023_RSS'!O358,'Codebook Machine Read'!A:B,2,FALSE)</f>
        <v>1</v>
      </c>
      <c r="P358" s="33">
        <f>VLOOKUP('Data Catalogue 2023_RSS'!P358,'Codebook Machine Read'!V:W,2,FALSE)</f>
        <v>102</v>
      </c>
      <c r="Q358" s="32">
        <f>VLOOKUP('Data Catalogue 2023_RSS'!Q358,'Codebook Machine Read'!Y:Z,2,FALSE)</f>
        <v>4</v>
      </c>
      <c r="R358" s="32">
        <f>VLOOKUP('Data Catalogue 2023_RSS'!R358,'Codebook Machine Read'!AB:AC,2,FALSE)</f>
        <v>1</v>
      </c>
      <c r="S358" s="34">
        <f>VLOOKUP('Data Catalogue 2023_Excel'!R358,'Codebook Machine Read'!G:H,2,FALSE)</f>
        <v>1</v>
      </c>
      <c r="T358" s="36">
        <f>'Data Catalogue 2023_RSS'!T358</f>
        <v>2019</v>
      </c>
      <c r="U358" s="36">
        <f>'Data Catalogue 2023_RSS'!U358</f>
        <v>2022</v>
      </c>
      <c r="V358" s="34">
        <f>VLOOKUP('Data Catalogue 2023_Excel'!S358,'Codebook Machine Read'!$P:$Q,2, FALSE)</f>
        <v>7</v>
      </c>
      <c r="W358" s="31" t="str">
        <f>'Data Catalogue 2023_RSS'!W358</f>
        <v>https://www.span.gov.my/category/view/119</v>
      </c>
      <c r="X358" s="35">
        <f>'Data Catalogue 2023_RSS'!X358</f>
        <v>1</v>
      </c>
      <c r="Y358" s="35">
        <f>'Data Catalogue 2023_RSS'!Y358</f>
        <v>1</v>
      </c>
      <c r="Z358" s="35">
        <f>'Data Catalogue 2023_RSS'!Z358</f>
        <v>1</v>
      </c>
      <c r="AA358" s="35">
        <f>'Data Catalogue 2023_RSS'!AA358</f>
        <v>1</v>
      </c>
      <c r="AB358" s="35">
        <f>'Data Catalogue 2023_RSS'!AB358</f>
        <v>0</v>
      </c>
      <c r="AC358" s="35">
        <f>'Data Catalogue 2023_RSS'!AC358</f>
        <v>0</v>
      </c>
      <c r="AD358" s="35">
        <f>'Data Catalogue 2023_RSS'!AD358</f>
        <v>0</v>
      </c>
      <c r="AE358" s="35">
        <f>'Data Catalogue 2023_RSS'!AE358</f>
        <v>0</v>
      </c>
      <c r="AF358" s="31" t="str">
        <f>'Data Catalogue 2023_RSS'!AF358</f>
        <v xml:space="preserve">Data is not available. SPAN publishes data on public sewage treatment plant by states (Peninsular Malaysia states and W. P. Labuan): https://www.span.gov.my/document/upload/ExULH8APaxLhLE4vailErDx5v4KJXDCx.pdf
DOSM publishes data on wastewater flows by sector. Go to DOSM eStatistik &gt; click on 'Free Download' on the left pane on the page &gt; search 'MySEEA PSUT Water 2015'
</v>
      </c>
    </row>
    <row r="359" spans="1:32" x14ac:dyDescent="0.2">
      <c r="A359" s="30">
        <f>'Data Catalogue 2023_RSS'!A359</f>
        <v>357</v>
      </c>
      <c r="B359" s="30">
        <f>'Data Catalogue 2023_RSS'!B359</f>
        <v>87</v>
      </c>
      <c r="C359" s="30">
        <f>'Data Catalogue 2023_RSS'!C359</f>
        <v>1</v>
      </c>
      <c r="D359" s="30" t="str">
        <f>'Data Catalogue 2023_RSS'!D359</f>
        <v>87.1</v>
      </c>
      <c r="E359" s="31" t="str">
        <f>'Data Catalogue 2023_RSS'!E359</f>
        <v>Water consumption</v>
      </c>
      <c r="F359" s="32">
        <f>VLOOKUP('Data Catalogue 2023_RSS'!F359,'Codebook Machine Read'!J:K,2,FALSE)</f>
        <v>3</v>
      </c>
      <c r="G359" s="32">
        <f>VLOOKUP('Data Catalogue 2023_RSS'!G359,'Codebook Machine Read'!AE:AF,2,FALSE)</f>
        <v>7</v>
      </c>
      <c r="H359" s="32" t="str">
        <f>'Data Catalogue 2023_RSS'!H359</f>
        <v>country</v>
      </c>
      <c r="I359" s="32">
        <f>'Data Catalogue 2023_RSS'!I359</f>
        <v>181</v>
      </c>
      <c r="J359" s="30" t="str">
        <f>'Data Catalogue 2023_RSS'!J359</f>
        <v>water.tsens.watcons.country.wb</v>
      </c>
      <c r="K359" s="30" t="str">
        <f>'Data Catalogue 2023_RSS'!K359</f>
        <v>water.tsens.watcons.country.wb.87.1</v>
      </c>
      <c r="L359" s="31" t="str">
        <f>'Data Catalogue 2023_RSS'!L359</f>
        <v>World Bank Sovereign ESG Profile</v>
      </c>
      <c r="M359" s="32" cm="1">
        <f t="array" ref="M359">INDEX('Codebook Machine Read'!T:T,MATCH(TRUE,INDEX('Codebook Machine Read'!S:S='Data Catalogue 2023_RSS'!M359,0),0))</f>
        <v>109</v>
      </c>
      <c r="N359" s="32">
        <f>VLOOKUP('Data Catalogue 2023_RSS'!N359,'Codebook Machine Read'!D:E,2,FALSE)</f>
        <v>9</v>
      </c>
      <c r="O359" s="32">
        <f>VLOOKUP('Data Catalogue 2023_RSS'!O359,'Codebook Machine Read'!A:B,2,FALSE)</f>
        <v>1</v>
      </c>
      <c r="P359" s="33">
        <f>VLOOKUP('Data Catalogue 2023_RSS'!P359,'Codebook Machine Read'!V:W,2,FALSE)</f>
        <v>149</v>
      </c>
      <c r="Q359" s="32">
        <f>VLOOKUP('Data Catalogue 2023_RSS'!Q359,'Codebook Machine Read'!Y:Z,2,FALSE)</f>
        <v>3</v>
      </c>
      <c r="R359" s="32">
        <f>VLOOKUP('Data Catalogue 2023_RSS'!R359,'Codebook Machine Read'!AB:AC,2,FALSE)</f>
        <v>2</v>
      </c>
      <c r="S359" s="34">
        <f>VLOOKUP('Data Catalogue 2023_Excel'!R359,'Codebook Machine Read'!G:H,2,FALSE)</f>
        <v>1</v>
      </c>
      <c r="T359" s="36">
        <f>'Data Catalogue 2023_RSS'!T359</f>
        <v>2019</v>
      </c>
      <c r="U359" s="36">
        <f>'Data Catalogue 2023_RSS'!U359</f>
        <v>2019</v>
      </c>
      <c r="V359" s="34">
        <f>VLOOKUP('Data Catalogue 2023_Excel'!S359,'Codebook Machine Read'!$P:$Q,2, FALSE)</f>
        <v>99</v>
      </c>
      <c r="W359" s="31" t="str">
        <f>'Data Catalogue 2023_RSS'!W359</f>
        <v>https://esgdata.worldbank.org/data/countries?iso3=MYS&amp;lang=en&amp;transform=level&amp;ind=EN.MAM.THRD.NO&amp;income=all&amp;region=all</v>
      </c>
      <c r="X359" s="35">
        <f>'Data Catalogue 2023_RSS'!X359</f>
        <v>0</v>
      </c>
      <c r="Y359" s="35">
        <f>'Data Catalogue 2023_RSS'!Y359</f>
        <v>1</v>
      </c>
      <c r="Z359" s="35">
        <f>'Data Catalogue 2023_RSS'!Z359</f>
        <v>0</v>
      </c>
      <c r="AA359" s="35">
        <f>'Data Catalogue 2023_RSS'!AA359</f>
        <v>1</v>
      </c>
      <c r="AB359" s="35">
        <f>'Data Catalogue 2023_RSS'!AB359</f>
        <v>0</v>
      </c>
      <c r="AC359" s="35">
        <f>'Data Catalogue 2023_RSS'!AC359</f>
        <v>0</v>
      </c>
      <c r="AD359" s="35">
        <f>'Data Catalogue 2023_RSS'!AD359</f>
        <v>1</v>
      </c>
      <c r="AE359" s="35">
        <f>'Data Catalogue 2023_RSS'!AE359</f>
        <v>1</v>
      </c>
      <c r="AF359" s="31" t="str">
        <f>'Data Catalogue 2023_RSS'!AF359</f>
        <v>The website provides data on Annual Freshwater withdrawal by country. 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360" spans="1:32" x14ac:dyDescent="0.2">
      <c r="A360" s="30">
        <f>'Data Catalogue 2023_RSS'!A360</f>
        <v>358</v>
      </c>
      <c r="B360" s="30">
        <f>'Data Catalogue 2023_RSS'!B360</f>
        <v>87</v>
      </c>
      <c r="C360" s="30">
        <f>'Data Catalogue 2023_RSS'!C360</f>
        <v>2</v>
      </c>
      <c r="D360" s="30" t="str">
        <f>'Data Catalogue 2023_RSS'!D360</f>
        <v>87.2</v>
      </c>
      <c r="E360" s="31" t="str">
        <f>'Data Catalogue 2023_RSS'!E360</f>
        <v>Water consumption</v>
      </c>
      <c r="F360" s="32">
        <f>VLOOKUP('Data Catalogue 2023_RSS'!F360,'Codebook Machine Read'!J:K,2,FALSE)</f>
        <v>3</v>
      </c>
      <c r="G360" s="32">
        <f>VLOOKUP('Data Catalogue 2023_RSS'!G360,'Codebook Machine Read'!AE:AF,2,FALSE)</f>
        <v>7</v>
      </c>
      <c r="H360" s="32" t="str">
        <f>'Data Catalogue 2023_RSS'!H360</f>
        <v>entity</v>
      </c>
      <c r="I360" s="32">
        <f>'Data Catalogue 2023_RSS'!I360</f>
        <v>182</v>
      </c>
      <c r="J360" s="30" t="str">
        <f>'Data Catalogue 2023_RSS'!J360</f>
        <v>water.tsens.watcons.entity.waterutili</v>
      </c>
      <c r="K360" s="30" t="str">
        <f>'Data Catalogue 2023_RSS'!K360</f>
        <v>water.tsens.watcons.entity.waterutili.87.2</v>
      </c>
      <c r="L360" s="31" t="str">
        <f>'Data Catalogue 2023_RSS'!L360</f>
        <v>National Water Services Commission (SPAN)</v>
      </c>
      <c r="M360" s="32" cm="1">
        <f t="array" ref="M360">INDEX('Codebook Machine Read'!T:T,MATCH(TRUE,INDEX('Codebook Machine Read'!S:S='Data Catalogue 2023_RSS'!M360,0),0))</f>
        <v>37</v>
      </c>
      <c r="N360" s="32">
        <f>VLOOKUP('Data Catalogue 2023_RSS'!N360,'Codebook Machine Read'!D:E,2,FALSE)</f>
        <v>15</v>
      </c>
      <c r="O360" s="32">
        <f>VLOOKUP('Data Catalogue 2023_RSS'!O360,'Codebook Machine Read'!A:B,2,FALSE)</f>
        <v>1</v>
      </c>
      <c r="P360" s="33">
        <f>VLOOKUP('Data Catalogue 2023_RSS'!P360,'Codebook Machine Read'!V:W,2,FALSE)</f>
        <v>147</v>
      </c>
      <c r="Q360" s="32">
        <f>VLOOKUP('Data Catalogue 2023_RSS'!Q360,'Codebook Machine Read'!Y:Z,2,FALSE)</f>
        <v>1</v>
      </c>
      <c r="R360" s="32">
        <f>VLOOKUP('Data Catalogue 2023_RSS'!R360,'Codebook Machine Read'!AB:AC,2,FALSE)</f>
        <v>1</v>
      </c>
      <c r="S360" s="34">
        <f>VLOOKUP('Data Catalogue 2023_Excel'!R360,'Codebook Machine Read'!G:H,2,FALSE)</f>
        <v>3</v>
      </c>
      <c r="T360" s="36">
        <f>'Data Catalogue 2023_RSS'!T360</f>
        <v>0</v>
      </c>
      <c r="U360" s="36">
        <f>'Data Catalogue 2023_RSS'!U360</f>
        <v>0</v>
      </c>
      <c r="V360" s="34">
        <f>VLOOKUP('Data Catalogue 2023_Excel'!S360,'Codebook Machine Read'!$P:$Q,2, FALSE)</f>
        <v>0</v>
      </c>
      <c r="W360" s="31" t="str">
        <f>'Data Catalogue 2023_RSS'!W360</f>
        <v>Not available</v>
      </c>
      <c r="X360" s="35">
        <f>'Data Catalogue 2023_RSS'!X360</f>
        <v>1</v>
      </c>
      <c r="Y360" s="35">
        <f>'Data Catalogue 2023_RSS'!Y360</f>
        <v>1</v>
      </c>
      <c r="Z360" s="35">
        <f>'Data Catalogue 2023_RSS'!Z360</f>
        <v>1</v>
      </c>
      <c r="AA360" s="35">
        <f>'Data Catalogue 2023_RSS'!AA360</f>
        <v>1</v>
      </c>
      <c r="AB360" s="35">
        <f>'Data Catalogue 2023_RSS'!AB360</f>
        <v>0</v>
      </c>
      <c r="AC360" s="35">
        <f>'Data Catalogue 2023_RSS'!AC360</f>
        <v>0</v>
      </c>
      <c r="AD360" s="35">
        <f>'Data Catalogue 2023_RSS'!AD360</f>
        <v>0</v>
      </c>
      <c r="AE360" s="35">
        <f>'Data Catalogue 2023_RSS'!AE360</f>
        <v>0</v>
      </c>
      <c r="AF360" s="31" t="str">
        <f>'Data Catalogue 2023_RSS'!AF360</f>
        <v>Data is not available.</v>
      </c>
    </row>
    <row r="361" spans="1:32" x14ac:dyDescent="0.2">
      <c r="A361" s="30">
        <f>'Data Catalogue 2023_RSS'!A361</f>
        <v>359</v>
      </c>
      <c r="B361" s="30">
        <f>'Data Catalogue 2023_RSS'!B361</f>
        <v>87</v>
      </c>
      <c r="C361" s="30">
        <f>'Data Catalogue 2023_RSS'!C361</f>
        <v>3</v>
      </c>
      <c r="D361" s="30" t="str">
        <f>'Data Catalogue 2023_RSS'!D361</f>
        <v>87.3</v>
      </c>
      <c r="E361" s="31" t="str">
        <f>'Data Catalogue 2023_RSS'!E361</f>
        <v>Water consumption</v>
      </c>
      <c r="F361" s="32">
        <f>VLOOKUP('Data Catalogue 2023_RSS'!F361,'Codebook Machine Read'!J:K,2,FALSE)</f>
        <v>3</v>
      </c>
      <c r="G361" s="32">
        <f>VLOOKUP('Data Catalogue 2023_RSS'!G361,'Codebook Machine Read'!AE:AF,2,FALSE)</f>
        <v>7</v>
      </c>
      <c r="H361" s="32" t="str">
        <f>'Data Catalogue 2023_RSS'!H361</f>
        <v>sector</v>
      </c>
      <c r="I361" s="32">
        <f>'Data Catalogue 2023_RSS'!I361</f>
        <v>183</v>
      </c>
      <c r="J361" s="30" t="str">
        <f>'Data Catalogue 2023_RSS'!J361</f>
        <v>water.tsens.watcons.sector.dosm</v>
      </c>
      <c r="K361" s="30" t="str">
        <f>'Data Catalogue 2023_RSS'!K361</f>
        <v>water.tsens.watcons.sector.dosm.87.3</v>
      </c>
      <c r="L361" s="31" t="str">
        <f>'Data Catalogue 2023_RSS'!L361</f>
        <v>National Water Services Commission (SPAN)</v>
      </c>
      <c r="M361" s="32" cm="1">
        <f t="array" ref="M361">INDEX('Codebook Machine Read'!T:T,MATCH(TRUE,INDEX('Codebook Machine Read'!S:S='Data Catalogue 2023_RSS'!M361,0),0))</f>
        <v>37</v>
      </c>
      <c r="N361" s="32">
        <f>VLOOKUP('Data Catalogue 2023_RSS'!N361,'Codebook Machine Read'!D:E,2,FALSE)</f>
        <v>36</v>
      </c>
      <c r="O361" s="32">
        <f>VLOOKUP('Data Catalogue 2023_RSS'!O361,'Codebook Machine Read'!A:B,2,FALSE)</f>
        <v>1</v>
      </c>
      <c r="P361" s="33">
        <f>VLOOKUP('Data Catalogue 2023_RSS'!P361,'Codebook Machine Read'!V:W,2,FALSE)</f>
        <v>31</v>
      </c>
      <c r="Q361" s="32">
        <f>VLOOKUP('Data Catalogue 2023_RSS'!Q361,'Codebook Machine Read'!Y:Z,2,FALSE)</f>
        <v>4</v>
      </c>
      <c r="R361" s="32">
        <f>VLOOKUP('Data Catalogue 2023_RSS'!R361,'Codebook Machine Read'!AB:AC,2,FALSE)</f>
        <v>1</v>
      </c>
      <c r="S361" s="34">
        <f>VLOOKUP('Data Catalogue 2023_Excel'!R361,'Codebook Machine Read'!G:H,2,FALSE)</f>
        <v>1</v>
      </c>
      <c r="T361" s="36">
        <f>'Data Catalogue 2023_RSS'!T361</f>
        <v>2016</v>
      </c>
      <c r="U361" s="36">
        <f>'Data Catalogue 2023_RSS'!U361</f>
        <v>2022</v>
      </c>
      <c r="V361" s="34">
        <f>VLOOKUP('Data Catalogue 2023_Excel'!S361,'Codebook Machine Read'!$P:$Q,2, FALSE)</f>
        <v>7</v>
      </c>
      <c r="W361" s="31" t="str">
        <f>'Data Catalogue 2023_RSS'!W361</f>
        <v>https://newss.statistics.gov.my/newss-portalx/ep/epProductFreeDownloadSearch.seam</v>
      </c>
      <c r="X361" s="35">
        <f>'Data Catalogue 2023_RSS'!X361</f>
        <v>1</v>
      </c>
      <c r="Y361" s="35">
        <f>'Data Catalogue 2023_RSS'!Y361</f>
        <v>1</v>
      </c>
      <c r="Z361" s="35">
        <f>'Data Catalogue 2023_RSS'!Z361</f>
        <v>1</v>
      </c>
      <c r="AA361" s="35">
        <f>'Data Catalogue 2023_RSS'!AA361</f>
        <v>1</v>
      </c>
      <c r="AB361" s="35">
        <f>'Data Catalogue 2023_RSS'!AB361</f>
        <v>0</v>
      </c>
      <c r="AC361" s="35">
        <f>'Data Catalogue 2023_RSS'!AC361</f>
        <v>0</v>
      </c>
      <c r="AD361" s="35">
        <f>'Data Catalogue 2023_RSS'!AD361</f>
        <v>0</v>
      </c>
      <c r="AE361" s="35">
        <f>'Data Catalogue 2023_RSS'!AE361</f>
        <v>0</v>
      </c>
      <c r="AF361" s="31" t="str">
        <f>'Data Catalogue 2023_RSS'!AF361</f>
        <v>DOSM publishes data on metered water consumption by sector (domestic and non-domestic) and state. Go to DOSM eStatistik &gt; click on 'Free Download' on the left pane on the page &gt; search 'Compendium of Environment Statistics' &gt; Table of Component 2 (2.49 in the PDF version of the Compendium 2021)
DOSM also publishes data on uses of abstracted water by sector. Go to DOSM eStatistik &gt; click on 'Free Download' on the left pane on the page &gt; search 'MySEEA PSUT Water 2015'
SPAN publishes total water consumption by states (Peninsular Malaysia states and W. P. Labuan): https://www.span.gov.my/document/upload/ExULH8APaxLhLE4vailErDx5v4KJXDCx.pdf</v>
      </c>
    </row>
    <row r="362" spans="1:32" x14ac:dyDescent="0.2">
      <c r="A362" s="30">
        <f>'Data Catalogue 2023_RSS'!A362</f>
        <v>360</v>
      </c>
      <c r="B362" s="30">
        <f>'Data Catalogue 2023_RSS'!B362</f>
        <v>87</v>
      </c>
      <c r="C362" s="30">
        <f>'Data Catalogue 2023_RSS'!C362</f>
        <v>4</v>
      </c>
      <c r="D362" s="30" t="str">
        <f>'Data Catalogue 2023_RSS'!D362</f>
        <v>87.4</v>
      </c>
      <c r="E362" s="31" t="str">
        <f>'Data Catalogue 2023_RSS'!E362</f>
        <v>Water consumption</v>
      </c>
      <c r="F362" s="32">
        <f>VLOOKUP('Data Catalogue 2023_RSS'!F362,'Codebook Machine Read'!J:K,2,FALSE)</f>
        <v>3</v>
      </c>
      <c r="G362" s="32">
        <f>VLOOKUP('Data Catalogue 2023_RSS'!G362,'Codebook Machine Read'!AE:AF,2,FALSE)</f>
        <v>7</v>
      </c>
      <c r="H362" s="32" t="str">
        <f>'Data Catalogue 2023_RSS'!H362</f>
        <v>sector</v>
      </c>
      <c r="I362" s="32">
        <f>'Data Catalogue 2023_RSS'!I362</f>
        <v>183</v>
      </c>
      <c r="J362" s="30" t="str">
        <f>'Data Catalogue 2023_RSS'!J362</f>
        <v>water.tsens.watcons.sector.span</v>
      </c>
      <c r="K362" s="30" t="str">
        <f>'Data Catalogue 2023_RSS'!K362</f>
        <v>water.tsens.watcons.sector.span.87.4</v>
      </c>
      <c r="L362" s="31" t="str">
        <f>'Data Catalogue 2023_RSS'!L362</f>
        <v>National Water Services Commission (SPAN)</v>
      </c>
      <c r="M362" s="32" cm="1">
        <f t="array" ref="M362">INDEX('Codebook Machine Read'!T:T,MATCH(TRUE,INDEX('Codebook Machine Read'!S:S='Data Catalogue 2023_RSS'!M362,0),0))</f>
        <v>91</v>
      </c>
      <c r="N362" s="32">
        <f>VLOOKUP('Data Catalogue 2023_RSS'!N362,'Codebook Machine Read'!D:E,2,FALSE)</f>
        <v>36</v>
      </c>
      <c r="O362" s="32">
        <f>VLOOKUP('Data Catalogue 2023_RSS'!O362,'Codebook Machine Read'!A:B,2,FALSE)</f>
        <v>1</v>
      </c>
      <c r="P362" s="33">
        <f>VLOOKUP('Data Catalogue 2023_RSS'!P362,'Codebook Machine Read'!V:W,2,FALSE)</f>
        <v>102</v>
      </c>
      <c r="Q362" s="32">
        <f>VLOOKUP('Data Catalogue 2023_RSS'!Q362,'Codebook Machine Read'!Y:Z,2,FALSE)</f>
        <v>4</v>
      </c>
      <c r="R362" s="32">
        <f>VLOOKUP('Data Catalogue 2023_RSS'!R362,'Codebook Machine Read'!AB:AC,2,FALSE)</f>
        <v>1</v>
      </c>
      <c r="S362" s="34">
        <f>VLOOKUP('Data Catalogue 2023_Excel'!R362,'Codebook Machine Read'!G:H,2,FALSE)</f>
        <v>1</v>
      </c>
      <c r="T362" s="36">
        <f>'Data Catalogue 2023_RSS'!T362</f>
        <v>2017</v>
      </c>
      <c r="U362" s="36">
        <f>'Data Catalogue 2023_RSS'!U362</f>
        <v>2021</v>
      </c>
      <c r="V362" s="34">
        <f>VLOOKUP('Data Catalogue 2023_Excel'!S362,'Codebook Machine Read'!$P:$Q,2, FALSE)</f>
        <v>7</v>
      </c>
      <c r="W362" s="31" t="str">
        <f>'Data Catalogue 2023_RSS'!W362</f>
        <v>https://www.span.gov.my/category/view/119</v>
      </c>
      <c r="X362" s="35">
        <f>'Data Catalogue 2023_RSS'!X362</f>
        <v>1</v>
      </c>
      <c r="Y362" s="35">
        <f>'Data Catalogue 2023_RSS'!Y362</f>
        <v>1</v>
      </c>
      <c r="Z362" s="35">
        <f>'Data Catalogue 2023_RSS'!Z362</f>
        <v>1</v>
      </c>
      <c r="AA362" s="35">
        <f>'Data Catalogue 2023_RSS'!AA362</f>
        <v>1</v>
      </c>
      <c r="AB362" s="35">
        <f>'Data Catalogue 2023_RSS'!AB362</f>
        <v>0</v>
      </c>
      <c r="AC362" s="35">
        <f>'Data Catalogue 2023_RSS'!AC362</f>
        <v>0</v>
      </c>
      <c r="AD362" s="35">
        <f>'Data Catalogue 2023_RSS'!AD362</f>
        <v>0</v>
      </c>
      <c r="AE362" s="35">
        <f>'Data Catalogue 2023_RSS'!AE362</f>
        <v>0</v>
      </c>
      <c r="AF362" s="31" t="str">
        <f>'Data Catalogue 2023_RSS'!AF362</f>
        <v>SPAN publishes data on metered water consumption by sector (Domestic &amp; Non-domestic) in the annual Water and Sewerage Fact Book. However, only Peninsular Malaysia states and W. P. Labuan are under the coverage of SPAN.</v>
      </c>
    </row>
    <row r="363" spans="1:32" x14ac:dyDescent="0.2">
      <c r="A363" s="30">
        <f>'Data Catalogue 2023_RSS'!A363</f>
        <v>361</v>
      </c>
      <c r="B363" s="30">
        <f>'Data Catalogue 2023_RSS'!B363</f>
        <v>87</v>
      </c>
      <c r="C363" s="30">
        <f>'Data Catalogue 2023_RSS'!C363</f>
        <v>5</v>
      </c>
      <c r="D363" s="30" t="str">
        <f>'Data Catalogue 2023_RSS'!D363</f>
        <v>87.5</v>
      </c>
      <c r="E363" s="31" t="str">
        <f>'Data Catalogue 2023_RSS'!E363</f>
        <v>Water consumption</v>
      </c>
      <c r="F363" s="32">
        <f>VLOOKUP('Data Catalogue 2023_RSS'!F363,'Codebook Machine Read'!J:K,2,FALSE)</f>
        <v>3</v>
      </c>
      <c r="G363" s="32">
        <f>VLOOKUP('Data Catalogue 2023_RSS'!G363,'Codebook Machine Read'!AE:AF,2,FALSE)</f>
        <v>7</v>
      </c>
      <c r="H363" s="32" t="str">
        <f>'Data Catalogue 2023_RSS'!H363</f>
        <v>state</v>
      </c>
      <c r="I363" s="32">
        <f>'Data Catalogue 2023_RSS'!I363</f>
        <v>184</v>
      </c>
      <c r="J363" s="30" t="str">
        <f>'Data Catalogue 2023_RSS'!J363</f>
        <v>water.tsens.watcons.state.nahrim</v>
      </c>
      <c r="K363" s="30" t="str">
        <f>'Data Catalogue 2023_RSS'!K363</f>
        <v>water.tsens.watcons.state.nahrim.87.5</v>
      </c>
      <c r="L363" s="31" t="str">
        <f>'Data Catalogue 2023_RSS'!L363</f>
        <v>National Water Services Commission (SPAN)</v>
      </c>
      <c r="M363" s="32" cm="1">
        <f t="array" ref="M363">INDEX('Codebook Machine Read'!T:T,MATCH(TRUE,INDEX('Codebook Machine Read'!S:S='Data Catalogue 2023_RSS'!M363,0),0))</f>
        <v>153</v>
      </c>
      <c r="N363" s="32">
        <f>VLOOKUP('Data Catalogue 2023_RSS'!N363,'Codebook Machine Read'!D:E,2,FALSE)</f>
        <v>39</v>
      </c>
      <c r="O363" s="32">
        <f>VLOOKUP('Data Catalogue 2023_RSS'!O363,'Codebook Machine Read'!A:B,2,FALSE)</f>
        <v>1</v>
      </c>
      <c r="P363" s="33">
        <f>VLOOKUP('Data Catalogue 2023_RSS'!P363,'Codebook Machine Read'!V:W,2,FALSE)</f>
        <v>101</v>
      </c>
      <c r="Q363" s="32">
        <f>VLOOKUP('Data Catalogue 2023_RSS'!Q363,'Codebook Machine Read'!Y:Z,2,FALSE)</f>
        <v>4</v>
      </c>
      <c r="R363" s="32">
        <f>VLOOKUP('Data Catalogue 2023_RSS'!R363,'Codebook Machine Read'!AB:AC,2,FALSE)</f>
        <v>1</v>
      </c>
      <c r="S363" s="34">
        <f>VLOOKUP('Data Catalogue 2023_Excel'!R363,'Codebook Machine Read'!G:H,2,FALSE)</f>
        <v>1</v>
      </c>
      <c r="T363" s="36">
        <f>'Data Catalogue 2023_RSS'!T363</f>
        <v>2015</v>
      </c>
      <c r="U363" s="36">
        <f>'Data Catalogue 2023_RSS'!U363</f>
        <v>2015</v>
      </c>
      <c r="V363" s="34">
        <f>VLOOKUP('Data Catalogue 2023_Excel'!S363,'Codebook Machine Read'!$P:$Q,2, FALSE)</f>
        <v>4</v>
      </c>
      <c r="W363" s="31" t="str">
        <f>'Data Catalogue 2023_RSS'!W363</f>
        <v>https://n-hydaa.nahrim.gov.my/NahrimPublic/snapshot/WsiOne3Public.php</v>
      </c>
      <c r="X363" s="35">
        <f>'Data Catalogue 2023_RSS'!X363</f>
        <v>1</v>
      </c>
      <c r="Y363" s="35">
        <f>'Data Catalogue 2023_RSS'!Y363</f>
        <v>1</v>
      </c>
      <c r="Z363" s="35">
        <f>'Data Catalogue 2023_RSS'!Z363</f>
        <v>1</v>
      </c>
      <c r="AA363" s="35">
        <f>'Data Catalogue 2023_RSS'!AA363</f>
        <v>1</v>
      </c>
      <c r="AB363" s="35">
        <f>'Data Catalogue 2023_RSS'!AB363</f>
        <v>0</v>
      </c>
      <c r="AC363" s="35">
        <f>'Data Catalogue 2023_RSS'!AC363</f>
        <v>0</v>
      </c>
      <c r="AD363" s="35">
        <f>'Data Catalogue 2023_RSS'!AD363</f>
        <v>0</v>
      </c>
      <c r="AE363" s="35">
        <f>'Data Catalogue 2023_RSS'!AE363</f>
        <v>0</v>
      </c>
      <c r="AF363" s="31" t="str">
        <f>'Data Catalogue 2023_RSS'!AF363</f>
        <v xml:space="preserve">Monthly data is in the format of geospatial data with Water Stress Index (WSI) on different districts on every state. Only the monthly data of WSI of Selangor districts in 2015 does not require registration. </v>
      </c>
    </row>
    <row r="364" spans="1:32" x14ac:dyDescent="0.2">
      <c r="A364" s="30">
        <f>'Data Catalogue 2023_RSS'!A364</f>
        <v>362</v>
      </c>
      <c r="B364" s="30">
        <f>'Data Catalogue 2023_RSS'!B364</f>
        <v>87</v>
      </c>
      <c r="C364" s="30">
        <f>'Data Catalogue 2023_RSS'!C364</f>
        <v>6</v>
      </c>
      <c r="D364" s="30" t="str">
        <f>'Data Catalogue 2023_RSS'!D364</f>
        <v>87.6</v>
      </c>
      <c r="E364" s="31" t="str">
        <f>'Data Catalogue 2023_RSS'!E364</f>
        <v>Water consumption</v>
      </c>
      <c r="F364" s="32">
        <f>VLOOKUP('Data Catalogue 2023_RSS'!F364,'Codebook Machine Read'!J:K,2,FALSE)</f>
        <v>3</v>
      </c>
      <c r="G364" s="32">
        <f>VLOOKUP('Data Catalogue 2023_RSS'!G364,'Codebook Machine Read'!AE:AF,2,FALSE)</f>
        <v>7</v>
      </c>
      <c r="H364" s="32" t="str">
        <f>'Data Catalogue 2023_RSS'!H364</f>
        <v>state</v>
      </c>
      <c r="I364" s="32">
        <f>'Data Catalogue 2023_RSS'!I364</f>
        <v>184</v>
      </c>
      <c r="J364" s="30" t="str">
        <f>'Data Catalogue 2023_RSS'!J364</f>
        <v>water.tsens.watcons.state.sarawakdat</v>
      </c>
      <c r="K364" s="30" t="str">
        <f>'Data Catalogue 2023_RSS'!K364</f>
        <v>water.tsens.watcons.state.sarawakdat.87.6</v>
      </c>
      <c r="L364" s="31" t="str">
        <f>'Data Catalogue 2023_RSS'!L364</f>
        <v>National Water Services Commission (SPAN)</v>
      </c>
      <c r="M364" s="32" cm="1">
        <f t="array" ref="M364">INDEX('Codebook Machine Read'!T:T,MATCH(TRUE,INDEX('Codebook Machine Read'!S:S='Data Catalogue 2023_RSS'!M364,0),0))</f>
        <v>153</v>
      </c>
      <c r="N364" s="32">
        <f>VLOOKUP('Data Catalogue 2023_RSS'!N364,'Codebook Machine Read'!D:E,2,FALSE)</f>
        <v>39</v>
      </c>
      <c r="O364" s="32">
        <f>VLOOKUP('Data Catalogue 2023_RSS'!O364,'Codebook Machine Read'!A:B,2,FALSE)</f>
        <v>1</v>
      </c>
      <c r="P364" s="33">
        <f>VLOOKUP('Data Catalogue 2023_RSS'!P364,'Codebook Machine Read'!V:W,2,FALSE)</f>
        <v>122</v>
      </c>
      <c r="Q364" s="32">
        <f>VLOOKUP('Data Catalogue 2023_RSS'!Q364,'Codebook Machine Read'!Y:Z,2,FALSE)</f>
        <v>4</v>
      </c>
      <c r="R364" s="32">
        <f>VLOOKUP('Data Catalogue 2023_RSS'!R364,'Codebook Machine Read'!AB:AC,2,FALSE)</f>
        <v>1</v>
      </c>
      <c r="S364" s="34">
        <f>VLOOKUP('Data Catalogue 2023_Excel'!R364,'Codebook Machine Read'!G:H,2,FALSE)</f>
        <v>1</v>
      </c>
      <c r="T364" s="36">
        <f>'Data Catalogue 2023_RSS'!T364</f>
        <v>2017</v>
      </c>
      <c r="U364" s="36">
        <f>'Data Catalogue 2023_RSS'!U364</f>
        <v>2018</v>
      </c>
      <c r="V364" s="34">
        <f>VLOOKUP('Data Catalogue 2023_Excel'!S364,'Codebook Machine Read'!$P:$Q,2, FALSE)</f>
        <v>99</v>
      </c>
      <c r="W364" s="31" t="str">
        <f>'Data Catalogue 2023_RSS'!W364</f>
        <v>https://data.sarawak.gov.my/home/data/resource/f060375b-6ddf-4799-ae2b-0526a1f97ea6</v>
      </c>
      <c r="X364" s="35">
        <f>'Data Catalogue 2023_RSS'!X364</f>
        <v>1</v>
      </c>
      <c r="Y364" s="35">
        <f>'Data Catalogue 2023_RSS'!Y364</f>
        <v>1</v>
      </c>
      <c r="Z364" s="35">
        <f>'Data Catalogue 2023_RSS'!Z364</f>
        <v>1</v>
      </c>
      <c r="AA364" s="35">
        <f>'Data Catalogue 2023_RSS'!AA364</f>
        <v>1</v>
      </c>
      <c r="AB364" s="35">
        <f>'Data Catalogue 2023_RSS'!AB364</f>
        <v>0</v>
      </c>
      <c r="AC364" s="35">
        <f>'Data Catalogue 2023_RSS'!AC364</f>
        <v>0</v>
      </c>
      <c r="AD364" s="35">
        <f>'Data Catalogue 2023_RSS'!AD364</f>
        <v>0</v>
      </c>
      <c r="AE364" s="35">
        <f>'Data Catalogue 2023_RSS'!AE364</f>
        <v>0</v>
      </c>
      <c r="AF364" s="31" t="str">
        <f>'Data Catalogue 2023_RSS'!AF364</f>
        <v>Sarawak Government publishes water consumption data by division based on type of usage (e.g. domestic, commercial, industrial, etc. ).</v>
      </c>
    </row>
    <row r="365" spans="1:32" x14ac:dyDescent="0.2">
      <c r="A365" s="30">
        <f>'Data Catalogue 2023_RSS'!A365</f>
        <v>363</v>
      </c>
      <c r="B365" s="30">
        <f>'Data Catalogue 2023_RSS'!B365</f>
        <v>87</v>
      </c>
      <c r="C365" s="30">
        <f>'Data Catalogue 2023_RSS'!C365</f>
        <v>7</v>
      </c>
      <c r="D365" s="30" t="str">
        <f>'Data Catalogue 2023_RSS'!D365</f>
        <v>87.7</v>
      </c>
      <c r="E365" s="31" t="str">
        <f>'Data Catalogue 2023_RSS'!E365</f>
        <v>Water consumption</v>
      </c>
      <c r="F365" s="32">
        <f>VLOOKUP('Data Catalogue 2023_RSS'!F365,'Codebook Machine Read'!J:K,2,FALSE)</f>
        <v>3</v>
      </c>
      <c r="G365" s="32">
        <f>VLOOKUP('Data Catalogue 2023_RSS'!G365,'Codebook Machine Read'!AE:AF,2,FALSE)</f>
        <v>7</v>
      </c>
      <c r="H365" s="32" t="str">
        <f>'Data Catalogue 2023_RSS'!H365</f>
        <v>state</v>
      </c>
      <c r="I365" s="32">
        <f>'Data Catalogue 2023_RSS'!I365</f>
        <v>184</v>
      </c>
      <c r="J365" s="30" t="str">
        <f>'Data Catalogue 2023_RSS'!J365</f>
        <v>water.tsens.watcons.state.aqueductwr</v>
      </c>
      <c r="K365" s="30" t="str">
        <f>'Data Catalogue 2023_RSS'!K365</f>
        <v>water.tsens.watcons.state.aqueductwr.87.7</v>
      </c>
      <c r="L365" s="31" t="str">
        <f>'Data Catalogue 2023_RSS'!L365</f>
        <v>National Water Services Commission (SPAN)</v>
      </c>
      <c r="M365" s="32" cm="1">
        <f t="array" ref="M365">INDEX('Codebook Machine Read'!T:T,MATCH(TRUE,INDEX('Codebook Machine Read'!S:S='Data Catalogue 2023_RSS'!M365,0),0))</f>
        <v>153</v>
      </c>
      <c r="N365" s="32">
        <f>VLOOKUP('Data Catalogue 2023_RSS'!N365,'Codebook Machine Read'!D:E,2,FALSE)</f>
        <v>39</v>
      </c>
      <c r="O365" s="32">
        <f>VLOOKUP('Data Catalogue 2023_RSS'!O365,'Codebook Machine Read'!A:B,2,FALSE)</f>
        <v>2</v>
      </c>
      <c r="P365" s="33">
        <f>VLOOKUP('Data Catalogue 2023_RSS'!P365,'Codebook Machine Read'!V:W,2,FALSE)</f>
        <v>4</v>
      </c>
      <c r="Q365" s="32">
        <f>VLOOKUP('Data Catalogue 2023_RSS'!Q365,'Codebook Machine Read'!Y:Z,2,FALSE)</f>
        <v>2</v>
      </c>
      <c r="R365" s="32">
        <f>VLOOKUP('Data Catalogue 2023_RSS'!R365,'Codebook Machine Read'!AB:AC,2,FALSE)</f>
        <v>2</v>
      </c>
      <c r="S365" s="34">
        <f>VLOOKUP('Data Catalogue 2023_Excel'!R365,'Codebook Machine Read'!G:H,2,FALSE)</f>
        <v>1</v>
      </c>
      <c r="T365" s="36">
        <f>'Data Catalogue 2023_RSS'!T365</f>
        <v>2030</v>
      </c>
      <c r="U365" s="36">
        <f>'Data Catalogue 2023_RSS'!U365</f>
        <v>2040</v>
      </c>
      <c r="V365" s="34">
        <f>VLOOKUP('Data Catalogue 2023_Excel'!S365,'Codebook Machine Read'!$P:$Q,2, FALSE)</f>
        <v>7</v>
      </c>
      <c r="W365" s="31" t="str">
        <f>'Data Catalogue 2023_RSS'!W365</f>
        <v>https://www.wri.org/aqueduct</v>
      </c>
      <c r="X365" s="35">
        <f>'Data Catalogue 2023_RSS'!X365</f>
        <v>1</v>
      </c>
      <c r="Y365" s="35">
        <f>'Data Catalogue 2023_RSS'!Y365</f>
        <v>1</v>
      </c>
      <c r="Z365" s="35">
        <f>'Data Catalogue 2023_RSS'!Z365</f>
        <v>1</v>
      </c>
      <c r="AA365" s="35">
        <f>'Data Catalogue 2023_RSS'!AA365</f>
        <v>1</v>
      </c>
      <c r="AB365" s="35">
        <f>'Data Catalogue 2023_RSS'!AB365</f>
        <v>0</v>
      </c>
      <c r="AC365" s="35">
        <f>'Data Catalogue 2023_RSS'!AC365</f>
        <v>0</v>
      </c>
      <c r="AD365" s="35">
        <f>'Data Catalogue 2023_RSS'!AD365</f>
        <v>0</v>
      </c>
      <c r="AE365" s="35">
        <f>'Data Catalogue 2023_RSS'!AE365</f>
        <v>0</v>
      </c>
      <c r="AF365" s="31" t="str">
        <f>'Data Catalogue 2023_RSS'!AF365</f>
        <v xml:space="preserve">Aqueduct’s tools use open-source, peer reviewed data to map water risks such as floods, droughts and stress in the format of geospatial data (map with different colours to indicate severity). </v>
      </c>
    </row>
    <row r="366" spans="1:32" x14ac:dyDescent="0.2">
      <c r="A366" s="30">
        <f>'Data Catalogue 2023_RSS'!A366</f>
        <v>364</v>
      </c>
      <c r="B366" s="30">
        <f>'Data Catalogue 2023_RSS'!B366</f>
        <v>87</v>
      </c>
      <c r="C366" s="30">
        <f>'Data Catalogue 2023_RSS'!C366</f>
        <v>8</v>
      </c>
      <c r="D366" s="30" t="str">
        <f>'Data Catalogue 2023_RSS'!D366</f>
        <v>87.8</v>
      </c>
      <c r="E366" s="31" t="str">
        <f>'Data Catalogue 2023_RSS'!E366</f>
        <v>Water consumption</v>
      </c>
      <c r="F366" s="32">
        <f>VLOOKUP('Data Catalogue 2023_RSS'!F366,'Codebook Machine Read'!J:K,2,FALSE)</f>
        <v>3</v>
      </c>
      <c r="G366" s="32">
        <f>VLOOKUP('Data Catalogue 2023_RSS'!G366,'Codebook Machine Read'!AE:AF,2,FALSE)</f>
        <v>7</v>
      </c>
      <c r="H366" s="32" t="str">
        <f>'Data Catalogue 2023_RSS'!H366</f>
        <v>state</v>
      </c>
      <c r="I366" s="32">
        <f>'Data Catalogue 2023_RSS'!I366</f>
        <v>184</v>
      </c>
      <c r="J366" s="30" t="str">
        <f>'Data Catalogue 2023_RSS'!J366</f>
        <v>water.tsens.watcons.state.nahrim</v>
      </c>
      <c r="K366" s="30" t="str">
        <f>'Data Catalogue 2023_RSS'!K366</f>
        <v>water.tsens.watcons.state.nahrim.87.8</v>
      </c>
      <c r="L366" s="31" t="str">
        <f>'Data Catalogue 2023_RSS'!L366</f>
        <v>National Water Services Commission (SPAN)</v>
      </c>
      <c r="M366" s="32" cm="1">
        <f t="array" ref="M366">INDEX('Codebook Machine Read'!T:T,MATCH(TRUE,INDEX('Codebook Machine Read'!S:S='Data Catalogue 2023_RSS'!M366,0),0))</f>
        <v>153</v>
      </c>
      <c r="N366" s="32">
        <f>VLOOKUP('Data Catalogue 2023_RSS'!N366,'Codebook Machine Read'!D:E,2,FALSE)</f>
        <v>39</v>
      </c>
      <c r="O366" s="32">
        <f>VLOOKUP('Data Catalogue 2023_RSS'!O366,'Codebook Machine Read'!A:B,2,FALSE)</f>
        <v>2</v>
      </c>
      <c r="P366" s="33">
        <f>VLOOKUP('Data Catalogue 2023_RSS'!P366,'Codebook Machine Read'!V:W,2,FALSE)</f>
        <v>101</v>
      </c>
      <c r="Q366" s="32">
        <f>VLOOKUP('Data Catalogue 2023_RSS'!Q366,'Codebook Machine Read'!Y:Z,2,FALSE)</f>
        <v>4</v>
      </c>
      <c r="R366" s="32">
        <f>VLOOKUP('Data Catalogue 2023_RSS'!R366,'Codebook Machine Read'!AB:AC,2,FALSE)</f>
        <v>1</v>
      </c>
      <c r="S366" s="34">
        <f>VLOOKUP('Data Catalogue 2023_Excel'!R366,'Codebook Machine Read'!G:H,2,FALSE)</f>
        <v>2</v>
      </c>
      <c r="T366" s="36">
        <f>'Data Catalogue 2023_RSS'!T366</f>
        <v>2020</v>
      </c>
      <c r="U366" s="36">
        <f>'Data Catalogue 2023_RSS'!U366</f>
        <v>2050</v>
      </c>
      <c r="V366" s="34">
        <f>VLOOKUP('Data Catalogue 2023_Excel'!S366,'Codebook Machine Read'!$P:$Q,2, FALSE)</f>
        <v>10</v>
      </c>
      <c r="W366" s="31" t="str">
        <f>'Data Catalogue 2023_RSS'!W366</f>
        <v>https://n-hydaa.nahrim.gov.my/NahrimPublic/snapshot/WsiOne3Public.php</v>
      </c>
      <c r="X366" s="35">
        <f>'Data Catalogue 2023_RSS'!X366</f>
        <v>1</v>
      </c>
      <c r="Y366" s="35">
        <f>'Data Catalogue 2023_RSS'!Y366</f>
        <v>1</v>
      </c>
      <c r="Z366" s="35">
        <f>'Data Catalogue 2023_RSS'!Z366</f>
        <v>1</v>
      </c>
      <c r="AA366" s="35">
        <f>'Data Catalogue 2023_RSS'!AA366</f>
        <v>1</v>
      </c>
      <c r="AB366" s="35">
        <f>'Data Catalogue 2023_RSS'!AB366</f>
        <v>0</v>
      </c>
      <c r="AC366" s="35">
        <f>'Data Catalogue 2023_RSS'!AC366</f>
        <v>0</v>
      </c>
      <c r="AD366" s="35">
        <f>'Data Catalogue 2023_RSS'!AD366</f>
        <v>0</v>
      </c>
      <c r="AE366" s="35">
        <f>'Data Catalogue 2023_RSS'!AE366</f>
        <v>0</v>
      </c>
      <c r="AF366" s="31" t="str">
        <f>'Data Catalogue 2023_RSS'!AF366</f>
        <v xml:space="preserve">Monthly data is in the format of geospatial data with Water Stress Index (WSI) on different districts on every state. Only the monthly data of WSI of Selangor districts in 2015 does not require registration. </v>
      </c>
    </row>
    <row r="367" spans="1:32" x14ac:dyDescent="0.2">
      <c r="A367" s="30">
        <f>'Data Catalogue 2023_RSS'!A367</f>
        <v>365</v>
      </c>
      <c r="B367" s="30">
        <f>'Data Catalogue 2023_RSS'!B367</f>
        <v>88</v>
      </c>
      <c r="C367" s="30">
        <f>'Data Catalogue 2023_RSS'!C367</f>
        <v>1</v>
      </c>
      <c r="D367" s="30" t="str">
        <f>'Data Catalogue 2023_RSS'!D367</f>
        <v>88.1</v>
      </c>
      <c r="E367" s="31" t="str">
        <f>'Data Catalogue 2023_RSS'!E367</f>
        <v>Water management indicators (e.g. water allocation and management)</v>
      </c>
      <c r="F367" s="32">
        <f>VLOOKUP('Data Catalogue 2023_RSS'!F367,'Codebook Machine Read'!J:K,2,FALSE)</f>
        <v>3</v>
      </c>
      <c r="G367" s="32">
        <f>VLOOKUP('Data Catalogue 2023_RSS'!G367,'Codebook Machine Read'!AE:AF,2,FALSE)</f>
        <v>7</v>
      </c>
      <c r="H367" s="32" t="str">
        <f>'Data Catalogue 2023_RSS'!H367</f>
        <v>country</v>
      </c>
      <c r="I367" s="32">
        <f>'Data Catalogue 2023_RSS'!I367</f>
        <v>185</v>
      </c>
      <c r="J367" s="30" t="str">
        <f>'Data Catalogue 2023_RSS'!J367</f>
        <v>water.tsens.watmgmtind.country.span</v>
      </c>
      <c r="K367" s="30" t="str">
        <f>'Data Catalogue 2023_RSS'!K367</f>
        <v>water.tsens.watmgmtind.country.span.88.1</v>
      </c>
      <c r="L367" s="31" t="str">
        <f>'Data Catalogue 2023_RSS'!L367</f>
        <v>National Water Services Commission (SPAN)</v>
      </c>
      <c r="M367" s="32" cm="1">
        <f t="array" ref="M367">INDEX('Codebook Machine Read'!T:T,MATCH(TRUE,INDEX('Codebook Machine Read'!S:S='Data Catalogue 2023_RSS'!M367,0),0))</f>
        <v>91</v>
      </c>
      <c r="N367" s="32">
        <f>VLOOKUP('Data Catalogue 2023_RSS'!N367,'Codebook Machine Read'!D:E,2,FALSE)</f>
        <v>9</v>
      </c>
      <c r="O367" s="32">
        <f>VLOOKUP('Data Catalogue 2023_RSS'!O367,'Codebook Machine Read'!A:B,2,FALSE)</f>
        <v>1</v>
      </c>
      <c r="P367" s="33">
        <f>VLOOKUP('Data Catalogue 2023_RSS'!P367,'Codebook Machine Read'!V:W,2,FALSE)</f>
        <v>102</v>
      </c>
      <c r="Q367" s="32">
        <f>VLOOKUP('Data Catalogue 2023_RSS'!Q367,'Codebook Machine Read'!Y:Z,2,FALSE)</f>
        <v>4</v>
      </c>
      <c r="R367" s="32">
        <f>VLOOKUP('Data Catalogue 2023_RSS'!R367,'Codebook Machine Read'!AB:AC,2,FALSE)</f>
        <v>1</v>
      </c>
      <c r="S367" s="34">
        <f>VLOOKUP('Data Catalogue 2023_Excel'!R367,'Codebook Machine Read'!G:H,2,FALSE)</f>
        <v>1</v>
      </c>
      <c r="T367" s="36">
        <f>'Data Catalogue 2023_RSS'!T367</f>
        <v>2017</v>
      </c>
      <c r="U367" s="36">
        <f>'Data Catalogue 2023_RSS'!U367</f>
        <v>2021</v>
      </c>
      <c r="V367" s="34">
        <f>VLOOKUP('Data Catalogue 2023_Excel'!S367,'Codebook Machine Read'!$P:$Q,2, FALSE)</f>
        <v>7</v>
      </c>
      <c r="W367" s="31" t="str">
        <f>'Data Catalogue 2023_RSS'!W367</f>
        <v>https://www.span.gov.my/category/view/119</v>
      </c>
      <c r="X367" s="35">
        <f>'Data Catalogue 2023_RSS'!X367</f>
        <v>1</v>
      </c>
      <c r="Y367" s="35">
        <f>'Data Catalogue 2023_RSS'!Y367</f>
        <v>1</v>
      </c>
      <c r="Z367" s="35">
        <f>'Data Catalogue 2023_RSS'!Z367</f>
        <v>1</v>
      </c>
      <c r="AA367" s="35">
        <f>'Data Catalogue 2023_RSS'!AA367</f>
        <v>1</v>
      </c>
      <c r="AB367" s="35">
        <f>'Data Catalogue 2023_RSS'!AB367</f>
        <v>0</v>
      </c>
      <c r="AC367" s="35">
        <f>'Data Catalogue 2023_RSS'!AC367</f>
        <v>0</v>
      </c>
      <c r="AD367" s="35">
        <f>'Data Catalogue 2023_RSS'!AD367</f>
        <v>0</v>
      </c>
      <c r="AE367" s="35">
        <f>'Data Catalogue 2023_RSS'!AE367</f>
        <v>0</v>
      </c>
      <c r="AF367" s="31" t="str">
        <f>'Data Catalogue 2023_RSS'!AF367</f>
        <v>SPAN publishes data on raw water extraction and production in the annual Water and Sewerage Fact Book. However, only Peninsular Malaysia states and W. P. Labuan are under the coverage of SPAN.</v>
      </c>
    </row>
    <row r="368" spans="1:32" x14ac:dyDescent="0.2">
      <c r="A368" s="30">
        <f>'Data Catalogue 2023_RSS'!A368</f>
        <v>366</v>
      </c>
      <c r="B368" s="30">
        <f>'Data Catalogue 2023_RSS'!B368</f>
        <v>89</v>
      </c>
      <c r="C368" s="30">
        <f>'Data Catalogue 2023_RSS'!C368</f>
        <v>1</v>
      </c>
      <c r="D368" s="30" t="str">
        <f>'Data Catalogue 2023_RSS'!D368</f>
        <v>89.1</v>
      </c>
      <c r="E368" s="31" t="str">
        <f>'Data Catalogue 2023_RSS'!E368</f>
        <v>Water Quality at River Basins</v>
      </c>
      <c r="F368" s="32">
        <f>VLOOKUP('Data Catalogue 2023_RSS'!F368,'Codebook Machine Read'!J:K,2,FALSE)</f>
        <v>1</v>
      </c>
      <c r="G368" s="32">
        <f>VLOOKUP('Data Catalogue 2023_RSS'!G368,'Codebook Machine Read'!AE:AF,2,FALSE)</f>
        <v>7</v>
      </c>
      <c r="H368" s="32" t="str">
        <f>'Data Catalogue 2023_RSS'!H368</f>
        <v>country</v>
      </c>
      <c r="I368" s="32">
        <f>'Data Catalogue 2023_RSS'!I368</f>
        <v>186</v>
      </c>
      <c r="J368" s="30" t="str">
        <f>'Data Catalogue 2023_RSS'!J368</f>
        <v>water.ftprint.watqualriv.country.dosmdoe</v>
      </c>
      <c r="K368" s="30" t="str">
        <f>'Data Catalogue 2023_RSS'!K368</f>
        <v>water.ftprint.watqualriv.country.dosmdoe.89.1</v>
      </c>
      <c r="L368" s="31" t="str">
        <f>'Data Catalogue 2023_RSS'!L368</f>
        <v>UN Sustainable Development Goal Indicator</v>
      </c>
      <c r="M368" s="32" cm="1">
        <f t="array" ref="M368">INDEX('Codebook Machine Read'!T:T,MATCH(TRUE,INDEX('Codebook Machine Read'!S:S='Data Catalogue 2023_RSS'!M368,0),0))</f>
        <v>113</v>
      </c>
      <c r="N368" s="32">
        <f>VLOOKUP('Data Catalogue 2023_RSS'!N368,'Codebook Machine Read'!D:E,2,FALSE)</f>
        <v>9</v>
      </c>
      <c r="O368" s="32">
        <f>VLOOKUP('Data Catalogue 2023_RSS'!O368,'Codebook Machine Read'!A:B,2,FALSE)</f>
        <v>1</v>
      </c>
      <c r="P368" s="33">
        <f>VLOOKUP('Data Catalogue 2023_RSS'!P368,'Codebook Machine Read'!V:W,2,FALSE)</f>
        <v>32</v>
      </c>
      <c r="Q368" s="32">
        <f>VLOOKUP('Data Catalogue 2023_RSS'!Q368,'Codebook Machine Read'!Y:Z,2,FALSE)</f>
        <v>4</v>
      </c>
      <c r="R368" s="32">
        <f>VLOOKUP('Data Catalogue 2023_RSS'!R368,'Codebook Machine Read'!AB:AC,2,FALSE)</f>
        <v>1</v>
      </c>
      <c r="S368" s="34">
        <f>VLOOKUP('Data Catalogue 2023_Excel'!R368,'Codebook Machine Read'!G:H,2,FALSE)</f>
        <v>1</v>
      </c>
      <c r="T368" s="36">
        <f>'Data Catalogue 2023_RSS'!T368</f>
        <v>2016</v>
      </c>
      <c r="U368" s="36">
        <f>'Data Catalogue 2023_RSS'!U368</f>
        <v>2021</v>
      </c>
      <c r="V368" s="34">
        <f>VLOOKUP('Data Catalogue 2023_Excel'!S368,'Codebook Machine Read'!$P:$Q,2, FALSE)</f>
        <v>7</v>
      </c>
      <c r="W368" s="31" t="str">
        <f>'Data Catalogue 2023_RSS'!W368</f>
        <v>https://tableau.dosm.gov.my/t/SDG/views/Goal6_15832031095200/Goal6?%3Aembed=y&amp;%3AisGuestRedirectFromVizportal=y</v>
      </c>
      <c r="X368" s="35">
        <f>'Data Catalogue 2023_RSS'!X368</f>
        <v>1</v>
      </c>
      <c r="Y368" s="35">
        <f>'Data Catalogue 2023_RSS'!Y368</f>
        <v>1</v>
      </c>
      <c r="Z368" s="35">
        <f>'Data Catalogue 2023_RSS'!Z368</f>
        <v>0</v>
      </c>
      <c r="AA368" s="35">
        <f>'Data Catalogue 2023_RSS'!AA368</f>
        <v>0</v>
      </c>
      <c r="AB368" s="35">
        <f>'Data Catalogue 2023_RSS'!AB368</f>
        <v>0</v>
      </c>
      <c r="AC368" s="35">
        <f>'Data Catalogue 2023_RSS'!AC368</f>
        <v>1</v>
      </c>
      <c r="AD368" s="35">
        <f>'Data Catalogue 2023_RSS'!AD368</f>
        <v>1</v>
      </c>
      <c r="AE368" s="35">
        <f>'Data Catalogue 2023_RSS'!AE368</f>
        <v>0</v>
      </c>
      <c r="AF368" s="31" t="str">
        <f>'Data Catalogue 2023_RSS'!AF368</f>
        <v>DOSM publishes data measuring progress of each UN Sustainable Development Goal Indicator. This data is for Indicator 6.3.2: Proportion of bodies of water with good ambient water quality, as a proportion of total river basins. Malaysia classify water quality status by three (3) category that is Clean, Slightly Polluted and polluted. For the purpose of reporting, Slightly Polluted is reported as Good Water Quality in consideration of the big range in index. A difference in one (1) point will give a great impact in water quality classification and this situation is unjustified.</v>
      </c>
    </row>
    <row r="369" spans="1:32" x14ac:dyDescent="0.2">
      <c r="A369" s="30">
        <f>'Data Catalogue 2023_RSS'!A369</f>
        <v>367</v>
      </c>
      <c r="B369" s="30">
        <f>'Data Catalogue 2023_RSS'!B369</f>
        <v>89</v>
      </c>
      <c r="C369" s="30">
        <f>'Data Catalogue 2023_RSS'!C369</f>
        <v>2</v>
      </c>
      <c r="D369" s="30" t="str">
        <f>'Data Catalogue 2023_RSS'!D369</f>
        <v>89.2</v>
      </c>
      <c r="E369" s="31" t="str">
        <f>'Data Catalogue 2023_RSS'!E369</f>
        <v>Water Quality at River Basins</v>
      </c>
      <c r="F369" s="32">
        <f>VLOOKUP('Data Catalogue 2023_RSS'!F369,'Codebook Machine Read'!J:K,2,FALSE)</f>
        <v>1</v>
      </c>
      <c r="G369" s="32">
        <f>VLOOKUP('Data Catalogue 2023_RSS'!G369,'Codebook Machine Read'!AE:AF,2,FALSE)</f>
        <v>7</v>
      </c>
      <c r="H369" s="32" t="str">
        <f>'Data Catalogue 2023_RSS'!H369</f>
        <v>country</v>
      </c>
      <c r="I369" s="32">
        <f>'Data Catalogue 2023_RSS'!I369</f>
        <v>186</v>
      </c>
      <c r="J369" s="30" t="str">
        <f>'Data Catalogue 2023_RSS'!J369</f>
        <v>water.ftprint.watqualriv.country.gemsunep</v>
      </c>
      <c r="K369" s="30" t="str">
        <f>'Data Catalogue 2023_RSS'!K369</f>
        <v>water.ftprint.watqualriv.country.gemsunep.89.2</v>
      </c>
      <c r="L369" s="31" t="str">
        <f>'Data Catalogue 2023_RSS'!L369</f>
        <v>UN Sustainable Development Goal Indicator</v>
      </c>
      <c r="M369" s="32" cm="1">
        <f t="array" ref="M369">INDEX('Codebook Machine Read'!T:T,MATCH(TRUE,INDEX('Codebook Machine Read'!S:S='Data Catalogue 2023_RSS'!M369,0),0))</f>
        <v>0</v>
      </c>
      <c r="N369" s="32">
        <f>VLOOKUP('Data Catalogue 2023_RSS'!N369,'Codebook Machine Read'!D:E,2,FALSE)</f>
        <v>9</v>
      </c>
      <c r="O369" s="32">
        <f>VLOOKUP('Data Catalogue 2023_RSS'!O369,'Codebook Machine Read'!A:B,2,FALSE)</f>
        <v>1</v>
      </c>
      <c r="P369" s="33">
        <f>VLOOKUP('Data Catalogue 2023_RSS'!P369,'Codebook Machine Read'!V:W,2,FALSE)</f>
        <v>55</v>
      </c>
      <c r="Q369" s="32">
        <f>VLOOKUP('Data Catalogue 2023_RSS'!Q369,'Codebook Machine Read'!Y:Z,2,FALSE)</f>
        <v>3</v>
      </c>
      <c r="R369" s="32">
        <f>VLOOKUP('Data Catalogue 2023_RSS'!R369,'Codebook Machine Read'!AB:AC,2,FALSE)</f>
        <v>2</v>
      </c>
      <c r="S369" s="34">
        <f>VLOOKUP('Data Catalogue 2023_Excel'!R369,'Codebook Machine Read'!G:H,2,FALSE)</f>
        <v>1</v>
      </c>
      <c r="T369" s="36">
        <f>'Data Catalogue 2023_RSS'!T369</f>
        <v>1697</v>
      </c>
      <c r="U369" s="36">
        <f>'Data Catalogue 2023_RSS'!U369</f>
        <v>2023</v>
      </c>
      <c r="V369" s="34">
        <f>VLOOKUP('Data Catalogue 2023_Excel'!S369,'Codebook Machine Read'!$P:$Q,2, FALSE)</f>
        <v>7</v>
      </c>
      <c r="W369" s="31" t="str">
        <f>'Data Catalogue 2023_RSS'!W369</f>
        <v>https://gemstat.org/data/statistic-reports/</v>
      </c>
      <c r="X369" s="35">
        <f>'Data Catalogue 2023_RSS'!X369</f>
        <v>1</v>
      </c>
      <c r="Y369" s="35">
        <f>'Data Catalogue 2023_RSS'!Y369</f>
        <v>1</v>
      </c>
      <c r="Z369" s="35">
        <f>'Data Catalogue 2023_RSS'!Z369</f>
        <v>0</v>
      </c>
      <c r="AA369" s="35">
        <f>'Data Catalogue 2023_RSS'!AA369</f>
        <v>0</v>
      </c>
      <c r="AB369" s="35">
        <f>'Data Catalogue 2023_RSS'!AB369</f>
        <v>0</v>
      </c>
      <c r="AC369" s="35">
        <f>'Data Catalogue 2023_RSS'!AC369</f>
        <v>1</v>
      </c>
      <c r="AD369" s="35">
        <f>'Data Catalogue 2023_RSS'!AD369</f>
        <v>1</v>
      </c>
      <c r="AE369" s="35">
        <f>'Data Catalogue 2023_RSS'!AE369</f>
        <v>0</v>
      </c>
      <c r="AF369" s="31" t="str">
        <f>'Data Catalogue 2023_RSS'!AF369</f>
        <v xml:space="preserve">The Global Freshwater Quality Database GEMStat provides scientifically-sound data and information on the state and trend of global inland water quality. </v>
      </c>
    </row>
    <row r="370" spans="1:32" x14ac:dyDescent="0.2">
      <c r="A370" s="30">
        <f>'Data Catalogue 2023_RSS'!A370</f>
        <v>368</v>
      </c>
      <c r="B370" s="30">
        <f>'Data Catalogue 2023_RSS'!B370</f>
        <v>90</v>
      </c>
      <c r="C370" s="30">
        <f>'Data Catalogue 2023_RSS'!C370</f>
        <v>1</v>
      </c>
      <c r="D370" s="30" t="str">
        <f>'Data Catalogue 2023_RSS'!D370</f>
        <v>90.1</v>
      </c>
      <c r="E370" s="31" t="str">
        <f>'Data Catalogue 2023_RSS'!E370</f>
        <v>Marine Water Quality</v>
      </c>
      <c r="F370" s="32">
        <f>VLOOKUP('Data Catalogue 2023_RSS'!F370,'Codebook Machine Read'!J:K,2,FALSE)</f>
        <v>1</v>
      </c>
      <c r="G370" s="32">
        <f>VLOOKUP('Data Catalogue 2023_RSS'!G370,'Codebook Machine Read'!AE:AF,2,FALSE)</f>
        <v>7</v>
      </c>
      <c r="H370" s="32" t="str">
        <f>'Data Catalogue 2023_RSS'!H370</f>
        <v>country</v>
      </c>
      <c r="I370" s="32">
        <f>'Data Catalogue 2023_RSS'!I370</f>
        <v>187</v>
      </c>
      <c r="J370" s="30" t="str">
        <f>'Data Catalogue 2023_RSS'!J370</f>
        <v>water.ftprint.watqualmar.country.nceas</v>
      </c>
      <c r="K370" s="30" t="str">
        <f>'Data Catalogue 2023_RSS'!K370</f>
        <v>water.ftprint.watqualmar.country.nceas.90.1</v>
      </c>
      <c r="L370" s="31" t="str">
        <f>'Data Catalogue 2023_RSS'!L370</f>
        <v>National Center for Ecological Analysis and Synthesis (NCEAS)</v>
      </c>
      <c r="M370" s="32" cm="1">
        <f t="array" ref="M370">INDEX('Codebook Machine Read'!T:T,MATCH(TRUE,INDEX('Codebook Machine Read'!S:S='Data Catalogue 2023_RSS'!M370,0),0))</f>
        <v>108</v>
      </c>
      <c r="N370" s="32">
        <f>VLOOKUP('Data Catalogue 2023_RSS'!N370,'Codebook Machine Read'!D:E,2,FALSE)</f>
        <v>9</v>
      </c>
      <c r="O370" s="32">
        <f>VLOOKUP('Data Catalogue 2023_RSS'!O370,'Codebook Machine Read'!A:B,2,FALSE)</f>
        <v>1</v>
      </c>
      <c r="P370" s="33">
        <f>VLOOKUP('Data Catalogue 2023_RSS'!P370,'Codebook Machine Read'!V:W,2,FALSE)</f>
        <v>97</v>
      </c>
      <c r="Q370" s="32">
        <f>VLOOKUP('Data Catalogue 2023_RSS'!Q370,'Codebook Machine Read'!Y:Z,2,FALSE)</f>
        <v>5</v>
      </c>
      <c r="R370" s="32">
        <f>VLOOKUP('Data Catalogue 2023_RSS'!R370,'Codebook Machine Read'!AB:AC,2,FALSE)</f>
        <v>2</v>
      </c>
      <c r="S370" s="34">
        <f>VLOOKUP('Data Catalogue 2023_Excel'!R370,'Codebook Machine Read'!G:H,2,FALSE)</f>
        <v>1</v>
      </c>
      <c r="T370" s="36">
        <f>'Data Catalogue 2023_RSS'!T370</f>
        <v>2012</v>
      </c>
      <c r="U370" s="36">
        <f>'Data Catalogue 2023_RSS'!U370</f>
        <v>2019</v>
      </c>
      <c r="V370" s="34">
        <f>VLOOKUP('Data Catalogue 2023_Excel'!S370,'Codebook Machine Read'!$P:$Q,2, FALSE)</f>
        <v>7</v>
      </c>
      <c r="W370" s="31" t="str">
        <f>'Data Catalogue 2023_RSS'!W370</f>
        <v>https://resourcewatch.org/data/explore/bio041a-Ocean-Health-Index?section=Discover&amp;selectedCollection=&amp;zoom=3&amp;lat=0&amp;lng=0&amp;pitch=0&amp;bearing=0&amp;basemap=dark&amp;labels=light&amp;layers=%255B%257B%2522dataset%2522%253A%25227b52fb1a-a52d-44b9-bfef-45c3f2610c58%2522%252C%2522opacity%2522%253A1%252C%2522layer%2522%253A%25220875938d-be97-4e4d-95d5-d7276b0ec86a%2522%257D%255D&amp;aoi=&amp;page=1&amp;sort=most-viewed&amp;sortDirection=-1</v>
      </c>
      <c r="X370" s="35">
        <f>'Data Catalogue 2023_RSS'!X370</f>
        <v>1</v>
      </c>
      <c r="Y370" s="35">
        <f>'Data Catalogue 2023_RSS'!Y370</f>
        <v>1</v>
      </c>
      <c r="Z370" s="35">
        <f>'Data Catalogue 2023_RSS'!Z370</f>
        <v>0</v>
      </c>
      <c r="AA370" s="35">
        <f>'Data Catalogue 2023_RSS'!AA370</f>
        <v>0</v>
      </c>
      <c r="AB370" s="35">
        <f>'Data Catalogue 2023_RSS'!AB370</f>
        <v>0</v>
      </c>
      <c r="AC370" s="35">
        <f>'Data Catalogue 2023_RSS'!AC370</f>
        <v>1</v>
      </c>
      <c r="AD370" s="35">
        <f>'Data Catalogue 2023_RSS'!AD370</f>
        <v>1</v>
      </c>
      <c r="AE370" s="35">
        <f>'Data Catalogue 2023_RSS'!AE370</f>
        <v>0</v>
      </c>
      <c r="AF370" s="31" t="str">
        <f>'Data Catalogue 2023_RSS'!AF370</f>
        <v>The Ocean Health Index uses data from global databases to annually assess 221 regions, including all coastal countries, territories, and the Antarctic. The Index is comprised of ten overarching goals that represent the wide range of benefits a healthy ocean can provide: Food Provision, Artisanal Fishing Opportunities, Natural Products, Carbon Storage, Coastal Protection, Tourism &amp; Recreation, Coastal Livelihoods &amp; Economies, Sense of Place, Clean Waters, and Biodiversity.</v>
      </c>
    </row>
    <row r="371" spans="1:32" x14ac:dyDescent="0.2">
      <c r="A371" s="30">
        <f>'Data Catalogue 2023_RSS'!A371</f>
        <v>369</v>
      </c>
      <c r="B371" s="30">
        <f>'Data Catalogue 2023_RSS'!B371</f>
        <v>90</v>
      </c>
      <c r="C371" s="30">
        <f>'Data Catalogue 2023_RSS'!C371</f>
        <v>2</v>
      </c>
      <c r="D371" s="30" t="str">
        <f>'Data Catalogue 2023_RSS'!D371</f>
        <v>90.2</v>
      </c>
      <c r="E371" s="31" t="str">
        <f>'Data Catalogue 2023_RSS'!E371</f>
        <v>Marine Water Quality</v>
      </c>
      <c r="F371" s="32">
        <f>VLOOKUP('Data Catalogue 2023_RSS'!F371,'Codebook Machine Read'!J:K,2,FALSE)</f>
        <v>1</v>
      </c>
      <c r="G371" s="32">
        <f>VLOOKUP('Data Catalogue 2023_RSS'!G371,'Codebook Machine Read'!AE:AF,2,FALSE)</f>
        <v>7</v>
      </c>
      <c r="H371" s="32" t="str">
        <f>'Data Catalogue 2023_RSS'!H371</f>
        <v>state</v>
      </c>
      <c r="I371" s="32">
        <f>'Data Catalogue 2023_RSS'!I371</f>
        <v>188</v>
      </c>
      <c r="J371" s="30" t="str">
        <f>'Data Catalogue 2023_RSS'!J371</f>
        <v>water.ftprint.watqualmar.state.dosmdoe</v>
      </c>
      <c r="K371" s="30" t="str">
        <f>'Data Catalogue 2023_RSS'!K371</f>
        <v>water.ftprint.watqualmar.state.dosmdoe.90.2</v>
      </c>
      <c r="L371" s="31" t="str">
        <f>'Data Catalogue 2023_RSS'!L371</f>
        <v>UN Sustainable Development Goal Indicator</v>
      </c>
      <c r="M371" s="32" cm="1">
        <f t="array" ref="M371">INDEX('Codebook Machine Read'!T:T,MATCH(TRUE,INDEX('Codebook Machine Read'!S:S='Data Catalogue 2023_RSS'!M371,0),0))</f>
        <v>86</v>
      </c>
      <c r="N371" s="32">
        <f>VLOOKUP('Data Catalogue 2023_RSS'!N371,'Codebook Machine Read'!D:E,2,FALSE)</f>
        <v>39</v>
      </c>
      <c r="O371" s="32">
        <f>VLOOKUP('Data Catalogue 2023_RSS'!O371,'Codebook Machine Read'!A:B,2,FALSE)</f>
        <v>1</v>
      </c>
      <c r="P371" s="33">
        <f>VLOOKUP('Data Catalogue 2023_RSS'!P371,'Codebook Machine Read'!V:W,2,FALSE)</f>
        <v>32</v>
      </c>
      <c r="Q371" s="32">
        <f>VLOOKUP('Data Catalogue 2023_RSS'!Q371,'Codebook Machine Read'!Y:Z,2,FALSE)</f>
        <v>4</v>
      </c>
      <c r="R371" s="32">
        <f>VLOOKUP('Data Catalogue 2023_RSS'!R371,'Codebook Machine Read'!AB:AC,2,FALSE)</f>
        <v>1</v>
      </c>
      <c r="S371" s="34">
        <f>VLOOKUP('Data Catalogue 2023_Excel'!R371,'Codebook Machine Read'!G:H,2,FALSE)</f>
        <v>1</v>
      </c>
      <c r="T371" s="36">
        <f>'Data Catalogue 2023_RSS'!T371</f>
        <v>2015</v>
      </c>
      <c r="U371" s="36">
        <f>'Data Catalogue 2023_RSS'!U371</f>
        <v>2021</v>
      </c>
      <c r="V371" s="34">
        <f>VLOOKUP('Data Catalogue 2023_Excel'!S371,'Codebook Machine Read'!$P:$Q,2, FALSE)</f>
        <v>7</v>
      </c>
      <c r="W371" s="31" t="str">
        <f>'Data Catalogue 2023_RSS'!W371</f>
        <v>https://tableau.dosm.gov.my/t/SDG/views/Goal14_15934162681190/Goal14?%3Aembed=y&amp;%3AisGuestRedirectFromVizportal=y</v>
      </c>
      <c r="X371" s="35">
        <f>'Data Catalogue 2023_RSS'!X371</f>
        <v>1</v>
      </c>
      <c r="Y371" s="35">
        <f>'Data Catalogue 2023_RSS'!Y371</f>
        <v>1</v>
      </c>
      <c r="Z371" s="35">
        <f>'Data Catalogue 2023_RSS'!Z371</f>
        <v>0</v>
      </c>
      <c r="AA371" s="35">
        <f>'Data Catalogue 2023_RSS'!AA371</f>
        <v>0</v>
      </c>
      <c r="AB371" s="35">
        <f>'Data Catalogue 2023_RSS'!AB371</f>
        <v>0</v>
      </c>
      <c r="AC371" s="35">
        <f>'Data Catalogue 2023_RSS'!AC371</f>
        <v>1</v>
      </c>
      <c r="AD371" s="35">
        <f>'Data Catalogue 2023_RSS'!AD371</f>
        <v>1</v>
      </c>
      <c r="AE371" s="35">
        <f>'Data Catalogue 2023_RSS'!AE371</f>
        <v>0</v>
      </c>
      <c r="AF371" s="31" t="str">
        <f>'Data Catalogue 2023_RSS'!AF371</f>
        <v>DOSM publishes data measuring progress of each of the UN Sustainable Development Goal Indicators. This data is a proxy for Indicator 14.3.1: Average marine acidity (pH) at sampling stations.</v>
      </c>
    </row>
    <row r="372" spans="1:32" x14ac:dyDescent="0.2">
      <c r="A372" s="30">
        <f>'Data Catalogue 2023_RSS'!A372</f>
        <v>370</v>
      </c>
      <c r="B372" s="30">
        <f>'Data Catalogue 2023_RSS'!B372</f>
        <v>91</v>
      </c>
      <c r="C372" s="30">
        <f>'Data Catalogue 2023_RSS'!C372</f>
        <v>1</v>
      </c>
      <c r="D372" s="30" t="str">
        <f>'Data Catalogue 2023_RSS'!D372</f>
        <v>91.1</v>
      </c>
      <c r="E372" s="31" t="str">
        <f>'Data Catalogue 2023_RSS'!E372</f>
        <v>Water: Standardized Precipitation - Evapotranspiration Index</v>
      </c>
      <c r="F372" s="32">
        <f>VLOOKUP('Data Catalogue 2023_RSS'!F372,'Codebook Machine Read'!J:K,2,FALSE)</f>
        <v>1</v>
      </c>
      <c r="G372" s="32">
        <f>VLOOKUP('Data Catalogue 2023_RSS'!G372,'Codebook Machine Read'!AE:AF,2,FALSE)</f>
        <v>7</v>
      </c>
      <c r="H372" s="32" t="str">
        <f>'Data Catalogue 2023_RSS'!H372</f>
        <v>country</v>
      </c>
      <c r="I372" s="32">
        <f>'Data Catalogue 2023_RSS'!I372</f>
        <v>189</v>
      </c>
      <c r="J372" s="30" t="str">
        <f>'Data Catalogue 2023_RSS'!J372</f>
        <v>water.ftprint.evapotrans.country.wb</v>
      </c>
      <c r="K372" s="30" t="str">
        <f>'Data Catalogue 2023_RSS'!K372</f>
        <v>water.ftprint.evapotrans.country.wb.91.1</v>
      </c>
      <c r="L372" s="31" t="str">
        <f>'Data Catalogue 2023_RSS'!L372</f>
        <v>World Bank Sovereign ESG Profile</v>
      </c>
      <c r="M372" s="32" cm="1">
        <f t="array" ref="M372">INDEX('Codebook Machine Read'!T:T,MATCH(TRUE,INDEX('Codebook Machine Read'!S:S='Data Catalogue 2023_RSS'!M372,0),0))</f>
        <v>66</v>
      </c>
      <c r="N372" s="32">
        <f>VLOOKUP('Data Catalogue 2023_RSS'!N372,'Codebook Machine Read'!D:E,2,FALSE)</f>
        <v>9</v>
      </c>
      <c r="O372" s="32">
        <f>VLOOKUP('Data Catalogue 2023_RSS'!O372,'Codebook Machine Read'!A:B,2,FALSE)</f>
        <v>1</v>
      </c>
      <c r="P372" s="33">
        <f>VLOOKUP('Data Catalogue 2023_RSS'!P372,'Codebook Machine Read'!V:W,2,FALSE)</f>
        <v>149</v>
      </c>
      <c r="Q372" s="32">
        <f>VLOOKUP('Data Catalogue 2023_RSS'!Q372,'Codebook Machine Read'!Y:Z,2,FALSE)</f>
        <v>3</v>
      </c>
      <c r="R372" s="32">
        <f>VLOOKUP('Data Catalogue 2023_RSS'!R372,'Codebook Machine Read'!AB:AC,2,FALSE)</f>
        <v>2</v>
      </c>
      <c r="S372" s="34">
        <f>VLOOKUP('Data Catalogue 2023_Excel'!R372,'Codebook Machine Read'!G:H,2,FALSE)</f>
        <v>1</v>
      </c>
      <c r="T372" s="36">
        <f>'Data Catalogue 2023_RSS'!T372</f>
        <v>2014</v>
      </c>
      <c r="U372" s="36">
        <f>'Data Catalogue 2023_RSS'!U372</f>
        <v>2014</v>
      </c>
      <c r="V372" s="34">
        <f>VLOOKUP('Data Catalogue 2023_Excel'!S372,'Codebook Machine Read'!$P:$Q,2, FALSE)</f>
        <v>99</v>
      </c>
      <c r="W372" s="31" t="str">
        <f>'Data Catalogue 2023_RSS'!W372</f>
        <v>https://esgdata.worldbank.org/data/countries?iso3=MYS&amp;lang=en&amp;transform=level&amp;ind=EN.MAM.THRD.NO&amp;income=all&amp;region=all</v>
      </c>
      <c r="X372" s="35">
        <f>'Data Catalogue 2023_RSS'!X372</f>
        <v>0</v>
      </c>
      <c r="Y372" s="35">
        <f>'Data Catalogue 2023_RSS'!Y372</f>
        <v>1</v>
      </c>
      <c r="Z372" s="35">
        <f>'Data Catalogue 2023_RSS'!Z372</f>
        <v>0</v>
      </c>
      <c r="AA372" s="35">
        <f>'Data Catalogue 2023_RSS'!AA372</f>
        <v>1</v>
      </c>
      <c r="AB372" s="35">
        <f>'Data Catalogue 2023_RSS'!AB372</f>
        <v>0</v>
      </c>
      <c r="AC372" s="35">
        <f>'Data Catalogue 2023_RSS'!AC372</f>
        <v>0</v>
      </c>
      <c r="AD372" s="35">
        <f>'Data Catalogue 2023_RSS'!AD372</f>
        <v>1</v>
      </c>
      <c r="AE372" s="35">
        <f>'Data Catalogue 2023_RSS'!AE372</f>
        <v>1</v>
      </c>
      <c r="AF372" s="31" t="str">
        <f>'Data Catalogue 2023_RSS'!AF372</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373" spans="1:32" x14ac:dyDescent="0.2">
      <c r="A373" s="30">
        <f>'Data Catalogue 2023_RSS'!A373</f>
        <v>371</v>
      </c>
      <c r="B373" s="30">
        <f>'Data Catalogue 2023_RSS'!B373</f>
        <v>92</v>
      </c>
      <c r="C373" s="30">
        <f>'Data Catalogue 2023_RSS'!C373</f>
        <v>1</v>
      </c>
      <c r="D373" s="30" t="str">
        <f>'Data Catalogue 2023_RSS'!D373</f>
        <v>92.1</v>
      </c>
      <c r="E373" s="31" t="str">
        <f>'Data Catalogue 2023_RSS'!E373</f>
        <v>Soil Water Index</v>
      </c>
      <c r="F373" s="32">
        <f>VLOOKUP('Data Catalogue 2023_RSS'!F373,'Codebook Machine Read'!J:K,2,FALSE)</f>
        <v>5</v>
      </c>
      <c r="G373" s="32">
        <f>VLOOKUP('Data Catalogue 2023_RSS'!G373,'Codebook Machine Read'!AE:AF,2,FALSE)</f>
        <v>7</v>
      </c>
      <c r="H373" s="32" t="str">
        <f>'Data Catalogue 2023_RSS'!H373</f>
        <v>bylocationmap</v>
      </c>
      <c r="I373" s="32">
        <f>'Data Catalogue 2023_RSS'!I373</f>
        <v>190</v>
      </c>
      <c r="J373" s="30" t="str">
        <f>'Data Catalogue 2023_RSS'!J373</f>
        <v>water.phy.indswi.bylocationmap.copernicus</v>
      </c>
      <c r="K373" s="30" t="str">
        <f>'Data Catalogue 2023_RSS'!K373</f>
        <v>water.phy.indswi.bylocationmap.copernicus.92.1</v>
      </c>
      <c r="L373" s="31" t="str">
        <f>'Data Catalogue 2023_RSS'!L373</f>
        <v>Copernicus Global Land Service/Metop ASCAT</v>
      </c>
      <c r="M373" s="32" cm="1">
        <f t="array" ref="M373">INDEX('Codebook Machine Read'!T:T,MATCH(TRUE,INDEX('Codebook Machine Read'!S:S='Data Catalogue 2023_RSS'!M373,0),0))</f>
        <v>66</v>
      </c>
      <c r="N373" s="32">
        <f>VLOOKUP('Data Catalogue 2023_RSS'!N373,'Codebook Machine Read'!D:E,2,FALSE)</f>
        <v>25</v>
      </c>
      <c r="O373" s="32">
        <f>VLOOKUP('Data Catalogue 2023_RSS'!O373,'Codebook Machine Read'!A:B,2,FALSE)</f>
        <v>1</v>
      </c>
      <c r="P373" s="33">
        <f>VLOOKUP('Data Catalogue 2023_RSS'!P373,'Codebook Machine Read'!V:W,2,FALSE)</f>
        <v>26</v>
      </c>
      <c r="Q373" s="32">
        <f>VLOOKUP('Data Catalogue 2023_RSS'!Q373,'Codebook Machine Read'!Y:Z,2,FALSE)</f>
        <v>3</v>
      </c>
      <c r="R373" s="32">
        <f>VLOOKUP('Data Catalogue 2023_RSS'!R373,'Codebook Machine Read'!AB:AC,2,FALSE)</f>
        <v>2</v>
      </c>
      <c r="S373" s="34">
        <f>VLOOKUP('Data Catalogue 2023_Excel'!R373,'Codebook Machine Read'!G:H,2,FALSE)</f>
        <v>2</v>
      </c>
      <c r="T373" s="36">
        <f>'Data Catalogue 2023_RSS'!T373</f>
        <v>2007</v>
      </c>
      <c r="U373" s="36">
        <f>'Data Catalogue 2023_RSS'!U373</f>
        <v>2023</v>
      </c>
      <c r="V373" s="34">
        <f>VLOOKUP('Data Catalogue 2023_Excel'!S373,'Codebook Machine Read'!$P:$Q,2, FALSE)</f>
        <v>2</v>
      </c>
      <c r="W373" s="31" t="str">
        <f>'Data Catalogue 2023_RSS'!W373</f>
        <v>https://land.copernicus.eu/global/products/swi</v>
      </c>
      <c r="X373" s="35">
        <f>'Data Catalogue 2023_RSS'!X373</f>
        <v>0</v>
      </c>
      <c r="Y373" s="35">
        <f>'Data Catalogue 2023_RSS'!Y373</f>
        <v>1</v>
      </c>
      <c r="Z373" s="35">
        <f>'Data Catalogue 2023_RSS'!Z373</f>
        <v>1</v>
      </c>
      <c r="AA373" s="35">
        <f>'Data Catalogue 2023_RSS'!AA373</f>
        <v>0</v>
      </c>
      <c r="AB373" s="35">
        <f>'Data Catalogue 2023_RSS'!AB373</f>
        <v>0</v>
      </c>
      <c r="AC373" s="35">
        <f>'Data Catalogue 2023_RSS'!AC373</f>
        <v>0</v>
      </c>
      <c r="AD373" s="35">
        <f>'Data Catalogue 2023_RSS'!AD373</f>
        <v>1</v>
      </c>
      <c r="AE373" s="35">
        <f>'Data Catalogue 2023_RSS'!AE373</f>
        <v>1</v>
      </c>
      <c r="AF373" s="31" t="str">
        <f>'Data Catalogue 2023_RSS'!AF373</f>
        <v>The Soil Water Index quantifies the moisture condition at various depths in the soil. The soil moisture, up to 5cm soil depth, is recognized as an Essential Climate Variable (ECV) by the Global Climate Observing System (GCOS).</v>
      </c>
    </row>
    <row r="374" spans="1:32" x14ac:dyDescent="0.2">
      <c r="A374" s="30">
        <f>'Data Catalogue 2023_RSS'!A374</f>
        <v>372</v>
      </c>
      <c r="B374" s="30">
        <f>'Data Catalogue 2023_RSS'!B374</f>
        <v>93</v>
      </c>
      <c r="C374" s="30">
        <f>'Data Catalogue 2023_RSS'!C374</f>
        <v>1</v>
      </c>
      <c r="D374" s="30" t="str">
        <f>'Data Catalogue 2023_RSS'!D374</f>
        <v>93.1</v>
      </c>
      <c r="E374" s="31" t="str">
        <f>'Data Catalogue 2023_RSS'!E374</f>
        <v>Groundwater quality</v>
      </c>
      <c r="F374" s="32">
        <f>VLOOKUP('Data Catalogue 2023_RSS'!F374,'Codebook Machine Read'!J:K,2,FALSE)</f>
        <v>5</v>
      </c>
      <c r="G374" s="32">
        <f>VLOOKUP('Data Catalogue 2023_RSS'!G374,'Codebook Machine Read'!AE:AF,2,FALSE)</f>
        <v>7</v>
      </c>
      <c r="H374" s="32" t="str">
        <f>'Data Catalogue 2023_RSS'!H374</f>
        <v>country</v>
      </c>
      <c r="I374" s="32">
        <f>'Data Catalogue 2023_RSS'!I374</f>
        <v>191</v>
      </c>
      <c r="J374" s="30" t="str">
        <f>'Data Catalogue 2023_RSS'!J374</f>
        <v>water.phy.grwatqual.country.chinawater</v>
      </c>
      <c r="K374" s="30" t="str">
        <f>'Data Catalogue 2023_RSS'!K374</f>
        <v>water.phy.grwatqual.country.chinawater.93.1</v>
      </c>
      <c r="L374" s="31" t="str">
        <f>'Data Catalogue 2023_RSS'!L374</f>
        <v>Department of Environment (DOE)</v>
      </c>
      <c r="M374" s="32" cm="1">
        <f t="array" ref="M374">INDEX('Codebook Machine Read'!T:T,MATCH(TRUE,INDEX('Codebook Machine Read'!S:S='Data Catalogue 2023_RSS'!M374,0),0))</f>
        <v>1</v>
      </c>
      <c r="N374" s="32">
        <f>VLOOKUP('Data Catalogue 2023_RSS'!N374,'Codebook Machine Read'!D:E,2,FALSE)</f>
        <v>9</v>
      </c>
      <c r="O374" s="32">
        <f>VLOOKUP('Data Catalogue 2023_RSS'!O374,'Codebook Machine Read'!A:B,2,FALSE)</f>
        <v>1</v>
      </c>
      <c r="P374" s="33">
        <f>VLOOKUP('Data Catalogue 2023_RSS'!P374,'Codebook Machine Read'!V:W,2,FALSE)</f>
        <v>18</v>
      </c>
      <c r="Q374" s="32">
        <f>VLOOKUP('Data Catalogue 2023_RSS'!Q374,'Codebook Machine Read'!Y:Z,2,FALSE)</f>
        <v>1</v>
      </c>
      <c r="R374" s="32">
        <f>VLOOKUP('Data Catalogue 2023_RSS'!R374,'Codebook Machine Read'!AB:AC,2,FALSE)</f>
        <v>2</v>
      </c>
      <c r="S374" s="34">
        <f>VLOOKUP('Data Catalogue 2023_Excel'!R374,'Codebook Machine Read'!G:H,2,FALSE)</f>
        <v>1</v>
      </c>
      <c r="T374" s="36">
        <f>'Data Catalogue 2023_RSS'!T374</f>
        <v>2011</v>
      </c>
      <c r="U374" s="36">
        <f>'Data Catalogue 2023_RSS'!U374</f>
        <v>2015</v>
      </c>
      <c r="V374" s="34">
        <f>VLOOKUP('Data Catalogue 2023_Excel'!S374,'Codebook Machine Read'!$P:$Q,2, FALSE)</f>
        <v>7</v>
      </c>
      <c r="W374" s="31" t="str">
        <f>'Data Catalogue 2023_RSS'!W374</f>
        <v>https://chinawaterrisk.org/resources/analysis-reviews/2015-state-of-environment-report-review/</v>
      </c>
      <c r="X374" s="35">
        <f>'Data Catalogue 2023_RSS'!X374</f>
        <v>0</v>
      </c>
      <c r="Y374" s="35">
        <f>'Data Catalogue 2023_RSS'!Y374</f>
        <v>1</v>
      </c>
      <c r="Z374" s="35">
        <f>'Data Catalogue 2023_RSS'!Z374</f>
        <v>0</v>
      </c>
      <c r="AA374" s="35">
        <f>'Data Catalogue 2023_RSS'!AA374</f>
        <v>0</v>
      </c>
      <c r="AB374" s="35">
        <f>'Data Catalogue 2023_RSS'!AB374</f>
        <v>0</v>
      </c>
      <c r="AC374" s="35">
        <f>'Data Catalogue 2023_RSS'!AC374</f>
        <v>0</v>
      </c>
      <c r="AD374" s="35">
        <f>'Data Catalogue 2023_RSS'!AD374</f>
        <v>1</v>
      </c>
      <c r="AE374" s="35">
        <f>'Data Catalogue 2023_RSS'!AE374</f>
        <v>1</v>
      </c>
      <c r="AF374" s="31" t="str">
        <f>'Data Catalogue 2023_RSS'!AF374</f>
        <v>Data is not available. However, the link provides the 2015 State of Environment Report Review by China Water Risk for reference.</v>
      </c>
    </row>
    <row r="375" spans="1:32" x14ac:dyDescent="0.2">
      <c r="A375" s="30">
        <f>'Data Catalogue 2023_RSS'!A375</f>
        <v>373</v>
      </c>
      <c r="B375" s="30">
        <f>'Data Catalogue 2023_RSS'!B375</f>
        <v>93</v>
      </c>
      <c r="C375" s="30">
        <f>'Data Catalogue 2023_RSS'!C375</f>
        <v>2</v>
      </c>
      <c r="D375" s="30" t="str">
        <f>'Data Catalogue 2023_RSS'!D375</f>
        <v>93.2</v>
      </c>
      <c r="E375" s="31" t="str">
        <f>'Data Catalogue 2023_RSS'!E375</f>
        <v>Groundwater quality</v>
      </c>
      <c r="F375" s="32">
        <f>VLOOKUP('Data Catalogue 2023_RSS'!F375,'Codebook Machine Read'!J:K,2,FALSE)</f>
        <v>5</v>
      </c>
      <c r="G375" s="32">
        <f>VLOOKUP('Data Catalogue 2023_RSS'!G375,'Codebook Machine Read'!AE:AF,2,FALSE)</f>
        <v>7</v>
      </c>
      <c r="H375" s="32" t="str">
        <f>'Data Catalogue 2023_RSS'!H375</f>
        <v>location</v>
      </c>
      <c r="I375" s="32">
        <f>'Data Catalogue 2023_RSS'!I375</f>
        <v>192</v>
      </c>
      <c r="J375" s="30" t="str">
        <f>'Data Catalogue 2023_RSS'!J375</f>
        <v>water.phy.grwatqual.location.doe</v>
      </c>
      <c r="K375" s="30" t="str">
        <f>'Data Catalogue 2023_RSS'!K375</f>
        <v>water.phy.grwatqual.location.doe.93.2</v>
      </c>
      <c r="L375" s="31" t="str">
        <f>'Data Catalogue 2023_RSS'!L375</f>
        <v>Department of Environment (DOE)</v>
      </c>
      <c r="M375" s="32" cm="1">
        <f t="array" ref="M375">INDEX('Codebook Machine Read'!T:T,MATCH(TRUE,INDEX('Codebook Machine Read'!S:S='Data Catalogue 2023_RSS'!M375,0),0))</f>
        <v>66</v>
      </c>
      <c r="N375" s="32">
        <f>VLOOKUP('Data Catalogue 2023_RSS'!N375,'Codebook Machine Read'!D:E,2,FALSE)</f>
        <v>24</v>
      </c>
      <c r="O375" s="32">
        <f>VLOOKUP('Data Catalogue 2023_RSS'!O375,'Codebook Machine Read'!A:B,2,FALSE)</f>
        <v>1</v>
      </c>
      <c r="P375" s="33">
        <f>VLOOKUP('Data Catalogue 2023_RSS'!P375,'Codebook Machine Read'!V:W,2,FALSE)</f>
        <v>29</v>
      </c>
      <c r="Q375" s="32">
        <f>VLOOKUP('Data Catalogue 2023_RSS'!Q375,'Codebook Machine Read'!Y:Z,2,FALSE)</f>
        <v>4</v>
      </c>
      <c r="R375" s="32">
        <f>VLOOKUP('Data Catalogue 2023_RSS'!R375,'Codebook Machine Read'!AB:AC,2,FALSE)</f>
        <v>1</v>
      </c>
      <c r="S375" s="34">
        <f>VLOOKUP('Data Catalogue 2023_Excel'!R375,'Codebook Machine Read'!G:H,2,FALSE)</f>
        <v>1</v>
      </c>
      <c r="T375" s="36">
        <f>'Data Catalogue 2023_RSS'!T375</f>
        <v>2014</v>
      </c>
      <c r="U375" s="36">
        <f>'Data Catalogue 2023_RSS'!U375</f>
        <v>2018</v>
      </c>
      <c r="V375" s="34">
        <f>VLOOKUP('Data Catalogue 2023_Excel'!S375,'Codebook Machine Read'!$P:$Q,2, FALSE)</f>
        <v>7</v>
      </c>
      <c r="W375" s="31" t="str">
        <f>'Data Catalogue 2023_RSS'!W375</f>
        <v>https://www.doe.gov.my/en/2021/10/26/groundwater-monitoring/</v>
      </c>
      <c r="X375" s="35">
        <f>'Data Catalogue 2023_RSS'!X375</f>
        <v>1</v>
      </c>
      <c r="Y375" s="35">
        <f>'Data Catalogue 2023_RSS'!Y375</f>
        <v>1</v>
      </c>
      <c r="Z375" s="35">
        <f>'Data Catalogue 2023_RSS'!Z375</f>
        <v>0</v>
      </c>
      <c r="AA375" s="35">
        <f>'Data Catalogue 2023_RSS'!AA375</f>
        <v>0</v>
      </c>
      <c r="AB375" s="35">
        <f>'Data Catalogue 2023_RSS'!AB375</f>
        <v>0</v>
      </c>
      <c r="AC375" s="35">
        <f>'Data Catalogue 2023_RSS'!AC375</f>
        <v>0</v>
      </c>
      <c r="AD375" s="35">
        <f>'Data Catalogue 2023_RSS'!AD375</f>
        <v>1</v>
      </c>
      <c r="AE375" s="35">
        <f>'Data Catalogue 2023_RSS'!AE375</f>
        <v>1</v>
      </c>
      <c r="AF375" s="31" t="str">
        <f>'Data Catalogue 2023_RSS'!AF375</f>
        <v>DOE provides data on quality of ground water by location. Some granularities are the distribution of groundwater monitoring wells throughout state in Malaysia by land use category and trends of ground water quality index for urban and sub-urban land use.</v>
      </c>
    </row>
    <row r="376" spans="1:32" x14ac:dyDescent="0.2">
      <c r="A376" s="30">
        <f>'Data Catalogue 2023_RSS'!A376</f>
        <v>374</v>
      </c>
      <c r="B376" s="30">
        <f>'Data Catalogue 2023_RSS'!B376</f>
        <v>93</v>
      </c>
      <c r="C376" s="30">
        <f>'Data Catalogue 2023_RSS'!C376</f>
        <v>3</v>
      </c>
      <c r="D376" s="30" t="str">
        <f>'Data Catalogue 2023_RSS'!D376</f>
        <v>93.3</v>
      </c>
      <c r="E376" s="31" t="str">
        <f>'Data Catalogue 2023_RSS'!E376</f>
        <v>Groundwater quality</v>
      </c>
      <c r="F376" s="32">
        <f>VLOOKUP('Data Catalogue 2023_RSS'!F376,'Codebook Machine Read'!J:K,2,FALSE)</f>
        <v>5</v>
      </c>
      <c r="G376" s="32">
        <f>VLOOKUP('Data Catalogue 2023_RSS'!G376,'Codebook Machine Read'!AE:AF,2,FALSE)</f>
        <v>7</v>
      </c>
      <c r="H376" s="32" t="str">
        <f>'Data Catalogue 2023_RSS'!H376</f>
        <v>location</v>
      </c>
      <c r="I376" s="32">
        <f>'Data Catalogue 2023_RSS'!I376</f>
        <v>192</v>
      </c>
      <c r="J376" s="30" t="str">
        <f>'Data Catalogue 2023_RSS'!J376</f>
        <v>water.phy.grwatqual.location.jmg</v>
      </c>
      <c r="K376" s="30" t="str">
        <f>'Data Catalogue 2023_RSS'!K376</f>
        <v>water.phy.grwatqual.location.jmg.93.3</v>
      </c>
      <c r="L376" s="31" t="str">
        <f>'Data Catalogue 2023_RSS'!L376</f>
        <v>Department of Environment (DOE)</v>
      </c>
      <c r="M376" s="32" cm="1">
        <f t="array" ref="M376">INDEX('Codebook Machine Read'!T:T,MATCH(TRUE,INDEX('Codebook Machine Read'!S:S='Data Catalogue 2023_RSS'!M376,0),0))</f>
        <v>66</v>
      </c>
      <c r="N376" s="32">
        <f>VLOOKUP('Data Catalogue 2023_RSS'!N376,'Codebook Machine Read'!D:E,2,FALSE)</f>
        <v>24</v>
      </c>
      <c r="O376" s="32">
        <f>VLOOKUP('Data Catalogue 2023_RSS'!O376,'Codebook Machine Read'!A:B,2,FALSE)</f>
        <v>1</v>
      </c>
      <c r="P376" s="33">
        <f>VLOOKUP('Data Catalogue 2023_RSS'!P376,'Codebook Machine Read'!V:W,2,FALSE)</f>
        <v>80</v>
      </c>
      <c r="Q376" s="32">
        <f>VLOOKUP('Data Catalogue 2023_RSS'!Q376,'Codebook Machine Read'!Y:Z,2,FALSE)</f>
        <v>4</v>
      </c>
      <c r="R376" s="32">
        <f>VLOOKUP('Data Catalogue 2023_RSS'!R376,'Codebook Machine Read'!AB:AC,2,FALSE)</f>
        <v>1</v>
      </c>
      <c r="S376" s="34">
        <f>VLOOKUP('Data Catalogue 2023_Excel'!R376,'Codebook Machine Read'!G:H,2,FALSE)</f>
        <v>1</v>
      </c>
      <c r="T376" s="36">
        <f>'Data Catalogue 2023_RSS'!T376</f>
        <v>0</v>
      </c>
      <c r="U376" s="36">
        <f>'Data Catalogue 2023_RSS'!U376</f>
        <v>0</v>
      </c>
      <c r="V376" s="34">
        <f>VLOOKUP('Data Catalogue 2023_Excel'!S376,'Codebook Machine Read'!$P:$Q,2, FALSE)</f>
        <v>0</v>
      </c>
      <c r="W376" s="31" t="str">
        <f>'Data Catalogue 2023_RSS'!W376</f>
        <v>https://mygems.jmg.gov.my/portal/apps/sites/#/mygems-awam</v>
      </c>
      <c r="X376" s="35">
        <f>'Data Catalogue 2023_RSS'!X376</f>
        <v>1</v>
      </c>
      <c r="Y376" s="35">
        <f>'Data Catalogue 2023_RSS'!Y376</f>
        <v>1</v>
      </c>
      <c r="Z376" s="35">
        <f>'Data Catalogue 2023_RSS'!Z376</f>
        <v>0</v>
      </c>
      <c r="AA376" s="35">
        <f>'Data Catalogue 2023_RSS'!AA376</f>
        <v>0</v>
      </c>
      <c r="AB376" s="35">
        <f>'Data Catalogue 2023_RSS'!AB376</f>
        <v>0</v>
      </c>
      <c r="AC376" s="35">
        <f>'Data Catalogue 2023_RSS'!AC376</f>
        <v>0</v>
      </c>
      <c r="AD376" s="35">
        <f>'Data Catalogue 2023_RSS'!AD376</f>
        <v>1</v>
      </c>
      <c r="AE376" s="35">
        <f>'Data Catalogue 2023_RSS'!AE376</f>
        <v>1</v>
      </c>
      <c r="AF376" s="31" t="str">
        <f>'Data Catalogue 2023_RSS'!AF376</f>
        <v>Data is not available. Sistem Maklumat Geospatial Mineral &amp; GeoSains (MyGEMS) provides location of underground water for public use. However, no information on the groundwater quality.</v>
      </c>
    </row>
    <row r="377" spans="1:32" x14ac:dyDescent="0.2">
      <c r="A377" s="30">
        <f>'Data Catalogue 2023_RSS'!A377</f>
        <v>375</v>
      </c>
      <c r="B377" s="30">
        <f>'Data Catalogue 2023_RSS'!B377</f>
        <v>94</v>
      </c>
      <c r="C377" s="30">
        <f>'Data Catalogue 2023_RSS'!C377</f>
        <v>1</v>
      </c>
      <c r="D377" s="30" t="str">
        <f>'Data Catalogue 2023_RSS'!D377</f>
        <v>94.1</v>
      </c>
      <c r="E377" s="31" t="str">
        <f>'Data Catalogue 2023_RSS'!E377</f>
        <v>Water stress area</v>
      </c>
      <c r="F377" s="32">
        <f>VLOOKUP('Data Catalogue 2023_RSS'!F377,'Codebook Machine Read'!J:K,2,FALSE)</f>
        <v>5</v>
      </c>
      <c r="G377" s="32">
        <f>VLOOKUP('Data Catalogue 2023_RSS'!G377,'Codebook Machine Read'!AE:AF,2,FALSE)</f>
        <v>7</v>
      </c>
      <c r="H377" s="32" t="str">
        <f>'Data Catalogue 2023_RSS'!H377</f>
        <v>country</v>
      </c>
      <c r="I377" s="32">
        <f>'Data Catalogue 2023_RSS'!I377</f>
        <v>193</v>
      </c>
      <c r="J377" s="30" t="str">
        <f>'Data Catalogue 2023_RSS'!J377</f>
        <v>water.phy.watstres.country.wb</v>
      </c>
      <c r="K377" s="30" t="str">
        <f>'Data Catalogue 2023_RSS'!K377</f>
        <v>water.phy.watstres.country.wb.94.1</v>
      </c>
      <c r="L377" s="31" t="str">
        <f>'Data Catalogue 2023_RSS'!L377</f>
        <v>World Bank Sovereign ESG Profile</v>
      </c>
      <c r="M377" s="32" cm="1">
        <f t="array" ref="M377">INDEX('Codebook Machine Read'!T:T,MATCH(TRUE,INDEX('Codebook Machine Read'!S:S='Data Catalogue 2023_RSS'!M377,0),0))</f>
        <v>109</v>
      </c>
      <c r="N377" s="32">
        <f>VLOOKUP('Data Catalogue 2023_RSS'!N377,'Codebook Machine Read'!D:E,2,FALSE)</f>
        <v>9</v>
      </c>
      <c r="O377" s="32">
        <f>VLOOKUP('Data Catalogue 2023_RSS'!O377,'Codebook Machine Read'!A:B,2,FALSE)</f>
        <v>1</v>
      </c>
      <c r="P377" s="33">
        <f>VLOOKUP('Data Catalogue 2023_RSS'!P377,'Codebook Machine Read'!V:W,2,FALSE)</f>
        <v>149</v>
      </c>
      <c r="Q377" s="32">
        <f>VLOOKUP('Data Catalogue 2023_RSS'!Q377,'Codebook Machine Read'!Y:Z,2,FALSE)</f>
        <v>3</v>
      </c>
      <c r="R377" s="32">
        <f>VLOOKUP('Data Catalogue 2023_RSS'!R377,'Codebook Machine Read'!AB:AC,2,FALSE)</f>
        <v>2</v>
      </c>
      <c r="S377" s="34">
        <f>VLOOKUP('Data Catalogue 2023_Excel'!R377,'Codebook Machine Read'!G:H,2,FALSE)</f>
        <v>1</v>
      </c>
      <c r="T377" s="36">
        <f>'Data Catalogue 2023_RSS'!T377</f>
        <v>2019</v>
      </c>
      <c r="U377" s="36">
        <f>'Data Catalogue 2023_RSS'!U377</f>
        <v>2019</v>
      </c>
      <c r="V377" s="34">
        <f>VLOOKUP('Data Catalogue 2023_Excel'!S377,'Codebook Machine Read'!$P:$Q,2, FALSE)</f>
        <v>99</v>
      </c>
      <c r="W377" s="31" t="str">
        <f>'Data Catalogue 2023_RSS'!W377</f>
        <v>https://esgdata.worldbank.org/data/countries?iso3=MYS&amp;lang=en&amp;transform=level&amp;ind=EN.MAM.THRD.NO&amp;income=all&amp;region=all</v>
      </c>
      <c r="X377" s="35">
        <f>'Data Catalogue 2023_RSS'!X377</f>
        <v>0</v>
      </c>
      <c r="Y377" s="35">
        <f>'Data Catalogue 2023_RSS'!Y377</f>
        <v>1</v>
      </c>
      <c r="Z377" s="35">
        <f>'Data Catalogue 2023_RSS'!Z377</f>
        <v>0</v>
      </c>
      <c r="AA377" s="35">
        <f>'Data Catalogue 2023_RSS'!AA377</f>
        <v>1</v>
      </c>
      <c r="AB377" s="35">
        <f>'Data Catalogue 2023_RSS'!AB377</f>
        <v>0</v>
      </c>
      <c r="AC377" s="35">
        <f>'Data Catalogue 2023_RSS'!AC377</f>
        <v>0</v>
      </c>
      <c r="AD377" s="35">
        <f>'Data Catalogue 2023_RSS'!AD377</f>
        <v>1</v>
      </c>
      <c r="AE377" s="35">
        <f>'Data Catalogue 2023_RSS'!AE377</f>
        <v>1</v>
      </c>
      <c r="AF377" s="31" t="str">
        <f>'Data Catalogue 2023_RSS'!AF377</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378" spans="1:32" x14ac:dyDescent="0.2">
      <c r="A378" s="30">
        <f>'Data Catalogue 2023_RSS'!A378</f>
        <v>376</v>
      </c>
      <c r="B378" s="30">
        <f>'Data Catalogue 2023_RSS'!B378</f>
        <v>94</v>
      </c>
      <c r="C378" s="30">
        <f>'Data Catalogue 2023_RSS'!C378</f>
        <v>2</v>
      </c>
      <c r="D378" s="30" t="str">
        <f>'Data Catalogue 2023_RSS'!D378</f>
        <v>94.2</v>
      </c>
      <c r="E378" s="31" t="str">
        <f>'Data Catalogue 2023_RSS'!E378</f>
        <v>Water stress area</v>
      </c>
      <c r="F378" s="32">
        <f>VLOOKUP('Data Catalogue 2023_RSS'!F378,'Codebook Machine Read'!J:K,2,FALSE)</f>
        <v>5</v>
      </c>
      <c r="G378" s="32">
        <f>VLOOKUP('Data Catalogue 2023_RSS'!G378,'Codebook Machine Read'!AE:AF,2,FALSE)</f>
        <v>7</v>
      </c>
      <c r="H378" s="32" t="str">
        <f>'Data Catalogue 2023_RSS'!H378</f>
        <v>state</v>
      </c>
      <c r="I378" s="32">
        <f>'Data Catalogue 2023_RSS'!I378</f>
        <v>194</v>
      </c>
      <c r="J378" s="30" t="str">
        <f>'Data Catalogue 2023_RSS'!J378</f>
        <v>water.phy.watstres.state.aqueductwr</v>
      </c>
      <c r="K378" s="30" t="str">
        <f>'Data Catalogue 2023_RSS'!K378</f>
        <v>water.phy.watstres.state.aqueductwr.94.2</v>
      </c>
      <c r="L378" s="31" t="str">
        <f>'Data Catalogue 2023_RSS'!L378</f>
        <v>National Water Services Commission (SPAN)</v>
      </c>
      <c r="M378" s="32" cm="1">
        <f t="array" ref="M378">INDEX('Codebook Machine Read'!T:T,MATCH(TRUE,INDEX('Codebook Machine Read'!S:S='Data Catalogue 2023_RSS'!M378,0),0))</f>
        <v>153</v>
      </c>
      <c r="N378" s="32">
        <f>VLOOKUP('Data Catalogue 2023_RSS'!N378,'Codebook Machine Read'!D:E,2,FALSE)</f>
        <v>39</v>
      </c>
      <c r="O378" s="32">
        <f>VLOOKUP('Data Catalogue 2023_RSS'!O378,'Codebook Machine Read'!A:B,2,FALSE)</f>
        <v>2</v>
      </c>
      <c r="P378" s="33">
        <f>VLOOKUP('Data Catalogue 2023_RSS'!P378,'Codebook Machine Read'!V:W,2,FALSE)</f>
        <v>4</v>
      </c>
      <c r="Q378" s="32">
        <f>VLOOKUP('Data Catalogue 2023_RSS'!Q378,'Codebook Machine Read'!Y:Z,2,FALSE)</f>
        <v>2</v>
      </c>
      <c r="R378" s="32">
        <f>VLOOKUP('Data Catalogue 2023_RSS'!R378,'Codebook Machine Read'!AB:AC,2,FALSE)</f>
        <v>2</v>
      </c>
      <c r="S378" s="34">
        <f>VLOOKUP('Data Catalogue 2023_Excel'!R378,'Codebook Machine Read'!G:H,2,FALSE)</f>
        <v>1</v>
      </c>
      <c r="T378" s="36">
        <f>'Data Catalogue 2023_RSS'!T378</f>
        <v>2030</v>
      </c>
      <c r="U378" s="36">
        <f>'Data Catalogue 2023_RSS'!U378</f>
        <v>2040</v>
      </c>
      <c r="V378" s="34">
        <f>VLOOKUP('Data Catalogue 2023_Excel'!S378,'Codebook Machine Read'!$P:$Q,2, FALSE)</f>
        <v>7</v>
      </c>
      <c r="W378" s="31" t="str">
        <f>'Data Catalogue 2023_RSS'!W378</f>
        <v>https://www.wri.org/aqueduct</v>
      </c>
      <c r="X378" s="35">
        <f>'Data Catalogue 2023_RSS'!X378</f>
        <v>0</v>
      </c>
      <c r="Y378" s="35">
        <f>'Data Catalogue 2023_RSS'!Y378</f>
        <v>1</v>
      </c>
      <c r="Z378" s="35">
        <f>'Data Catalogue 2023_RSS'!Z378</f>
        <v>1</v>
      </c>
      <c r="AA378" s="35">
        <f>'Data Catalogue 2023_RSS'!AA378</f>
        <v>1</v>
      </c>
      <c r="AB378" s="35">
        <f>'Data Catalogue 2023_RSS'!AB378</f>
        <v>0</v>
      </c>
      <c r="AC378" s="35">
        <f>'Data Catalogue 2023_RSS'!AC378</f>
        <v>0</v>
      </c>
      <c r="AD378" s="35">
        <f>'Data Catalogue 2023_RSS'!AD378</f>
        <v>1</v>
      </c>
      <c r="AE378" s="35">
        <f>'Data Catalogue 2023_RSS'!AE378</f>
        <v>1</v>
      </c>
      <c r="AF378" s="31" t="str">
        <f>'Data Catalogue 2023_RSS'!AF378</f>
        <v xml:space="preserve">Aqueduct’s tools use open-source, peer reviewed data to map water risks such as floods, droughts and stress in the format of geospatial data (map with different colours to indicate severity). </v>
      </c>
    </row>
    <row r="379" spans="1:32" x14ac:dyDescent="0.2">
      <c r="A379" s="30">
        <f>'Data Catalogue 2023_RSS'!A379</f>
        <v>377</v>
      </c>
      <c r="B379" s="30">
        <f>'Data Catalogue 2023_RSS'!B379</f>
        <v>94</v>
      </c>
      <c r="C379" s="30">
        <f>'Data Catalogue 2023_RSS'!C379</f>
        <v>3</v>
      </c>
      <c r="D379" s="30" t="str">
        <f>'Data Catalogue 2023_RSS'!D379</f>
        <v>94.3</v>
      </c>
      <c r="E379" s="31" t="str">
        <f>'Data Catalogue 2023_RSS'!E379</f>
        <v>Water stress area</v>
      </c>
      <c r="F379" s="32">
        <f>VLOOKUP('Data Catalogue 2023_RSS'!F379,'Codebook Machine Read'!J:K,2,FALSE)</f>
        <v>5</v>
      </c>
      <c r="G379" s="32">
        <f>VLOOKUP('Data Catalogue 2023_RSS'!G379,'Codebook Machine Read'!AE:AF,2,FALSE)</f>
        <v>7</v>
      </c>
      <c r="H379" s="32" t="str">
        <f>'Data Catalogue 2023_RSS'!H379</f>
        <v>state</v>
      </c>
      <c r="I379" s="32">
        <f>'Data Catalogue 2023_RSS'!I379</f>
        <v>194</v>
      </c>
      <c r="J379" s="30" t="str">
        <f>'Data Catalogue 2023_RSS'!J379</f>
        <v>water.phy.watstres.state.nahrim</v>
      </c>
      <c r="K379" s="30" t="str">
        <f>'Data Catalogue 2023_RSS'!K379</f>
        <v>water.phy.watstres.state.nahrim.94.3</v>
      </c>
      <c r="L379" s="31" t="str">
        <f>'Data Catalogue 2023_RSS'!L379</f>
        <v>National Water Services Commission (SPAN)</v>
      </c>
      <c r="M379" s="32" cm="1">
        <f t="array" ref="M379">INDEX('Codebook Machine Read'!T:T,MATCH(TRUE,INDEX('Codebook Machine Read'!S:S='Data Catalogue 2023_RSS'!M379,0),0))</f>
        <v>153</v>
      </c>
      <c r="N379" s="32">
        <f>VLOOKUP('Data Catalogue 2023_RSS'!N379,'Codebook Machine Read'!D:E,2,FALSE)</f>
        <v>39</v>
      </c>
      <c r="O379" s="32">
        <f>VLOOKUP('Data Catalogue 2023_RSS'!O379,'Codebook Machine Read'!A:B,2,FALSE)</f>
        <v>2</v>
      </c>
      <c r="P379" s="33">
        <f>VLOOKUP('Data Catalogue 2023_RSS'!P379,'Codebook Machine Read'!V:W,2,FALSE)</f>
        <v>101</v>
      </c>
      <c r="Q379" s="32">
        <f>VLOOKUP('Data Catalogue 2023_RSS'!Q379,'Codebook Machine Read'!Y:Z,2,FALSE)</f>
        <v>4</v>
      </c>
      <c r="R379" s="32">
        <f>VLOOKUP('Data Catalogue 2023_RSS'!R379,'Codebook Machine Read'!AB:AC,2,FALSE)</f>
        <v>1</v>
      </c>
      <c r="S379" s="34">
        <f>VLOOKUP('Data Catalogue 2023_Excel'!R379,'Codebook Machine Read'!G:H,2,FALSE)</f>
        <v>1</v>
      </c>
      <c r="T379" s="36">
        <f>'Data Catalogue 2023_RSS'!T379</f>
        <v>2015</v>
      </c>
      <c r="U379" s="36">
        <f>'Data Catalogue 2023_RSS'!U379</f>
        <v>2050</v>
      </c>
      <c r="V379" s="34">
        <f>VLOOKUP('Data Catalogue 2023_Excel'!S379,'Codebook Machine Read'!$P:$Q,2, FALSE)</f>
        <v>4</v>
      </c>
      <c r="W379" s="31" t="str">
        <f>'Data Catalogue 2023_RSS'!W379</f>
        <v>https://n-hydaa.nahrim.gov.my/NahrimPublic/snapshot/WsiOne3Public.php</v>
      </c>
      <c r="X379" s="35">
        <f>'Data Catalogue 2023_RSS'!X379</f>
        <v>0</v>
      </c>
      <c r="Y379" s="35">
        <f>'Data Catalogue 2023_RSS'!Y379</f>
        <v>1</v>
      </c>
      <c r="Z379" s="35">
        <f>'Data Catalogue 2023_RSS'!Z379</f>
        <v>1</v>
      </c>
      <c r="AA379" s="35">
        <f>'Data Catalogue 2023_RSS'!AA379</f>
        <v>1</v>
      </c>
      <c r="AB379" s="35">
        <f>'Data Catalogue 2023_RSS'!AB379</f>
        <v>0</v>
      </c>
      <c r="AC379" s="35">
        <f>'Data Catalogue 2023_RSS'!AC379</f>
        <v>0</v>
      </c>
      <c r="AD379" s="35">
        <f>'Data Catalogue 2023_RSS'!AD379</f>
        <v>1</v>
      </c>
      <c r="AE379" s="35">
        <f>'Data Catalogue 2023_RSS'!AE379</f>
        <v>1</v>
      </c>
      <c r="AF379" s="31" t="str">
        <f>'Data Catalogue 2023_RSS'!AF379</f>
        <v>Data is available with permission. The data is in the format of geospatial data with Water Stress Index (WSI) on different districts on every state monthly. The available data which does not require registration is the data of WSI of Selangor districts  in 2015 monthly.</v>
      </c>
    </row>
    <row r="380" spans="1:32" x14ac:dyDescent="0.2">
      <c r="A380" s="30">
        <f>'Data Catalogue 2023_RSS'!A380</f>
        <v>378</v>
      </c>
      <c r="B380" s="30">
        <f>'Data Catalogue 2023_RSS'!B380</f>
        <v>95</v>
      </c>
      <c r="C380" s="30">
        <f>'Data Catalogue 2023_RSS'!C380</f>
        <v>1</v>
      </c>
      <c r="D380" s="30" t="str">
        <f>'Data Catalogue 2023_RSS'!D380</f>
        <v>95.1</v>
      </c>
      <c r="E380" s="31" t="str">
        <f>'Data Catalogue 2023_RSS'!E380</f>
        <v>Map of Biodiversity Risk Hotspots (e.g. high conservation value forests, high biodiversity value ecosystems etc.)</v>
      </c>
      <c r="F380" s="32">
        <f>VLOOKUP('Data Catalogue 2023_RSS'!F380,'Codebook Machine Read'!J:K,2,FALSE)</f>
        <v>5</v>
      </c>
      <c r="G380" s="32">
        <f>VLOOKUP('Data Catalogue 2023_RSS'!G380,'Codebook Machine Read'!AE:AF,2,FALSE)</f>
        <v>8</v>
      </c>
      <c r="H380" s="32" t="str">
        <f>'Data Catalogue 2023_RSS'!H380</f>
        <v>geographicala</v>
      </c>
      <c r="I380" s="32">
        <f>'Data Catalogue 2023_RSS'!I380</f>
        <v>195</v>
      </c>
      <c r="J380" s="30" t="str">
        <f>'Data Catalogue 2023_RSS'!J380</f>
        <v>biodivforest.phy.mapbiodrisk.geographicala.dosm</v>
      </c>
      <c r="K380" s="30" t="str">
        <f>'Data Catalogue 2023_RSS'!K380</f>
        <v>biodivforest.phy.mapbiodrisk.geographicala.dosm.95.1</v>
      </c>
      <c r="L380" s="31" t="str">
        <f>'Data Catalogue 2023_RSS'!L380</f>
        <v>Convention on Biological Diversity (CBD)</v>
      </c>
      <c r="M380" s="32" cm="1">
        <f t="array" ref="M380">INDEX('Codebook Machine Read'!T:T,MATCH(TRUE,INDEX('Codebook Machine Read'!S:S='Data Catalogue 2023_RSS'!M380,0),0))</f>
        <v>0</v>
      </c>
      <c r="N380" s="32">
        <f>VLOOKUP('Data Catalogue 2023_RSS'!N380,'Codebook Machine Read'!D:E,2,FALSE)</f>
        <v>20</v>
      </c>
      <c r="O380" s="32">
        <f>VLOOKUP('Data Catalogue 2023_RSS'!O380,'Codebook Machine Read'!A:B,2,FALSE)</f>
        <v>1</v>
      </c>
      <c r="P380" s="33">
        <f>VLOOKUP('Data Catalogue 2023_RSS'!P380,'Codebook Machine Read'!V:W,2,FALSE)</f>
        <v>31</v>
      </c>
      <c r="Q380" s="32">
        <f>VLOOKUP('Data Catalogue 2023_RSS'!Q380,'Codebook Machine Read'!Y:Z,2,FALSE)</f>
        <v>4</v>
      </c>
      <c r="R380" s="32">
        <f>VLOOKUP('Data Catalogue 2023_RSS'!R380,'Codebook Machine Read'!AB:AC,2,FALSE)</f>
        <v>1</v>
      </c>
      <c r="S380" s="34">
        <f>VLOOKUP('Data Catalogue 2023_Excel'!R380,'Codebook Machine Read'!G:H,2,FALSE)</f>
        <v>1</v>
      </c>
      <c r="T380" s="36">
        <f>'Data Catalogue 2023_RSS'!T380</f>
        <v>2009</v>
      </c>
      <c r="U380" s="36">
        <f>'Data Catalogue 2023_RSS'!U380</f>
        <v>2022</v>
      </c>
      <c r="V380" s="34">
        <f>VLOOKUP('Data Catalogue 2023_Excel'!S380,'Codebook Machine Read'!$P:$Q,2, FALSE)</f>
        <v>7</v>
      </c>
      <c r="W380" s="31" t="str">
        <f>'Data Catalogue 2023_RSS'!W380</f>
        <v>https://newss.statistics.gov.my/newss-portalx/ep/epProductFreeDownloadSearch.seam</v>
      </c>
      <c r="X380" s="35">
        <f>'Data Catalogue 2023_RSS'!X380</f>
        <v>0</v>
      </c>
      <c r="Y380" s="35">
        <f>'Data Catalogue 2023_RSS'!Y380</f>
        <v>1</v>
      </c>
      <c r="Z380" s="35">
        <f>'Data Catalogue 2023_RSS'!Z380</f>
        <v>1</v>
      </c>
      <c r="AA380" s="35">
        <f>'Data Catalogue 2023_RSS'!AA380</f>
        <v>0</v>
      </c>
      <c r="AB380" s="35">
        <f>'Data Catalogue 2023_RSS'!AB380</f>
        <v>0</v>
      </c>
      <c r="AC380" s="35">
        <f>'Data Catalogue 2023_RSS'!AC380</f>
        <v>0</v>
      </c>
      <c r="AD380" s="35">
        <f>'Data Catalogue 2023_RSS'!AD380</f>
        <v>0</v>
      </c>
      <c r="AE380" s="35">
        <f>'Data Catalogue 2023_RSS'!AE380</f>
        <v>0</v>
      </c>
      <c r="AF380" s="31" t="str">
        <f>'Data Catalogue 2023_RSS'!AF380</f>
        <v>DOSM compiles various biodiversity data such as number of fauna species by category, endemic fauna species by class, number of flora and fauna species in gazetted and totally protected areas. Go to DOSM eStatistik &gt; click on 'Free Download' on the left pane on the page &gt; search 'Compendium of Environment Statistics' &gt; Table of Component 1.</v>
      </c>
    </row>
    <row r="381" spans="1:32" x14ac:dyDescent="0.2">
      <c r="A381" s="30">
        <f>'Data Catalogue 2023_RSS'!A381</f>
        <v>379</v>
      </c>
      <c r="B381" s="30">
        <f>'Data Catalogue 2023_RSS'!B381</f>
        <v>95</v>
      </c>
      <c r="C381" s="30">
        <f>'Data Catalogue 2023_RSS'!C381</f>
        <v>2</v>
      </c>
      <c r="D381" s="30" t="str">
        <f>'Data Catalogue 2023_RSS'!D381</f>
        <v>95.2</v>
      </c>
      <c r="E381" s="31" t="str">
        <f>'Data Catalogue 2023_RSS'!E381</f>
        <v>Map of Biodiversity Risk Hotspots (e.g. high conservation value forests, high biodiversity value ecosystems etc.)</v>
      </c>
      <c r="F381" s="32">
        <f>VLOOKUP('Data Catalogue 2023_RSS'!F381,'Codebook Machine Read'!J:K,2,FALSE)</f>
        <v>5</v>
      </c>
      <c r="G381" s="32">
        <f>VLOOKUP('Data Catalogue 2023_RSS'!G381,'Codebook Machine Read'!AE:AF,2,FALSE)</f>
        <v>8</v>
      </c>
      <c r="H381" s="32" t="str">
        <f>'Data Catalogue 2023_RSS'!H381</f>
        <v>geographicala</v>
      </c>
      <c r="I381" s="32">
        <f>'Data Catalogue 2023_RSS'!I381</f>
        <v>195</v>
      </c>
      <c r="J381" s="30" t="str">
        <f>'Data Catalogue 2023_RSS'!J381</f>
        <v>biodivforest.phy.mapbiodrisk.geographicala.gbif</v>
      </c>
      <c r="K381" s="30" t="str">
        <f>'Data Catalogue 2023_RSS'!K381</f>
        <v>biodivforest.phy.mapbiodrisk.geographicala.gbif.95.2</v>
      </c>
      <c r="L381" s="31" t="str">
        <f>'Data Catalogue 2023_RSS'!L381</f>
        <v>Convention on Biological Diversity (CBD)</v>
      </c>
      <c r="M381" s="32" cm="1">
        <f t="array" ref="M381">INDEX('Codebook Machine Read'!T:T,MATCH(TRUE,INDEX('Codebook Machine Read'!S:S='Data Catalogue 2023_RSS'!M381,0),0))</f>
        <v>0</v>
      </c>
      <c r="N381" s="32">
        <f>VLOOKUP('Data Catalogue 2023_RSS'!N381,'Codebook Machine Read'!D:E,2,FALSE)</f>
        <v>20</v>
      </c>
      <c r="O381" s="32">
        <f>VLOOKUP('Data Catalogue 2023_RSS'!O381,'Codebook Machine Read'!A:B,2,FALSE)</f>
        <v>1</v>
      </c>
      <c r="P381" s="33">
        <f>VLOOKUP('Data Catalogue 2023_RSS'!P381,'Codebook Machine Read'!V:W,2,FALSE)</f>
        <v>57</v>
      </c>
      <c r="Q381" s="32">
        <f>VLOOKUP('Data Catalogue 2023_RSS'!Q381,'Codebook Machine Read'!Y:Z,2,FALSE)</f>
        <v>2</v>
      </c>
      <c r="R381" s="32">
        <f>VLOOKUP('Data Catalogue 2023_RSS'!R381,'Codebook Machine Read'!AB:AC,2,FALSE)</f>
        <v>2</v>
      </c>
      <c r="S381" s="34">
        <f>VLOOKUP('Data Catalogue 2023_Excel'!R381,'Codebook Machine Read'!G:H,2,FALSE)</f>
        <v>1</v>
      </c>
      <c r="T381" s="36">
        <f>'Data Catalogue 2023_RSS'!T381</f>
        <v>1700</v>
      </c>
      <c r="U381" s="36">
        <f>'Data Catalogue 2023_RSS'!U381</f>
        <v>2023</v>
      </c>
      <c r="V381" s="34">
        <f>VLOOKUP('Data Catalogue 2023_Excel'!S381,'Codebook Machine Read'!$P:$Q,2, FALSE)</f>
        <v>7</v>
      </c>
      <c r="W381" s="31" t="str">
        <f>'Data Catalogue 2023_RSS'!W381</f>
        <v>https://www.gbif.org/country/MY/about</v>
      </c>
      <c r="X381" s="35">
        <f>'Data Catalogue 2023_RSS'!X381</f>
        <v>0</v>
      </c>
      <c r="Y381" s="35">
        <f>'Data Catalogue 2023_RSS'!Y381</f>
        <v>1</v>
      </c>
      <c r="Z381" s="35">
        <f>'Data Catalogue 2023_RSS'!Z381</f>
        <v>1</v>
      </c>
      <c r="AA381" s="35">
        <f>'Data Catalogue 2023_RSS'!AA381</f>
        <v>0</v>
      </c>
      <c r="AB381" s="35">
        <f>'Data Catalogue 2023_RSS'!AB381</f>
        <v>0</v>
      </c>
      <c r="AC381" s="35">
        <f>'Data Catalogue 2023_RSS'!AC381</f>
        <v>0</v>
      </c>
      <c r="AD381" s="35">
        <f>'Data Catalogue 2023_RSS'!AD381</f>
        <v>0</v>
      </c>
      <c r="AE381" s="35">
        <f>'Data Catalogue 2023_RSS'!AE381</f>
        <v>0</v>
      </c>
      <c r="AF381" s="31" t="str">
        <f>'Data Catalogue 2023_RSS'!AF381</f>
        <v>GBIF provides data on biodiversity locations in Malaysia, through polygons which consists of data of 'occurrences' of species.</v>
      </c>
    </row>
    <row r="382" spans="1:32" x14ac:dyDescent="0.2">
      <c r="A382" s="30">
        <f>'Data Catalogue 2023_RSS'!A382</f>
        <v>380</v>
      </c>
      <c r="B382" s="30">
        <f>'Data Catalogue 2023_RSS'!B382</f>
        <v>95</v>
      </c>
      <c r="C382" s="30">
        <f>'Data Catalogue 2023_RSS'!C382</f>
        <v>3</v>
      </c>
      <c r="D382" s="30" t="str">
        <f>'Data Catalogue 2023_RSS'!D382</f>
        <v>95.3</v>
      </c>
      <c r="E382" s="31" t="str">
        <f>'Data Catalogue 2023_RSS'!E382</f>
        <v>Map of Biodiversity Risk Hotspots (e.g. high conservation value forests, high biodiversity value ecosystems etc.)</v>
      </c>
      <c r="F382" s="32">
        <f>VLOOKUP('Data Catalogue 2023_RSS'!F382,'Codebook Machine Read'!J:K,2,FALSE)</f>
        <v>5</v>
      </c>
      <c r="G382" s="32">
        <f>VLOOKUP('Data Catalogue 2023_RSS'!G382,'Codebook Machine Read'!AE:AF,2,FALSE)</f>
        <v>8</v>
      </c>
      <c r="H382" s="32" t="str">
        <f>'Data Catalogue 2023_RSS'!H382</f>
        <v>geographicala</v>
      </c>
      <c r="I382" s="32">
        <f>'Data Catalogue 2023_RSS'!I382</f>
        <v>195</v>
      </c>
      <c r="J382" s="30" t="str">
        <f>'Data Catalogue 2023_RSS'!J382</f>
        <v>biodivforest.phy.mapbiodrisk.geographicala.ibat</v>
      </c>
      <c r="K382" s="30" t="str">
        <f>'Data Catalogue 2023_RSS'!K382</f>
        <v>biodivforest.phy.mapbiodrisk.geographicala.ibat.95.3</v>
      </c>
      <c r="L382" s="31" t="str">
        <f>'Data Catalogue 2023_RSS'!L382</f>
        <v>Convention on Biological Diversity (CBD)</v>
      </c>
      <c r="M382" s="32" cm="1">
        <f t="array" ref="M382">INDEX('Codebook Machine Read'!T:T,MATCH(TRUE,INDEX('Codebook Machine Read'!S:S='Data Catalogue 2023_RSS'!M382,0),0))</f>
        <v>0</v>
      </c>
      <c r="N382" s="32">
        <f>VLOOKUP('Data Catalogue 2023_RSS'!N382,'Codebook Machine Read'!D:E,2,FALSE)</f>
        <v>20</v>
      </c>
      <c r="O382" s="32">
        <f>VLOOKUP('Data Catalogue 2023_RSS'!O382,'Codebook Machine Read'!A:B,2,FALSE)</f>
        <v>1</v>
      </c>
      <c r="P382" s="33">
        <f>VLOOKUP('Data Catalogue 2023_RSS'!P382,'Codebook Machine Read'!V:W,2,FALSE)</f>
        <v>70</v>
      </c>
      <c r="Q382" s="32">
        <f>VLOOKUP('Data Catalogue 2023_RSS'!Q382,'Codebook Machine Read'!Y:Z,2,FALSE)</f>
        <v>2</v>
      </c>
      <c r="R382" s="32">
        <f>VLOOKUP('Data Catalogue 2023_RSS'!R382,'Codebook Machine Read'!AB:AC,2,FALSE)</f>
        <v>2</v>
      </c>
      <c r="S382" s="34">
        <f>VLOOKUP('Data Catalogue 2023_Excel'!R382,'Codebook Machine Read'!G:H,2,FALSE)</f>
        <v>2</v>
      </c>
      <c r="T382" s="36">
        <f>'Data Catalogue 2023_RSS'!T382</f>
        <v>2023</v>
      </c>
      <c r="U382" s="36">
        <f>'Data Catalogue 2023_RSS'!U382</f>
        <v>2023</v>
      </c>
      <c r="V382" s="34">
        <f>VLOOKUP('Data Catalogue 2023_Excel'!S382,'Codebook Machine Read'!$P:$Q,2, FALSE)</f>
        <v>7</v>
      </c>
      <c r="W382" s="31" t="str">
        <f>'Data Catalogue 2023_RSS'!W382</f>
        <v>https://www.ibat-alliance.org/</v>
      </c>
      <c r="X382" s="35">
        <f>'Data Catalogue 2023_RSS'!X382</f>
        <v>0</v>
      </c>
      <c r="Y382" s="35">
        <f>'Data Catalogue 2023_RSS'!Y382</f>
        <v>1</v>
      </c>
      <c r="Z382" s="35">
        <f>'Data Catalogue 2023_RSS'!Z382</f>
        <v>1</v>
      </c>
      <c r="AA382" s="35">
        <f>'Data Catalogue 2023_RSS'!AA382</f>
        <v>0</v>
      </c>
      <c r="AB382" s="35">
        <f>'Data Catalogue 2023_RSS'!AB382</f>
        <v>0</v>
      </c>
      <c r="AC382" s="35">
        <f>'Data Catalogue 2023_RSS'!AC382</f>
        <v>0</v>
      </c>
      <c r="AD382" s="35">
        <f>'Data Catalogue 2023_RSS'!AD382</f>
        <v>0</v>
      </c>
      <c r="AE382" s="35">
        <f>'Data Catalogue 2023_RSS'!AE382</f>
        <v>0</v>
      </c>
      <c r="AF382" s="31" t="str">
        <f>'Data Catalogue 2023_RSS'!AF382</f>
        <v>One of IBAT’s most popular functionalities is our biodiversity data report delivered as a package that includes a pdf document, raw data in CSV format, and map files. Subscription requires for downloading multiple reports.</v>
      </c>
    </row>
    <row r="383" spans="1:32" x14ac:dyDescent="0.2">
      <c r="A383" s="30">
        <f>'Data Catalogue 2023_RSS'!A383</f>
        <v>381</v>
      </c>
      <c r="B383" s="30">
        <f>'Data Catalogue 2023_RSS'!B383</f>
        <v>95</v>
      </c>
      <c r="C383" s="30">
        <f>'Data Catalogue 2023_RSS'!C383</f>
        <v>4</v>
      </c>
      <c r="D383" s="30" t="str">
        <f>'Data Catalogue 2023_RSS'!D383</f>
        <v>95.4</v>
      </c>
      <c r="E383" s="31" t="str">
        <f>'Data Catalogue 2023_RSS'!E383</f>
        <v>Map of Biodiversity Risk Hotspots (e.g. high conservation value forests, high biodiversity value ecosystems etc.)</v>
      </c>
      <c r="F383" s="32">
        <f>VLOOKUP('Data Catalogue 2023_RSS'!F383,'Codebook Machine Read'!J:K,2,FALSE)</f>
        <v>5</v>
      </c>
      <c r="G383" s="32">
        <f>VLOOKUP('Data Catalogue 2023_RSS'!G383,'Codebook Machine Read'!AE:AF,2,FALSE)</f>
        <v>8</v>
      </c>
      <c r="H383" s="32" t="str">
        <f>'Data Catalogue 2023_RSS'!H383</f>
        <v>geographicala</v>
      </c>
      <c r="I383" s="32">
        <f>'Data Catalogue 2023_RSS'!I383</f>
        <v>195</v>
      </c>
      <c r="J383" s="30" t="str">
        <f>'Data Catalogue 2023_RSS'!J383</f>
        <v>biodivforest.phy.mapbiodrisk.geographicala.mybisnrecc</v>
      </c>
      <c r="K383" s="30" t="str">
        <f>'Data Catalogue 2023_RSS'!K383</f>
        <v>biodivforest.phy.mapbiodrisk.geographicala.mybisnrecc.95.4</v>
      </c>
      <c r="L383" s="31" t="str">
        <f>'Data Catalogue 2023_RSS'!L383</f>
        <v>Convention on Biological Diversity (CBD)</v>
      </c>
      <c r="M383" s="32" cm="1">
        <f t="array" ref="M383">INDEX('Codebook Machine Read'!T:T,MATCH(TRUE,INDEX('Codebook Machine Read'!S:S='Data Catalogue 2023_RSS'!M383,0),0))</f>
        <v>0</v>
      </c>
      <c r="N383" s="32">
        <f>VLOOKUP('Data Catalogue 2023_RSS'!N383,'Codebook Machine Read'!D:E,2,FALSE)</f>
        <v>20</v>
      </c>
      <c r="O383" s="32">
        <f>VLOOKUP('Data Catalogue 2023_RSS'!O383,'Codebook Machine Read'!A:B,2,FALSE)</f>
        <v>1</v>
      </c>
      <c r="P383" s="33">
        <f>VLOOKUP('Data Catalogue 2023_RSS'!P383,'Codebook Machine Read'!V:W,2,FALSE)</f>
        <v>85</v>
      </c>
      <c r="Q383" s="32">
        <f>VLOOKUP('Data Catalogue 2023_RSS'!Q383,'Codebook Machine Read'!Y:Z,2,FALSE)</f>
        <v>4</v>
      </c>
      <c r="R383" s="32">
        <f>VLOOKUP('Data Catalogue 2023_RSS'!R383,'Codebook Machine Read'!AB:AC,2,FALSE)</f>
        <v>1</v>
      </c>
      <c r="S383" s="34">
        <f>VLOOKUP('Data Catalogue 2023_Excel'!R383,'Codebook Machine Read'!G:H,2,FALSE)</f>
        <v>1</v>
      </c>
      <c r="T383" s="36">
        <f>'Data Catalogue 2023_RSS'!T383</f>
        <v>0</v>
      </c>
      <c r="U383" s="36">
        <f>'Data Catalogue 2023_RSS'!U383</f>
        <v>0</v>
      </c>
      <c r="V383" s="34">
        <f>VLOOKUP('Data Catalogue 2023_Excel'!S383,'Codebook Machine Read'!$P:$Q,2, FALSE)</f>
        <v>7</v>
      </c>
      <c r="W383" s="31" t="str">
        <f>'Data Catalogue 2023_RSS'!W383</f>
        <v>https://www.mybis.gov.my/one/pamaps.php</v>
      </c>
      <c r="X383" s="35">
        <f>'Data Catalogue 2023_RSS'!X383</f>
        <v>0</v>
      </c>
      <c r="Y383" s="35">
        <f>'Data Catalogue 2023_RSS'!Y383</f>
        <v>1</v>
      </c>
      <c r="Z383" s="35">
        <f>'Data Catalogue 2023_RSS'!Z383</f>
        <v>1</v>
      </c>
      <c r="AA383" s="35">
        <f>'Data Catalogue 2023_RSS'!AA383</f>
        <v>0</v>
      </c>
      <c r="AB383" s="35">
        <f>'Data Catalogue 2023_RSS'!AB383</f>
        <v>0</v>
      </c>
      <c r="AC383" s="35">
        <f>'Data Catalogue 2023_RSS'!AC383</f>
        <v>0</v>
      </c>
      <c r="AD383" s="35">
        <f>'Data Catalogue 2023_RSS'!AD383</f>
        <v>0</v>
      </c>
      <c r="AE383" s="35">
        <f>'Data Catalogue 2023_RSS'!AE383</f>
        <v>0</v>
      </c>
      <c r="AF383" s="31" t="str">
        <f>'Data Catalogue 2023_RSS'!AF383</f>
        <v>MyBIS provides a list of protected areas in Malaysia (Protection Forest Reserve, Virgin Jungle Reserve etc).</v>
      </c>
    </row>
    <row r="384" spans="1:32" x14ac:dyDescent="0.2">
      <c r="A384" s="30">
        <f>'Data Catalogue 2023_RSS'!A384</f>
        <v>382</v>
      </c>
      <c r="B384" s="30">
        <f>'Data Catalogue 2023_RSS'!B384</f>
        <v>95</v>
      </c>
      <c r="C384" s="30">
        <f>'Data Catalogue 2023_RSS'!C384</f>
        <v>5</v>
      </c>
      <c r="D384" s="30" t="str">
        <f>'Data Catalogue 2023_RSS'!D384</f>
        <v>95.5</v>
      </c>
      <c r="E384" s="31" t="str">
        <f>'Data Catalogue 2023_RSS'!E384</f>
        <v>Map of Biodiversity Risk Hotspots (e.g. high conservation value forests, high biodiversity value ecosystems etc.)</v>
      </c>
      <c r="F384" s="32">
        <f>VLOOKUP('Data Catalogue 2023_RSS'!F384,'Codebook Machine Read'!J:K,2,FALSE)</f>
        <v>5</v>
      </c>
      <c r="G384" s="32">
        <f>VLOOKUP('Data Catalogue 2023_RSS'!G384,'Codebook Machine Read'!AE:AF,2,FALSE)</f>
        <v>8</v>
      </c>
      <c r="H384" s="32" t="str">
        <f>'Data Catalogue 2023_RSS'!H384</f>
        <v>geographicala</v>
      </c>
      <c r="I384" s="32">
        <f>'Data Catalogue 2023_RSS'!I384</f>
        <v>195</v>
      </c>
      <c r="J384" s="30" t="str">
        <f>'Data Catalogue 2023_RSS'!J384</f>
        <v>biodivforest.phy.mapbiodrisk.geographicala.ncfa</v>
      </c>
      <c r="K384" s="30" t="str">
        <f>'Data Catalogue 2023_RSS'!K384</f>
        <v>biodivforest.phy.mapbiodrisk.geographicala.ncfa.95.5</v>
      </c>
      <c r="L384" s="31" t="str">
        <f>'Data Catalogue 2023_RSS'!L384</f>
        <v>Convention on Biological Diversity (CBD)</v>
      </c>
      <c r="M384" s="32" cm="1">
        <f t="array" ref="M384">INDEX('Codebook Machine Read'!T:T,MATCH(TRUE,INDEX('Codebook Machine Read'!S:S='Data Catalogue 2023_RSS'!M384,0),0))</f>
        <v>0</v>
      </c>
      <c r="N384" s="32">
        <f>VLOOKUP('Data Catalogue 2023_RSS'!N384,'Codebook Machine Read'!D:E,2,FALSE)</f>
        <v>20</v>
      </c>
      <c r="O384" s="32">
        <f>VLOOKUP('Data Catalogue 2023_RSS'!O384,'Codebook Machine Read'!A:B,2,FALSE)</f>
        <v>1</v>
      </c>
      <c r="P384" s="33">
        <f>VLOOKUP('Data Catalogue 2023_RSS'!P384,'Codebook Machine Read'!V:W,2,FALSE)</f>
        <v>103</v>
      </c>
      <c r="Q384" s="32">
        <f>VLOOKUP('Data Catalogue 2023_RSS'!Q384,'Codebook Machine Read'!Y:Z,2,FALSE)</f>
        <v>2</v>
      </c>
      <c r="R384" s="32">
        <f>VLOOKUP('Data Catalogue 2023_RSS'!R384,'Codebook Machine Read'!AB:AC,2,FALSE)</f>
        <v>2</v>
      </c>
      <c r="S384" s="34">
        <f>VLOOKUP('Data Catalogue 2023_Excel'!R384,'Codebook Machine Read'!G:H,2,FALSE)</f>
        <v>1</v>
      </c>
      <c r="T384" s="36">
        <f>'Data Catalogue 2023_RSS'!T384</f>
        <v>0</v>
      </c>
      <c r="U384" s="36">
        <f>'Data Catalogue 2023_RSS'!U384</f>
        <v>0</v>
      </c>
      <c r="V384" s="34">
        <f>VLOOKUP('Data Catalogue 2023_Excel'!S384,'Codebook Machine Read'!$P:$Q,2, FALSE)</f>
        <v>7</v>
      </c>
      <c r="W384" s="31" t="str">
        <f>'Data Catalogue 2023_RSS'!W384</f>
        <v>https://encore.naturalcapital.finance/en/map</v>
      </c>
      <c r="X384" s="35">
        <f>'Data Catalogue 2023_RSS'!X384</f>
        <v>0</v>
      </c>
      <c r="Y384" s="35">
        <f>'Data Catalogue 2023_RSS'!Y384</f>
        <v>1</v>
      </c>
      <c r="Z384" s="35">
        <f>'Data Catalogue 2023_RSS'!Z384</f>
        <v>1</v>
      </c>
      <c r="AA384" s="35">
        <f>'Data Catalogue 2023_RSS'!AA384</f>
        <v>0</v>
      </c>
      <c r="AB384" s="35">
        <f>'Data Catalogue 2023_RSS'!AB384</f>
        <v>0</v>
      </c>
      <c r="AC384" s="35">
        <f>'Data Catalogue 2023_RSS'!AC384</f>
        <v>0</v>
      </c>
      <c r="AD384" s="35">
        <f>'Data Catalogue 2023_RSS'!AD384</f>
        <v>0</v>
      </c>
      <c r="AE384" s="35">
        <f>'Data Catalogue 2023_RSS'!AE384</f>
        <v>0</v>
      </c>
      <c r="AF384" s="31" t="str">
        <f>'Data Catalogue 2023_RSS'!AF384</f>
        <v>ENCORE Tool: explores how economic activities impact ecosystem services and natural capital. Impact drivers from certain terrestrial ecosystem categories can be selected and the available data is heat map data of different types of land cover in 2021. Some categories also have external links that explain more heat map data (statistical data, line charts). The map is available as a snapshot.</v>
      </c>
    </row>
    <row r="385" spans="1:32" x14ac:dyDescent="0.2">
      <c r="A385" s="30">
        <f>'Data Catalogue 2023_RSS'!A385</f>
        <v>383</v>
      </c>
      <c r="B385" s="30">
        <f>'Data Catalogue 2023_RSS'!B385</f>
        <v>95</v>
      </c>
      <c r="C385" s="30">
        <f>'Data Catalogue 2023_RSS'!C385</f>
        <v>6</v>
      </c>
      <c r="D385" s="30" t="str">
        <f>'Data Catalogue 2023_RSS'!D385</f>
        <v>95.6</v>
      </c>
      <c r="E385" s="31" t="str">
        <f>'Data Catalogue 2023_RSS'!E385</f>
        <v>Map of Biodiversity Risk Hotspots (e.g. high conservation value forests, high biodiversity value ecosystems etc.)</v>
      </c>
      <c r="F385" s="32">
        <f>VLOOKUP('Data Catalogue 2023_RSS'!F385,'Codebook Machine Read'!J:K,2,FALSE)</f>
        <v>5</v>
      </c>
      <c r="G385" s="32">
        <f>VLOOKUP('Data Catalogue 2023_RSS'!G385,'Codebook Machine Read'!AE:AF,2,FALSE)</f>
        <v>8</v>
      </c>
      <c r="H385" s="32" t="str">
        <f>'Data Catalogue 2023_RSS'!H385</f>
        <v>geographicala</v>
      </c>
      <c r="I385" s="32">
        <f>'Data Catalogue 2023_RSS'!I385</f>
        <v>195</v>
      </c>
      <c r="J385" s="30" t="str">
        <f>'Data Catalogue 2023_RSS'!J385</f>
        <v>biodivforest.phy.mapbiodrisk.geographicala.protectedp</v>
      </c>
      <c r="K385" s="30" t="str">
        <f>'Data Catalogue 2023_RSS'!K385</f>
        <v>biodivforest.phy.mapbiodrisk.geographicala.protectedp.95.6</v>
      </c>
      <c r="L385" s="31" t="str">
        <f>'Data Catalogue 2023_RSS'!L385</f>
        <v>Convention on Biological Diversity (CBD)</v>
      </c>
      <c r="M385" s="32" cm="1">
        <f t="array" ref="M385">INDEX('Codebook Machine Read'!T:T,MATCH(TRUE,INDEX('Codebook Machine Read'!S:S='Data Catalogue 2023_RSS'!M385,0),0))</f>
        <v>0</v>
      </c>
      <c r="N385" s="32">
        <f>VLOOKUP('Data Catalogue 2023_RSS'!N385,'Codebook Machine Read'!D:E,2,FALSE)</f>
        <v>20</v>
      </c>
      <c r="O385" s="32">
        <f>VLOOKUP('Data Catalogue 2023_RSS'!O385,'Codebook Machine Read'!A:B,2,FALSE)</f>
        <v>1</v>
      </c>
      <c r="P385" s="33">
        <f>VLOOKUP('Data Catalogue 2023_RSS'!P385,'Codebook Machine Read'!V:W,2,FALSE)</f>
        <v>114</v>
      </c>
      <c r="Q385" s="32">
        <f>VLOOKUP('Data Catalogue 2023_RSS'!Q385,'Codebook Machine Read'!Y:Z,2,FALSE)</f>
        <v>3</v>
      </c>
      <c r="R385" s="32">
        <f>VLOOKUP('Data Catalogue 2023_RSS'!R385,'Codebook Machine Read'!AB:AC,2,FALSE)</f>
        <v>2</v>
      </c>
      <c r="S385" s="34">
        <f>VLOOKUP('Data Catalogue 2023_Excel'!R385,'Codebook Machine Read'!G:H,2,FALSE)</f>
        <v>1</v>
      </c>
      <c r="T385" s="36">
        <f>'Data Catalogue 2023_RSS'!T385</f>
        <v>2023</v>
      </c>
      <c r="U385" s="36">
        <f>'Data Catalogue 2023_RSS'!U385</f>
        <v>2023</v>
      </c>
      <c r="V385" s="34">
        <f>VLOOKUP('Data Catalogue 2023_Excel'!S385,'Codebook Machine Read'!$P:$Q,2, FALSE)</f>
        <v>7</v>
      </c>
      <c r="W385" s="31" t="str">
        <f>'Data Catalogue 2023_RSS'!W385</f>
        <v>https://www.protectedplanet.net/country/MYS</v>
      </c>
      <c r="X385" s="35">
        <f>'Data Catalogue 2023_RSS'!X385</f>
        <v>0</v>
      </c>
      <c r="Y385" s="35">
        <f>'Data Catalogue 2023_RSS'!Y385</f>
        <v>1</v>
      </c>
      <c r="Z385" s="35">
        <f>'Data Catalogue 2023_RSS'!Z385</f>
        <v>1</v>
      </c>
      <c r="AA385" s="35">
        <f>'Data Catalogue 2023_RSS'!AA385</f>
        <v>0</v>
      </c>
      <c r="AB385" s="35">
        <f>'Data Catalogue 2023_RSS'!AB385</f>
        <v>0</v>
      </c>
      <c r="AC385" s="35">
        <f>'Data Catalogue 2023_RSS'!AC385</f>
        <v>0</v>
      </c>
      <c r="AD385" s="35">
        <f>'Data Catalogue 2023_RSS'!AD385</f>
        <v>0</v>
      </c>
      <c r="AE385" s="35">
        <f>'Data Catalogue 2023_RSS'!AE385</f>
        <v>0</v>
      </c>
      <c r="AF385" s="31" t="str">
        <f>'Data Catalogue 2023_RSS'!AF385</f>
        <v>Protected Planet provides interactive maps of Terrestrial and Inland Waters Protected Areas, and Marine Protected Areas. Other effective area-based conservation measures in Malaysia are sourced by NRECC (formerly known as KeTSA) and other relevant agencies. Latest update was in 2023. Also provides information on the assessment of management effectiveness of selected areas and IUCN Green List of Protected and Conserved Areas.</v>
      </c>
    </row>
    <row r="386" spans="1:32" x14ac:dyDescent="0.2">
      <c r="A386" s="30">
        <f>'Data Catalogue 2023_RSS'!A386</f>
        <v>384</v>
      </c>
      <c r="B386" s="30">
        <f>'Data Catalogue 2023_RSS'!B386</f>
        <v>96</v>
      </c>
      <c r="C386" s="30">
        <f>'Data Catalogue 2023_RSS'!C386</f>
        <v>1</v>
      </c>
      <c r="D386" s="30" t="str">
        <f>'Data Catalogue 2023_RSS'!D386</f>
        <v>96.1</v>
      </c>
      <c r="E386" s="31" t="str">
        <f>'Data Catalogue 2023_RSS'!E386</f>
        <v>Estimation of environmental costs and benefits (especially environmentally sensitive areas (ESAs)/high priority biodiversity hotspots)</v>
      </c>
      <c r="F386" s="32">
        <f>VLOOKUP('Data Catalogue 2023_RSS'!F386,'Codebook Machine Read'!J:K,2,FALSE)</f>
        <v>5</v>
      </c>
      <c r="G386" s="32">
        <f>VLOOKUP('Data Catalogue 2023_RSS'!G386,'Codebook Machine Read'!AE:AF,2,FALSE)</f>
        <v>8</v>
      </c>
      <c r="H386" s="32" t="str">
        <f>'Data Catalogue 2023_RSS'!H386</f>
        <v>geographicala</v>
      </c>
      <c r="I386" s="32">
        <f>'Data Catalogue 2023_RSS'!I386</f>
        <v>196</v>
      </c>
      <c r="J386" s="30" t="str">
        <f>'Data Catalogue 2023_RSS'!J386</f>
        <v>biodivforest.phy.envcba.geographicala.na</v>
      </c>
      <c r="K386" s="30" t="str">
        <f>'Data Catalogue 2023_RSS'!K386</f>
        <v>biodivforest.phy.envcba.geographicala.na.96.1</v>
      </c>
      <c r="L386" s="31" t="str">
        <f>'Data Catalogue 2023_RSS'!L386</f>
        <v>Convention on Biological Diversity (CBD)</v>
      </c>
      <c r="M386" s="32" cm="1">
        <f t="array" ref="M386">INDEX('Codebook Machine Read'!T:T,MATCH(TRUE,INDEX('Codebook Machine Read'!S:S='Data Catalogue 2023_RSS'!M386,0),0))</f>
        <v>38</v>
      </c>
      <c r="N386" s="32">
        <f>VLOOKUP('Data Catalogue 2023_RSS'!N386,'Codebook Machine Read'!D:E,2,FALSE)</f>
        <v>20</v>
      </c>
      <c r="O386" s="32">
        <f>VLOOKUP('Data Catalogue 2023_RSS'!O386,'Codebook Machine Read'!A:B,2,FALSE)</f>
        <v>1</v>
      </c>
      <c r="P386" s="33">
        <f>VLOOKUP('Data Catalogue 2023_RSS'!P386,'Codebook Machine Read'!V:W,2,FALSE)</f>
        <v>0</v>
      </c>
      <c r="Q386" s="32">
        <f>VLOOKUP('Data Catalogue 2023_RSS'!Q386,'Codebook Machine Read'!Y:Z,2,FALSE)</f>
        <v>0</v>
      </c>
      <c r="R386" s="32">
        <f>VLOOKUP('Data Catalogue 2023_RSS'!R386,'Codebook Machine Read'!AB:AC,2,FALSE)</f>
        <v>0</v>
      </c>
      <c r="S386" s="34">
        <f>VLOOKUP('Data Catalogue 2023_Excel'!R386,'Codebook Machine Read'!G:H,2,FALSE)</f>
        <v>0</v>
      </c>
      <c r="T386" s="36">
        <f>'Data Catalogue 2023_RSS'!T386</f>
        <v>0</v>
      </c>
      <c r="U386" s="36">
        <f>'Data Catalogue 2023_RSS'!U386</f>
        <v>0</v>
      </c>
      <c r="V386" s="34">
        <f>VLOOKUP('Data Catalogue 2023_Excel'!S386,'Codebook Machine Read'!$P:$Q,2, FALSE)</f>
        <v>0</v>
      </c>
      <c r="W386" s="31" t="str">
        <f>'Data Catalogue 2023_RSS'!W386</f>
        <v>Not available</v>
      </c>
      <c r="X386" s="35">
        <f>'Data Catalogue 2023_RSS'!X386</f>
        <v>0</v>
      </c>
      <c r="Y386" s="35">
        <f>'Data Catalogue 2023_RSS'!Y386</f>
        <v>1</v>
      </c>
      <c r="Z386" s="35">
        <f>'Data Catalogue 2023_RSS'!Z386</f>
        <v>1</v>
      </c>
      <c r="AA386" s="35">
        <f>'Data Catalogue 2023_RSS'!AA386</f>
        <v>0</v>
      </c>
      <c r="AB386" s="35">
        <f>'Data Catalogue 2023_RSS'!AB386</f>
        <v>0</v>
      </c>
      <c r="AC386" s="35">
        <f>'Data Catalogue 2023_RSS'!AC386</f>
        <v>0</v>
      </c>
      <c r="AD386" s="35">
        <f>'Data Catalogue 2023_RSS'!AD386</f>
        <v>0</v>
      </c>
      <c r="AE386" s="35">
        <f>'Data Catalogue 2023_RSS'!AE386</f>
        <v>0</v>
      </c>
      <c r="AF386" s="31" t="str">
        <f>'Data Catalogue 2023_RSS'!AF386</f>
        <v>Data is not available.</v>
      </c>
    </row>
    <row r="387" spans="1:32" x14ac:dyDescent="0.2">
      <c r="A387" s="30">
        <f>'Data Catalogue 2023_RSS'!A387</f>
        <v>385</v>
      </c>
      <c r="B387" s="30">
        <f>'Data Catalogue 2023_RSS'!B387</f>
        <v>97</v>
      </c>
      <c r="C387" s="30">
        <f>'Data Catalogue 2023_RSS'!C387</f>
        <v>1</v>
      </c>
      <c r="D387" s="30" t="str">
        <f>'Data Catalogue 2023_RSS'!D387</f>
        <v>97.1</v>
      </c>
      <c r="E387" s="31" t="str">
        <f>'Data Catalogue 2023_RSS'!E387</f>
        <v>Map of environmentally sensitive areas (ESAs)</v>
      </c>
      <c r="F387" s="32">
        <f>VLOOKUP('Data Catalogue 2023_RSS'!F387,'Codebook Machine Read'!J:K,2,FALSE)</f>
        <v>5</v>
      </c>
      <c r="G387" s="32">
        <f>VLOOKUP('Data Catalogue 2023_RSS'!G387,'Codebook Machine Read'!AE:AF,2,FALSE)</f>
        <v>8</v>
      </c>
      <c r="H387" s="32" t="str">
        <f>'Data Catalogue 2023_RSS'!H387</f>
        <v>geographicala</v>
      </c>
      <c r="I387" s="32">
        <f>'Data Catalogue 2023_RSS'!I387</f>
        <v>197</v>
      </c>
      <c r="J387" s="30" t="str">
        <f>'Data Catalogue 2023_RSS'!J387</f>
        <v>biodivforest.phy.mapesa.geographicala.natengland</v>
      </c>
      <c r="K387" s="30" t="str">
        <f>'Data Catalogue 2023_RSS'!K387</f>
        <v>biodivforest.phy.mapesa.geographicala.natengland.97.1</v>
      </c>
      <c r="L387" s="31" t="str">
        <f>'Data Catalogue 2023_RSS'!L387</f>
        <v>1. Forestry Department of Peninsular Malaysia
2. National Forestry Act 1984
3. Malaysian Criteria and Indicators for Sustainable Forest Management (MC&amp;I SFM)</v>
      </c>
      <c r="M387" s="32" cm="1">
        <f t="array" ref="M387">INDEX('Codebook Machine Read'!T:T,MATCH(TRUE,INDEX('Codebook Machine Read'!S:S='Data Catalogue 2023_RSS'!M387,0),0))</f>
        <v>0</v>
      </c>
      <c r="N387" s="32">
        <f>VLOOKUP('Data Catalogue 2023_RSS'!N387,'Codebook Machine Read'!D:E,2,FALSE)</f>
        <v>20</v>
      </c>
      <c r="O387" s="32">
        <f>VLOOKUP('Data Catalogue 2023_RSS'!O387,'Codebook Machine Read'!A:B,2,FALSE)</f>
        <v>1</v>
      </c>
      <c r="P387" s="33">
        <f>VLOOKUP('Data Catalogue 2023_RSS'!P387,'Codebook Machine Read'!V:W,2,FALSE)</f>
        <v>104</v>
      </c>
      <c r="Q387" s="32">
        <f>VLOOKUP('Data Catalogue 2023_RSS'!Q387,'Codebook Machine Read'!Y:Z,2,FALSE)</f>
        <v>3</v>
      </c>
      <c r="R387" s="32">
        <f>VLOOKUP('Data Catalogue 2023_RSS'!R387,'Codebook Machine Read'!AB:AC,2,FALSE)</f>
        <v>2</v>
      </c>
      <c r="S387" s="34">
        <f>VLOOKUP('Data Catalogue 2023_Excel'!R387,'Codebook Machine Read'!G:H,2,FALSE)</f>
        <v>1</v>
      </c>
      <c r="T387" s="36">
        <f>'Data Catalogue 2023_RSS'!T387</f>
        <v>0</v>
      </c>
      <c r="U387" s="36">
        <f>'Data Catalogue 2023_RSS'!U387</f>
        <v>0</v>
      </c>
      <c r="V387" s="34">
        <f>VLOOKUP('Data Catalogue 2023_Excel'!S387,'Codebook Machine Read'!$P:$Q,2, FALSE)</f>
        <v>7</v>
      </c>
      <c r="W387" s="31" t="str">
        <f>'Data Catalogue 2023_RSS'!W387</f>
        <v>https://www.data.gov.uk/dataset/a5b0ccc4-a144-4027-91fa-49084ff07da2/environmentally-sensitive-areas-england</v>
      </c>
      <c r="X387" s="35">
        <f>'Data Catalogue 2023_RSS'!X387</f>
        <v>0</v>
      </c>
      <c r="Y387" s="35">
        <f>'Data Catalogue 2023_RSS'!Y387</f>
        <v>1</v>
      </c>
      <c r="Z387" s="35">
        <f>'Data Catalogue 2023_RSS'!Z387</f>
        <v>1</v>
      </c>
      <c r="AA387" s="35">
        <f>'Data Catalogue 2023_RSS'!AA387</f>
        <v>0</v>
      </c>
      <c r="AB387" s="35">
        <f>'Data Catalogue 2023_RSS'!AB387</f>
        <v>0</v>
      </c>
      <c r="AC387" s="35">
        <f>'Data Catalogue 2023_RSS'!AC387</f>
        <v>0</v>
      </c>
      <c r="AD387" s="35">
        <f>'Data Catalogue 2023_RSS'!AD387</f>
        <v>0</v>
      </c>
      <c r="AE387" s="35">
        <f>'Data Catalogue 2023_RSS'!AE387</f>
        <v>0</v>
      </c>
      <c r="AF387" s="31" t="str">
        <f>'Data Catalogue 2023_RSS'!AF387</f>
        <v>Data is not available. The data provided is only for UK.</v>
      </c>
    </row>
    <row r="388" spans="1:32" x14ac:dyDescent="0.2">
      <c r="A388" s="30">
        <f>'Data Catalogue 2023_RSS'!A388</f>
        <v>386</v>
      </c>
      <c r="B388" s="30">
        <f>'Data Catalogue 2023_RSS'!B388</f>
        <v>97</v>
      </c>
      <c r="C388" s="30">
        <f>'Data Catalogue 2023_RSS'!C388</f>
        <v>2</v>
      </c>
      <c r="D388" s="30" t="str">
        <f>'Data Catalogue 2023_RSS'!D388</f>
        <v>97.2</v>
      </c>
      <c r="E388" s="31" t="str">
        <f>'Data Catalogue 2023_RSS'!E388</f>
        <v>Map of environmentally sensitive areas (ESAs)</v>
      </c>
      <c r="F388" s="32">
        <f>VLOOKUP('Data Catalogue 2023_RSS'!F388,'Codebook Machine Read'!J:K,2,FALSE)</f>
        <v>5</v>
      </c>
      <c r="G388" s="32">
        <f>VLOOKUP('Data Catalogue 2023_RSS'!G388,'Codebook Machine Read'!AE:AF,2,FALSE)</f>
        <v>8</v>
      </c>
      <c r="H388" s="32" t="str">
        <f>'Data Catalogue 2023_RSS'!H388</f>
        <v>geographicala</v>
      </c>
      <c r="I388" s="32">
        <f>'Data Catalogue 2023_RSS'!I388</f>
        <v>197</v>
      </c>
      <c r="J388" s="30" t="str">
        <f>'Data Catalogue 2023_RSS'!J388</f>
        <v>biodivforest.phy.mapesa.geographicala.planmalays</v>
      </c>
      <c r="K388" s="30" t="str">
        <f>'Data Catalogue 2023_RSS'!K388</f>
        <v>biodivforest.phy.mapesa.geographicala.planmalays.97.2</v>
      </c>
      <c r="L388" s="31" t="str">
        <f>'Data Catalogue 2023_RSS'!L388</f>
        <v>1. Forestry Department of Peninsular Malaysia
2. National Forestry Act 1984
3. Malaysian Criteria and Indicators for Sustainable Forest Management (MC&amp;I SFM)</v>
      </c>
      <c r="M388" s="32" cm="1">
        <f t="array" ref="M388">INDEX('Codebook Machine Read'!T:T,MATCH(TRUE,INDEX('Codebook Machine Read'!S:S='Data Catalogue 2023_RSS'!M388,0),0))</f>
        <v>0</v>
      </c>
      <c r="N388" s="32">
        <f>VLOOKUP('Data Catalogue 2023_RSS'!N388,'Codebook Machine Read'!D:E,2,FALSE)</f>
        <v>20</v>
      </c>
      <c r="O388" s="32">
        <f>VLOOKUP('Data Catalogue 2023_RSS'!O388,'Codebook Machine Read'!A:B,2,FALSE)</f>
        <v>1</v>
      </c>
      <c r="P388" s="33">
        <f>VLOOKUP('Data Catalogue 2023_RSS'!P388,'Codebook Machine Read'!V:W,2,FALSE)</f>
        <v>113</v>
      </c>
      <c r="Q388" s="32">
        <f>VLOOKUP('Data Catalogue 2023_RSS'!Q388,'Codebook Machine Read'!Y:Z,2,FALSE)</f>
        <v>4</v>
      </c>
      <c r="R388" s="32">
        <f>VLOOKUP('Data Catalogue 2023_RSS'!R388,'Codebook Machine Read'!AB:AC,2,FALSE)</f>
        <v>1</v>
      </c>
      <c r="S388" s="34">
        <f>VLOOKUP('Data Catalogue 2023_Excel'!R388,'Codebook Machine Read'!G:H,2,FALSE)</f>
        <v>1</v>
      </c>
      <c r="T388" s="36">
        <f>'Data Catalogue 2023_RSS'!T388</f>
        <v>2005</v>
      </c>
      <c r="U388" s="36">
        <f>'Data Catalogue 2023_RSS'!U388</f>
        <v>2020</v>
      </c>
      <c r="V388" s="34">
        <f>VLOOKUP('Data Catalogue 2023_Excel'!S388,'Codebook Machine Read'!$P:$Q,2, FALSE)</f>
        <v>9</v>
      </c>
      <c r="W388" s="31" t="str">
        <f>'Data Catalogue 2023_RSS'!W388</f>
        <v>https://myplan.planmalaysia.gov.my/www/</v>
      </c>
      <c r="X388" s="35">
        <f>'Data Catalogue 2023_RSS'!X388</f>
        <v>0</v>
      </c>
      <c r="Y388" s="35">
        <f>'Data Catalogue 2023_RSS'!Y388</f>
        <v>1</v>
      </c>
      <c r="Z388" s="35">
        <f>'Data Catalogue 2023_RSS'!Z388</f>
        <v>1</v>
      </c>
      <c r="AA388" s="35">
        <f>'Data Catalogue 2023_RSS'!AA388</f>
        <v>0</v>
      </c>
      <c r="AB388" s="35">
        <f>'Data Catalogue 2023_RSS'!AB388</f>
        <v>0</v>
      </c>
      <c r="AC388" s="35">
        <f>'Data Catalogue 2023_RSS'!AC388</f>
        <v>0</v>
      </c>
      <c r="AD388" s="35">
        <f>'Data Catalogue 2023_RSS'!AD388</f>
        <v>0</v>
      </c>
      <c r="AE388" s="35">
        <f>'Data Catalogue 2023_RSS'!AE388</f>
        <v>0</v>
      </c>
      <c r="AF388" s="31" t="str">
        <f>'Data Catalogue 2023_RSS'!AF388</f>
        <v xml:space="preserve">1. 3rd NPP (2016) page 26 -27 has maps on ESAs of Peninsular Malaysia (2014) and Sabah and Federal Territory of Labuan (2030-2033 plans)
2. 4th NPP (2021) is available only in Bahasa Melayu and short of information on Sabah &amp; Sarawak, as map in 'Pelan 5-10' on page 42 is on Peninsular Malaysia and Federal Territory of Labuan. </v>
      </c>
    </row>
    <row r="389" spans="1:32" x14ac:dyDescent="0.2">
      <c r="A389" s="30">
        <f>'Data Catalogue 2023_RSS'!A389</f>
        <v>387</v>
      </c>
      <c r="B389" s="30">
        <f>'Data Catalogue 2023_RSS'!B389</f>
        <v>98</v>
      </c>
      <c r="C389" s="30">
        <f>'Data Catalogue 2023_RSS'!C389</f>
        <v>1</v>
      </c>
      <c r="D389" s="30" t="str">
        <f>'Data Catalogue 2023_RSS'!D389</f>
        <v>98.1</v>
      </c>
      <c r="E389" s="31" t="str">
        <f>'Data Catalogue 2023_RSS'!E389</f>
        <v>Forest Change (Forest Loss, Tree Cover Loss, Location of Tree Cover Loss, FAO Deforestation)</v>
      </c>
      <c r="F389" s="32">
        <f>VLOOKUP('Data Catalogue 2023_RSS'!F389,'Codebook Machine Read'!J:K,2,FALSE)</f>
        <v>5</v>
      </c>
      <c r="G389" s="32">
        <f>VLOOKUP('Data Catalogue 2023_RSS'!G389,'Codebook Machine Read'!AE:AF,2,FALSE)</f>
        <v>8</v>
      </c>
      <c r="H389" s="32" t="str">
        <f>'Data Catalogue 2023_RSS'!H389</f>
        <v>country</v>
      </c>
      <c r="I389" s="32">
        <f>'Data Catalogue 2023_RSS'!I389</f>
        <v>198</v>
      </c>
      <c r="J389" s="30" t="str">
        <f>'Data Catalogue 2023_RSS'!J389</f>
        <v>biodivforest.phy.forestchg.country.dosmnrecc</v>
      </c>
      <c r="K389" s="30" t="str">
        <f>'Data Catalogue 2023_RSS'!K389</f>
        <v>biodivforest.phy.forestchg.country.dosmnrecc.98.1</v>
      </c>
      <c r="L389" s="31" t="str">
        <f>'Data Catalogue 2023_RSS'!L389</f>
        <v>UN Sustainable Development Goal Indicator</v>
      </c>
      <c r="M389" s="32" cm="1">
        <f t="array" ref="M389">INDEX('Codebook Machine Read'!T:T,MATCH(TRUE,INDEX('Codebook Machine Read'!S:S='Data Catalogue 2023_RSS'!M389,0),0))</f>
        <v>115</v>
      </c>
      <c r="N389" s="32">
        <f>VLOOKUP('Data Catalogue 2023_RSS'!N389,'Codebook Machine Read'!D:E,2,FALSE)</f>
        <v>9</v>
      </c>
      <c r="O389" s="32">
        <f>VLOOKUP('Data Catalogue 2023_RSS'!O389,'Codebook Machine Read'!A:B,2,FALSE)</f>
        <v>1</v>
      </c>
      <c r="P389" s="33">
        <f>VLOOKUP('Data Catalogue 2023_RSS'!P389,'Codebook Machine Read'!V:W,2,FALSE)</f>
        <v>35</v>
      </c>
      <c r="Q389" s="32">
        <f>VLOOKUP('Data Catalogue 2023_RSS'!Q389,'Codebook Machine Read'!Y:Z,2,FALSE)</f>
        <v>4</v>
      </c>
      <c r="R389" s="32">
        <f>VLOOKUP('Data Catalogue 2023_RSS'!R389,'Codebook Machine Read'!AB:AC,2,FALSE)</f>
        <v>1</v>
      </c>
      <c r="S389" s="34">
        <f>VLOOKUP('Data Catalogue 2023_Excel'!R389,'Codebook Machine Read'!G:H,2,FALSE)</f>
        <v>1</v>
      </c>
      <c r="T389" s="36">
        <f>'Data Catalogue 2023_RSS'!T389</f>
        <v>2016</v>
      </c>
      <c r="U389" s="36">
        <f>'Data Catalogue 2023_RSS'!U389</f>
        <v>2018</v>
      </c>
      <c r="V389" s="34">
        <f>VLOOKUP('Data Catalogue 2023_Excel'!S389,'Codebook Machine Read'!$P:$Q,2, FALSE)</f>
        <v>7</v>
      </c>
      <c r="W389" s="31" t="str">
        <f>'Data Catalogue 2023_RSS'!W389</f>
        <v>https://tableau.dosm.gov.my/t/SDG/views/Goal15_15934174401430/Goal15?%3Aembed=y&amp;%3AisGuestRedirectFromVizportal=y</v>
      </c>
      <c r="X389" s="35">
        <f>'Data Catalogue 2023_RSS'!X389</f>
        <v>0</v>
      </c>
      <c r="Y389" s="35">
        <f>'Data Catalogue 2023_RSS'!Y389</f>
        <v>1</v>
      </c>
      <c r="Z389" s="35">
        <f>'Data Catalogue 2023_RSS'!Z389</f>
        <v>1</v>
      </c>
      <c r="AA389" s="35">
        <f>'Data Catalogue 2023_RSS'!AA389</f>
        <v>0</v>
      </c>
      <c r="AB389" s="35">
        <f>'Data Catalogue 2023_RSS'!AB389</f>
        <v>0</v>
      </c>
      <c r="AC389" s="35">
        <f>'Data Catalogue 2023_RSS'!AC389</f>
        <v>0</v>
      </c>
      <c r="AD389" s="35">
        <f>'Data Catalogue 2023_RSS'!AD389</f>
        <v>1</v>
      </c>
      <c r="AE389" s="35">
        <f>'Data Catalogue 2023_RSS'!AE389</f>
        <v>0</v>
      </c>
      <c r="AF389" s="31" t="str">
        <f>'Data Catalogue 2023_RSS'!AF389</f>
        <v>DOSM publishes data measuring progress of each UN Sustainable Development Goal Indicator. This data is for Indicator 15.1.2: Proportion of important sites for terrestrial and freshwater biodiversity that are covered by protected areas.</v>
      </c>
    </row>
    <row r="390" spans="1:32" x14ac:dyDescent="0.2">
      <c r="A390" s="30">
        <f>'Data Catalogue 2023_RSS'!A390</f>
        <v>388</v>
      </c>
      <c r="B390" s="30">
        <f>'Data Catalogue 2023_RSS'!B390</f>
        <v>98</v>
      </c>
      <c r="C390" s="30">
        <f>'Data Catalogue 2023_RSS'!C390</f>
        <v>2</v>
      </c>
      <c r="D390" s="30" t="str">
        <f>'Data Catalogue 2023_RSS'!D390</f>
        <v>98.2</v>
      </c>
      <c r="E390" s="31" t="str">
        <f>'Data Catalogue 2023_RSS'!E390</f>
        <v>Forest Change (Forest Loss, Tree Cover Loss, Location of Tree Cover Loss, FAO Deforestation)</v>
      </c>
      <c r="F390" s="32">
        <f>VLOOKUP('Data Catalogue 2023_RSS'!F390,'Codebook Machine Read'!J:K,2,FALSE)</f>
        <v>5</v>
      </c>
      <c r="G390" s="32">
        <f>VLOOKUP('Data Catalogue 2023_RSS'!G390,'Codebook Machine Read'!AE:AF,2,FALSE)</f>
        <v>8</v>
      </c>
      <c r="H390" s="32" t="str">
        <f>'Data Catalogue 2023_RSS'!H390</f>
        <v>country</v>
      </c>
      <c r="I390" s="32">
        <f>'Data Catalogue 2023_RSS'!I390</f>
        <v>198</v>
      </c>
      <c r="J390" s="30" t="str">
        <f>'Data Catalogue 2023_RSS'!J390</f>
        <v>biodivforest.phy.forestchg.country.wb</v>
      </c>
      <c r="K390" s="30" t="str">
        <f>'Data Catalogue 2023_RSS'!K390</f>
        <v>biodivforest.phy.forestchg.country.wb.98.2</v>
      </c>
      <c r="L390" s="31" t="str">
        <f>'Data Catalogue 2023_RSS'!L390</f>
        <v>World Bank Sovereign ESG Profile</v>
      </c>
      <c r="M390" s="32" cm="1">
        <f t="array" ref="M390">INDEX('Codebook Machine Read'!T:T,MATCH(TRUE,INDEX('Codebook Machine Read'!S:S='Data Catalogue 2023_RSS'!M390,0),0))</f>
        <v>66</v>
      </c>
      <c r="N390" s="32">
        <f>VLOOKUP('Data Catalogue 2023_RSS'!N390,'Codebook Machine Read'!D:E,2,FALSE)</f>
        <v>9</v>
      </c>
      <c r="O390" s="32">
        <f>VLOOKUP('Data Catalogue 2023_RSS'!O390,'Codebook Machine Read'!A:B,2,FALSE)</f>
        <v>1</v>
      </c>
      <c r="P390" s="33">
        <f>VLOOKUP('Data Catalogue 2023_RSS'!P390,'Codebook Machine Read'!V:W,2,FALSE)</f>
        <v>149</v>
      </c>
      <c r="Q390" s="32">
        <f>VLOOKUP('Data Catalogue 2023_RSS'!Q390,'Codebook Machine Read'!Y:Z,2,FALSE)</f>
        <v>3</v>
      </c>
      <c r="R390" s="32">
        <f>VLOOKUP('Data Catalogue 2023_RSS'!R390,'Codebook Machine Read'!AB:AC,2,FALSE)</f>
        <v>2</v>
      </c>
      <c r="S390" s="34">
        <f>VLOOKUP('Data Catalogue 2023_Excel'!R390,'Codebook Machine Read'!G:H,2,FALSE)</f>
        <v>1</v>
      </c>
      <c r="T390" s="36">
        <f>'Data Catalogue 2023_RSS'!T390</f>
        <v>2021</v>
      </c>
      <c r="U390" s="36">
        <f>'Data Catalogue 2023_RSS'!U390</f>
        <v>2021</v>
      </c>
      <c r="V390" s="34">
        <f>VLOOKUP('Data Catalogue 2023_Excel'!S390,'Codebook Machine Read'!$P:$Q,2, FALSE)</f>
        <v>99</v>
      </c>
      <c r="W390" s="31" t="str">
        <f>'Data Catalogue 2023_RSS'!W390</f>
        <v>https://esgdata.worldbank.org/data/countries?iso3=MYS&amp;lang=en&amp;transform=level&amp;ind=EN.MAM.THRD.NO&amp;income=all&amp;region=all</v>
      </c>
      <c r="X390" s="35">
        <f>'Data Catalogue 2023_RSS'!X390</f>
        <v>0</v>
      </c>
      <c r="Y390" s="35">
        <f>'Data Catalogue 2023_RSS'!Y390</f>
        <v>1</v>
      </c>
      <c r="Z390" s="35">
        <f>'Data Catalogue 2023_RSS'!Z390</f>
        <v>1</v>
      </c>
      <c r="AA390" s="35">
        <f>'Data Catalogue 2023_RSS'!AA390</f>
        <v>1</v>
      </c>
      <c r="AB390" s="35">
        <f>'Data Catalogue 2023_RSS'!AB390</f>
        <v>0</v>
      </c>
      <c r="AC390" s="35">
        <f>'Data Catalogue 2023_RSS'!AC390</f>
        <v>0</v>
      </c>
      <c r="AD390" s="35">
        <f>'Data Catalogue 2023_RSS'!AD390</f>
        <v>1</v>
      </c>
      <c r="AE390" s="35">
        <f>'Data Catalogue 2023_RSS'!AE390</f>
        <v>1</v>
      </c>
      <c r="AF390" s="31" t="str">
        <f>'Data Catalogue 2023_RSS'!AF390</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391" spans="1:32" x14ac:dyDescent="0.2">
      <c r="A391" s="30">
        <f>'Data Catalogue 2023_RSS'!A391</f>
        <v>389</v>
      </c>
      <c r="B391" s="30">
        <f>'Data Catalogue 2023_RSS'!B391</f>
        <v>98</v>
      </c>
      <c r="C391" s="30">
        <f>'Data Catalogue 2023_RSS'!C391</f>
        <v>3</v>
      </c>
      <c r="D391" s="30" t="str">
        <f>'Data Catalogue 2023_RSS'!D391</f>
        <v>98.3</v>
      </c>
      <c r="E391" s="31" t="str">
        <f>'Data Catalogue 2023_RSS'!E391</f>
        <v>Forest Change (Forest Loss, Tree Cover Loss, Location of Tree Cover Loss, FAO Deforestation)</v>
      </c>
      <c r="F391" s="32">
        <f>VLOOKUP('Data Catalogue 2023_RSS'!F391,'Codebook Machine Read'!J:K,2,FALSE)</f>
        <v>5</v>
      </c>
      <c r="G391" s="32">
        <f>VLOOKUP('Data Catalogue 2023_RSS'!G391,'Codebook Machine Read'!AE:AF,2,FALSE)</f>
        <v>8</v>
      </c>
      <c r="H391" s="32" t="str">
        <f>'Data Catalogue 2023_RSS'!H391</f>
        <v>bycountrymap</v>
      </c>
      <c r="I391" s="32">
        <f>'Data Catalogue 2023_RSS'!I391</f>
        <v>199</v>
      </c>
      <c r="J391" s="30" t="str">
        <f>'Data Catalogue 2023_RSS'!J391</f>
        <v>biodivforest.phy.forestchg.bycountrymap.globalfore</v>
      </c>
      <c r="K391" s="30" t="str">
        <f>'Data Catalogue 2023_RSS'!K391</f>
        <v>biodivforest.phy.forestchg.bycountrymap.globalfore.98.3</v>
      </c>
      <c r="L391" s="31" t="str">
        <f>'Data Catalogue 2023_RSS'!L391</f>
        <v>Global Forest Watch</v>
      </c>
      <c r="M391" s="32" cm="1">
        <f t="array" ref="M391">INDEX('Codebook Machine Read'!T:T,MATCH(TRUE,INDEX('Codebook Machine Read'!S:S='Data Catalogue 2023_RSS'!M391,0),0))</f>
        <v>40</v>
      </c>
      <c r="N391" s="32">
        <f>VLOOKUP('Data Catalogue 2023_RSS'!N391,'Codebook Machine Read'!D:E,2,FALSE)</f>
        <v>10</v>
      </c>
      <c r="O391" s="32">
        <f>VLOOKUP('Data Catalogue 2023_RSS'!O391,'Codebook Machine Read'!A:B,2,FALSE)</f>
        <v>1</v>
      </c>
      <c r="P391" s="33">
        <f>VLOOKUP('Data Catalogue 2023_RSS'!P391,'Codebook Machine Read'!V:W,2,FALSE)</f>
        <v>59</v>
      </c>
      <c r="Q391" s="32">
        <f>VLOOKUP('Data Catalogue 2023_RSS'!Q391,'Codebook Machine Read'!Y:Z,2,FALSE)</f>
        <v>2</v>
      </c>
      <c r="R391" s="32">
        <f>VLOOKUP('Data Catalogue 2023_RSS'!R391,'Codebook Machine Read'!AB:AC,2,FALSE)</f>
        <v>2</v>
      </c>
      <c r="S391" s="34">
        <f>VLOOKUP('Data Catalogue 2023_Excel'!R391,'Codebook Machine Read'!G:H,2,FALSE)</f>
        <v>1</v>
      </c>
      <c r="T391" s="36">
        <f>'Data Catalogue 2023_RSS'!T391</f>
        <v>2010</v>
      </c>
      <c r="U391" s="36">
        <f>'Data Catalogue 2023_RSS'!U391</f>
        <v>2022</v>
      </c>
      <c r="V391" s="34">
        <f>VLOOKUP('Data Catalogue 2023_Excel'!S391,'Codebook Machine Read'!$P:$Q,2, FALSE)</f>
        <v>99</v>
      </c>
      <c r="W391" s="31" t="str">
        <f>'Data Catalogue 2023_RSS'!W391</f>
        <v>https://www.globalforestwatch.org/dashboards/country/MYS/?category=summary&amp;dashboardPrompts=eyJzaG93UHJvbXB0cyI6dHJ1ZSwicHJvbXB0c1ZpZXdlZCI6WyJkYXNoYm9hcmRBbmFseXNlcyJdLCJzZXR0aW5ncyI6eyJzaG93UHJvbXB0cyI6dHJ1ZSwicHJvbXB0c1ZpZXdlZCI6W10sInNldHRpbmdzIjp7Im9wZW4iOmZhbHNlLCJzdGVwSW5kZXgiOjAsInN0ZXBzS2V5IjoiIn0sIm9wZW4iOnRydWUsInN0ZXBJbmRleCI6MCwic3RlcHNLZXkiOiJkYXNoYm9hcmRBbmFseXNlcyJ9LCJvcGVuIjp0cnVlLCJzdGVwc0tleSI6ImRvd25sb2FkRGFzaGJvYXJkU3RhdHMifQ%3D%3D&amp;location=WyJjb3VudHJ5IiwiTVlTIl0%3D&amp;map=eyJjYW5Cb3VuZCI6ZmFsc2UsImRhdGFzZXRzIjpbeyJvcGFjaXR5IjowLjcsInZpc2liaWxpdHkiOnRydWUsImRhdGFzZXQiOiJwcmltYXJ5LWZvcmVzdHMiLCJsYXllcnMiOlsicHJpbWFyeS1mb3Jlc3RzLTIwMDEiXX0seyJkYXRhc2V0IjoicG9saXRpY2FsLWJvdW5kYXJpZXMiLCJsYXllcnMiOlsiZGlzcHV0ZWQtcG9saXRpY2FsLWJvdW5kYXJpZXMiLCJwb2xpdGljYWwtYm91bmRhcmllcyJdLCJib3VuZGFyeSI6dHJ1ZSwib3BhY2l0eSI6MSwidmlzaWJpbGl0eSI6dHJ1ZX0seyJkYXRhc2V0IjoidHJlZS1jb3Zlci1sb3NzIiwibGF5ZXJzIjpbInRyZWUtY292ZXItbG9zcyJdLCJvcGFjaXR5IjoxLCJ2aXNpYmlsaXR5Ijp0cnVlLCJ0aW1lbGluZVBhcmFtcyI6eyJzdGFydERhdGUiOiIyMDAyLTAxLTAxIiwiZW5kRGF0ZSI6IjIwMjItMTItMzEiLCJ0cmltRW5kRGF0ZSI6IjIwMjItMTItMzEifSwicGFyYW1zIjp7InRocmVzaG9sZCI6MzAsInZpc2liaWxpdHkiOnRydWUsImFkbV9sZXZlbCI6ImFkbTAifX1dfQ%3D%3D&amp;showMap=true</v>
      </c>
      <c r="X391" s="35">
        <f>'Data Catalogue 2023_RSS'!X391</f>
        <v>1</v>
      </c>
      <c r="Y391" s="35">
        <f>'Data Catalogue 2023_RSS'!Y391</f>
        <v>1</v>
      </c>
      <c r="Z391" s="35">
        <f>'Data Catalogue 2023_RSS'!Z391</f>
        <v>1</v>
      </c>
      <c r="AA391" s="35">
        <f>'Data Catalogue 2023_RSS'!AA391</f>
        <v>0</v>
      </c>
      <c r="AB391" s="35">
        <f>'Data Catalogue 2023_RSS'!AB391</f>
        <v>0</v>
      </c>
      <c r="AC391" s="35">
        <f>'Data Catalogue 2023_RSS'!AC391</f>
        <v>0</v>
      </c>
      <c r="AD391" s="35">
        <f>'Data Catalogue 2023_RSS'!AD391</f>
        <v>1</v>
      </c>
      <c r="AE391" s="35">
        <f>'Data Catalogue 2023_RSS'!AE391</f>
        <v>1</v>
      </c>
      <c r="AF391" s="31" t="str">
        <f>'Data Catalogue 2023_RSS'!AF391</f>
        <v>Global Forest Watch provides a global map of forested and deforested areas. It also publishes a dashboard consisting of key deforestation indicators/statistics by country and state.</v>
      </c>
    </row>
    <row r="392" spans="1:32" x14ac:dyDescent="0.2">
      <c r="A392" s="30">
        <f>'Data Catalogue 2023_RSS'!A392</f>
        <v>390</v>
      </c>
      <c r="B392" s="30">
        <f>'Data Catalogue 2023_RSS'!B392</f>
        <v>98</v>
      </c>
      <c r="C392" s="30">
        <f>'Data Catalogue 2023_RSS'!C392</f>
        <v>4</v>
      </c>
      <c r="D392" s="30" t="str">
        <f>'Data Catalogue 2023_RSS'!D392</f>
        <v>98.4</v>
      </c>
      <c r="E392" s="31" t="str">
        <f>'Data Catalogue 2023_RSS'!E392</f>
        <v>Forest Change (Forest Loss, Tree Cover Loss, Location of Tree Cover Loss, FAO Deforestation)</v>
      </c>
      <c r="F392" s="32">
        <f>VLOOKUP('Data Catalogue 2023_RSS'!F392,'Codebook Machine Read'!J:K,2,FALSE)</f>
        <v>5</v>
      </c>
      <c r="G392" s="32">
        <f>VLOOKUP('Data Catalogue 2023_RSS'!G392,'Codebook Machine Read'!AE:AF,2,FALSE)</f>
        <v>8</v>
      </c>
      <c r="H392" s="32" t="str">
        <f>'Data Catalogue 2023_RSS'!H392</f>
        <v>geographicala</v>
      </c>
      <c r="I392" s="32">
        <f>'Data Catalogue 2023_RSS'!I392</f>
        <v>200</v>
      </c>
      <c r="J392" s="30" t="str">
        <f>'Data Catalogue 2023_RSS'!J392</f>
        <v>biodivforest.phy.forestchg.geographicala.sarawakfor</v>
      </c>
      <c r="K392" s="30" t="str">
        <f>'Data Catalogue 2023_RSS'!K392</f>
        <v>biodivforest.phy.forestchg.geographicala.sarawakfor.98.4</v>
      </c>
      <c r="L392" s="31" t="str">
        <f>'Data Catalogue 2023_RSS'!L392</f>
        <v>1. Forestry Department of Peninsular Malaysia
2. Forest Department Sarawak 
3. Sabah Forestry Department
4. National Forestry Act 1984
5. Malaysian Criteria and Indicators for Sustainable Forest Management (MC&amp;I SFM)</v>
      </c>
      <c r="M392" s="32" cm="1">
        <f t="array" ref="M392">INDEX('Codebook Machine Read'!T:T,MATCH(TRUE,INDEX('Codebook Machine Read'!S:S='Data Catalogue 2023_RSS'!M392,0),0))</f>
        <v>143</v>
      </c>
      <c r="N392" s="32">
        <f>VLOOKUP('Data Catalogue 2023_RSS'!N392,'Codebook Machine Read'!D:E,2,FALSE)</f>
        <v>20</v>
      </c>
      <c r="O392" s="32">
        <f>VLOOKUP('Data Catalogue 2023_RSS'!O392,'Codebook Machine Read'!A:B,2,FALSE)</f>
        <v>1</v>
      </c>
      <c r="P392" s="33">
        <f>VLOOKUP('Data Catalogue 2023_RSS'!P392,'Codebook Machine Read'!V:W,2,FALSE)</f>
        <v>50</v>
      </c>
      <c r="Q392" s="32">
        <f>VLOOKUP('Data Catalogue 2023_RSS'!Q392,'Codebook Machine Read'!Y:Z,2,FALSE)</f>
        <v>4</v>
      </c>
      <c r="R392" s="32">
        <f>VLOOKUP('Data Catalogue 2023_RSS'!R392,'Codebook Machine Read'!AB:AC,2,FALSE)</f>
        <v>1</v>
      </c>
      <c r="S392" s="34">
        <f>VLOOKUP('Data Catalogue 2023_Excel'!R392,'Codebook Machine Read'!G:H,2,FALSE)</f>
        <v>1</v>
      </c>
      <c r="T392" s="36">
        <f>'Data Catalogue 2023_RSS'!T392</f>
        <v>2020</v>
      </c>
      <c r="U392" s="36">
        <f>'Data Catalogue 2023_RSS'!U392</f>
        <v>2020</v>
      </c>
      <c r="V392" s="34">
        <f>VLOOKUP('Data Catalogue 2023_Excel'!S392,'Codebook Machine Read'!$P:$Q,2, FALSE)</f>
        <v>99</v>
      </c>
      <c r="W392" s="31" t="str">
        <f>'Data Catalogue 2023_RSS'!W392</f>
        <v>https://forestry.sarawak.gov.my/web/subpage/webpage_view/1170</v>
      </c>
      <c r="X392" s="35">
        <f>'Data Catalogue 2023_RSS'!X392</f>
        <v>0</v>
      </c>
      <c r="Y392" s="35">
        <f>'Data Catalogue 2023_RSS'!Y392</f>
        <v>1</v>
      </c>
      <c r="Z392" s="35">
        <f>'Data Catalogue 2023_RSS'!Z392</f>
        <v>1</v>
      </c>
      <c r="AA392" s="35">
        <f>'Data Catalogue 2023_RSS'!AA392</f>
        <v>0</v>
      </c>
      <c r="AB392" s="35">
        <f>'Data Catalogue 2023_RSS'!AB392</f>
        <v>0</v>
      </c>
      <c r="AC392" s="35">
        <f>'Data Catalogue 2023_RSS'!AC392</f>
        <v>0</v>
      </c>
      <c r="AD392" s="35">
        <f>'Data Catalogue 2023_RSS'!AD392</f>
        <v>0</v>
      </c>
      <c r="AE392" s="35">
        <f>'Data Catalogue 2023_RSS'!AE392</f>
        <v>0</v>
      </c>
      <c r="AF392" s="31" t="str">
        <f>'Data Catalogue 2023_RSS'!AF392</f>
        <v>Forest Department Sarawak Facts and Figures page has data on forest covered area for 2020 only.</v>
      </c>
    </row>
    <row r="393" spans="1:32" x14ac:dyDescent="0.2">
      <c r="A393" s="30">
        <f>'Data Catalogue 2023_RSS'!A393</f>
        <v>391</v>
      </c>
      <c r="B393" s="30">
        <f>'Data Catalogue 2023_RSS'!B393</f>
        <v>98</v>
      </c>
      <c r="C393" s="30">
        <f>'Data Catalogue 2023_RSS'!C393</f>
        <v>5</v>
      </c>
      <c r="D393" s="30" t="str">
        <f>'Data Catalogue 2023_RSS'!D393</f>
        <v>98.5</v>
      </c>
      <c r="E393" s="31" t="str">
        <f>'Data Catalogue 2023_RSS'!E393</f>
        <v>Forest Change (Forest Loss, Tree Cover Loss, Location of Tree Cover Loss, FAO Deforestation)</v>
      </c>
      <c r="F393" s="32">
        <f>VLOOKUP('Data Catalogue 2023_RSS'!F393,'Codebook Machine Read'!J:K,2,FALSE)</f>
        <v>5</v>
      </c>
      <c r="G393" s="32">
        <f>VLOOKUP('Data Catalogue 2023_RSS'!G393,'Codebook Machine Read'!AE:AF,2,FALSE)</f>
        <v>8</v>
      </c>
      <c r="H393" s="32" t="str">
        <f>'Data Catalogue 2023_RSS'!H393</f>
        <v>geographicala</v>
      </c>
      <c r="I393" s="32">
        <f>'Data Catalogue 2023_RSS'!I393</f>
        <v>200</v>
      </c>
      <c r="J393" s="30" t="str">
        <f>'Data Catalogue 2023_RSS'!J393</f>
        <v>biodivforest.phy.forestchg.geographicala.peninsular</v>
      </c>
      <c r="K393" s="30" t="str">
        <f>'Data Catalogue 2023_RSS'!K393</f>
        <v>biodivforest.phy.forestchg.geographicala.peninsular.98.5</v>
      </c>
      <c r="L393" s="31" t="str">
        <f>'Data Catalogue 2023_RSS'!L393</f>
        <v>1. Forestry Department of Peninsular Malaysia
2. Forest Department Sarawak 
3. Sabah Forestry Department
4. National Forestry Act 1984
5. Malaysian Criteria and Indicators for Sustainable Forest Management (MC&amp;I SFM)</v>
      </c>
      <c r="M393" s="32" cm="1">
        <f t="array" ref="M393">INDEX('Codebook Machine Read'!T:T,MATCH(TRUE,INDEX('Codebook Machine Read'!S:S='Data Catalogue 2023_RSS'!M393,0),0))</f>
        <v>143</v>
      </c>
      <c r="N393" s="32">
        <f>VLOOKUP('Data Catalogue 2023_RSS'!N393,'Codebook Machine Read'!D:E,2,FALSE)</f>
        <v>20</v>
      </c>
      <c r="O393" s="32">
        <f>VLOOKUP('Data Catalogue 2023_RSS'!O393,'Codebook Machine Read'!A:B,2,FALSE)</f>
        <v>1</v>
      </c>
      <c r="P393" s="33">
        <f>VLOOKUP('Data Catalogue 2023_RSS'!P393,'Codebook Machine Read'!V:W,2,FALSE)</f>
        <v>51</v>
      </c>
      <c r="Q393" s="32">
        <f>VLOOKUP('Data Catalogue 2023_RSS'!Q393,'Codebook Machine Read'!Y:Z,2,FALSE)</f>
        <v>4</v>
      </c>
      <c r="R393" s="32">
        <f>VLOOKUP('Data Catalogue 2023_RSS'!R393,'Codebook Machine Read'!AB:AC,2,FALSE)</f>
        <v>1</v>
      </c>
      <c r="S393" s="34">
        <f>VLOOKUP('Data Catalogue 2023_Excel'!R393,'Codebook Machine Read'!G:H,2,FALSE)</f>
        <v>1</v>
      </c>
      <c r="T393" s="36">
        <f>'Data Catalogue 2023_RSS'!T393</f>
        <v>2011</v>
      </c>
      <c r="U393" s="36">
        <f>'Data Catalogue 2023_RSS'!U393</f>
        <v>2021</v>
      </c>
      <c r="V393" s="34">
        <f>VLOOKUP('Data Catalogue 2023_Excel'!S393,'Codebook Machine Read'!$P:$Q,2, FALSE)</f>
        <v>7</v>
      </c>
      <c r="W393" s="31" t="str">
        <f>'Data Catalogue 2023_RSS'!W393</f>
        <v>https://www.forestry.gov.my/en/2016-06-07-02-53-46/2016-06-07-03-12-29</v>
      </c>
      <c r="X393" s="35">
        <f>'Data Catalogue 2023_RSS'!X393</f>
        <v>0</v>
      </c>
      <c r="Y393" s="35">
        <f>'Data Catalogue 2023_RSS'!Y393</f>
        <v>1</v>
      </c>
      <c r="Z393" s="35">
        <f>'Data Catalogue 2023_RSS'!Z393</f>
        <v>1</v>
      </c>
      <c r="AA393" s="35">
        <f>'Data Catalogue 2023_RSS'!AA393</f>
        <v>0</v>
      </c>
      <c r="AB393" s="35">
        <f>'Data Catalogue 2023_RSS'!AB393</f>
        <v>0</v>
      </c>
      <c r="AC393" s="35">
        <f>'Data Catalogue 2023_RSS'!AC393</f>
        <v>0</v>
      </c>
      <c r="AD393" s="35">
        <f>'Data Catalogue 2023_RSS'!AD393</f>
        <v>0</v>
      </c>
      <c r="AE393" s="35">
        <f>'Data Catalogue 2023_RSS'!AE393</f>
        <v>0</v>
      </c>
      <c r="AF393" s="31" t="str">
        <f>'Data Catalogue 2023_RSS'!AF393</f>
        <v>Forestry Department of Peninsular Malaysia provides forestry statistics (e.g. forested and non forested area) from 2011 to 2020.</v>
      </c>
    </row>
    <row r="394" spans="1:32" x14ac:dyDescent="0.2">
      <c r="A394" s="30">
        <f>'Data Catalogue 2023_RSS'!A394</f>
        <v>392</v>
      </c>
      <c r="B394" s="30">
        <f>'Data Catalogue 2023_RSS'!B394</f>
        <v>98</v>
      </c>
      <c r="C394" s="30">
        <f>'Data Catalogue 2023_RSS'!C394</f>
        <v>6</v>
      </c>
      <c r="D394" s="30" t="str">
        <f>'Data Catalogue 2023_RSS'!D394</f>
        <v>98.6</v>
      </c>
      <c r="E394" s="31" t="str">
        <f>'Data Catalogue 2023_RSS'!E394</f>
        <v>Forest Change (Forest Loss, Tree Cover Loss, Location of Tree Cover Loss, FAO Deforestation)</v>
      </c>
      <c r="F394" s="32">
        <f>VLOOKUP('Data Catalogue 2023_RSS'!F394,'Codebook Machine Read'!J:K,2,FALSE)</f>
        <v>5</v>
      </c>
      <c r="G394" s="32">
        <f>VLOOKUP('Data Catalogue 2023_RSS'!G394,'Codebook Machine Read'!AE:AF,2,FALSE)</f>
        <v>8</v>
      </c>
      <c r="H394" s="32" t="str">
        <f>'Data Catalogue 2023_RSS'!H394</f>
        <v>geographicala</v>
      </c>
      <c r="I394" s="32">
        <f>'Data Catalogue 2023_RSS'!I394</f>
        <v>200</v>
      </c>
      <c r="J394" s="30" t="str">
        <f>'Data Catalogue 2023_RSS'!J394</f>
        <v>biodivforest.phy.forestchg.geographicala.globalfore</v>
      </c>
      <c r="K394" s="30" t="str">
        <f>'Data Catalogue 2023_RSS'!K394</f>
        <v>biodivforest.phy.forestchg.geographicala.globalfore.98.6</v>
      </c>
      <c r="L394" s="31" t="str">
        <f>'Data Catalogue 2023_RSS'!L394</f>
        <v>1. Forestry Department of Peninsular Malaysia
2. Forest Department Sarawak 
3. Sabah Forestry Department
4. National Forestry Act 1984
5. Malaysian Criteria and Indicators for Sustainable Forest Management (MC&amp;I SFM)</v>
      </c>
      <c r="M394" s="32" cm="1">
        <f t="array" ref="M394">INDEX('Codebook Machine Read'!T:T,MATCH(TRUE,INDEX('Codebook Machine Read'!S:S='Data Catalogue 2023_RSS'!M394,0),0))</f>
        <v>143</v>
      </c>
      <c r="N394" s="32">
        <f>VLOOKUP('Data Catalogue 2023_RSS'!N394,'Codebook Machine Read'!D:E,2,FALSE)</f>
        <v>20</v>
      </c>
      <c r="O394" s="32">
        <f>VLOOKUP('Data Catalogue 2023_RSS'!O394,'Codebook Machine Read'!A:B,2,FALSE)</f>
        <v>1</v>
      </c>
      <c r="P394" s="33">
        <f>VLOOKUP('Data Catalogue 2023_RSS'!P394,'Codebook Machine Read'!V:W,2,FALSE)</f>
        <v>59</v>
      </c>
      <c r="Q394" s="32">
        <f>VLOOKUP('Data Catalogue 2023_RSS'!Q394,'Codebook Machine Read'!Y:Z,2,FALSE)</f>
        <v>2</v>
      </c>
      <c r="R394" s="32">
        <f>VLOOKUP('Data Catalogue 2023_RSS'!R394,'Codebook Machine Read'!AB:AC,2,FALSE)</f>
        <v>2</v>
      </c>
      <c r="S394" s="34">
        <f>VLOOKUP('Data Catalogue 2023_Excel'!R394,'Codebook Machine Read'!G:H,2,FALSE)</f>
        <v>1</v>
      </c>
      <c r="T394" s="36">
        <f>'Data Catalogue 2023_RSS'!T394</f>
        <v>2001</v>
      </c>
      <c r="U394" s="36">
        <f>'Data Catalogue 2023_RSS'!U394</f>
        <v>2022</v>
      </c>
      <c r="V394" s="34">
        <f>VLOOKUP('Data Catalogue 2023_Excel'!S394,'Codebook Machine Read'!$P:$Q,2, FALSE)</f>
        <v>7</v>
      </c>
      <c r="W394" s="31" t="str">
        <f>'Data Catalogue 2023_RSS'!W394</f>
        <v>https://www.globalforestwatch.org/</v>
      </c>
      <c r="X394" s="35">
        <f>'Data Catalogue 2023_RSS'!X394</f>
        <v>0</v>
      </c>
      <c r="Y394" s="35">
        <f>'Data Catalogue 2023_RSS'!Y394</f>
        <v>1</v>
      </c>
      <c r="Z394" s="35">
        <f>'Data Catalogue 2023_RSS'!Z394</f>
        <v>1</v>
      </c>
      <c r="AA394" s="35">
        <f>'Data Catalogue 2023_RSS'!AA394</f>
        <v>0</v>
      </c>
      <c r="AB394" s="35">
        <f>'Data Catalogue 2023_RSS'!AB394</f>
        <v>0</v>
      </c>
      <c r="AC394" s="35">
        <f>'Data Catalogue 2023_RSS'!AC394</f>
        <v>0</v>
      </c>
      <c r="AD394" s="35">
        <f>'Data Catalogue 2023_RSS'!AD394</f>
        <v>0</v>
      </c>
      <c r="AE394" s="35">
        <f>'Data Catalogue 2023_RSS'!AE394</f>
        <v>0</v>
      </c>
      <c r="AF394" s="31" t="str">
        <f>'Data Catalogue 2023_RSS'!AF394</f>
        <v>Global Forest Watch provides analysis of primary forest loss, tree cover loss etc in Malaysia. This can be done by clicking the map of Malaysia and 'Analyse'.</v>
      </c>
    </row>
    <row r="395" spans="1:32" x14ac:dyDescent="0.2">
      <c r="A395" s="30">
        <f>'Data Catalogue 2023_RSS'!A395</f>
        <v>393</v>
      </c>
      <c r="B395" s="30">
        <f>'Data Catalogue 2023_RSS'!B395</f>
        <v>98</v>
      </c>
      <c r="C395" s="30">
        <f>'Data Catalogue 2023_RSS'!C395</f>
        <v>7</v>
      </c>
      <c r="D395" s="30" t="str">
        <f>'Data Catalogue 2023_RSS'!D395</f>
        <v>98.7</v>
      </c>
      <c r="E395" s="31" t="str">
        <f>'Data Catalogue 2023_RSS'!E395</f>
        <v>Forest Change (Forest Loss, Tree Cover Loss, Location of Tree Cover Loss, FAO Deforestation)</v>
      </c>
      <c r="F395" s="32">
        <f>VLOOKUP('Data Catalogue 2023_RSS'!F395,'Codebook Machine Read'!J:K,2,FALSE)</f>
        <v>5</v>
      </c>
      <c r="G395" s="32">
        <f>VLOOKUP('Data Catalogue 2023_RSS'!G395,'Codebook Machine Read'!AE:AF,2,FALSE)</f>
        <v>8</v>
      </c>
      <c r="H395" s="32" t="str">
        <f>'Data Catalogue 2023_RSS'!H395</f>
        <v>geographicala</v>
      </c>
      <c r="I395" s="32">
        <f>'Data Catalogue 2023_RSS'!I395</f>
        <v>200</v>
      </c>
      <c r="J395" s="30" t="str">
        <f>'Data Catalogue 2023_RSS'!J395</f>
        <v>biodivforest.phy.forestchg.geographicala.sabahfores</v>
      </c>
      <c r="K395" s="30" t="str">
        <f>'Data Catalogue 2023_RSS'!K395</f>
        <v>biodivforest.phy.forestchg.geographicala.sabahfores.98.7</v>
      </c>
      <c r="L395" s="31" t="str">
        <f>'Data Catalogue 2023_RSS'!L395</f>
        <v>1. Forestry Department of Peninsular Malaysia
2. Forest Department Sarawak 
3. Sabah Forestry Department
4. National Forestry Act 1984
5. Malaysian Criteria and Indicators for Sustainable Forest Management (MC&amp;I SFM)</v>
      </c>
      <c r="M395" s="32" cm="1">
        <f t="array" ref="M395">INDEX('Codebook Machine Read'!T:T,MATCH(TRUE,INDEX('Codebook Machine Read'!S:S='Data Catalogue 2023_RSS'!M395,0),0))</f>
        <v>143</v>
      </c>
      <c r="N395" s="32">
        <f>VLOOKUP('Data Catalogue 2023_RSS'!N395,'Codebook Machine Read'!D:E,2,FALSE)</f>
        <v>20</v>
      </c>
      <c r="O395" s="32">
        <f>VLOOKUP('Data Catalogue 2023_RSS'!O395,'Codebook Machine Read'!A:B,2,FALSE)</f>
        <v>1</v>
      </c>
      <c r="P395" s="33">
        <f>VLOOKUP('Data Catalogue 2023_RSS'!P395,'Codebook Machine Read'!V:W,2,FALSE)</f>
        <v>120</v>
      </c>
      <c r="Q395" s="32">
        <f>VLOOKUP('Data Catalogue 2023_RSS'!Q395,'Codebook Machine Read'!Y:Z,2,FALSE)</f>
        <v>4</v>
      </c>
      <c r="R395" s="32">
        <f>VLOOKUP('Data Catalogue 2023_RSS'!R395,'Codebook Machine Read'!AB:AC,2,FALSE)</f>
        <v>1</v>
      </c>
      <c r="S395" s="34">
        <f>VLOOKUP('Data Catalogue 2023_Excel'!R395,'Codebook Machine Read'!G:H,2,FALSE)</f>
        <v>1</v>
      </c>
      <c r="T395" s="36">
        <f>'Data Catalogue 2023_RSS'!T395</f>
        <v>2018</v>
      </c>
      <c r="U395" s="36">
        <f>'Data Catalogue 2023_RSS'!U395</f>
        <v>2022</v>
      </c>
      <c r="V395" s="34">
        <f>VLOOKUP('Data Catalogue 2023_Excel'!S395,'Codebook Machine Read'!$P:$Q,2, FALSE)</f>
        <v>7</v>
      </c>
      <c r="W395" s="31" t="str">
        <f>'Data Catalogue 2023_RSS'!W395</f>
        <v>https://forest.sabah.gov.my/</v>
      </c>
      <c r="X395" s="35">
        <f>'Data Catalogue 2023_RSS'!X395</f>
        <v>0</v>
      </c>
      <c r="Y395" s="35">
        <f>'Data Catalogue 2023_RSS'!Y395</f>
        <v>1</v>
      </c>
      <c r="Z395" s="35">
        <f>'Data Catalogue 2023_RSS'!Z395</f>
        <v>1</v>
      </c>
      <c r="AA395" s="35">
        <f>'Data Catalogue 2023_RSS'!AA395</f>
        <v>0</v>
      </c>
      <c r="AB395" s="35">
        <f>'Data Catalogue 2023_RSS'!AB395</f>
        <v>0</v>
      </c>
      <c r="AC395" s="35">
        <f>'Data Catalogue 2023_RSS'!AC395</f>
        <v>0</v>
      </c>
      <c r="AD395" s="35">
        <f>'Data Catalogue 2023_RSS'!AD395</f>
        <v>0</v>
      </c>
      <c r="AE395" s="35">
        <f>'Data Catalogue 2023_RSS'!AE395</f>
        <v>0</v>
      </c>
      <c r="AF395" s="31" t="str">
        <f>'Data Catalogue 2023_RSS'!AF395</f>
        <v>Sabah Forestry Department provides forest resource management information (e.g. forest cover) in their Annual report from year 2018.</v>
      </c>
    </row>
    <row r="396" spans="1:32" x14ac:dyDescent="0.2">
      <c r="A396" s="30">
        <f>'Data Catalogue 2023_RSS'!A396</f>
        <v>394</v>
      </c>
      <c r="B396" s="30">
        <f>'Data Catalogue 2023_RSS'!B396</f>
        <v>98</v>
      </c>
      <c r="C396" s="30">
        <f>'Data Catalogue 2023_RSS'!C396</f>
        <v>8</v>
      </c>
      <c r="D396" s="30" t="str">
        <f>'Data Catalogue 2023_RSS'!D396</f>
        <v>98.8</v>
      </c>
      <c r="E396" s="31" t="str">
        <f>'Data Catalogue 2023_RSS'!E396</f>
        <v>Forest Change (Forest Loss, Tree Cover Loss, Location of Tree Cover Loss, FAO Deforestation)</v>
      </c>
      <c r="F396" s="32">
        <f>VLOOKUP('Data Catalogue 2023_RSS'!F396,'Codebook Machine Read'!J:K,2,FALSE)</f>
        <v>5</v>
      </c>
      <c r="G396" s="32">
        <f>VLOOKUP('Data Catalogue 2023_RSS'!G396,'Codebook Machine Read'!AE:AF,2,FALSE)</f>
        <v>8</v>
      </c>
      <c r="H396" s="32" t="str">
        <f>'Data Catalogue 2023_RSS'!H396</f>
        <v>geographicala</v>
      </c>
      <c r="I396" s="32">
        <f>'Data Catalogue 2023_RSS'!I396</f>
        <v>200</v>
      </c>
      <c r="J396" s="30" t="str">
        <f>'Data Catalogue 2023_RSS'!J396</f>
        <v>biodivforest.phy.forestchg.geographicala.wb</v>
      </c>
      <c r="K396" s="30" t="str">
        <f>'Data Catalogue 2023_RSS'!K396</f>
        <v>biodivforest.phy.forestchg.geographicala.wb.98.8</v>
      </c>
      <c r="L396" s="31" t="str">
        <f>'Data Catalogue 2023_RSS'!L396</f>
        <v>1. Forestry Department of Peninsular Malaysia
2. Forest Department Sarawak 
3. Sabah Forestry Department
4. National Forestry Act 1984
5. Malaysian Criteria and Indicators for Sustainable Forest Management (MC&amp;I SFM)</v>
      </c>
      <c r="M396" s="32" cm="1">
        <f t="array" ref="M396">INDEX('Codebook Machine Read'!T:T,MATCH(TRUE,INDEX('Codebook Machine Read'!S:S='Data Catalogue 2023_RSS'!M396,0),0))</f>
        <v>143</v>
      </c>
      <c r="N396" s="32">
        <f>VLOOKUP('Data Catalogue 2023_RSS'!N396,'Codebook Machine Read'!D:E,2,FALSE)</f>
        <v>20</v>
      </c>
      <c r="O396" s="32">
        <f>VLOOKUP('Data Catalogue 2023_RSS'!O396,'Codebook Machine Read'!A:B,2,FALSE)</f>
        <v>1</v>
      </c>
      <c r="P396" s="33">
        <f>VLOOKUP('Data Catalogue 2023_RSS'!P396,'Codebook Machine Read'!V:W,2,FALSE)</f>
        <v>149</v>
      </c>
      <c r="Q396" s="32">
        <f>VLOOKUP('Data Catalogue 2023_RSS'!Q396,'Codebook Machine Read'!Y:Z,2,FALSE)</f>
        <v>3</v>
      </c>
      <c r="R396" s="32">
        <f>VLOOKUP('Data Catalogue 2023_RSS'!R396,'Codebook Machine Read'!AB:AC,2,FALSE)</f>
        <v>2</v>
      </c>
      <c r="S396" s="34">
        <f>VLOOKUP('Data Catalogue 2023_Excel'!R396,'Codebook Machine Read'!G:H,2,FALSE)</f>
        <v>1</v>
      </c>
      <c r="T396" s="36">
        <f>'Data Catalogue 2023_RSS'!T396</f>
        <v>1990</v>
      </c>
      <c r="U396" s="36">
        <f>'Data Catalogue 2023_RSS'!U396</f>
        <v>2020</v>
      </c>
      <c r="V396" s="34">
        <f>VLOOKUP('Data Catalogue 2023_Excel'!S396,'Codebook Machine Read'!$P:$Q,2, FALSE)</f>
        <v>99</v>
      </c>
      <c r="W396" s="31" t="str">
        <f>'Data Catalogue 2023_RSS'!W396</f>
        <v>http://wdi.worldbank.org/table/3.4#</v>
      </c>
      <c r="X396" s="35">
        <f>'Data Catalogue 2023_RSS'!X396</f>
        <v>0</v>
      </c>
      <c r="Y396" s="35">
        <f>'Data Catalogue 2023_RSS'!Y396</f>
        <v>1</v>
      </c>
      <c r="Z396" s="35">
        <f>'Data Catalogue 2023_RSS'!Z396</f>
        <v>1</v>
      </c>
      <c r="AA396" s="35">
        <f>'Data Catalogue 2023_RSS'!AA396</f>
        <v>0</v>
      </c>
      <c r="AB396" s="35">
        <f>'Data Catalogue 2023_RSS'!AB396</f>
        <v>0</v>
      </c>
      <c r="AC396" s="35">
        <f>'Data Catalogue 2023_RSS'!AC396</f>
        <v>0</v>
      </c>
      <c r="AD396" s="35">
        <f>'Data Catalogue 2023_RSS'!AD396</f>
        <v>0</v>
      </c>
      <c r="AE396" s="35">
        <f>'Data Catalogue 2023_RSS'!AE396</f>
        <v>0</v>
      </c>
      <c r="AF396" s="31" t="str">
        <f>'Data Catalogue 2023_RSS'!AF396</f>
        <v>World Bank provides data on forest area (sq. km) in 1990 and in 2020, data on forest loss can be derived form the data.
Article by Friends' of the Earth Malaysia (https://foe-malaysia.org/articles/statistical-data-on-forested-and-conservation-areas-in-malaysia-2/) has information on size of forested areas in Peninsular Malaysia, Sabah and Sarawak from 1990/2005 to 2018 and links to various sources.</v>
      </c>
    </row>
    <row r="397" spans="1:32" x14ac:dyDescent="0.2">
      <c r="A397" s="30">
        <f>'Data Catalogue 2023_RSS'!A397</f>
        <v>395</v>
      </c>
      <c r="B397" s="30">
        <f>'Data Catalogue 2023_RSS'!B397</f>
        <v>98</v>
      </c>
      <c r="C397" s="30">
        <f>'Data Catalogue 2023_RSS'!C397</f>
        <v>9</v>
      </c>
      <c r="D397" s="30" t="str">
        <f>'Data Catalogue 2023_RSS'!D397</f>
        <v>98.9</v>
      </c>
      <c r="E397" s="31" t="str">
        <f>'Data Catalogue 2023_RSS'!E397</f>
        <v>Forest Change (Forest Loss, Tree Cover Loss, Location of Tree Cover Loss, FAO Deforestation)</v>
      </c>
      <c r="F397" s="32">
        <f>VLOOKUP('Data Catalogue 2023_RSS'!F397,'Codebook Machine Read'!J:K,2,FALSE)</f>
        <v>5</v>
      </c>
      <c r="G397" s="32">
        <f>VLOOKUP('Data Catalogue 2023_RSS'!G397,'Codebook Machine Read'!AE:AF,2,FALSE)</f>
        <v>8</v>
      </c>
      <c r="H397" s="32" t="str">
        <f>'Data Catalogue 2023_RSS'!H397</f>
        <v>state</v>
      </c>
      <c r="I397" s="32">
        <f>'Data Catalogue 2023_RSS'!I397</f>
        <v>201</v>
      </c>
      <c r="J397" s="30" t="str">
        <f>'Data Catalogue 2023_RSS'!J397</f>
        <v>biodivforest.phy.forestchg.state.dosmnrecc</v>
      </c>
      <c r="K397" s="30" t="str">
        <f>'Data Catalogue 2023_RSS'!K397</f>
        <v>biodivforest.phy.forestchg.state.dosmnrecc.98.9</v>
      </c>
      <c r="L397" s="31" t="str">
        <f>'Data Catalogue 2023_RSS'!L397</f>
        <v>UN Sustainable Development Goal Indicator</v>
      </c>
      <c r="M397" s="32" cm="1">
        <f t="array" ref="M397">INDEX('Codebook Machine Read'!T:T,MATCH(TRUE,INDEX('Codebook Machine Read'!S:S='Data Catalogue 2023_RSS'!M397,0),0))</f>
        <v>52</v>
      </c>
      <c r="N397" s="32">
        <f>VLOOKUP('Data Catalogue 2023_RSS'!N397,'Codebook Machine Read'!D:E,2,FALSE)</f>
        <v>39</v>
      </c>
      <c r="O397" s="32">
        <f>VLOOKUP('Data Catalogue 2023_RSS'!O397,'Codebook Machine Read'!A:B,2,FALSE)</f>
        <v>1</v>
      </c>
      <c r="P397" s="33">
        <f>VLOOKUP('Data Catalogue 2023_RSS'!P397,'Codebook Machine Read'!V:W,2,FALSE)</f>
        <v>35</v>
      </c>
      <c r="Q397" s="32">
        <f>VLOOKUP('Data Catalogue 2023_RSS'!Q397,'Codebook Machine Read'!Y:Z,2,FALSE)</f>
        <v>4</v>
      </c>
      <c r="R397" s="32">
        <f>VLOOKUP('Data Catalogue 2023_RSS'!R397,'Codebook Machine Read'!AB:AC,2,FALSE)</f>
        <v>1</v>
      </c>
      <c r="S397" s="34">
        <f>VLOOKUP('Data Catalogue 2023_Excel'!R397,'Codebook Machine Read'!G:H,2,FALSE)</f>
        <v>1</v>
      </c>
      <c r="T397" s="36">
        <f>'Data Catalogue 2023_RSS'!T397</f>
        <v>2015</v>
      </c>
      <c r="U397" s="36">
        <f>'Data Catalogue 2023_RSS'!U397</f>
        <v>2018</v>
      </c>
      <c r="V397" s="34">
        <f>VLOOKUP('Data Catalogue 2023_Excel'!S397,'Codebook Machine Read'!$P:$Q,2, FALSE)</f>
        <v>7</v>
      </c>
      <c r="W397" s="31" t="str">
        <f>'Data Catalogue 2023_RSS'!W397</f>
        <v>https://tableau.dosm.gov.my/t/SDG/views/Goal15_15934174401430/Goal15?%3Aembed=y&amp;%3AisGuestRedirectFromVizportal=y</v>
      </c>
      <c r="X397" s="35">
        <f>'Data Catalogue 2023_RSS'!X397</f>
        <v>0</v>
      </c>
      <c r="Y397" s="35">
        <f>'Data Catalogue 2023_RSS'!Y397</f>
        <v>1</v>
      </c>
      <c r="Z397" s="35">
        <f>'Data Catalogue 2023_RSS'!Z397</f>
        <v>1</v>
      </c>
      <c r="AA397" s="35">
        <f>'Data Catalogue 2023_RSS'!AA397</f>
        <v>0</v>
      </c>
      <c r="AB397" s="35">
        <f>'Data Catalogue 2023_RSS'!AB397</f>
        <v>0</v>
      </c>
      <c r="AC397" s="35">
        <f>'Data Catalogue 2023_RSS'!AC397</f>
        <v>0</v>
      </c>
      <c r="AD397" s="35">
        <f>'Data Catalogue 2023_RSS'!AD397</f>
        <v>1</v>
      </c>
      <c r="AE397" s="35">
        <f>'Data Catalogue 2023_RSS'!AE397</f>
        <v>0</v>
      </c>
      <c r="AF397" s="31" t="str">
        <f>'Data Catalogue 2023_RSS'!AF397</f>
        <v>DOSM publishes data measuring progress of each of the UN Sustainable Development Goal Indicators. This data is for Indicator 15.1.1: Forest area as a proportion of total land area.</v>
      </c>
    </row>
    <row r="398" spans="1:32" x14ac:dyDescent="0.2">
      <c r="A398" s="30">
        <f>'Data Catalogue 2023_RSS'!A398</f>
        <v>396</v>
      </c>
      <c r="B398" s="30">
        <f>'Data Catalogue 2023_RSS'!B398</f>
        <v>99</v>
      </c>
      <c r="C398" s="30">
        <f>'Data Catalogue 2023_RSS'!C398</f>
        <v>1</v>
      </c>
      <c r="D398" s="30" t="str">
        <f>'Data Catalogue 2023_RSS'!D398</f>
        <v>99.1</v>
      </c>
      <c r="E398" s="31" t="str">
        <f>'Data Catalogue 2023_RSS'!E398</f>
        <v>Share of cost of raw materials with high environmental impact against revenue</v>
      </c>
      <c r="F398" s="32">
        <f>VLOOKUP('Data Catalogue 2023_RSS'!F398,'Codebook Machine Read'!J:K,2,FALSE)</f>
        <v>2</v>
      </c>
      <c r="G398" s="32">
        <f>VLOOKUP('Data Catalogue 2023_RSS'!G398,'Codebook Machine Read'!AE:AF,2,FALSE)</f>
        <v>8</v>
      </c>
      <c r="H398" s="32" t="str">
        <f>'Data Catalogue 2023_RSS'!H398</f>
        <v>entity</v>
      </c>
      <c r="I398" s="32">
        <f>'Data Catalogue 2023_RSS'!I398</f>
        <v>202</v>
      </c>
      <c r="J398" s="30" t="str">
        <f>'Data Catalogue 2023_RSS'!J398</f>
        <v>biodivforest.combmet.rawimprev.entity.na</v>
      </c>
      <c r="K398" s="30" t="str">
        <f>'Data Catalogue 2023_RSS'!K398</f>
        <v>biodivforest.combmet.rawimprev.entity.na.99.1</v>
      </c>
      <c r="L398" s="31" t="str">
        <f>'Data Catalogue 2023_RSS'!L398</f>
        <v>Not applicable</v>
      </c>
      <c r="M398" s="32" cm="1">
        <f t="array" ref="M398">INDEX('Codebook Machine Read'!T:T,MATCH(TRUE,INDEX('Codebook Machine Read'!S:S='Data Catalogue 2023_RSS'!M398,0),0))</f>
        <v>2</v>
      </c>
      <c r="N398" s="32">
        <f>VLOOKUP('Data Catalogue 2023_RSS'!N398,'Codebook Machine Read'!D:E,2,FALSE)</f>
        <v>15</v>
      </c>
      <c r="O398" s="32">
        <f>VLOOKUP('Data Catalogue 2023_RSS'!O398,'Codebook Machine Read'!A:B,2,FALSE)</f>
        <v>1</v>
      </c>
      <c r="P398" s="33">
        <f>VLOOKUP('Data Catalogue 2023_RSS'!P398,'Codebook Machine Read'!V:W,2,FALSE)</f>
        <v>0</v>
      </c>
      <c r="Q398" s="32">
        <f>VLOOKUP('Data Catalogue 2023_RSS'!Q398,'Codebook Machine Read'!Y:Z,2,FALSE)</f>
        <v>0</v>
      </c>
      <c r="R398" s="32">
        <f>VLOOKUP('Data Catalogue 2023_RSS'!R398,'Codebook Machine Read'!AB:AC,2,FALSE)</f>
        <v>0</v>
      </c>
      <c r="S398" s="34">
        <f>VLOOKUP('Data Catalogue 2023_Excel'!R398,'Codebook Machine Read'!G:H,2,FALSE)</f>
        <v>0</v>
      </c>
      <c r="T398" s="36">
        <f>'Data Catalogue 2023_RSS'!T398</f>
        <v>0</v>
      </c>
      <c r="U398" s="36">
        <f>'Data Catalogue 2023_RSS'!U398</f>
        <v>0</v>
      </c>
      <c r="V398" s="34">
        <f>VLOOKUP('Data Catalogue 2023_Excel'!S398,'Codebook Machine Read'!$P:$Q,2, FALSE)</f>
        <v>0</v>
      </c>
      <c r="W398" s="31" t="str">
        <f>'Data Catalogue 2023_RSS'!W398</f>
        <v>Not available</v>
      </c>
      <c r="X398" s="35">
        <f>'Data Catalogue 2023_RSS'!X398</f>
        <v>0</v>
      </c>
      <c r="Y398" s="35">
        <f>'Data Catalogue 2023_RSS'!Y398</f>
        <v>0</v>
      </c>
      <c r="Z398" s="35">
        <f>'Data Catalogue 2023_RSS'!Z398</f>
        <v>0</v>
      </c>
      <c r="AA398" s="35">
        <f>'Data Catalogue 2023_RSS'!AA398</f>
        <v>1</v>
      </c>
      <c r="AB398" s="35">
        <f>'Data Catalogue 2023_RSS'!AB398</f>
        <v>0</v>
      </c>
      <c r="AC398" s="35">
        <f>'Data Catalogue 2023_RSS'!AC398</f>
        <v>0</v>
      </c>
      <c r="AD398" s="35">
        <f>'Data Catalogue 2023_RSS'!AD398</f>
        <v>0</v>
      </c>
      <c r="AE398" s="35">
        <f>'Data Catalogue 2023_RSS'!AE398</f>
        <v>0</v>
      </c>
      <c r="AF398" s="31" t="str">
        <f>'Data Catalogue 2023_RSS'!AF398</f>
        <v>Data is not available.</v>
      </c>
    </row>
    <row r="399" spans="1:32" x14ac:dyDescent="0.2">
      <c r="A399" s="30">
        <f>'Data Catalogue 2023_RSS'!A399</f>
        <v>397</v>
      </c>
      <c r="B399" s="30">
        <f>'Data Catalogue 2023_RSS'!B399</f>
        <v>100</v>
      </c>
      <c r="C399" s="30">
        <f>'Data Catalogue 2023_RSS'!C399</f>
        <v>1</v>
      </c>
      <c r="D399" s="30" t="str">
        <f>'Data Catalogue 2023_RSS'!D399</f>
        <v>100.1</v>
      </c>
      <c r="E399" s="31" t="str">
        <f>'Data Catalogue 2023_RSS'!E399</f>
        <v>Biodiversity and forestry: Entity's exposure to deforestation</v>
      </c>
      <c r="F399" s="32">
        <f>VLOOKUP('Data Catalogue 2023_RSS'!F399,'Codebook Machine Read'!J:K,2,FALSE)</f>
        <v>5</v>
      </c>
      <c r="G399" s="32">
        <f>VLOOKUP('Data Catalogue 2023_RSS'!G399,'Codebook Machine Read'!AE:AF,2,FALSE)</f>
        <v>8</v>
      </c>
      <c r="H399" s="32" t="str">
        <f>'Data Catalogue 2023_RSS'!H399</f>
        <v>region</v>
      </c>
      <c r="I399" s="32">
        <f>'Data Catalogue 2023_RSS'!I399</f>
        <v>203</v>
      </c>
      <c r="J399" s="30" t="str">
        <f>'Data Catalogue 2023_RSS'!J399</f>
        <v>biodivforest.phy.defexp.region.forest500</v>
      </c>
      <c r="K399" s="30" t="str">
        <f>'Data Catalogue 2023_RSS'!K399</f>
        <v>biodivforest.phy.defexp.region.forest500.100.1</v>
      </c>
      <c r="L399" s="31" t="str">
        <f>'Data Catalogue 2023_RSS'!L399</f>
        <v>Accountability Framework Initiative’s (AFi)</v>
      </c>
      <c r="M399" s="32" cm="1">
        <f t="array" ref="M399">INDEX('Codebook Machine Read'!T:T,MATCH(TRUE,INDEX('Codebook Machine Read'!S:S='Data Catalogue 2023_RSS'!M399,0),0))</f>
        <v>0</v>
      </c>
      <c r="N399" s="32">
        <f>VLOOKUP('Data Catalogue 2023_RSS'!N399,'Codebook Machine Read'!D:E,2,FALSE)</f>
        <v>31</v>
      </c>
      <c r="O399" s="32">
        <f>VLOOKUP('Data Catalogue 2023_RSS'!O399,'Codebook Machine Read'!A:B,2,FALSE)</f>
        <v>1</v>
      </c>
      <c r="P399" s="33">
        <f>VLOOKUP('Data Catalogue 2023_RSS'!P399,'Codebook Machine Read'!V:W,2,FALSE)</f>
        <v>49</v>
      </c>
      <c r="Q399" s="32">
        <f>VLOOKUP('Data Catalogue 2023_RSS'!Q399,'Codebook Machine Read'!Y:Z,2,FALSE)</f>
        <v>2</v>
      </c>
      <c r="R399" s="32">
        <f>VLOOKUP('Data Catalogue 2023_RSS'!R399,'Codebook Machine Read'!AB:AC,2,FALSE)</f>
        <v>2</v>
      </c>
      <c r="S399" s="34">
        <f>VLOOKUP('Data Catalogue 2023_Excel'!R399,'Codebook Machine Read'!G:H,2,FALSE)</f>
        <v>1</v>
      </c>
      <c r="T399" s="36">
        <f>'Data Catalogue 2023_RSS'!T399</f>
        <v>2015</v>
      </c>
      <c r="U399" s="36">
        <f>'Data Catalogue 2023_RSS'!U399</f>
        <v>2022</v>
      </c>
      <c r="V399" s="34">
        <f>VLOOKUP('Data Catalogue 2023_Excel'!S399,'Codebook Machine Read'!$P:$Q,2, FALSE)</f>
        <v>7</v>
      </c>
      <c r="W399" s="31" t="str">
        <f>'Data Catalogue 2023_RSS'!W399</f>
        <v>https://forest500.org/rankings/companies</v>
      </c>
      <c r="X399" s="35">
        <f>'Data Catalogue 2023_RSS'!X399</f>
        <v>0</v>
      </c>
      <c r="Y399" s="35">
        <f>'Data Catalogue 2023_RSS'!Y399</f>
        <v>1</v>
      </c>
      <c r="Z399" s="35">
        <f>'Data Catalogue 2023_RSS'!Z399</f>
        <v>1</v>
      </c>
      <c r="AA399" s="35">
        <f>'Data Catalogue 2023_RSS'!AA399</f>
        <v>0</v>
      </c>
      <c r="AB399" s="35">
        <f>'Data Catalogue 2023_RSS'!AB399</f>
        <v>0</v>
      </c>
      <c r="AC399" s="35">
        <f>'Data Catalogue 2023_RSS'!AC399</f>
        <v>0</v>
      </c>
      <c r="AD399" s="35">
        <f>'Data Catalogue 2023_RSS'!AD399</f>
        <v>0</v>
      </c>
      <c r="AE399" s="35">
        <f>'Data Catalogue 2023_RSS'!AE399</f>
        <v>0</v>
      </c>
      <c r="AF399" s="31" t="str">
        <f>'Data Catalogue 2023_RSS'!AF399</f>
        <v>Global Canopy’s Forest 500 tracked policies and performance of the 350 most influential companies and 150 financial institutions linked to deforestation in their supply chains and investments.</v>
      </c>
    </row>
    <row r="400" spans="1:32" x14ac:dyDescent="0.2">
      <c r="A400" s="30">
        <f>'Data Catalogue 2023_RSS'!A400</f>
        <v>398</v>
      </c>
      <c r="B400" s="30">
        <f>'Data Catalogue 2023_RSS'!B400</f>
        <v>100</v>
      </c>
      <c r="C400" s="30">
        <f>'Data Catalogue 2023_RSS'!C400</f>
        <v>2</v>
      </c>
      <c r="D400" s="30" t="str">
        <f>'Data Catalogue 2023_RSS'!D400</f>
        <v>100.2</v>
      </c>
      <c r="E400" s="31" t="str">
        <f>'Data Catalogue 2023_RSS'!E400</f>
        <v>Biodiversity and forestry: Entity's exposure to deforestation</v>
      </c>
      <c r="F400" s="32">
        <f>VLOOKUP('Data Catalogue 2023_RSS'!F400,'Codebook Machine Read'!J:K,2,FALSE)</f>
        <v>5</v>
      </c>
      <c r="G400" s="32">
        <f>VLOOKUP('Data Catalogue 2023_RSS'!G400,'Codebook Machine Read'!AE:AF,2,FALSE)</f>
        <v>8</v>
      </c>
      <c r="H400" s="32" t="str">
        <f>'Data Catalogue 2023_RSS'!H400</f>
        <v>region</v>
      </c>
      <c r="I400" s="32">
        <f>'Data Catalogue 2023_RSS'!I400</f>
        <v>203</v>
      </c>
      <c r="J400" s="30" t="str">
        <f>'Data Catalogue 2023_RSS'!J400</f>
        <v>biodivforest.phy.defexp.region.trase</v>
      </c>
      <c r="K400" s="30" t="str">
        <f>'Data Catalogue 2023_RSS'!K400</f>
        <v>biodivforest.phy.defexp.region.trase.100.2</v>
      </c>
      <c r="L400" s="31" t="str">
        <f>'Data Catalogue 2023_RSS'!L400</f>
        <v>Not Applicable</v>
      </c>
      <c r="M400" s="32" cm="1">
        <f t="array" ref="M400">INDEX('Codebook Machine Read'!T:T,MATCH(TRUE,INDEX('Codebook Machine Read'!S:S='Data Catalogue 2023_RSS'!M400,0),0))</f>
        <v>42</v>
      </c>
      <c r="N400" s="32">
        <f>VLOOKUP('Data Catalogue 2023_RSS'!N400,'Codebook Machine Read'!D:E,2,FALSE)</f>
        <v>31</v>
      </c>
      <c r="O400" s="32">
        <f>VLOOKUP('Data Catalogue 2023_RSS'!O400,'Codebook Machine Read'!A:B,2,FALSE)</f>
        <v>1</v>
      </c>
      <c r="P400" s="33">
        <f>VLOOKUP('Data Catalogue 2023_RSS'!P400,'Codebook Machine Read'!V:W,2,FALSE)</f>
        <v>133</v>
      </c>
      <c r="Q400" s="32">
        <f>VLOOKUP('Data Catalogue 2023_RSS'!Q400,'Codebook Machine Read'!Y:Z,2,FALSE)</f>
        <v>2</v>
      </c>
      <c r="R400" s="32">
        <f>VLOOKUP('Data Catalogue 2023_RSS'!R400,'Codebook Machine Read'!AB:AC,2,FALSE)</f>
        <v>2</v>
      </c>
      <c r="S400" s="34">
        <f>VLOOKUP('Data Catalogue 2023_Excel'!R400,'Codebook Machine Read'!G:H,2,FALSE)</f>
        <v>1</v>
      </c>
      <c r="T400" s="36">
        <f>'Data Catalogue 2023_RSS'!T400</f>
        <v>2018</v>
      </c>
      <c r="U400" s="36">
        <f>'Data Catalogue 2023_RSS'!U400</f>
        <v>2020</v>
      </c>
      <c r="V400" s="34">
        <f>VLOOKUP('Data Catalogue 2023_Excel'!S400,'Codebook Machine Read'!$P:$Q,2, FALSE)</f>
        <v>7</v>
      </c>
      <c r="W400" s="31" t="str">
        <f>'Data Catalogue 2023_RSS'!W400</f>
        <v>https://explore.trase.earth/?utm_source=supply-chains-banner</v>
      </c>
      <c r="X400" s="35">
        <f>'Data Catalogue 2023_RSS'!X400</f>
        <v>0</v>
      </c>
      <c r="Y400" s="35">
        <f>'Data Catalogue 2023_RSS'!Y400</f>
        <v>1</v>
      </c>
      <c r="Z400" s="35">
        <f>'Data Catalogue 2023_RSS'!Z400</f>
        <v>1</v>
      </c>
      <c r="AA400" s="35">
        <f>'Data Catalogue 2023_RSS'!AA400</f>
        <v>0</v>
      </c>
      <c r="AB400" s="35">
        <f>'Data Catalogue 2023_RSS'!AB400</f>
        <v>0</v>
      </c>
      <c r="AC400" s="35">
        <f>'Data Catalogue 2023_RSS'!AC400</f>
        <v>0</v>
      </c>
      <c r="AD400" s="35">
        <f>'Data Catalogue 2023_RSS'!AD400</f>
        <v>0</v>
      </c>
      <c r="AE400" s="35">
        <f>'Data Catalogue 2023_RSS'!AE400</f>
        <v>0</v>
      </c>
      <c r="AF400" s="31" t="str">
        <f>'Data Catalogue 2023_RSS'!AF400</f>
        <v>Data is not available/limited. The data comprises of deforestation exposure of countries and companies based on commodities. Data on Malaysia is not available. Global Data is limited to only few countries.</v>
      </c>
    </row>
    <row r="401" spans="1:32" x14ac:dyDescent="0.2">
      <c r="A401" s="30">
        <f>'Data Catalogue 2023_RSS'!A401</f>
        <v>399</v>
      </c>
      <c r="B401" s="30">
        <f>'Data Catalogue 2023_RSS'!B401</f>
        <v>100</v>
      </c>
      <c r="C401" s="30">
        <f>'Data Catalogue 2023_RSS'!C401</f>
        <v>3</v>
      </c>
      <c r="D401" s="30" t="str">
        <f>'Data Catalogue 2023_RSS'!D401</f>
        <v>100.3</v>
      </c>
      <c r="E401" s="31" t="str">
        <f>'Data Catalogue 2023_RSS'!E401</f>
        <v>Biodiversity and forestry: Entity's exposure to deforestation</v>
      </c>
      <c r="F401" s="32">
        <f>VLOOKUP('Data Catalogue 2023_RSS'!F401,'Codebook Machine Read'!J:K,2,FALSE)</f>
        <v>5</v>
      </c>
      <c r="G401" s="32">
        <f>VLOOKUP('Data Catalogue 2023_RSS'!G401,'Codebook Machine Read'!AE:AF,2,FALSE)</f>
        <v>8</v>
      </c>
      <c r="H401" s="32" t="str">
        <f>'Data Catalogue 2023_RSS'!H401</f>
        <v>country</v>
      </c>
      <c r="I401" s="32">
        <f>'Data Catalogue 2023_RSS'!I401</f>
        <v>204</v>
      </c>
      <c r="J401" s="30" t="str">
        <f>'Data Catalogue 2023_RSS'!J401</f>
        <v>biodivforest.phy.defexp.country.wb</v>
      </c>
      <c r="K401" s="30" t="str">
        <f>'Data Catalogue 2023_RSS'!K401</f>
        <v>biodivforest.phy.defexp.country.wb.100.3</v>
      </c>
      <c r="L401" s="31" t="str">
        <f>'Data Catalogue 2023_RSS'!L401</f>
        <v>World Bank Sovereign ESG Profile</v>
      </c>
      <c r="M401" s="32" cm="1">
        <f t="array" ref="M401">INDEX('Codebook Machine Read'!T:T,MATCH(TRUE,INDEX('Codebook Machine Read'!S:S='Data Catalogue 2023_RSS'!M401,0),0))</f>
        <v>106</v>
      </c>
      <c r="N401" s="32">
        <f>VLOOKUP('Data Catalogue 2023_RSS'!N401,'Codebook Machine Read'!D:E,2,FALSE)</f>
        <v>9</v>
      </c>
      <c r="O401" s="32">
        <f>VLOOKUP('Data Catalogue 2023_RSS'!O401,'Codebook Machine Read'!A:B,2,FALSE)</f>
        <v>1</v>
      </c>
      <c r="P401" s="33">
        <f>VLOOKUP('Data Catalogue 2023_RSS'!P401,'Codebook Machine Read'!V:W,2,FALSE)</f>
        <v>149</v>
      </c>
      <c r="Q401" s="32">
        <f>VLOOKUP('Data Catalogue 2023_RSS'!Q401,'Codebook Machine Read'!Y:Z,2,FALSE)</f>
        <v>3</v>
      </c>
      <c r="R401" s="32">
        <f>VLOOKUP('Data Catalogue 2023_RSS'!R401,'Codebook Machine Read'!AB:AC,2,FALSE)</f>
        <v>2</v>
      </c>
      <c r="S401" s="34">
        <f>VLOOKUP('Data Catalogue 2023_Excel'!R401,'Codebook Machine Read'!G:H,2,FALSE)</f>
        <v>1</v>
      </c>
      <c r="T401" s="36">
        <f>'Data Catalogue 2023_RSS'!T401</f>
        <v>2018</v>
      </c>
      <c r="U401" s="36">
        <f>'Data Catalogue 2023_RSS'!U401</f>
        <v>2018</v>
      </c>
      <c r="V401" s="34">
        <f>VLOOKUP('Data Catalogue 2023_Excel'!S401,'Codebook Machine Read'!$P:$Q,2, FALSE)</f>
        <v>99</v>
      </c>
      <c r="W401" s="31" t="str">
        <f>'Data Catalogue 2023_RSS'!W401</f>
        <v>https://esgdata.worldbank.org/data/countries?iso3=MYS&amp;lang=en&amp;transform=level&amp;ind=EN.MAM.THRD.NO&amp;income=all&amp;region=all</v>
      </c>
      <c r="X401" s="35">
        <f>'Data Catalogue 2023_RSS'!X401</f>
        <v>0</v>
      </c>
      <c r="Y401" s="35">
        <f>'Data Catalogue 2023_RSS'!Y401</f>
        <v>1</v>
      </c>
      <c r="Z401" s="35">
        <f>'Data Catalogue 2023_RSS'!Z401</f>
        <v>1</v>
      </c>
      <c r="AA401" s="35">
        <f>'Data Catalogue 2023_RSS'!AA401</f>
        <v>1</v>
      </c>
      <c r="AB401" s="35">
        <f>'Data Catalogue 2023_RSS'!AB401</f>
        <v>0</v>
      </c>
      <c r="AC401" s="35">
        <f>'Data Catalogue 2023_RSS'!AC401</f>
        <v>0</v>
      </c>
      <c r="AD401" s="35">
        <f>'Data Catalogue 2023_RSS'!AD401</f>
        <v>1</v>
      </c>
      <c r="AE401" s="35">
        <f>'Data Catalogue 2023_RSS'!AE401</f>
        <v>1</v>
      </c>
      <c r="AF401" s="31" t="str">
        <f>'Data Catalogue 2023_RSS'!AF401</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402" spans="1:32" x14ac:dyDescent="0.2">
      <c r="A402" s="30">
        <f>'Data Catalogue 2023_RSS'!A402</f>
        <v>400</v>
      </c>
      <c r="B402" s="30">
        <f>'Data Catalogue 2023_RSS'!B402</f>
        <v>100</v>
      </c>
      <c r="C402" s="30">
        <f>'Data Catalogue 2023_RSS'!C402</f>
        <v>4</v>
      </c>
      <c r="D402" s="30" t="str">
        <f>'Data Catalogue 2023_RSS'!D402</f>
        <v>100.4</v>
      </c>
      <c r="E402" s="31" t="str">
        <f>'Data Catalogue 2023_RSS'!E402</f>
        <v>Biodiversity and forestry: Entity's exposure to deforestation</v>
      </c>
      <c r="F402" s="32">
        <f>VLOOKUP('Data Catalogue 2023_RSS'!F402,'Codebook Machine Read'!J:K,2,FALSE)</f>
        <v>5</v>
      </c>
      <c r="G402" s="32">
        <f>VLOOKUP('Data Catalogue 2023_RSS'!G402,'Codebook Machine Read'!AE:AF,2,FALSE)</f>
        <v>8</v>
      </c>
      <c r="H402" s="32" t="str">
        <f>'Data Catalogue 2023_RSS'!H402</f>
        <v>country</v>
      </c>
      <c r="I402" s="32">
        <f>'Data Catalogue 2023_RSS'!I402</f>
        <v>204</v>
      </c>
      <c r="J402" s="30" t="str">
        <f>'Data Catalogue 2023_RSS'!J402</f>
        <v>biodivforest.phy.defexp.country.wb</v>
      </c>
      <c r="K402" s="30" t="str">
        <f>'Data Catalogue 2023_RSS'!K402</f>
        <v>biodivforest.phy.defexp.country.wb.100.4</v>
      </c>
      <c r="L402" s="31" t="str">
        <f>'Data Catalogue 2023_RSS'!L402</f>
        <v>World Bank Sovereign ESG Profile</v>
      </c>
      <c r="M402" s="32" cm="1">
        <f t="array" ref="M402">INDEX('Codebook Machine Read'!T:T,MATCH(TRUE,INDEX('Codebook Machine Read'!S:S='Data Catalogue 2023_RSS'!M402,0),0))</f>
        <v>112</v>
      </c>
      <c r="N402" s="32">
        <f>VLOOKUP('Data Catalogue 2023_RSS'!N402,'Codebook Machine Read'!D:E,2,FALSE)</f>
        <v>9</v>
      </c>
      <c r="O402" s="32">
        <f>VLOOKUP('Data Catalogue 2023_RSS'!O402,'Codebook Machine Read'!A:B,2,FALSE)</f>
        <v>1</v>
      </c>
      <c r="P402" s="33">
        <f>VLOOKUP('Data Catalogue 2023_RSS'!P402,'Codebook Machine Read'!V:W,2,FALSE)</f>
        <v>149</v>
      </c>
      <c r="Q402" s="32">
        <f>VLOOKUP('Data Catalogue 2023_RSS'!Q402,'Codebook Machine Read'!Y:Z,2,FALSE)</f>
        <v>3</v>
      </c>
      <c r="R402" s="32">
        <f>VLOOKUP('Data Catalogue 2023_RSS'!R402,'Codebook Machine Read'!AB:AC,2,FALSE)</f>
        <v>2</v>
      </c>
      <c r="S402" s="34">
        <f>VLOOKUP('Data Catalogue 2023_Excel'!R402,'Codebook Machine Read'!G:H,2,FALSE)</f>
        <v>1</v>
      </c>
      <c r="T402" s="36">
        <f>'Data Catalogue 2023_RSS'!T402</f>
        <v>2021</v>
      </c>
      <c r="U402" s="36">
        <f>'Data Catalogue 2023_RSS'!U402</f>
        <v>2021</v>
      </c>
      <c r="V402" s="34">
        <f>VLOOKUP('Data Catalogue 2023_Excel'!S402,'Codebook Machine Read'!$P:$Q,2, FALSE)</f>
        <v>99</v>
      </c>
      <c r="W402" s="31" t="str">
        <f>'Data Catalogue 2023_RSS'!W402</f>
        <v>https://esgdata.worldbank.org/data/countries?iso3=MYS&amp;lang=en&amp;transform=level&amp;ind=EN.MAM.THRD.NO&amp;income=all&amp;region=all</v>
      </c>
      <c r="X402" s="35">
        <f>'Data Catalogue 2023_RSS'!X402</f>
        <v>0</v>
      </c>
      <c r="Y402" s="35">
        <f>'Data Catalogue 2023_RSS'!Y402</f>
        <v>1</v>
      </c>
      <c r="Z402" s="35">
        <f>'Data Catalogue 2023_RSS'!Z402</f>
        <v>1</v>
      </c>
      <c r="AA402" s="35">
        <f>'Data Catalogue 2023_RSS'!AA402</f>
        <v>1</v>
      </c>
      <c r="AB402" s="35">
        <f>'Data Catalogue 2023_RSS'!AB402</f>
        <v>0</v>
      </c>
      <c r="AC402" s="35">
        <f>'Data Catalogue 2023_RSS'!AC402</f>
        <v>0</v>
      </c>
      <c r="AD402" s="35">
        <f>'Data Catalogue 2023_RSS'!AD402</f>
        <v>1</v>
      </c>
      <c r="AE402" s="35">
        <f>'Data Catalogue 2023_RSS'!AE402</f>
        <v>1</v>
      </c>
      <c r="AF402" s="31" t="str">
        <f>'Data Catalogue 2023_RSS'!AF402</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403" spans="1:32" x14ac:dyDescent="0.2">
      <c r="A403" s="30">
        <f>'Data Catalogue 2023_RSS'!A403</f>
        <v>401</v>
      </c>
      <c r="B403" s="30">
        <f>'Data Catalogue 2023_RSS'!B403</f>
        <v>101</v>
      </c>
      <c r="C403" s="30">
        <f>'Data Catalogue 2023_RSS'!C403</f>
        <v>1</v>
      </c>
      <c r="D403" s="30" t="str">
        <f>'Data Catalogue 2023_RSS'!D403</f>
        <v>101.1</v>
      </c>
      <c r="E403" s="31" t="str">
        <f>'Data Catalogue 2023_RSS'!E403</f>
        <v>Land use: share of agriculture land, food production index, landcover transitions</v>
      </c>
      <c r="F403" s="32">
        <f>VLOOKUP('Data Catalogue 2023_RSS'!F403,'Codebook Machine Read'!J:K,2,FALSE)</f>
        <v>5</v>
      </c>
      <c r="G403" s="32">
        <f>VLOOKUP('Data Catalogue 2023_RSS'!G403,'Codebook Machine Read'!AE:AF,2,FALSE)</f>
        <v>8</v>
      </c>
      <c r="H403" s="32" t="str">
        <f>'Data Catalogue 2023_RSS'!H403</f>
        <v>country</v>
      </c>
      <c r="I403" s="32">
        <f>'Data Catalogue 2023_RSS'!I403</f>
        <v>205</v>
      </c>
      <c r="J403" s="30" t="str">
        <f>'Data Catalogue 2023_RSS'!J403</f>
        <v>biodivforest.phy.luagrif.country.wb</v>
      </c>
      <c r="K403" s="30" t="str">
        <f>'Data Catalogue 2023_RSS'!K403</f>
        <v>biodivforest.phy.luagrif.country.wb.101.1</v>
      </c>
      <c r="L403" s="31" t="str">
        <f>'Data Catalogue 2023_RSS'!L403</f>
        <v>World Bank Sovereign ESG Profile</v>
      </c>
      <c r="M403" s="32" cm="1">
        <f t="array" ref="M403">INDEX('Codebook Machine Read'!T:T,MATCH(TRUE,INDEX('Codebook Machine Read'!S:S='Data Catalogue 2023_RSS'!M403,0),0))</f>
        <v>111</v>
      </c>
      <c r="N403" s="32">
        <f>VLOOKUP('Data Catalogue 2023_RSS'!N403,'Codebook Machine Read'!D:E,2,FALSE)</f>
        <v>9</v>
      </c>
      <c r="O403" s="32">
        <f>VLOOKUP('Data Catalogue 2023_RSS'!O403,'Codebook Machine Read'!A:B,2,FALSE)</f>
        <v>1</v>
      </c>
      <c r="P403" s="33">
        <f>VLOOKUP('Data Catalogue 2023_RSS'!P403,'Codebook Machine Read'!V:W,2,FALSE)</f>
        <v>149</v>
      </c>
      <c r="Q403" s="32">
        <f>VLOOKUP('Data Catalogue 2023_RSS'!Q403,'Codebook Machine Read'!Y:Z,2,FALSE)</f>
        <v>3</v>
      </c>
      <c r="R403" s="32">
        <f>VLOOKUP('Data Catalogue 2023_RSS'!R403,'Codebook Machine Read'!AB:AC,2,FALSE)</f>
        <v>2</v>
      </c>
      <c r="S403" s="34">
        <f>VLOOKUP('Data Catalogue 2023_Excel'!R403,'Codebook Machine Read'!G:H,2,FALSE)</f>
        <v>1</v>
      </c>
      <c r="T403" s="36">
        <f>'Data Catalogue 2023_RSS'!T403</f>
        <v>2018</v>
      </c>
      <c r="U403" s="36">
        <f>'Data Catalogue 2023_RSS'!U403</f>
        <v>2018</v>
      </c>
      <c r="V403" s="34">
        <f>VLOOKUP('Data Catalogue 2023_Excel'!S403,'Codebook Machine Read'!$P:$Q,2, FALSE)</f>
        <v>99</v>
      </c>
      <c r="W403" s="31" t="str">
        <f>'Data Catalogue 2023_RSS'!W403</f>
        <v>https://esgdata.worldbank.org/data/countries?iso3=MYS&amp;lang=en&amp;transform=level&amp;ind=EN.MAM.THRD.NO&amp;income=all&amp;region=all</v>
      </c>
      <c r="X403" s="35">
        <f>'Data Catalogue 2023_RSS'!X403</f>
        <v>1</v>
      </c>
      <c r="Y403" s="35">
        <f>'Data Catalogue 2023_RSS'!Y403</f>
        <v>1</v>
      </c>
      <c r="Z403" s="35">
        <f>'Data Catalogue 2023_RSS'!Z403</f>
        <v>1</v>
      </c>
      <c r="AA403" s="35">
        <f>'Data Catalogue 2023_RSS'!AA403</f>
        <v>1</v>
      </c>
      <c r="AB403" s="35">
        <f>'Data Catalogue 2023_RSS'!AB403</f>
        <v>1</v>
      </c>
      <c r="AC403" s="35">
        <f>'Data Catalogue 2023_RSS'!AC403</f>
        <v>0</v>
      </c>
      <c r="AD403" s="35">
        <f>'Data Catalogue 2023_RSS'!AD403</f>
        <v>1</v>
      </c>
      <c r="AE403" s="35">
        <f>'Data Catalogue 2023_RSS'!AE403</f>
        <v>1</v>
      </c>
      <c r="AF403" s="31" t="str">
        <f>'Data Catalogue 2023_RSS'!AF403</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404" spans="1:32" x14ac:dyDescent="0.2">
      <c r="A404" s="30">
        <f>'Data Catalogue 2023_RSS'!A404</f>
        <v>402</v>
      </c>
      <c r="B404" s="30">
        <f>'Data Catalogue 2023_RSS'!B404</f>
        <v>101</v>
      </c>
      <c r="C404" s="30">
        <f>'Data Catalogue 2023_RSS'!C404</f>
        <v>2</v>
      </c>
      <c r="D404" s="30" t="str">
        <f>'Data Catalogue 2023_RSS'!D404</f>
        <v>101.2</v>
      </c>
      <c r="E404" s="31" t="str">
        <f>'Data Catalogue 2023_RSS'!E404</f>
        <v>Land use: share of agriculture land, food production index, landcover transitions</v>
      </c>
      <c r="F404" s="32">
        <f>VLOOKUP('Data Catalogue 2023_RSS'!F404,'Codebook Machine Read'!J:K,2,FALSE)</f>
        <v>5</v>
      </c>
      <c r="G404" s="32">
        <f>VLOOKUP('Data Catalogue 2023_RSS'!G404,'Codebook Machine Read'!AE:AF,2,FALSE)</f>
        <v>8</v>
      </c>
      <c r="H404" s="32" t="str">
        <f>'Data Catalogue 2023_RSS'!H404</f>
        <v>country</v>
      </c>
      <c r="I404" s="32">
        <f>'Data Catalogue 2023_RSS'!I404</f>
        <v>205</v>
      </c>
      <c r="J404" s="30" t="str">
        <f>'Data Catalogue 2023_RSS'!J404</f>
        <v>biodivforest.phy.luagrif.country.wb</v>
      </c>
      <c r="K404" s="30" t="str">
        <f>'Data Catalogue 2023_RSS'!K404</f>
        <v>biodivforest.phy.luagrif.country.wb.101.2</v>
      </c>
      <c r="L404" s="31" t="str">
        <f>'Data Catalogue 2023_RSS'!L404</f>
        <v>World Bank Sovereign ESG Profile</v>
      </c>
      <c r="M404" s="32" cm="1">
        <f t="array" ref="M404">INDEX('Codebook Machine Read'!T:T,MATCH(TRUE,INDEX('Codebook Machine Read'!S:S='Data Catalogue 2023_RSS'!M404,0),0))</f>
        <v>67</v>
      </c>
      <c r="N404" s="32">
        <f>VLOOKUP('Data Catalogue 2023_RSS'!N404,'Codebook Machine Read'!D:E,2,FALSE)</f>
        <v>9</v>
      </c>
      <c r="O404" s="32">
        <f>VLOOKUP('Data Catalogue 2023_RSS'!O404,'Codebook Machine Read'!A:B,2,FALSE)</f>
        <v>1</v>
      </c>
      <c r="P404" s="33">
        <f>VLOOKUP('Data Catalogue 2023_RSS'!P404,'Codebook Machine Read'!V:W,2,FALSE)</f>
        <v>149</v>
      </c>
      <c r="Q404" s="32">
        <f>VLOOKUP('Data Catalogue 2023_RSS'!Q404,'Codebook Machine Read'!Y:Z,2,FALSE)</f>
        <v>3</v>
      </c>
      <c r="R404" s="32">
        <f>VLOOKUP('Data Catalogue 2023_RSS'!R404,'Codebook Machine Read'!AB:AC,2,FALSE)</f>
        <v>2</v>
      </c>
      <c r="S404" s="34">
        <f>VLOOKUP('Data Catalogue 2023_Excel'!R404,'Codebook Machine Read'!G:H,2,FALSE)</f>
        <v>1</v>
      </c>
      <c r="T404" s="36">
        <f>'Data Catalogue 2023_RSS'!T404</f>
        <v>2019</v>
      </c>
      <c r="U404" s="36">
        <f>'Data Catalogue 2023_RSS'!U404</f>
        <v>2019</v>
      </c>
      <c r="V404" s="34">
        <f>VLOOKUP('Data Catalogue 2023_Excel'!S404,'Codebook Machine Read'!$P:$Q,2, FALSE)</f>
        <v>99</v>
      </c>
      <c r="W404" s="31" t="str">
        <f>'Data Catalogue 2023_RSS'!W404</f>
        <v>https://esgdata.worldbank.org/data/countries?iso3=MYS&amp;lang=en&amp;transform=level&amp;ind=EN.MAM.THRD.NO&amp;income=all&amp;region=all</v>
      </c>
      <c r="X404" s="35">
        <f>'Data Catalogue 2023_RSS'!X404</f>
        <v>1</v>
      </c>
      <c r="Y404" s="35">
        <f>'Data Catalogue 2023_RSS'!Y404</f>
        <v>1</v>
      </c>
      <c r="Z404" s="35">
        <f>'Data Catalogue 2023_RSS'!Z404</f>
        <v>1</v>
      </c>
      <c r="AA404" s="35">
        <f>'Data Catalogue 2023_RSS'!AA404</f>
        <v>1</v>
      </c>
      <c r="AB404" s="35">
        <f>'Data Catalogue 2023_RSS'!AB404</f>
        <v>1</v>
      </c>
      <c r="AC404" s="35">
        <f>'Data Catalogue 2023_RSS'!AC404</f>
        <v>0</v>
      </c>
      <c r="AD404" s="35">
        <f>'Data Catalogue 2023_RSS'!AD404</f>
        <v>1</v>
      </c>
      <c r="AE404" s="35">
        <f>'Data Catalogue 2023_RSS'!AE404</f>
        <v>1</v>
      </c>
      <c r="AF404" s="31" t="str">
        <f>'Data Catalogue 2023_RSS'!AF404</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405" spans="1:32" x14ac:dyDescent="0.2">
      <c r="A405" s="30">
        <f>'Data Catalogue 2023_RSS'!A405</f>
        <v>403</v>
      </c>
      <c r="B405" s="30">
        <f>'Data Catalogue 2023_RSS'!B405</f>
        <v>101</v>
      </c>
      <c r="C405" s="30">
        <f>'Data Catalogue 2023_RSS'!C405</f>
        <v>3</v>
      </c>
      <c r="D405" s="30" t="str">
        <f>'Data Catalogue 2023_RSS'!D405</f>
        <v>101.3</v>
      </c>
      <c r="E405" s="31" t="str">
        <f>'Data Catalogue 2023_RSS'!E405</f>
        <v>Land use: share of agriculture land, food production index, landcover transitions</v>
      </c>
      <c r="F405" s="32">
        <f>VLOOKUP('Data Catalogue 2023_RSS'!F405,'Codebook Machine Read'!J:K,2,FALSE)</f>
        <v>5</v>
      </c>
      <c r="G405" s="32">
        <f>VLOOKUP('Data Catalogue 2023_RSS'!G405,'Codebook Machine Read'!AE:AF,2,FALSE)</f>
        <v>8</v>
      </c>
      <c r="H405" s="32" t="str">
        <f>'Data Catalogue 2023_RSS'!H405</f>
        <v>country</v>
      </c>
      <c r="I405" s="32">
        <f>'Data Catalogue 2023_RSS'!I405</f>
        <v>205</v>
      </c>
      <c r="J405" s="30" t="str">
        <f>'Data Catalogue 2023_RSS'!J405</f>
        <v>biodivforest.phy.luagrif.country.worldbanke</v>
      </c>
      <c r="K405" s="30" t="str">
        <f>'Data Catalogue 2023_RSS'!K405</f>
        <v>biodivforest.phy.luagrif.country.worldbanke.101.3</v>
      </c>
      <c r="L405" s="31" t="str">
        <f>'Data Catalogue 2023_RSS'!L405</f>
        <v>World Bank/European Space Agency's Climate Change Initiative Land Cover Project</v>
      </c>
      <c r="M405" s="32" cm="1">
        <f t="array" ref="M405">INDEX('Codebook Machine Read'!T:T,MATCH(TRUE,INDEX('Codebook Machine Read'!S:S='Data Catalogue 2023_RSS'!M405,0),0))</f>
        <v>27</v>
      </c>
      <c r="N405" s="32">
        <f>VLOOKUP('Data Catalogue 2023_RSS'!N405,'Codebook Machine Read'!D:E,2,FALSE)</f>
        <v>9</v>
      </c>
      <c r="O405" s="32">
        <f>VLOOKUP('Data Catalogue 2023_RSS'!O405,'Codebook Machine Read'!A:B,2,FALSE)</f>
        <v>1</v>
      </c>
      <c r="P405" s="33">
        <f>VLOOKUP('Data Catalogue 2023_RSS'!P405,'Codebook Machine Read'!V:W,2,FALSE)</f>
        <v>150</v>
      </c>
      <c r="Q405" s="32">
        <f>VLOOKUP('Data Catalogue 2023_RSS'!Q405,'Codebook Machine Read'!Y:Z,2,FALSE)</f>
        <v>3</v>
      </c>
      <c r="R405" s="32">
        <f>VLOOKUP('Data Catalogue 2023_RSS'!R405,'Codebook Machine Read'!AB:AC,2,FALSE)</f>
        <v>2</v>
      </c>
      <c r="S405" s="34">
        <f>VLOOKUP('Data Catalogue 2023_Excel'!R405,'Codebook Machine Read'!G:H,2,FALSE)</f>
        <v>1</v>
      </c>
      <c r="T405" s="36">
        <f>'Data Catalogue 2023_RSS'!T405</f>
        <v>1993</v>
      </c>
      <c r="U405" s="36">
        <f>'Data Catalogue 2023_RSS'!U405</f>
        <v>2020</v>
      </c>
      <c r="V405" s="34">
        <f>VLOOKUP('Data Catalogue 2023_Excel'!S405,'Codebook Machine Read'!$P:$Q,2, FALSE)</f>
        <v>7</v>
      </c>
      <c r="W405" s="31" t="str">
        <f>'Data Catalogue 2023_RSS'!W405</f>
        <v>https://esgdata.worldbank.org/tools/landcover?iso3=MYS&amp;year=2020&amp;lang=en</v>
      </c>
      <c r="X405" s="35">
        <f>'Data Catalogue 2023_RSS'!X405</f>
        <v>1</v>
      </c>
      <c r="Y405" s="35">
        <f>'Data Catalogue 2023_RSS'!Y405</f>
        <v>1</v>
      </c>
      <c r="Z405" s="35">
        <f>'Data Catalogue 2023_RSS'!Z405</f>
        <v>1</v>
      </c>
      <c r="AA405" s="35">
        <f>'Data Catalogue 2023_RSS'!AA405</f>
        <v>1</v>
      </c>
      <c r="AB405" s="35">
        <f>'Data Catalogue 2023_RSS'!AB405</f>
        <v>1</v>
      </c>
      <c r="AC405" s="35">
        <f>'Data Catalogue 2023_RSS'!AC405</f>
        <v>0</v>
      </c>
      <c r="AD405" s="35">
        <f>'Data Catalogue 2023_RSS'!AD405</f>
        <v>1</v>
      </c>
      <c r="AE405" s="35">
        <f>'Data Catalogue 2023_RSS'!AE405</f>
        <v>1</v>
      </c>
      <c r="AF405" s="31" t="str">
        <f>'Data Catalogue 2023_RSS'!AF405</f>
        <v>Landcover transitions provide a dynamic view on how land use in each country has changed over time. Instead of focusing solely on forest losses, transitions between land cover types can illustrate potential drivers and causes of deforestation. The Landcover Transition data shows how land cover types changed from year to year, based on 12 land cover types. The data is derived from a time series of consistent global land cover maps at 300m spacial resolution annual from the European Space Agency's Climate Change Initiative Land Cover (v2.0.7) project.</v>
      </c>
    </row>
    <row r="406" spans="1:32" x14ac:dyDescent="0.2">
      <c r="A406" s="30">
        <f>'Data Catalogue 2023_RSS'!A406</f>
        <v>404</v>
      </c>
      <c r="B406" s="30">
        <f>'Data Catalogue 2023_RSS'!B406</f>
        <v>102</v>
      </c>
      <c r="C406" s="30">
        <f>'Data Catalogue 2023_RSS'!C406</f>
        <v>1</v>
      </c>
      <c r="D406" s="30" t="str">
        <f>'Data Catalogue 2023_RSS'!D406</f>
        <v>102.1</v>
      </c>
      <c r="E406" s="31" t="str">
        <f>'Data Catalogue 2023_RSS'!E406</f>
        <v>Natural capital endowment &amp; management (Adjusted Savings: Net forest depletion, Natural resources depletion)</v>
      </c>
      <c r="F406" s="32">
        <f>VLOOKUP('Data Catalogue 2023_RSS'!F406,'Codebook Machine Read'!J:K,2,FALSE)</f>
        <v>5</v>
      </c>
      <c r="G406" s="32">
        <f>VLOOKUP('Data Catalogue 2023_RSS'!G406,'Codebook Machine Read'!AE:AF,2,FALSE)</f>
        <v>8</v>
      </c>
      <c r="H406" s="32" t="str">
        <f>'Data Catalogue 2023_RSS'!H406</f>
        <v>country</v>
      </c>
      <c r="I406" s="32">
        <f>'Data Catalogue 2023_RSS'!I406</f>
        <v>206</v>
      </c>
      <c r="J406" s="30" t="str">
        <f>'Data Catalogue 2023_RSS'!J406</f>
        <v>biodivforest.phy.natcatmgmt.country.wb</v>
      </c>
      <c r="K406" s="30" t="str">
        <f>'Data Catalogue 2023_RSS'!K406</f>
        <v>biodivforest.phy.natcatmgmt.country.wb.102.1</v>
      </c>
      <c r="L406" s="31" t="str">
        <f>'Data Catalogue 2023_RSS'!L406</f>
        <v>World Bank Sovereign ESG Profile</v>
      </c>
      <c r="M406" s="32" cm="1">
        <f t="array" ref="M406">INDEX('Codebook Machine Read'!T:T,MATCH(TRUE,INDEX('Codebook Machine Read'!S:S='Data Catalogue 2023_RSS'!M406,0),0))</f>
        <v>110</v>
      </c>
      <c r="N406" s="32">
        <f>VLOOKUP('Data Catalogue 2023_RSS'!N406,'Codebook Machine Read'!D:E,2,FALSE)</f>
        <v>9</v>
      </c>
      <c r="O406" s="32">
        <f>VLOOKUP('Data Catalogue 2023_RSS'!O406,'Codebook Machine Read'!A:B,2,FALSE)</f>
        <v>1</v>
      </c>
      <c r="P406" s="33">
        <f>VLOOKUP('Data Catalogue 2023_RSS'!P406,'Codebook Machine Read'!V:W,2,FALSE)</f>
        <v>149</v>
      </c>
      <c r="Q406" s="32">
        <f>VLOOKUP('Data Catalogue 2023_RSS'!Q406,'Codebook Machine Read'!Y:Z,2,FALSE)</f>
        <v>3</v>
      </c>
      <c r="R406" s="32">
        <f>VLOOKUP('Data Catalogue 2023_RSS'!R406,'Codebook Machine Read'!AB:AC,2,FALSE)</f>
        <v>2</v>
      </c>
      <c r="S406" s="34">
        <f>VLOOKUP('Data Catalogue 2023_Excel'!R406,'Codebook Machine Read'!G:H,2,FALSE)</f>
        <v>1</v>
      </c>
      <c r="T406" s="36">
        <f>'Data Catalogue 2023_RSS'!T406</f>
        <v>2020</v>
      </c>
      <c r="U406" s="36">
        <f>'Data Catalogue 2023_RSS'!U406</f>
        <v>2020</v>
      </c>
      <c r="V406" s="34">
        <f>VLOOKUP('Data Catalogue 2023_Excel'!S406,'Codebook Machine Read'!$P:$Q,2, FALSE)</f>
        <v>99</v>
      </c>
      <c r="W406" s="31" t="str">
        <f>'Data Catalogue 2023_RSS'!W406</f>
        <v>https://esgdata.worldbank.org/data/countries?iso3=MYS&amp;lang=en&amp;transform=level&amp;ind=EN.MAM.THRD.NO&amp;income=all&amp;region=all</v>
      </c>
      <c r="X406" s="35">
        <f>'Data Catalogue 2023_RSS'!X406</f>
        <v>1</v>
      </c>
      <c r="Y406" s="35">
        <f>'Data Catalogue 2023_RSS'!Y406</f>
        <v>1</v>
      </c>
      <c r="Z406" s="35">
        <f>'Data Catalogue 2023_RSS'!Z406</f>
        <v>1</v>
      </c>
      <c r="AA406" s="35">
        <f>'Data Catalogue 2023_RSS'!AA406</f>
        <v>1</v>
      </c>
      <c r="AB406" s="35">
        <f>'Data Catalogue 2023_RSS'!AB406</f>
        <v>1</v>
      </c>
      <c r="AC406" s="35">
        <f>'Data Catalogue 2023_RSS'!AC406</f>
        <v>0</v>
      </c>
      <c r="AD406" s="35">
        <f>'Data Catalogue 2023_RSS'!AD406</f>
        <v>1</v>
      </c>
      <c r="AE406" s="35">
        <f>'Data Catalogue 2023_RSS'!AE406</f>
        <v>1</v>
      </c>
      <c r="AF406" s="31" t="str">
        <f>'Data Catalogue 2023_RSS'!AF406</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407" spans="1:32" x14ac:dyDescent="0.2">
      <c r="A407" s="30">
        <f>'Data Catalogue 2023_RSS'!A407</f>
        <v>405</v>
      </c>
      <c r="B407" s="30">
        <f>'Data Catalogue 2023_RSS'!B407</f>
        <v>102</v>
      </c>
      <c r="C407" s="30">
        <f>'Data Catalogue 2023_RSS'!C407</f>
        <v>2</v>
      </c>
      <c r="D407" s="30" t="str">
        <f>'Data Catalogue 2023_RSS'!D407</f>
        <v>102.2</v>
      </c>
      <c r="E407" s="31" t="str">
        <f>'Data Catalogue 2023_RSS'!E407</f>
        <v>Natural capital endowment &amp; management (Adjusted Savings: Net forest depletion, Natural resources depletion)</v>
      </c>
      <c r="F407" s="32">
        <f>VLOOKUP('Data Catalogue 2023_RSS'!F407,'Codebook Machine Read'!J:K,2,FALSE)</f>
        <v>5</v>
      </c>
      <c r="G407" s="32">
        <f>VLOOKUP('Data Catalogue 2023_RSS'!G407,'Codebook Machine Read'!AE:AF,2,FALSE)</f>
        <v>8</v>
      </c>
      <c r="H407" s="32" t="str">
        <f>'Data Catalogue 2023_RSS'!H407</f>
        <v>country</v>
      </c>
      <c r="I407" s="32">
        <f>'Data Catalogue 2023_RSS'!I407</f>
        <v>206</v>
      </c>
      <c r="J407" s="30" t="str">
        <f>'Data Catalogue 2023_RSS'!J407</f>
        <v>biodivforest.phy.natcatmgmt.country.wb</v>
      </c>
      <c r="K407" s="30" t="str">
        <f>'Data Catalogue 2023_RSS'!K407</f>
        <v>biodivforest.phy.natcatmgmt.country.wb.102.2</v>
      </c>
      <c r="L407" s="31" t="str">
        <f>'Data Catalogue 2023_RSS'!L407</f>
        <v>World Bank Sovereign ESG Profile</v>
      </c>
      <c r="M407" s="32" cm="1">
        <f t="array" ref="M407">INDEX('Codebook Machine Read'!T:T,MATCH(TRUE,INDEX('Codebook Machine Read'!S:S='Data Catalogue 2023_RSS'!M407,0),0))</f>
        <v>110</v>
      </c>
      <c r="N407" s="32">
        <f>VLOOKUP('Data Catalogue 2023_RSS'!N407,'Codebook Machine Read'!D:E,2,FALSE)</f>
        <v>9</v>
      </c>
      <c r="O407" s="32">
        <f>VLOOKUP('Data Catalogue 2023_RSS'!O407,'Codebook Machine Read'!A:B,2,FALSE)</f>
        <v>1</v>
      </c>
      <c r="P407" s="33">
        <f>VLOOKUP('Data Catalogue 2023_RSS'!P407,'Codebook Machine Read'!V:W,2,FALSE)</f>
        <v>149</v>
      </c>
      <c r="Q407" s="32">
        <f>VLOOKUP('Data Catalogue 2023_RSS'!Q407,'Codebook Machine Read'!Y:Z,2,FALSE)</f>
        <v>3</v>
      </c>
      <c r="R407" s="32">
        <f>VLOOKUP('Data Catalogue 2023_RSS'!R407,'Codebook Machine Read'!AB:AC,2,FALSE)</f>
        <v>2</v>
      </c>
      <c r="S407" s="34">
        <f>VLOOKUP('Data Catalogue 2023_Excel'!R407,'Codebook Machine Read'!G:H,2,FALSE)</f>
        <v>1</v>
      </c>
      <c r="T407" s="36">
        <f>'Data Catalogue 2023_RSS'!T407</f>
        <v>2020</v>
      </c>
      <c r="U407" s="36">
        <f>'Data Catalogue 2023_RSS'!U407</f>
        <v>2020</v>
      </c>
      <c r="V407" s="34">
        <f>VLOOKUP('Data Catalogue 2023_Excel'!S407,'Codebook Machine Read'!$P:$Q,2, FALSE)</f>
        <v>99</v>
      </c>
      <c r="W407" s="31" t="str">
        <f>'Data Catalogue 2023_RSS'!W407</f>
        <v>https://esgdata.worldbank.org/data/countries?iso3=MYS&amp;lang=en&amp;transform=level&amp;ind=EN.MAM.THRD.NO&amp;income=all&amp;region=all</v>
      </c>
      <c r="X407" s="35">
        <f>'Data Catalogue 2023_RSS'!X407</f>
        <v>1</v>
      </c>
      <c r="Y407" s="35">
        <f>'Data Catalogue 2023_RSS'!Y407</f>
        <v>1</v>
      </c>
      <c r="Z407" s="35">
        <f>'Data Catalogue 2023_RSS'!Z407</f>
        <v>1</v>
      </c>
      <c r="AA407" s="35">
        <f>'Data Catalogue 2023_RSS'!AA407</f>
        <v>1</v>
      </c>
      <c r="AB407" s="35">
        <f>'Data Catalogue 2023_RSS'!AB407</f>
        <v>1</v>
      </c>
      <c r="AC407" s="35">
        <f>'Data Catalogue 2023_RSS'!AC407</f>
        <v>0</v>
      </c>
      <c r="AD407" s="35">
        <f>'Data Catalogue 2023_RSS'!AD407</f>
        <v>1</v>
      </c>
      <c r="AE407" s="35">
        <f>'Data Catalogue 2023_RSS'!AE407</f>
        <v>1</v>
      </c>
      <c r="AF407" s="31" t="str">
        <f>'Data Catalogue 2023_RSS'!AF407</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408" spans="1:32" x14ac:dyDescent="0.2">
      <c r="A408" s="30">
        <f>'Data Catalogue 2023_RSS'!A408</f>
        <v>406</v>
      </c>
      <c r="B408" s="30">
        <f>'Data Catalogue 2023_RSS'!B408</f>
        <v>103</v>
      </c>
      <c r="C408" s="30">
        <f>'Data Catalogue 2023_RSS'!C408</f>
        <v>1</v>
      </c>
      <c r="D408" s="30" t="str">
        <f>'Data Catalogue 2023_RSS'!D408</f>
        <v>103.1</v>
      </c>
      <c r="E408" s="31" t="str">
        <f>'Data Catalogue 2023_RSS'!E408</f>
        <v>Volume of pesticides</v>
      </c>
      <c r="F408" s="32">
        <f>VLOOKUP('Data Catalogue 2023_RSS'!F408,'Codebook Machine Read'!J:K,2,FALSE)</f>
        <v>5</v>
      </c>
      <c r="G408" s="32">
        <f>VLOOKUP('Data Catalogue 2023_RSS'!G408,'Codebook Machine Read'!AE:AF,2,FALSE)</f>
        <v>9</v>
      </c>
      <c r="H408" s="32" t="str">
        <f>'Data Catalogue 2023_RSS'!H408</f>
        <v>type</v>
      </c>
      <c r="I408" s="32">
        <f>'Data Catalogue 2023_RSS'!I408</f>
        <v>207</v>
      </c>
      <c r="J408" s="30" t="str">
        <f>'Data Catalogue 2023_RSS'!J408</f>
        <v>pollution.phy.volpest.type.unfao</v>
      </c>
      <c r="K408" s="30" t="str">
        <f>'Data Catalogue 2023_RSS'!K408</f>
        <v>pollution.phy.volpest.type.unfao.103.1</v>
      </c>
      <c r="L408" s="31" t="str">
        <f>'Data Catalogue 2023_RSS'!L408</f>
        <v>1. International Code of Conduct on the Distribution and Use of Pesticides
2. WHO’s Recommended Classification of Pesticides by Hazard</v>
      </c>
      <c r="M408" s="32" cm="1">
        <f t="array" ref="M408">INDEX('Codebook Machine Read'!T:T,MATCH(TRUE,INDEX('Codebook Machine Read'!S:S='Data Catalogue 2023_RSS'!M408,0),0))</f>
        <v>149</v>
      </c>
      <c r="N408" s="32">
        <f>VLOOKUP('Data Catalogue 2023_RSS'!N408,'Codebook Machine Read'!D:E,2,FALSE)</f>
        <v>41</v>
      </c>
      <c r="O408" s="32">
        <f>VLOOKUP('Data Catalogue 2023_RSS'!O408,'Codebook Machine Read'!A:B,2,FALSE)</f>
        <v>1</v>
      </c>
      <c r="P408" s="33">
        <f>VLOOKUP('Data Catalogue 2023_RSS'!P408,'Codebook Machine Read'!V:W,2,FALSE)</f>
        <v>48</v>
      </c>
      <c r="Q408" s="32">
        <f>VLOOKUP('Data Catalogue 2023_RSS'!Q408,'Codebook Machine Read'!Y:Z,2,FALSE)</f>
        <v>3</v>
      </c>
      <c r="R408" s="32">
        <f>VLOOKUP('Data Catalogue 2023_RSS'!R408,'Codebook Machine Read'!AB:AC,2,FALSE)</f>
        <v>2</v>
      </c>
      <c r="S408" s="34">
        <f>VLOOKUP('Data Catalogue 2023_Excel'!R408,'Codebook Machine Read'!G:H,2,FALSE)</f>
        <v>1</v>
      </c>
      <c r="T408" s="36">
        <f>'Data Catalogue 2023_RSS'!T408</f>
        <v>1990</v>
      </c>
      <c r="U408" s="36">
        <f>'Data Catalogue 2023_RSS'!U408</f>
        <v>2021</v>
      </c>
      <c r="V408" s="34">
        <f>VLOOKUP('Data Catalogue 2023_Excel'!S408,'Codebook Machine Read'!$P:$Q,2, FALSE)</f>
        <v>99</v>
      </c>
      <c r="W408" s="31" t="str">
        <f>'Data Catalogue 2023_RSS'!W408</f>
        <v>https://www.fao.org/faostat/en/#data/RP</v>
      </c>
      <c r="X408" s="35">
        <f>'Data Catalogue 2023_RSS'!X408</f>
        <v>1</v>
      </c>
      <c r="Y408" s="35">
        <f>'Data Catalogue 2023_RSS'!Y408</f>
        <v>1</v>
      </c>
      <c r="Z408" s="35">
        <f>'Data Catalogue 2023_RSS'!Z408</f>
        <v>0</v>
      </c>
      <c r="AA408" s="35">
        <f>'Data Catalogue 2023_RSS'!AA408</f>
        <v>0</v>
      </c>
      <c r="AB408" s="35">
        <f>'Data Catalogue 2023_RSS'!AB408</f>
        <v>1</v>
      </c>
      <c r="AC408" s="35">
        <f>'Data Catalogue 2023_RSS'!AC408</f>
        <v>1</v>
      </c>
      <c r="AD408" s="35">
        <f>'Data Catalogue 2023_RSS'!AD408</f>
        <v>1</v>
      </c>
      <c r="AE408" s="35">
        <f>'Data Catalogue 2023_RSS'!AE408</f>
        <v>0</v>
      </c>
      <c r="AF408" s="31" t="str">
        <f>'Data Catalogue 2023_RSS'!AF408</f>
        <v>The Pesticides Use database includes data on the use of major pesticide groups (Insecticides, Herbicides, Fungicides, Plant growth regulators and Rodenticides) and of relevant chemical families. Data report the quantities (in tonnes of active ingredients).</v>
      </c>
    </row>
    <row r="409" spans="1:32" x14ac:dyDescent="0.2">
      <c r="A409" s="30">
        <f>'Data Catalogue 2023_RSS'!A409</f>
        <v>407</v>
      </c>
      <c r="B409" s="30">
        <f>'Data Catalogue 2023_RSS'!B409</f>
        <v>103</v>
      </c>
      <c r="C409" s="30">
        <f>'Data Catalogue 2023_RSS'!C409</f>
        <v>2</v>
      </c>
      <c r="D409" s="30" t="str">
        <f>'Data Catalogue 2023_RSS'!D409</f>
        <v>103.2</v>
      </c>
      <c r="E409" s="31" t="str">
        <f>'Data Catalogue 2023_RSS'!E409</f>
        <v>Volume of pesticides</v>
      </c>
      <c r="F409" s="32">
        <f>VLOOKUP('Data Catalogue 2023_RSS'!F409,'Codebook Machine Read'!J:K,2,FALSE)</f>
        <v>5</v>
      </c>
      <c r="G409" s="32">
        <f>VLOOKUP('Data Catalogue 2023_RSS'!G409,'Codebook Machine Read'!AE:AF,2,FALSE)</f>
        <v>9</v>
      </c>
      <c r="H409" s="32" t="str">
        <f>'Data Catalogue 2023_RSS'!H409</f>
        <v>type</v>
      </c>
      <c r="I409" s="32">
        <f>'Data Catalogue 2023_RSS'!I409</f>
        <v>207</v>
      </c>
      <c r="J409" s="30" t="str">
        <f>'Data Catalogue 2023_RSS'!J409</f>
        <v>pollution.phy.volpest.type.wb</v>
      </c>
      <c r="K409" s="30" t="str">
        <f>'Data Catalogue 2023_RSS'!K409</f>
        <v>pollution.phy.volpest.type.wb.103.2</v>
      </c>
      <c r="L409" s="31" t="str">
        <f>'Data Catalogue 2023_RSS'!L409</f>
        <v>1. International Code of Conduct on the Distribution and Use of Pesticides
2. WHO’s Recommended Classification of Pesticides by Hazard</v>
      </c>
      <c r="M409" s="32" cm="1">
        <f t="array" ref="M409">INDEX('Codebook Machine Read'!T:T,MATCH(TRUE,INDEX('Codebook Machine Read'!S:S='Data Catalogue 2023_RSS'!M409,0),0))</f>
        <v>149</v>
      </c>
      <c r="N409" s="32">
        <f>VLOOKUP('Data Catalogue 2023_RSS'!N409,'Codebook Machine Read'!D:E,2,FALSE)</f>
        <v>41</v>
      </c>
      <c r="O409" s="32">
        <f>VLOOKUP('Data Catalogue 2023_RSS'!O409,'Codebook Machine Read'!A:B,2,FALSE)</f>
        <v>1</v>
      </c>
      <c r="P409" s="33">
        <f>VLOOKUP('Data Catalogue 2023_RSS'!P409,'Codebook Machine Read'!V:W,2,FALSE)</f>
        <v>149</v>
      </c>
      <c r="Q409" s="32">
        <f>VLOOKUP('Data Catalogue 2023_RSS'!Q409,'Codebook Machine Read'!Y:Z,2,FALSE)</f>
        <v>3</v>
      </c>
      <c r="R409" s="32">
        <f>VLOOKUP('Data Catalogue 2023_RSS'!R409,'Codebook Machine Read'!AB:AC,2,FALSE)</f>
        <v>2</v>
      </c>
      <c r="S409" s="34">
        <f>VLOOKUP('Data Catalogue 2023_Excel'!R409,'Codebook Machine Read'!G:H,2,FALSE)</f>
        <v>1</v>
      </c>
      <c r="T409" s="36">
        <f>'Data Catalogue 2023_RSS'!T409</f>
        <v>1990</v>
      </c>
      <c r="U409" s="36">
        <f>'Data Catalogue 2023_RSS'!U409</f>
        <v>2015</v>
      </c>
      <c r="V409" s="34">
        <f>VLOOKUP('Data Catalogue 2023_Excel'!S409,'Codebook Machine Read'!$P:$Q,2, FALSE)</f>
        <v>9</v>
      </c>
      <c r="W409" s="31" t="str">
        <f>'Data Catalogue 2023_RSS'!W409</f>
        <v xml:space="preserve">https://documents.worldbank.org/en/publication/documents-reports/documentdetail/689281521218090562/pesticides </v>
      </c>
      <c r="X409" s="35">
        <f>'Data Catalogue 2023_RSS'!X409</f>
        <v>1</v>
      </c>
      <c r="Y409" s="35">
        <f>'Data Catalogue 2023_RSS'!Y409</f>
        <v>1</v>
      </c>
      <c r="Z409" s="35">
        <f>'Data Catalogue 2023_RSS'!Z409</f>
        <v>0</v>
      </c>
      <c r="AA409" s="35">
        <f>'Data Catalogue 2023_RSS'!AA409</f>
        <v>0</v>
      </c>
      <c r="AB409" s="35">
        <f>'Data Catalogue 2023_RSS'!AB409</f>
        <v>1</v>
      </c>
      <c r="AC409" s="35">
        <f>'Data Catalogue 2023_RSS'!AC409</f>
        <v>1</v>
      </c>
      <c r="AD409" s="35">
        <f>'Data Catalogue 2023_RSS'!AD409</f>
        <v>1</v>
      </c>
      <c r="AE409" s="35">
        <f>'Data Catalogue 2023_RSS'!AE409</f>
        <v>0</v>
      </c>
      <c r="AF409" s="31" t="str">
        <f>'Data Catalogue 2023_RSS'!AF409</f>
        <v>Data is not available. Document provides some information on Agricultural Pollution Pesticides.</v>
      </c>
    </row>
    <row r="410" spans="1:32" x14ac:dyDescent="0.2">
      <c r="A410" s="30">
        <f>'Data Catalogue 2023_RSS'!A410</f>
        <v>408</v>
      </c>
      <c r="B410" s="30">
        <f>'Data Catalogue 2023_RSS'!B410</f>
        <v>104</v>
      </c>
      <c r="C410" s="30">
        <f>'Data Catalogue 2023_RSS'!C410</f>
        <v>1</v>
      </c>
      <c r="D410" s="30" t="str">
        <f>'Data Catalogue 2023_RSS'!D410</f>
        <v>104.1</v>
      </c>
      <c r="E410" s="31" t="str">
        <f>'Data Catalogue 2023_RSS'!E410</f>
        <v>Volume of plastics</v>
      </c>
      <c r="F410" s="32">
        <f>VLOOKUP('Data Catalogue 2023_RSS'!F410,'Codebook Machine Read'!J:K,2,FALSE)</f>
        <v>5</v>
      </c>
      <c r="G410" s="32">
        <f>VLOOKUP('Data Catalogue 2023_RSS'!G410,'Codebook Machine Read'!AE:AF,2,FALSE)</f>
        <v>9</v>
      </c>
      <c r="H410" s="32" t="str">
        <f>'Data Catalogue 2023_RSS'!H410</f>
        <v>region</v>
      </c>
      <c r="I410" s="32">
        <f>'Data Catalogue 2023_RSS'!I410</f>
        <v>208</v>
      </c>
      <c r="J410" s="30" t="str">
        <f>'Data Catalogue 2023_RSS'!J410</f>
        <v>pollution.phy.volplast.region.unep</v>
      </c>
      <c r="K410" s="30" t="str">
        <f>'Data Catalogue 2023_RSS'!K410</f>
        <v>pollution.phy.volplast.region.unep.104.1</v>
      </c>
      <c r="L410" s="31" t="str">
        <f>'Data Catalogue 2023_RSS'!L410</f>
        <v xml:space="preserve">Global Plastics Treaty </v>
      </c>
      <c r="M410" s="32" cm="1">
        <f t="array" ref="M410">INDEX('Codebook Machine Read'!T:T,MATCH(TRUE,INDEX('Codebook Machine Read'!S:S='Data Catalogue 2023_RSS'!M410,0),0))</f>
        <v>150</v>
      </c>
      <c r="N410" s="32">
        <f>VLOOKUP('Data Catalogue 2023_RSS'!N410,'Codebook Machine Read'!D:E,2,FALSE)</f>
        <v>31</v>
      </c>
      <c r="O410" s="32">
        <f>VLOOKUP('Data Catalogue 2023_RSS'!O410,'Codebook Machine Read'!A:B,2,FALSE)</f>
        <v>1</v>
      </c>
      <c r="P410" s="33">
        <f>VLOOKUP('Data Catalogue 2023_RSS'!P410,'Codebook Machine Read'!V:W,2,FALSE)</f>
        <v>137</v>
      </c>
      <c r="Q410" s="32">
        <f>VLOOKUP('Data Catalogue 2023_RSS'!Q410,'Codebook Machine Read'!Y:Z,2,FALSE)</f>
        <v>3</v>
      </c>
      <c r="R410" s="32">
        <f>VLOOKUP('Data Catalogue 2023_RSS'!R410,'Codebook Machine Read'!AB:AC,2,FALSE)</f>
        <v>2</v>
      </c>
      <c r="S410" s="34">
        <f>VLOOKUP('Data Catalogue 2023_Excel'!R410,'Codebook Machine Read'!G:H,2,FALSE)</f>
        <v>1</v>
      </c>
      <c r="T410" s="36">
        <f>'Data Catalogue 2023_RSS'!T410</f>
        <v>1950</v>
      </c>
      <c r="U410" s="36">
        <f>'Data Catalogue 2023_RSS'!U410</f>
        <v>2019</v>
      </c>
      <c r="V410" s="34">
        <f>VLOOKUP('Data Catalogue 2023_Excel'!S410,'Codebook Machine Read'!$P:$Q,2, FALSE)</f>
        <v>99</v>
      </c>
      <c r="W410" s="31" t="str">
        <f>'Data Catalogue 2023_RSS'!W410</f>
        <v>https://www.unep.org/interactives/beat-plastic-pollution/#:~:text=Around%20the%20world%2C%20one%20million,once%20and%20then%20thrown%20away</v>
      </c>
      <c r="X410" s="35">
        <f>'Data Catalogue 2023_RSS'!X410</f>
        <v>1</v>
      </c>
      <c r="Y410" s="35">
        <f>'Data Catalogue 2023_RSS'!Y410</f>
        <v>1</v>
      </c>
      <c r="Z410" s="35">
        <f>'Data Catalogue 2023_RSS'!Z410</f>
        <v>0</v>
      </c>
      <c r="AA410" s="35">
        <f>'Data Catalogue 2023_RSS'!AA410</f>
        <v>0</v>
      </c>
      <c r="AB410" s="35">
        <f>'Data Catalogue 2023_RSS'!AB410</f>
        <v>1</v>
      </c>
      <c r="AC410" s="35">
        <f>'Data Catalogue 2023_RSS'!AC410</f>
        <v>1</v>
      </c>
      <c r="AD410" s="35">
        <f>'Data Catalogue 2023_RSS'!AD410</f>
        <v>1</v>
      </c>
      <c r="AE410" s="35">
        <f>'Data Catalogue 2023_RSS'!AE410</f>
        <v>0</v>
      </c>
      <c r="AF410" s="31" t="str">
        <f>'Data Catalogue 2023_RSS'!AF410</f>
        <v>Provides interactive web based on plastic production and accumulation.</v>
      </c>
    </row>
    <row r="411" spans="1:32" x14ac:dyDescent="0.2">
      <c r="A411" s="30">
        <f>'Data Catalogue 2023_RSS'!A411</f>
        <v>409</v>
      </c>
      <c r="B411" s="30">
        <f>'Data Catalogue 2023_RSS'!B411</f>
        <v>104</v>
      </c>
      <c r="C411" s="30">
        <f>'Data Catalogue 2023_RSS'!C411</f>
        <v>2</v>
      </c>
      <c r="D411" s="30" t="str">
        <f>'Data Catalogue 2023_RSS'!D411</f>
        <v>104.2</v>
      </c>
      <c r="E411" s="31" t="str">
        <f>'Data Catalogue 2023_RSS'!E411</f>
        <v>Volume of plastics</v>
      </c>
      <c r="F411" s="32">
        <f>VLOOKUP('Data Catalogue 2023_RSS'!F411,'Codebook Machine Read'!J:K,2,FALSE)</f>
        <v>5</v>
      </c>
      <c r="G411" s="32">
        <f>VLOOKUP('Data Catalogue 2023_RSS'!G411,'Codebook Machine Read'!AE:AF,2,FALSE)</f>
        <v>9</v>
      </c>
      <c r="H411" s="32" t="str">
        <f>'Data Catalogue 2023_RSS'!H411</f>
        <v>type</v>
      </c>
      <c r="I411" s="32">
        <f>'Data Catalogue 2023_RSS'!I411</f>
        <v>209</v>
      </c>
      <c r="J411" s="30" t="str">
        <f>'Data Catalogue 2023_RSS'!J411</f>
        <v>pollution.phy.volplast.type.kpkt</v>
      </c>
      <c r="K411" s="30" t="str">
        <f>'Data Catalogue 2023_RSS'!K411</f>
        <v>pollution.phy.volplast.type.kpkt.104.2</v>
      </c>
      <c r="L411" s="31" t="str">
        <f>'Data Catalogue 2023_RSS'!L411</f>
        <v xml:space="preserve">Global Plastics Treaty </v>
      </c>
      <c r="M411" s="32" cm="1">
        <f t="array" ref="M411">INDEX('Codebook Machine Read'!T:T,MATCH(TRUE,INDEX('Codebook Machine Read'!S:S='Data Catalogue 2023_RSS'!M411,0),0))</f>
        <v>152</v>
      </c>
      <c r="N411" s="32">
        <f>VLOOKUP('Data Catalogue 2023_RSS'!N411,'Codebook Machine Read'!D:E,2,FALSE)</f>
        <v>41</v>
      </c>
      <c r="O411" s="32">
        <f>VLOOKUP('Data Catalogue 2023_RSS'!O411,'Codebook Machine Read'!A:B,2,FALSE)</f>
        <v>1</v>
      </c>
      <c r="P411" s="33">
        <f>VLOOKUP('Data Catalogue 2023_RSS'!P411,'Codebook Machine Read'!V:W,2,FALSE)</f>
        <v>81</v>
      </c>
      <c r="Q411" s="32">
        <f>VLOOKUP('Data Catalogue 2023_RSS'!Q411,'Codebook Machine Read'!Y:Z,2,FALSE)</f>
        <v>4</v>
      </c>
      <c r="R411" s="32">
        <f>VLOOKUP('Data Catalogue 2023_RSS'!R411,'Codebook Machine Read'!AB:AC,2,FALSE)</f>
        <v>1</v>
      </c>
      <c r="S411" s="34">
        <f>VLOOKUP('Data Catalogue 2023_Excel'!R411,'Codebook Machine Read'!G:H,2,FALSE)</f>
        <v>1</v>
      </c>
      <c r="T411" s="36">
        <f>'Data Catalogue 2023_RSS'!T411</f>
        <v>2017</v>
      </c>
      <c r="U411" s="36">
        <f>'Data Catalogue 2023_RSS'!U411</f>
        <v>2020</v>
      </c>
      <c r="V411" s="34">
        <f>VLOOKUP('Data Catalogue 2023_Excel'!S411,'Codebook Machine Read'!$P:$Q,2, FALSE)</f>
        <v>7</v>
      </c>
      <c r="W411" s="31" t="str">
        <f>'Data Catalogue 2023_RSS'!W411</f>
        <v>https://www.data.gov.my/data/ms_MY/dataset/ringkasan-keseluruhan-komposisi-sisa-pepejal-seperti-yang-dilupuskan-di-tapak-pelupusan/resource/dbf4a81e-73d9-448e-803d-60cb8b9767dd</v>
      </c>
      <c r="X411" s="35">
        <f>'Data Catalogue 2023_RSS'!X411</f>
        <v>1</v>
      </c>
      <c r="Y411" s="35">
        <f>'Data Catalogue 2023_RSS'!Y411</f>
        <v>1</v>
      </c>
      <c r="Z411" s="35">
        <f>'Data Catalogue 2023_RSS'!Z411</f>
        <v>0</v>
      </c>
      <c r="AA411" s="35">
        <f>'Data Catalogue 2023_RSS'!AA411</f>
        <v>0</v>
      </c>
      <c r="AB411" s="35">
        <f>'Data Catalogue 2023_RSS'!AB411</f>
        <v>1</v>
      </c>
      <c r="AC411" s="35">
        <f>'Data Catalogue 2023_RSS'!AC411</f>
        <v>1</v>
      </c>
      <c r="AD411" s="35">
        <f>'Data Catalogue 2023_RSS'!AD411</f>
        <v>1</v>
      </c>
      <c r="AE411" s="35">
        <f>'Data Catalogue 2023_RSS'!AE411</f>
        <v>0</v>
      </c>
      <c r="AF411" s="31" t="str">
        <f>'Data Catalogue 2023_RSS'!AF411</f>
        <v>This dataset explains the composition of waste including plastic (rigid, film &amp; foam type) by states.</v>
      </c>
    </row>
    <row r="412" spans="1:32" x14ac:dyDescent="0.2">
      <c r="A412" s="30">
        <f>'Data Catalogue 2023_RSS'!A412</f>
        <v>410</v>
      </c>
      <c r="B412" s="30">
        <f>'Data Catalogue 2023_RSS'!B412</f>
        <v>104</v>
      </c>
      <c r="C412" s="30">
        <f>'Data Catalogue 2023_RSS'!C412</f>
        <v>3</v>
      </c>
      <c r="D412" s="30" t="str">
        <f>'Data Catalogue 2023_RSS'!D412</f>
        <v>104.3</v>
      </c>
      <c r="E412" s="31" t="str">
        <f>'Data Catalogue 2023_RSS'!E412</f>
        <v>Volume of plastics</v>
      </c>
      <c r="F412" s="32">
        <f>VLOOKUP('Data Catalogue 2023_RSS'!F412,'Codebook Machine Read'!J:K,2,FALSE)</f>
        <v>5</v>
      </c>
      <c r="G412" s="32">
        <f>VLOOKUP('Data Catalogue 2023_RSS'!G412,'Codebook Machine Read'!AE:AF,2,FALSE)</f>
        <v>9</v>
      </c>
      <c r="H412" s="32" t="str">
        <f>'Data Catalogue 2023_RSS'!H412</f>
        <v>type</v>
      </c>
      <c r="I412" s="32">
        <f>'Data Catalogue 2023_RSS'!I412</f>
        <v>209</v>
      </c>
      <c r="J412" s="30" t="str">
        <f>'Data Catalogue 2023_RSS'!J412</f>
        <v>pollution.phy.volplast.type.nrecc</v>
      </c>
      <c r="K412" s="30" t="str">
        <f>'Data Catalogue 2023_RSS'!K412</f>
        <v>pollution.phy.volplast.type.nrecc.104.3</v>
      </c>
      <c r="L412" s="31" t="str">
        <f>'Data Catalogue 2023_RSS'!L412</f>
        <v xml:space="preserve">Global Plastics Treaty </v>
      </c>
      <c r="M412" s="32" cm="1">
        <f t="array" ref="M412">INDEX('Codebook Machine Read'!T:T,MATCH(TRUE,INDEX('Codebook Machine Read'!S:S='Data Catalogue 2023_RSS'!M412,0),0))</f>
        <v>151</v>
      </c>
      <c r="N412" s="32">
        <f>VLOOKUP('Data Catalogue 2023_RSS'!N412,'Codebook Machine Read'!D:E,2,FALSE)</f>
        <v>41</v>
      </c>
      <c r="O412" s="32">
        <f>VLOOKUP('Data Catalogue 2023_RSS'!O412,'Codebook Machine Read'!A:B,2,FALSE)</f>
        <v>2</v>
      </c>
      <c r="P412" s="33">
        <f>VLOOKUP('Data Catalogue 2023_RSS'!P412,'Codebook Machine Read'!V:W,2,FALSE)</f>
        <v>90</v>
      </c>
      <c r="Q412" s="32">
        <f>VLOOKUP('Data Catalogue 2023_RSS'!Q412,'Codebook Machine Read'!Y:Z,2,FALSE)</f>
        <v>4</v>
      </c>
      <c r="R412" s="32">
        <f>VLOOKUP('Data Catalogue 2023_RSS'!R412,'Codebook Machine Read'!AB:AC,2,FALSE)</f>
        <v>1</v>
      </c>
      <c r="S412" s="34">
        <f>VLOOKUP('Data Catalogue 2023_Excel'!R412,'Codebook Machine Read'!G:H,2,FALSE)</f>
        <v>1</v>
      </c>
      <c r="T412" s="36">
        <f>'Data Catalogue 2023_RSS'!T412</f>
        <v>2021</v>
      </c>
      <c r="U412" s="36">
        <f>'Data Catalogue 2023_RSS'!U412</f>
        <v>2050</v>
      </c>
      <c r="V412" s="34">
        <f>VLOOKUP('Data Catalogue 2023_Excel'!S412,'Codebook Machine Read'!$P:$Q,2, FALSE)</f>
        <v>99</v>
      </c>
      <c r="W412" s="31" t="str">
        <f>'Data Catalogue 2023_RSS'!W412</f>
        <v>https://www.nrecc.gov.my/ms-my/teras/alamsekitar/Documents/MALAYSIA-PLASTICS-SUSTAINABILITY-ROADMAP-2021-2030.pdf#search=malaysia%20plastic%20sustainability%20roadmap</v>
      </c>
      <c r="X412" s="35">
        <f>'Data Catalogue 2023_RSS'!X412</f>
        <v>1</v>
      </c>
      <c r="Y412" s="35">
        <f>'Data Catalogue 2023_RSS'!Y412</f>
        <v>1</v>
      </c>
      <c r="Z412" s="35">
        <f>'Data Catalogue 2023_RSS'!Z412</f>
        <v>0</v>
      </c>
      <c r="AA412" s="35">
        <f>'Data Catalogue 2023_RSS'!AA412</f>
        <v>0</v>
      </c>
      <c r="AB412" s="35">
        <f>'Data Catalogue 2023_RSS'!AB412</f>
        <v>1</v>
      </c>
      <c r="AC412" s="35">
        <f>'Data Catalogue 2023_RSS'!AC412</f>
        <v>1</v>
      </c>
      <c r="AD412" s="35">
        <f>'Data Catalogue 2023_RSS'!AD412</f>
        <v>1</v>
      </c>
      <c r="AE412" s="35">
        <f>'Data Catalogue 2023_RSS'!AE412</f>
        <v>0</v>
      </c>
      <c r="AF412" s="31" t="str">
        <f>'Data Catalogue 2023_RSS'!AF412</f>
        <v>Data is not available/limited. Malaysia Plastics Sustainability Roadmap 2021-2030 provides the projection for global plastic production but no projection for Malaysia specifically.</v>
      </c>
    </row>
    <row r="413" spans="1:32" x14ac:dyDescent="0.2">
      <c r="A413" s="30">
        <f>'Data Catalogue 2023_RSS'!A413</f>
        <v>411</v>
      </c>
      <c r="B413" s="30">
        <f>'Data Catalogue 2023_RSS'!B413</f>
        <v>104</v>
      </c>
      <c r="C413" s="30">
        <f>'Data Catalogue 2023_RSS'!C413</f>
        <v>4</v>
      </c>
      <c r="D413" s="30" t="str">
        <f>'Data Catalogue 2023_RSS'!D413</f>
        <v>104.4</v>
      </c>
      <c r="E413" s="31" t="str">
        <f>'Data Catalogue 2023_RSS'!E413</f>
        <v>Volume of plastics</v>
      </c>
      <c r="F413" s="32">
        <f>VLOOKUP('Data Catalogue 2023_RSS'!F413,'Codebook Machine Read'!J:K,2,FALSE)</f>
        <v>5</v>
      </c>
      <c r="G413" s="32">
        <f>VLOOKUP('Data Catalogue 2023_RSS'!G413,'Codebook Machine Read'!AE:AF,2,FALSE)</f>
        <v>9</v>
      </c>
      <c r="H413" s="32" t="str">
        <f>'Data Catalogue 2023_RSS'!H413</f>
        <v>type</v>
      </c>
      <c r="I413" s="32">
        <f>'Data Catalogue 2023_RSS'!I413</f>
        <v>209</v>
      </c>
      <c r="J413" s="30" t="str">
        <f>'Data Catalogue 2023_RSS'!J413</f>
        <v>pollution.phy.volplast.type.unep</v>
      </c>
      <c r="K413" s="30" t="str">
        <f>'Data Catalogue 2023_RSS'!K413</f>
        <v>pollution.phy.volplast.type.unep.104.4</v>
      </c>
      <c r="L413" s="31" t="str">
        <f>'Data Catalogue 2023_RSS'!L413</f>
        <v xml:space="preserve">Global Plastics Treaty </v>
      </c>
      <c r="M413" s="32" cm="1">
        <f t="array" ref="M413">INDEX('Codebook Machine Read'!T:T,MATCH(TRUE,INDEX('Codebook Machine Read'!S:S='Data Catalogue 2023_RSS'!M413,0),0))</f>
        <v>151</v>
      </c>
      <c r="N413" s="32">
        <f>VLOOKUP('Data Catalogue 2023_RSS'!N413,'Codebook Machine Read'!D:E,2,FALSE)</f>
        <v>41</v>
      </c>
      <c r="O413" s="32">
        <f>VLOOKUP('Data Catalogue 2023_RSS'!O413,'Codebook Machine Read'!A:B,2,FALSE)</f>
        <v>2</v>
      </c>
      <c r="P413" s="33">
        <f>VLOOKUP('Data Catalogue 2023_RSS'!P413,'Codebook Machine Read'!V:W,2,FALSE)</f>
        <v>137</v>
      </c>
      <c r="Q413" s="32">
        <f>VLOOKUP('Data Catalogue 2023_RSS'!Q413,'Codebook Machine Read'!Y:Z,2,FALSE)</f>
        <v>3</v>
      </c>
      <c r="R413" s="32">
        <f>VLOOKUP('Data Catalogue 2023_RSS'!R413,'Codebook Machine Read'!AB:AC,2,FALSE)</f>
        <v>2</v>
      </c>
      <c r="S413" s="34">
        <f>VLOOKUP('Data Catalogue 2023_Excel'!R413,'Codebook Machine Read'!G:H,2,FALSE)</f>
        <v>1</v>
      </c>
      <c r="T413" s="36">
        <f>'Data Catalogue 2023_RSS'!T413</f>
        <v>1980</v>
      </c>
      <c r="U413" s="36">
        <f>'Data Catalogue 2023_RSS'!U413</f>
        <v>2050</v>
      </c>
      <c r="V413" s="34">
        <f>VLOOKUP('Data Catalogue 2023_Excel'!S413,'Codebook Machine Read'!$P:$Q,2, FALSE)</f>
        <v>9</v>
      </c>
      <c r="W413" s="31" t="str">
        <f>'Data Catalogue 2023_RSS'!W413</f>
        <v>https://www.unep.org/interactives/beat-plastic-pollution/#:~:text=Around%20the%20world%2C%20one%20million,once%20and%20then%20thrown%20away</v>
      </c>
      <c r="X413" s="35">
        <f>'Data Catalogue 2023_RSS'!X413</f>
        <v>1</v>
      </c>
      <c r="Y413" s="35">
        <f>'Data Catalogue 2023_RSS'!Y413</f>
        <v>1</v>
      </c>
      <c r="Z413" s="35">
        <f>'Data Catalogue 2023_RSS'!Z413</f>
        <v>0</v>
      </c>
      <c r="AA413" s="35">
        <f>'Data Catalogue 2023_RSS'!AA413</f>
        <v>0</v>
      </c>
      <c r="AB413" s="35">
        <f>'Data Catalogue 2023_RSS'!AB413</f>
        <v>1</v>
      </c>
      <c r="AC413" s="35">
        <f>'Data Catalogue 2023_RSS'!AC413</f>
        <v>1</v>
      </c>
      <c r="AD413" s="35">
        <f>'Data Catalogue 2023_RSS'!AD413</f>
        <v>1</v>
      </c>
      <c r="AE413" s="35">
        <f>'Data Catalogue 2023_RSS'!AE413</f>
        <v>0</v>
      </c>
      <c r="AF413" s="31" t="str">
        <f>'Data Catalogue 2023_RSS'!AF413</f>
        <v>Data about Global and Malaysia Plastics Landscape such as Plastic end-use by sector in Malaysia and the trend for global production of key plastic resin can be obtained from Malaysia Plastics Sustainability Roadmap 2021-2030.</v>
      </c>
    </row>
    <row r="414" spans="1:32" x14ac:dyDescent="0.2">
      <c r="A414" s="30">
        <f>'Data Catalogue 2023_RSS'!A414</f>
        <v>412</v>
      </c>
      <c r="B414" s="30">
        <f>'Data Catalogue 2023_RSS'!B414</f>
        <v>104</v>
      </c>
      <c r="C414" s="30">
        <f>'Data Catalogue 2023_RSS'!C414</f>
        <v>5</v>
      </c>
      <c r="D414" s="30" t="str">
        <f>'Data Catalogue 2023_RSS'!D414</f>
        <v>104.5</v>
      </c>
      <c r="E414" s="31" t="str">
        <f>'Data Catalogue 2023_RSS'!E414</f>
        <v>Volume of plastics</v>
      </c>
      <c r="F414" s="32">
        <f>VLOOKUP('Data Catalogue 2023_RSS'!F414,'Codebook Machine Read'!J:K,2,FALSE)</f>
        <v>5</v>
      </c>
      <c r="G414" s="32">
        <f>VLOOKUP('Data Catalogue 2023_RSS'!G414,'Codebook Machine Read'!AE:AF,2,FALSE)</f>
        <v>9</v>
      </c>
      <c r="H414" s="32" t="str">
        <f>'Data Catalogue 2023_RSS'!H414</f>
        <v>type</v>
      </c>
      <c r="I414" s="32">
        <f>'Data Catalogue 2023_RSS'!I414</f>
        <v>209</v>
      </c>
      <c r="J414" s="30" t="str">
        <f>'Data Catalogue 2023_RSS'!J414</f>
        <v>pollution.phy.volplast.type.uninotting</v>
      </c>
      <c r="K414" s="30" t="str">
        <f>'Data Catalogue 2023_RSS'!K414</f>
        <v>pollution.phy.volplast.type.uninotting.104.5</v>
      </c>
      <c r="L414" s="31" t="str">
        <f>'Data Catalogue 2023_RSS'!L414</f>
        <v xml:space="preserve">Global Plastics Treaty </v>
      </c>
      <c r="M414" s="32" cm="1">
        <f t="array" ref="M414">INDEX('Codebook Machine Read'!T:T,MATCH(TRUE,INDEX('Codebook Machine Read'!S:S='Data Catalogue 2023_RSS'!M414,0),0))</f>
        <v>151</v>
      </c>
      <c r="N414" s="32">
        <f>VLOOKUP('Data Catalogue 2023_RSS'!N414,'Codebook Machine Read'!D:E,2,FALSE)</f>
        <v>41</v>
      </c>
      <c r="O414" s="32">
        <f>VLOOKUP('Data Catalogue 2023_RSS'!O414,'Codebook Machine Read'!A:B,2,FALSE)</f>
        <v>2</v>
      </c>
      <c r="P414" s="33">
        <f>VLOOKUP('Data Catalogue 2023_RSS'!P414,'Codebook Machine Read'!V:W,2,FALSE)</f>
        <v>144</v>
      </c>
      <c r="Q414" s="32">
        <f>VLOOKUP('Data Catalogue 2023_RSS'!Q414,'Codebook Machine Read'!Y:Z,2,FALSE)</f>
        <v>5</v>
      </c>
      <c r="R414" s="32">
        <f>VLOOKUP('Data Catalogue 2023_RSS'!R414,'Codebook Machine Read'!AB:AC,2,FALSE)</f>
        <v>2</v>
      </c>
      <c r="S414" s="34">
        <f>VLOOKUP('Data Catalogue 2023_Excel'!R414,'Codebook Machine Read'!G:H,2,FALSE)</f>
        <v>1</v>
      </c>
      <c r="T414" s="36">
        <f>'Data Catalogue 2023_RSS'!T414</f>
        <v>1975</v>
      </c>
      <c r="U414" s="36">
        <f>'Data Catalogue 2023_RSS'!U414</f>
        <v>2010</v>
      </c>
      <c r="V414" s="34">
        <f>VLOOKUP('Data Catalogue 2023_Excel'!S414,'Codebook Machine Read'!$P:$Q,2, FALSE)</f>
        <v>9</v>
      </c>
      <c r="W414" s="31" t="str">
        <f>'Data Catalogue 2023_RSS'!W414</f>
        <v>https://link.springer.com/article/10.1007/s42452-021-04234-y</v>
      </c>
      <c r="X414" s="35">
        <f>'Data Catalogue 2023_RSS'!X414</f>
        <v>1</v>
      </c>
      <c r="Y414" s="35">
        <f>'Data Catalogue 2023_RSS'!Y414</f>
        <v>1</v>
      </c>
      <c r="Z414" s="35">
        <f>'Data Catalogue 2023_RSS'!Z414</f>
        <v>0</v>
      </c>
      <c r="AA414" s="35">
        <f>'Data Catalogue 2023_RSS'!AA414</f>
        <v>0</v>
      </c>
      <c r="AB414" s="35">
        <f>'Data Catalogue 2023_RSS'!AB414</f>
        <v>1</v>
      </c>
      <c r="AC414" s="35">
        <f>'Data Catalogue 2023_RSS'!AC414</f>
        <v>1</v>
      </c>
      <c r="AD414" s="35">
        <f>'Data Catalogue 2023_RSS'!AD414</f>
        <v>1</v>
      </c>
      <c r="AE414" s="35">
        <f>'Data Catalogue 2023_RSS'!AE414</f>
        <v>0</v>
      </c>
      <c r="AF414" s="31" t="str">
        <f>'Data Catalogue 2023_RSS'!AF414</f>
        <v>This article provides data on percentage increase of the generation of plastic wastes in Malaysia from 1975 to 2010.</v>
      </c>
    </row>
    <row r="415" spans="1:32" x14ac:dyDescent="0.2">
      <c r="A415" s="30">
        <f>'Data Catalogue 2023_RSS'!A415</f>
        <v>413</v>
      </c>
      <c r="B415" s="30">
        <f>'Data Catalogue 2023_RSS'!B415</f>
        <v>105</v>
      </c>
      <c r="C415" s="30">
        <f>'Data Catalogue 2023_RSS'!C415</f>
        <v>1</v>
      </c>
      <c r="D415" s="30" t="str">
        <f>'Data Catalogue 2023_RSS'!D415</f>
        <v>105.1</v>
      </c>
      <c r="E415" s="31" t="str">
        <f>'Data Catalogue 2023_RSS'!E415</f>
        <v>Coastal and freshwater eutrophication</v>
      </c>
      <c r="F415" s="32">
        <f>VLOOKUP('Data Catalogue 2023_RSS'!F415,'Codebook Machine Read'!J:K,2,FALSE)</f>
        <v>5</v>
      </c>
      <c r="G415" s="32">
        <f>VLOOKUP('Data Catalogue 2023_RSS'!G415,'Codebook Machine Read'!AE:AF,2,FALSE)</f>
        <v>9</v>
      </c>
      <c r="H415" s="32" t="str">
        <f>'Data Catalogue 2023_RSS'!H415</f>
        <v>country</v>
      </c>
      <c r="I415" s="32">
        <f>'Data Catalogue 2023_RSS'!I415</f>
        <v>210</v>
      </c>
      <c r="J415" s="30" t="str">
        <f>'Data Catalogue 2023_RSS'!J415</f>
        <v>pollution.phy.cofweutrop.country.wri</v>
      </c>
      <c r="K415" s="30" t="str">
        <f>'Data Catalogue 2023_RSS'!K415</f>
        <v>pollution.phy.cofweutrop.country.wri.105.1</v>
      </c>
      <c r="L415" s="31" t="str">
        <f>'Data Catalogue 2023_RSS'!L415</f>
        <v>1. United Nation Environmental Protection (UNEP)
2. United States Environmental Protection Agency (EPA)</v>
      </c>
      <c r="M415" s="32" cm="1">
        <f t="array" ref="M415">INDEX('Codebook Machine Read'!T:T,MATCH(TRUE,INDEX('Codebook Machine Read'!S:S='Data Catalogue 2023_RSS'!M415,0),0))</f>
        <v>48</v>
      </c>
      <c r="N415" s="32">
        <f>VLOOKUP('Data Catalogue 2023_RSS'!N415,'Codebook Machine Read'!D:E,2,FALSE)</f>
        <v>9</v>
      </c>
      <c r="O415" s="32">
        <f>VLOOKUP('Data Catalogue 2023_RSS'!O415,'Codebook Machine Read'!A:B,2,FALSE)</f>
        <v>1</v>
      </c>
      <c r="P415" s="33">
        <f>VLOOKUP('Data Catalogue 2023_RSS'!P415,'Codebook Machine Read'!V:W,2,FALSE)</f>
        <v>155</v>
      </c>
      <c r="Q415" s="32">
        <f>VLOOKUP('Data Catalogue 2023_RSS'!Q415,'Codebook Machine Read'!Y:Z,2,FALSE)</f>
        <v>2</v>
      </c>
      <c r="R415" s="32">
        <f>VLOOKUP('Data Catalogue 2023_RSS'!R415,'Codebook Machine Read'!AB:AC,2,FALSE)</f>
        <v>2</v>
      </c>
      <c r="S415" s="34">
        <f>VLOOKUP('Data Catalogue 2023_Excel'!R415,'Codebook Machine Read'!G:H,2,FALSE)</f>
        <v>1</v>
      </c>
      <c r="T415" s="36">
        <f>'Data Catalogue 2023_RSS'!T415</f>
        <v>1700</v>
      </c>
      <c r="U415" s="36">
        <f>'Data Catalogue 2023_RSS'!U415</f>
        <v>2000</v>
      </c>
      <c r="V415" s="34">
        <f>VLOOKUP('Data Catalogue 2023_Excel'!S415,'Codebook Machine Read'!$P:$Q,2, FALSE)</f>
        <v>10</v>
      </c>
      <c r="W415" s="31" t="str">
        <f>'Data Catalogue 2023_RSS'!W415</f>
        <v>https://resourcewatch.org/data/explore/wat041-Eutrophication-and-Hypoxia?section=Discover&amp;selectedCollection=&amp;zoom=3&amp;lat=9.560512724099498&amp;lng=95.76939174107056&amp;pitch=0&amp;bearing=0&amp;basemap=dark&amp;labels=light&amp;layers=%255B%257B%2522dataset%2522%253A%2522a2f3ac57-e2ee-4512-8952-f00b417b6820%2522%252C%2522opacity%2522%253A1%252C%2522layer%2522%253A%2522b7529ae3-36cd-4404-b87c-811f5d0d8b44%2522%257D%255D&amp;aoi=&amp;page=1&amp;sort=most-viewed&amp;sortDirection=-1</v>
      </c>
      <c r="X415" s="35">
        <f>'Data Catalogue 2023_RSS'!X415</f>
        <v>1</v>
      </c>
      <c r="Y415" s="35">
        <f>'Data Catalogue 2023_RSS'!Y415</f>
        <v>1</v>
      </c>
      <c r="Z415" s="35">
        <f>'Data Catalogue 2023_RSS'!Z415</f>
        <v>0</v>
      </c>
      <c r="AA415" s="35">
        <f>'Data Catalogue 2023_RSS'!AA415</f>
        <v>0</v>
      </c>
      <c r="AB415" s="35">
        <f>'Data Catalogue 2023_RSS'!AB415</f>
        <v>1</v>
      </c>
      <c r="AC415" s="35">
        <f>'Data Catalogue 2023_RSS'!AC415</f>
        <v>1</v>
      </c>
      <c r="AD415" s="35">
        <f>'Data Catalogue 2023_RSS'!AD415</f>
        <v>1</v>
      </c>
      <c r="AE415" s="35">
        <f>'Data Catalogue 2023_RSS'!AE415</f>
        <v>0</v>
      </c>
      <c r="AF415" s="31" t="str">
        <f>'Data Catalogue 2023_RSS'!AF415</f>
        <v>The data represents 762 coastal areas impacted by eutrophication and/or hypoxia. There are 479 sites identified as experiencing hypoxia, 55 sites that once experienced hypoxia but are now improving, and 228 sites that experience other symptoms of eutrophication, including algal blooms, species loss, and impacts to coral reef assemblages.</v>
      </c>
    </row>
    <row r="416" spans="1:32" x14ac:dyDescent="0.2">
      <c r="A416" s="30">
        <f>'Data Catalogue 2023_RSS'!A416</f>
        <v>414</v>
      </c>
      <c r="B416" s="30">
        <f>'Data Catalogue 2023_RSS'!B416</f>
        <v>105</v>
      </c>
      <c r="C416" s="30">
        <f>'Data Catalogue 2023_RSS'!C416</f>
        <v>2</v>
      </c>
      <c r="D416" s="30" t="str">
        <f>'Data Catalogue 2023_RSS'!D416</f>
        <v>105.2</v>
      </c>
      <c r="E416" s="31" t="str">
        <f>'Data Catalogue 2023_RSS'!E416</f>
        <v>Coastal and freshwater eutrophication</v>
      </c>
      <c r="F416" s="32">
        <f>VLOOKUP('Data Catalogue 2023_RSS'!F416,'Codebook Machine Read'!J:K,2,FALSE)</f>
        <v>5</v>
      </c>
      <c r="G416" s="32">
        <f>VLOOKUP('Data Catalogue 2023_RSS'!G416,'Codebook Machine Read'!AE:AF,2,FALSE)</f>
        <v>9</v>
      </c>
      <c r="H416" s="32" t="str">
        <f>'Data Catalogue 2023_RSS'!H416</f>
        <v>state</v>
      </c>
      <c r="I416" s="32">
        <f>'Data Catalogue 2023_RSS'!I416</f>
        <v>211</v>
      </c>
      <c r="J416" s="30" t="str">
        <f>'Data Catalogue 2023_RSS'!J416</f>
        <v>pollution.phy.cofweutrop.state.dosm</v>
      </c>
      <c r="K416" s="30" t="str">
        <f>'Data Catalogue 2023_RSS'!K416</f>
        <v>pollution.phy.cofweutrop.state.dosm.105.2</v>
      </c>
      <c r="L416" s="31" t="str">
        <f>'Data Catalogue 2023_RSS'!L416</f>
        <v>1. United Nation Environmental Protection (UNEP)
2. United States Environmental Protection Agency (EPA)</v>
      </c>
      <c r="M416" s="32" cm="1">
        <f t="array" ref="M416">INDEX('Codebook Machine Read'!T:T,MATCH(TRUE,INDEX('Codebook Machine Read'!S:S='Data Catalogue 2023_RSS'!M416,0),0))</f>
        <v>68</v>
      </c>
      <c r="N416" s="32">
        <f>VLOOKUP('Data Catalogue 2023_RSS'!N416,'Codebook Machine Read'!D:E,2,FALSE)</f>
        <v>39</v>
      </c>
      <c r="O416" s="32">
        <f>VLOOKUP('Data Catalogue 2023_RSS'!O416,'Codebook Machine Read'!A:B,2,FALSE)</f>
        <v>1</v>
      </c>
      <c r="P416" s="33">
        <f>VLOOKUP('Data Catalogue 2023_RSS'!P416,'Codebook Machine Read'!V:W,2,FALSE)</f>
        <v>31</v>
      </c>
      <c r="Q416" s="32">
        <f>VLOOKUP('Data Catalogue 2023_RSS'!Q416,'Codebook Machine Read'!Y:Z,2,FALSE)</f>
        <v>4</v>
      </c>
      <c r="R416" s="32">
        <f>VLOOKUP('Data Catalogue 2023_RSS'!R416,'Codebook Machine Read'!AB:AC,2,FALSE)</f>
        <v>1</v>
      </c>
      <c r="S416" s="34">
        <f>VLOOKUP('Data Catalogue 2023_Excel'!R416,'Codebook Machine Read'!G:H,2,FALSE)</f>
        <v>1</v>
      </c>
      <c r="T416" s="36">
        <f>'Data Catalogue 2023_RSS'!T416</f>
        <v>2015</v>
      </c>
      <c r="U416" s="36">
        <f>'Data Catalogue 2023_RSS'!U416</f>
        <v>2021</v>
      </c>
      <c r="V416" s="34">
        <f>VLOOKUP('Data Catalogue 2023_Excel'!S416,'Codebook Machine Read'!$P:$Q,2, FALSE)</f>
        <v>99</v>
      </c>
      <c r="W416" s="31" t="str">
        <f>'Data Catalogue 2023_RSS'!W416</f>
        <v>https://tableau.dosm.gov.my/t/SDG/views/Goal14_15934162681190/Goal14?%3Aembed=y&amp;%3AisGuestRedirectFromVizportal=y</v>
      </c>
      <c r="X416" s="35">
        <f>'Data Catalogue 2023_RSS'!X416</f>
        <v>1</v>
      </c>
      <c r="Y416" s="35">
        <f>'Data Catalogue 2023_RSS'!Y416</f>
        <v>1</v>
      </c>
      <c r="Z416" s="35">
        <f>'Data Catalogue 2023_RSS'!Z416</f>
        <v>0</v>
      </c>
      <c r="AA416" s="35">
        <f>'Data Catalogue 2023_RSS'!AA416</f>
        <v>0</v>
      </c>
      <c r="AB416" s="35">
        <f>'Data Catalogue 2023_RSS'!AB416</f>
        <v>1</v>
      </c>
      <c r="AC416" s="35">
        <f>'Data Catalogue 2023_RSS'!AC416</f>
        <v>1</v>
      </c>
      <c r="AD416" s="35">
        <f>'Data Catalogue 2023_RSS'!AD416</f>
        <v>1</v>
      </c>
      <c r="AE416" s="35">
        <f>'Data Catalogue 2023_RSS'!AE416</f>
        <v>0</v>
      </c>
      <c r="AF416" s="31" t="str">
        <f>'Data Catalogue 2023_RSS'!AF416</f>
        <v>Data is not available. Data on index of coastal eutrophication is not available in DOSM's SDG dashboard.</v>
      </c>
    </row>
    <row r="417" spans="1:32" x14ac:dyDescent="0.2">
      <c r="A417" s="30">
        <f>'Data Catalogue 2023_RSS'!A417</f>
        <v>415</v>
      </c>
      <c r="B417" s="30">
        <f>'Data Catalogue 2023_RSS'!B417</f>
        <v>105</v>
      </c>
      <c r="C417" s="30">
        <f>'Data Catalogue 2023_RSS'!C417</f>
        <v>3</v>
      </c>
      <c r="D417" s="30" t="str">
        <f>'Data Catalogue 2023_RSS'!D417</f>
        <v>105.3</v>
      </c>
      <c r="E417" s="31" t="str">
        <f>'Data Catalogue 2023_RSS'!E417</f>
        <v>Coastal and freshwater eutrophication</v>
      </c>
      <c r="F417" s="32">
        <f>VLOOKUP('Data Catalogue 2023_RSS'!F417,'Codebook Machine Read'!J:K,2,FALSE)</f>
        <v>5</v>
      </c>
      <c r="G417" s="32">
        <f>VLOOKUP('Data Catalogue 2023_RSS'!G417,'Codebook Machine Read'!AE:AF,2,FALSE)</f>
        <v>9</v>
      </c>
      <c r="H417" s="32" t="str">
        <f>'Data Catalogue 2023_RSS'!H417</f>
        <v>state</v>
      </c>
      <c r="I417" s="32">
        <f>'Data Catalogue 2023_RSS'!I417</f>
        <v>211</v>
      </c>
      <c r="J417" s="30" t="str">
        <f>'Data Catalogue 2023_RSS'!J417</f>
        <v>pollution.phy.cofweutrop.state.epa</v>
      </c>
      <c r="K417" s="30" t="str">
        <f>'Data Catalogue 2023_RSS'!K417</f>
        <v>pollution.phy.cofweutrop.state.epa.105.3</v>
      </c>
      <c r="L417" s="31" t="str">
        <f>'Data Catalogue 2023_RSS'!L417</f>
        <v>1. United Nation Environmental Protection (UNEP)
2. United States Environmental Protection Agency (EPA)</v>
      </c>
      <c r="M417" s="32" cm="1">
        <f t="array" ref="M417">INDEX('Codebook Machine Read'!T:T,MATCH(TRUE,INDEX('Codebook Machine Read'!S:S='Data Catalogue 2023_RSS'!M417,0),0))</f>
        <v>36</v>
      </c>
      <c r="N417" s="32">
        <f>VLOOKUP('Data Catalogue 2023_RSS'!N417,'Codebook Machine Read'!D:E,2,FALSE)</f>
        <v>39</v>
      </c>
      <c r="O417" s="32">
        <f>VLOOKUP('Data Catalogue 2023_RSS'!O417,'Codebook Machine Read'!A:B,2,FALSE)</f>
        <v>1</v>
      </c>
      <c r="P417" s="33">
        <f>VLOOKUP('Data Catalogue 2023_RSS'!P417,'Codebook Machine Read'!V:W,2,FALSE)</f>
        <v>141</v>
      </c>
      <c r="Q417" s="32">
        <f>VLOOKUP('Data Catalogue 2023_RSS'!Q417,'Codebook Machine Read'!Y:Z,2,FALSE)</f>
        <v>3</v>
      </c>
      <c r="R417" s="32">
        <f>VLOOKUP('Data Catalogue 2023_RSS'!R417,'Codebook Machine Read'!AB:AC,2,FALSE)</f>
        <v>2</v>
      </c>
      <c r="S417" s="34">
        <f>VLOOKUP('Data Catalogue 2023_Excel'!R417,'Codebook Machine Read'!G:H,2,FALSE)</f>
        <v>1</v>
      </c>
      <c r="T417" s="36">
        <f>'Data Catalogue 2023_RSS'!T417</f>
        <v>2012</v>
      </c>
      <c r="U417" s="36">
        <f>'Data Catalogue 2023_RSS'!U417</f>
        <v>2012</v>
      </c>
      <c r="V417" s="34">
        <f>VLOOKUP('Data Catalogue 2023_Excel'!S417,'Codebook Machine Read'!$P:$Q,2, FALSE)</f>
        <v>99</v>
      </c>
      <c r="W417" s="31" t="str">
        <f>'Data Catalogue 2023_RSS'!W417</f>
        <v>https://www.epa.gov/nutrient-policy-data/estimated-total-nitrogen-and-total-phosphorus-loads-and-yields-generated</v>
      </c>
      <c r="X417" s="35">
        <f>'Data Catalogue 2023_RSS'!X417</f>
        <v>1</v>
      </c>
      <c r="Y417" s="35">
        <f>'Data Catalogue 2023_RSS'!Y417</f>
        <v>1</v>
      </c>
      <c r="Z417" s="35">
        <f>'Data Catalogue 2023_RSS'!Z417</f>
        <v>0</v>
      </c>
      <c r="AA417" s="35">
        <f>'Data Catalogue 2023_RSS'!AA417</f>
        <v>0</v>
      </c>
      <c r="AB417" s="35">
        <f>'Data Catalogue 2023_RSS'!AB417</f>
        <v>1</v>
      </c>
      <c r="AC417" s="35">
        <f>'Data Catalogue 2023_RSS'!AC417</f>
        <v>1</v>
      </c>
      <c r="AD417" s="35">
        <f>'Data Catalogue 2023_RSS'!AD417</f>
        <v>1</v>
      </c>
      <c r="AE417" s="35">
        <f>'Data Catalogue 2023_RSS'!AE417</f>
        <v>0</v>
      </c>
      <c r="AF417" s="31" t="str">
        <f>'Data Catalogue 2023_RSS'!AF417</f>
        <v xml:space="preserve">Data is not available. The link provided is only data for individual states in the United States. Eutrophication-related data in Malaysia is limited. However, some of them can be found in the research article on Eutrophication of Sunway Lagoon lake 2017 at https://iopscience.iop.org/article/10.1088/1755-1315/380/1/012006 </v>
      </c>
    </row>
    <row r="418" spans="1:32" x14ac:dyDescent="0.2">
      <c r="A418" s="30">
        <f>'Data Catalogue 2023_RSS'!A418</f>
        <v>416</v>
      </c>
      <c r="B418" s="30">
        <f>'Data Catalogue 2023_RSS'!B418</f>
        <v>105</v>
      </c>
      <c r="C418" s="30">
        <f>'Data Catalogue 2023_RSS'!C418</f>
        <v>4</v>
      </c>
      <c r="D418" s="30" t="str">
        <f>'Data Catalogue 2023_RSS'!D418</f>
        <v>105.4</v>
      </c>
      <c r="E418" s="31" t="str">
        <f>'Data Catalogue 2023_RSS'!E418</f>
        <v>Coastal and freshwater eutrophication</v>
      </c>
      <c r="F418" s="32">
        <f>VLOOKUP('Data Catalogue 2023_RSS'!F418,'Codebook Machine Read'!J:K,2,FALSE)</f>
        <v>5</v>
      </c>
      <c r="G418" s="32">
        <f>VLOOKUP('Data Catalogue 2023_RSS'!G418,'Codebook Machine Read'!AE:AF,2,FALSE)</f>
        <v>9</v>
      </c>
      <c r="H418" s="32" t="str">
        <f>'Data Catalogue 2023_RSS'!H418</f>
        <v>state</v>
      </c>
      <c r="I418" s="32">
        <f>'Data Catalogue 2023_RSS'!I418</f>
        <v>211</v>
      </c>
      <c r="J418" s="30" t="str">
        <f>'Data Catalogue 2023_RSS'!J418</f>
        <v>pollution.phy.cofweutrop.state.epa</v>
      </c>
      <c r="K418" s="30" t="str">
        <f>'Data Catalogue 2023_RSS'!K418</f>
        <v>pollution.phy.cofweutrop.state.epa.105.4</v>
      </c>
      <c r="L418" s="31" t="str">
        <f>'Data Catalogue 2023_RSS'!L418</f>
        <v>1. United Nation Environmental Protection (UNEP)
2. United States Environmental Protection Agency (EPA)</v>
      </c>
      <c r="M418" s="32" cm="1">
        <f t="array" ref="M418">INDEX('Codebook Machine Read'!T:T,MATCH(TRUE,INDEX('Codebook Machine Read'!S:S='Data Catalogue 2023_RSS'!M418,0),0))</f>
        <v>35</v>
      </c>
      <c r="N418" s="32">
        <f>VLOOKUP('Data Catalogue 2023_RSS'!N418,'Codebook Machine Read'!D:E,2,FALSE)</f>
        <v>39</v>
      </c>
      <c r="O418" s="32">
        <f>VLOOKUP('Data Catalogue 2023_RSS'!O418,'Codebook Machine Read'!A:B,2,FALSE)</f>
        <v>1</v>
      </c>
      <c r="P418" s="33">
        <f>VLOOKUP('Data Catalogue 2023_RSS'!P418,'Codebook Machine Read'!V:W,2,FALSE)</f>
        <v>141</v>
      </c>
      <c r="Q418" s="32">
        <f>VLOOKUP('Data Catalogue 2023_RSS'!Q418,'Codebook Machine Read'!Y:Z,2,FALSE)</f>
        <v>3</v>
      </c>
      <c r="R418" s="32">
        <f>VLOOKUP('Data Catalogue 2023_RSS'!R418,'Codebook Machine Read'!AB:AC,2,FALSE)</f>
        <v>2</v>
      </c>
      <c r="S418" s="34">
        <f>VLOOKUP('Data Catalogue 2023_Excel'!R418,'Codebook Machine Read'!G:H,2,FALSE)</f>
        <v>1</v>
      </c>
      <c r="T418" s="36">
        <f>'Data Catalogue 2023_RSS'!T418</f>
        <v>2007</v>
      </c>
      <c r="U418" s="36">
        <f>'Data Catalogue 2023_RSS'!U418</f>
        <v>2017</v>
      </c>
      <c r="V418" s="34">
        <f>VLOOKUP('Data Catalogue 2023_Excel'!S418,'Codebook Machine Read'!$P:$Q,2, FALSE)</f>
        <v>99</v>
      </c>
      <c r="W418" s="31" t="str">
        <f>'Data Catalogue 2023_RSS'!W418</f>
        <v>https://www.epa.gov/nutrient-policy-data/estimated-animal-agriculture-nitrogen-and-phosphorus-manure</v>
      </c>
      <c r="X418" s="35">
        <f>'Data Catalogue 2023_RSS'!X418</f>
        <v>1</v>
      </c>
      <c r="Y418" s="35">
        <f>'Data Catalogue 2023_RSS'!Y418</f>
        <v>1</v>
      </c>
      <c r="Z418" s="35">
        <f>'Data Catalogue 2023_RSS'!Z418</f>
        <v>0</v>
      </c>
      <c r="AA418" s="35">
        <f>'Data Catalogue 2023_RSS'!AA418</f>
        <v>0</v>
      </c>
      <c r="AB418" s="35">
        <f>'Data Catalogue 2023_RSS'!AB418</f>
        <v>1</v>
      </c>
      <c r="AC418" s="35">
        <f>'Data Catalogue 2023_RSS'!AC418</f>
        <v>1</v>
      </c>
      <c r="AD418" s="35">
        <f>'Data Catalogue 2023_RSS'!AD418</f>
        <v>1</v>
      </c>
      <c r="AE418" s="35">
        <f>'Data Catalogue 2023_RSS'!AE418</f>
        <v>0</v>
      </c>
      <c r="AF418" s="31" t="str">
        <f>'Data Catalogue 2023_RSS'!AF418</f>
        <v xml:space="preserve">Data is not available. The link provided is only data for individual states in the United States. Eutrophication-related data in Malaysia is limited. However, some of them can be found in the research article on Eutrophication of Sunway Lagoon lake 2017 at https://iopscience.iop.org/article/10.1088/1755-1315/380/1/012006 </v>
      </c>
    </row>
    <row r="419" spans="1:32" x14ac:dyDescent="0.2">
      <c r="A419" s="30">
        <f>'Data Catalogue 2023_RSS'!A419</f>
        <v>417</v>
      </c>
      <c r="B419" s="30">
        <f>'Data Catalogue 2023_RSS'!B419</f>
        <v>105</v>
      </c>
      <c r="C419" s="30">
        <f>'Data Catalogue 2023_RSS'!C419</f>
        <v>5</v>
      </c>
      <c r="D419" s="30" t="str">
        <f>'Data Catalogue 2023_RSS'!D419</f>
        <v>105.5</v>
      </c>
      <c r="E419" s="31" t="str">
        <f>'Data Catalogue 2023_RSS'!E419</f>
        <v>Coastal and freshwater eutrophication</v>
      </c>
      <c r="F419" s="32">
        <f>VLOOKUP('Data Catalogue 2023_RSS'!F419,'Codebook Machine Read'!J:K,2,FALSE)</f>
        <v>5</v>
      </c>
      <c r="G419" s="32">
        <f>VLOOKUP('Data Catalogue 2023_RSS'!G419,'Codebook Machine Read'!AE:AF,2,FALSE)</f>
        <v>9</v>
      </c>
      <c r="H419" s="32" t="str">
        <f>'Data Catalogue 2023_RSS'!H419</f>
        <v>state</v>
      </c>
      <c r="I419" s="32">
        <f>'Data Catalogue 2023_RSS'!I419</f>
        <v>211</v>
      </c>
      <c r="J419" s="30" t="str">
        <f>'Data Catalogue 2023_RSS'!J419</f>
        <v>pollution.phy.cofweutrop.state.epa</v>
      </c>
      <c r="K419" s="30" t="str">
        <f>'Data Catalogue 2023_RSS'!K419</f>
        <v>pollution.phy.cofweutrop.state.epa.105.5</v>
      </c>
      <c r="L419" s="31" t="str">
        <f>'Data Catalogue 2023_RSS'!L419</f>
        <v>1. United Nation Environmental Protection (UNEP)
2. United States Environmental Protection Agency (EPA)</v>
      </c>
      <c r="M419" s="32" cm="1">
        <f t="array" ref="M419">INDEX('Codebook Machine Read'!T:T,MATCH(TRUE,INDEX('Codebook Machine Read'!S:S='Data Catalogue 2023_RSS'!M419,0),0))</f>
        <v>47</v>
      </c>
      <c r="N419" s="32">
        <f>VLOOKUP('Data Catalogue 2023_RSS'!N419,'Codebook Machine Read'!D:E,2,FALSE)</f>
        <v>39</v>
      </c>
      <c r="O419" s="32">
        <f>VLOOKUP('Data Catalogue 2023_RSS'!O419,'Codebook Machine Read'!A:B,2,FALSE)</f>
        <v>1</v>
      </c>
      <c r="P419" s="33">
        <f>VLOOKUP('Data Catalogue 2023_RSS'!P419,'Codebook Machine Read'!V:W,2,FALSE)</f>
        <v>141</v>
      </c>
      <c r="Q419" s="32">
        <f>VLOOKUP('Data Catalogue 2023_RSS'!Q419,'Codebook Machine Read'!Y:Z,2,FALSE)</f>
        <v>3</v>
      </c>
      <c r="R419" s="32">
        <f>VLOOKUP('Data Catalogue 2023_RSS'!R419,'Codebook Machine Read'!AB:AC,2,FALSE)</f>
        <v>2</v>
      </c>
      <c r="S419" s="34">
        <f>VLOOKUP('Data Catalogue 2023_Excel'!R419,'Codebook Machine Read'!G:H,2,FALSE)</f>
        <v>1</v>
      </c>
      <c r="T419" s="36">
        <f>'Data Catalogue 2023_RSS'!T419</f>
        <v>2010</v>
      </c>
      <c r="U419" s="36">
        <f>'Data Catalogue 2023_RSS'!U419</f>
        <v>2010</v>
      </c>
      <c r="V419" s="34">
        <f>VLOOKUP('Data Catalogue 2023_Excel'!S419,'Codebook Machine Read'!$P:$Q,2, FALSE)</f>
        <v>99</v>
      </c>
      <c r="W419" s="31" t="str">
        <f>'Data Catalogue 2023_RSS'!W419</f>
        <v>https://www.epa.gov/nutrient-policy-data/documented-hypoxia-and-associated-risk-factors-estuaries-coastal-waters-and</v>
      </c>
      <c r="X419" s="35">
        <f>'Data Catalogue 2023_RSS'!X419</f>
        <v>1</v>
      </c>
      <c r="Y419" s="35">
        <f>'Data Catalogue 2023_RSS'!Y419</f>
        <v>1</v>
      </c>
      <c r="Z419" s="35">
        <f>'Data Catalogue 2023_RSS'!Z419</f>
        <v>0</v>
      </c>
      <c r="AA419" s="35">
        <f>'Data Catalogue 2023_RSS'!AA419</f>
        <v>0</v>
      </c>
      <c r="AB419" s="35">
        <f>'Data Catalogue 2023_RSS'!AB419</f>
        <v>1</v>
      </c>
      <c r="AC419" s="35">
        <f>'Data Catalogue 2023_RSS'!AC419</f>
        <v>1</v>
      </c>
      <c r="AD419" s="35">
        <f>'Data Catalogue 2023_RSS'!AD419</f>
        <v>1</v>
      </c>
      <c r="AE419" s="35">
        <f>'Data Catalogue 2023_RSS'!AE419</f>
        <v>0</v>
      </c>
      <c r="AF419" s="31" t="str">
        <f>'Data Catalogue 2023_RSS'!AF419</f>
        <v>Data is not available. The link provided is only data for individual states in the United States. United States Environmental Protection Agency (EPA) provides data of the number of state estuarine, coastal, and Great Lakes ecosystems with documented hypoxia or concern for hypoxia (i.e., presence of elevated nutrient concentrations, chlorophyll a levels, or harmful algal blooms).</v>
      </c>
    </row>
    <row r="420" spans="1:32" x14ac:dyDescent="0.2">
      <c r="A420" s="30">
        <f>'Data Catalogue 2023_RSS'!A420</f>
        <v>418</v>
      </c>
      <c r="B420" s="30">
        <f>'Data Catalogue 2023_RSS'!B420</f>
        <v>105</v>
      </c>
      <c r="C420" s="30">
        <f>'Data Catalogue 2023_RSS'!C420</f>
        <v>6</v>
      </c>
      <c r="D420" s="30" t="str">
        <f>'Data Catalogue 2023_RSS'!D420</f>
        <v>105.6</v>
      </c>
      <c r="E420" s="31" t="str">
        <f>'Data Catalogue 2023_RSS'!E420</f>
        <v>Coastal and freshwater eutrophication</v>
      </c>
      <c r="F420" s="32">
        <f>VLOOKUP('Data Catalogue 2023_RSS'!F420,'Codebook Machine Read'!J:K,2,FALSE)</f>
        <v>5</v>
      </c>
      <c r="G420" s="32">
        <f>VLOOKUP('Data Catalogue 2023_RSS'!G420,'Codebook Machine Read'!AE:AF,2,FALSE)</f>
        <v>9</v>
      </c>
      <c r="H420" s="32" t="str">
        <f>'Data Catalogue 2023_RSS'!H420</f>
        <v>type</v>
      </c>
      <c r="I420" s="32">
        <f>'Data Catalogue 2023_RSS'!I420</f>
        <v>212</v>
      </c>
      <c r="J420" s="30" t="str">
        <f>'Data Catalogue 2023_RSS'!J420</f>
        <v>pollution.phy.cofweutrop.type.wb</v>
      </c>
      <c r="K420" s="30" t="str">
        <f>'Data Catalogue 2023_RSS'!K420</f>
        <v>pollution.phy.cofweutrop.type.wb.105.6</v>
      </c>
      <c r="L420" s="31" t="str">
        <f>'Data Catalogue 2023_RSS'!L420</f>
        <v>1. United Nation Environmental Protection (UNEP)
2. United States Environmental Protection Agency (EPA)</v>
      </c>
      <c r="M420" s="32" cm="1">
        <f t="array" ref="M420">INDEX('Codebook Machine Read'!T:T,MATCH(TRUE,INDEX('Codebook Machine Read'!S:S='Data Catalogue 2023_RSS'!M420,0),0))</f>
        <v>34</v>
      </c>
      <c r="N420" s="32">
        <f>VLOOKUP('Data Catalogue 2023_RSS'!N420,'Codebook Machine Read'!D:E,2,FALSE)</f>
        <v>41</v>
      </c>
      <c r="O420" s="32">
        <f>VLOOKUP('Data Catalogue 2023_RSS'!O420,'Codebook Machine Read'!A:B,2,FALSE)</f>
        <v>1</v>
      </c>
      <c r="P420" s="33">
        <f>VLOOKUP('Data Catalogue 2023_RSS'!P420,'Codebook Machine Read'!V:W,2,FALSE)</f>
        <v>149</v>
      </c>
      <c r="Q420" s="32">
        <f>VLOOKUP('Data Catalogue 2023_RSS'!Q420,'Codebook Machine Read'!Y:Z,2,FALSE)</f>
        <v>3</v>
      </c>
      <c r="R420" s="32">
        <f>VLOOKUP('Data Catalogue 2023_RSS'!R420,'Codebook Machine Read'!AB:AC,2,FALSE)</f>
        <v>2</v>
      </c>
      <c r="S420" s="34">
        <f>VLOOKUP('Data Catalogue 2023_Excel'!R420,'Codebook Machine Read'!G:H,2,FALSE)</f>
        <v>1</v>
      </c>
      <c r="T420" s="36">
        <f>'Data Catalogue 2023_RSS'!T420</f>
        <v>1961</v>
      </c>
      <c r="U420" s="36">
        <f>'Data Catalogue 2023_RSS'!U420</f>
        <v>2020</v>
      </c>
      <c r="V420" s="34">
        <f>VLOOKUP('Data Catalogue 2023_Excel'!S420,'Codebook Machine Read'!$P:$Q,2, FALSE)</f>
        <v>7</v>
      </c>
      <c r="W420" s="31" t="str">
        <f>'Data Catalogue 2023_RSS'!W420</f>
        <v>https://data.worldbank.org/indicator/AG.CON.FERT.ZS?locations=MY</v>
      </c>
      <c r="X420" s="35">
        <f>'Data Catalogue 2023_RSS'!X420</f>
        <v>1</v>
      </c>
      <c r="Y420" s="35">
        <f>'Data Catalogue 2023_RSS'!Y420</f>
        <v>1</v>
      </c>
      <c r="Z420" s="35">
        <f>'Data Catalogue 2023_RSS'!Z420</f>
        <v>0</v>
      </c>
      <c r="AA420" s="35">
        <f>'Data Catalogue 2023_RSS'!AA420</f>
        <v>0</v>
      </c>
      <c r="AB420" s="35">
        <f>'Data Catalogue 2023_RSS'!AB420</f>
        <v>1</v>
      </c>
      <c r="AC420" s="35">
        <f>'Data Catalogue 2023_RSS'!AC420</f>
        <v>1</v>
      </c>
      <c r="AD420" s="35">
        <f>'Data Catalogue 2023_RSS'!AD420</f>
        <v>1</v>
      </c>
      <c r="AE420" s="35">
        <f>'Data Catalogue 2023_RSS'!AE420</f>
        <v>0</v>
      </c>
      <c r="AF420" s="31" t="str">
        <f>'Data Catalogue 2023_RSS'!AF420</f>
        <v xml:space="preserve">Data on fertiliser consumption eutrophication-related data in Malaysia is limited. However, some of them can be found in the research article on Eutrophication of Sunway Lagoon lake 2017 at 
https://iopscience.iop.org/article/10.1088/1755-1315/380/1/012006 </v>
      </c>
    </row>
    <row r="421" spans="1:32" x14ac:dyDescent="0.2">
      <c r="A421" s="30">
        <f>'Data Catalogue 2023_RSS'!A421</f>
        <v>419</v>
      </c>
      <c r="B421" s="30">
        <f>'Data Catalogue 2023_RSS'!B421</f>
        <v>106</v>
      </c>
      <c r="C421" s="30">
        <f>'Data Catalogue 2023_RSS'!C421</f>
        <v>1</v>
      </c>
      <c r="D421" s="30" t="str">
        <f>'Data Catalogue 2023_RSS'!D421</f>
        <v>106.1</v>
      </c>
      <c r="E421" s="31" t="str">
        <f>'Data Catalogue 2023_RSS'!E421</f>
        <v>Air Quality</v>
      </c>
      <c r="F421" s="32">
        <f>VLOOKUP('Data Catalogue 2023_RSS'!F421,'Codebook Machine Read'!J:K,2,FALSE)</f>
        <v>5</v>
      </c>
      <c r="G421" s="32">
        <f>VLOOKUP('Data Catalogue 2023_RSS'!G421,'Codebook Machine Read'!AE:AF,2,FALSE)</f>
        <v>10</v>
      </c>
      <c r="H421" s="32" t="str">
        <f>'Data Catalogue 2023_RSS'!H421</f>
        <v>country</v>
      </c>
      <c r="I421" s="32">
        <f>'Data Catalogue 2023_RSS'!I421</f>
        <v>213</v>
      </c>
      <c r="J421" s="30" t="str">
        <f>'Data Catalogue 2023_RSS'!J421</f>
        <v>air.phy.airqual.country.dosmdoe</v>
      </c>
      <c r="K421" s="30" t="str">
        <f>'Data Catalogue 2023_RSS'!K421</f>
        <v>air.phy.airqual.country.dosmdoe.106.1</v>
      </c>
      <c r="L421" s="31" t="str">
        <f>'Data Catalogue 2023_RSS'!L421</f>
        <v>UN Sustainable Development Goal Indicator</v>
      </c>
      <c r="M421" s="32" cm="1">
        <f t="array" ref="M421">INDEX('Codebook Machine Read'!T:T,MATCH(TRUE,INDEX('Codebook Machine Read'!S:S='Data Catalogue 2023_RSS'!M421,0),0))</f>
        <v>23</v>
      </c>
      <c r="N421" s="32">
        <f>VLOOKUP('Data Catalogue 2023_RSS'!N421,'Codebook Machine Read'!D:E,2,FALSE)</f>
        <v>9</v>
      </c>
      <c r="O421" s="32">
        <f>VLOOKUP('Data Catalogue 2023_RSS'!O421,'Codebook Machine Read'!A:B,2,FALSE)</f>
        <v>1</v>
      </c>
      <c r="P421" s="33">
        <f>VLOOKUP('Data Catalogue 2023_RSS'!P421,'Codebook Machine Read'!V:W,2,FALSE)</f>
        <v>32</v>
      </c>
      <c r="Q421" s="32">
        <f>VLOOKUP('Data Catalogue 2023_RSS'!Q421,'Codebook Machine Read'!Y:Z,2,FALSE)</f>
        <v>4</v>
      </c>
      <c r="R421" s="32">
        <f>VLOOKUP('Data Catalogue 2023_RSS'!R421,'Codebook Machine Read'!AB:AC,2,FALSE)</f>
        <v>1</v>
      </c>
      <c r="S421" s="34">
        <f>VLOOKUP('Data Catalogue 2023_Excel'!R421,'Codebook Machine Read'!G:H,2,FALSE)</f>
        <v>1</v>
      </c>
      <c r="T421" s="36">
        <f>'Data Catalogue 2023_RSS'!T421</f>
        <v>2015</v>
      </c>
      <c r="U421" s="36">
        <f>'Data Catalogue 2023_RSS'!U421</f>
        <v>2021</v>
      </c>
      <c r="V421" s="34">
        <f>VLOOKUP('Data Catalogue 2023_Excel'!S421,'Codebook Machine Read'!$P:$Q,2, FALSE)</f>
        <v>7</v>
      </c>
      <c r="W421" s="31" t="str">
        <f>'Data Catalogue 2023_RSS'!W421</f>
        <v>https://tableau.dosm.gov.my/t/SDG/views/Goal11_15832034804310/Story11_a_1?%3Aembed=y&amp;%3AisGuestRedirectFromVizportal=y</v>
      </c>
      <c r="X421" s="35">
        <f>'Data Catalogue 2023_RSS'!X421</f>
        <v>1</v>
      </c>
      <c r="Y421" s="35">
        <f>'Data Catalogue 2023_RSS'!Y421</f>
        <v>1</v>
      </c>
      <c r="Z421" s="35">
        <f>'Data Catalogue 2023_RSS'!Z421</f>
        <v>0</v>
      </c>
      <c r="AA421" s="35">
        <f>'Data Catalogue 2023_RSS'!AA421</f>
        <v>0</v>
      </c>
      <c r="AB421" s="35">
        <f>'Data Catalogue 2023_RSS'!AB421</f>
        <v>1</v>
      </c>
      <c r="AC421" s="35">
        <f>'Data Catalogue 2023_RSS'!AC421</f>
        <v>1</v>
      </c>
      <c r="AD421" s="35">
        <f>'Data Catalogue 2023_RSS'!AD421</f>
        <v>1</v>
      </c>
      <c r="AE421" s="35">
        <f>'Data Catalogue 2023_RSS'!AE421</f>
        <v>0</v>
      </c>
      <c r="AF421" s="31" t="str">
        <f>'Data Catalogue 2023_RSS'!AF421</f>
        <v>DOSM publishes data measuring progress of each of the UN Sustainable Development Goal Indicators. This data is for Indicator 11.6.2: Annual mean levels of fine particulate matter (PM2.5 and PM10) in cities. It is a proxy for air quality.</v>
      </c>
    </row>
    <row r="422" spans="1:32" x14ac:dyDescent="0.2">
      <c r="A422" s="30">
        <f>'Data Catalogue 2023_RSS'!A422</f>
        <v>420</v>
      </c>
      <c r="B422" s="30">
        <f>'Data Catalogue 2023_RSS'!B422</f>
        <v>106</v>
      </c>
      <c r="C422" s="30">
        <f>'Data Catalogue 2023_RSS'!C422</f>
        <v>2</v>
      </c>
      <c r="D422" s="30" t="str">
        <f>'Data Catalogue 2023_RSS'!D422</f>
        <v>106.2</v>
      </c>
      <c r="E422" s="31" t="str">
        <f>'Data Catalogue 2023_RSS'!E422</f>
        <v>Air Quality</v>
      </c>
      <c r="F422" s="32">
        <f>VLOOKUP('Data Catalogue 2023_RSS'!F422,'Codebook Machine Read'!J:K,2,FALSE)</f>
        <v>5</v>
      </c>
      <c r="G422" s="32">
        <f>VLOOKUP('Data Catalogue 2023_RSS'!G422,'Codebook Machine Read'!AE:AF,2,FALSE)</f>
        <v>10</v>
      </c>
      <c r="H422" s="32" t="str">
        <f>'Data Catalogue 2023_RSS'!H422</f>
        <v>country</v>
      </c>
      <c r="I422" s="32">
        <f>'Data Catalogue 2023_RSS'!I422</f>
        <v>213</v>
      </c>
      <c r="J422" s="30" t="str">
        <f>'Data Catalogue 2023_RSS'!J422</f>
        <v>air.phy.airqual.country.wb</v>
      </c>
      <c r="K422" s="30" t="str">
        <f>'Data Catalogue 2023_RSS'!K422</f>
        <v>air.phy.airqual.country.wb.106.2</v>
      </c>
      <c r="L422" s="31" t="str">
        <f>'Data Catalogue 2023_RSS'!L422</f>
        <v>World Bank Sovereign ESG Profile</v>
      </c>
      <c r="M422" s="32" cm="1">
        <f t="array" ref="M422">INDEX('Codebook Machine Read'!T:T,MATCH(TRUE,INDEX('Codebook Machine Read'!S:S='Data Catalogue 2023_RSS'!M422,0),0))</f>
        <v>5</v>
      </c>
      <c r="N422" s="32">
        <f>VLOOKUP('Data Catalogue 2023_RSS'!N422,'Codebook Machine Read'!D:E,2,FALSE)</f>
        <v>9</v>
      </c>
      <c r="O422" s="32">
        <f>VLOOKUP('Data Catalogue 2023_RSS'!O422,'Codebook Machine Read'!A:B,2,FALSE)</f>
        <v>1</v>
      </c>
      <c r="P422" s="33">
        <f>VLOOKUP('Data Catalogue 2023_RSS'!P422,'Codebook Machine Read'!V:W,2,FALSE)</f>
        <v>149</v>
      </c>
      <c r="Q422" s="32">
        <f>VLOOKUP('Data Catalogue 2023_RSS'!Q422,'Codebook Machine Read'!Y:Z,2,FALSE)</f>
        <v>3</v>
      </c>
      <c r="R422" s="32">
        <f>VLOOKUP('Data Catalogue 2023_RSS'!R422,'Codebook Machine Read'!AB:AC,2,FALSE)</f>
        <v>2</v>
      </c>
      <c r="S422" s="34">
        <f>VLOOKUP('Data Catalogue 2023_Excel'!R422,'Codebook Machine Read'!G:H,2,FALSE)</f>
        <v>1</v>
      </c>
      <c r="T422" s="36">
        <f>'Data Catalogue 2023_RSS'!T422</f>
        <v>2017</v>
      </c>
      <c r="U422" s="36">
        <f>'Data Catalogue 2023_RSS'!U422</f>
        <v>2017</v>
      </c>
      <c r="V422" s="34">
        <f>VLOOKUP('Data Catalogue 2023_Excel'!S422,'Codebook Machine Read'!$P:$Q,2, FALSE)</f>
        <v>99</v>
      </c>
      <c r="W422" s="31" t="str">
        <f>'Data Catalogue 2023_RSS'!W422</f>
        <v>https://esgdata.worldbank.org/data/countries?iso3=MYS&amp;lang=en&amp;transform=level&amp;ind=EN.MAM.THRD.NO&amp;income=all&amp;region=all</v>
      </c>
      <c r="X422" s="35">
        <f>'Data Catalogue 2023_RSS'!X422</f>
        <v>1</v>
      </c>
      <c r="Y422" s="35">
        <f>'Data Catalogue 2023_RSS'!Y422</f>
        <v>1</v>
      </c>
      <c r="Z422" s="35">
        <f>'Data Catalogue 2023_RSS'!Z422</f>
        <v>1</v>
      </c>
      <c r="AA422" s="35">
        <f>'Data Catalogue 2023_RSS'!AA422</f>
        <v>1</v>
      </c>
      <c r="AB422" s="35">
        <f>'Data Catalogue 2023_RSS'!AB422</f>
        <v>0</v>
      </c>
      <c r="AC422" s="35">
        <f>'Data Catalogue 2023_RSS'!AC422</f>
        <v>0</v>
      </c>
      <c r="AD422" s="35">
        <f>'Data Catalogue 2023_RSS'!AD422</f>
        <v>1</v>
      </c>
      <c r="AE422" s="35">
        <f>'Data Catalogue 2023_RSS'!AE422</f>
        <v>1</v>
      </c>
      <c r="AF422" s="31" t="str">
        <f>'Data Catalogue 2023_RSS'!AF422</f>
        <v>The World Bank curates and maintains a wide range of ESG data for policy makers, financial market participants and academic researchers. The World Bank's Sovereign ESG Data Framework presents a 3-pillar framework consisting of metrics and corresponding data over time and regions. The Environment pillar measures the sustainability of a country's economic performance given its natural resource endowment, management, its risk or resilience to climate change and other natural hazards. It pays particular attention to the internalization of environmental externalities created by economic activity. It also accounts for sustainable energy access and food security, crucial factors for stable long-term economic growth.</v>
      </c>
    </row>
    <row r="423" spans="1:32" x14ac:dyDescent="0.2">
      <c r="A423" s="30">
        <f>'Data Catalogue 2023_RSS'!A423</f>
        <v>421</v>
      </c>
      <c r="B423" s="30">
        <f>'Data Catalogue 2023_RSS'!B423</f>
        <v>107</v>
      </c>
      <c r="C423" s="30">
        <f>'Data Catalogue 2023_RSS'!C423</f>
        <v>1</v>
      </c>
      <c r="D423" s="30" t="str">
        <f>'Data Catalogue 2023_RSS'!D423</f>
        <v>107.1</v>
      </c>
      <c r="E423" s="31" t="str">
        <f>'Data Catalogue 2023_RSS'!E423</f>
        <v>Air pollution index (API)</v>
      </c>
      <c r="F423" s="32">
        <f>VLOOKUP('Data Catalogue 2023_RSS'!F423,'Codebook Machine Read'!J:K,2,FALSE)</f>
        <v>5</v>
      </c>
      <c r="G423" s="32">
        <f>VLOOKUP('Data Catalogue 2023_RSS'!G423,'Codebook Machine Read'!AE:AF,2,FALSE)</f>
        <v>10</v>
      </c>
      <c r="H423" s="32" t="str">
        <f>'Data Catalogue 2023_RSS'!H423</f>
        <v>country</v>
      </c>
      <c r="I423" s="32">
        <f>'Data Catalogue 2023_RSS'!I423</f>
        <v>214</v>
      </c>
      <c r="J423" s="30" t="str">
        <f>'Data Catalogue 2023_RSS'!J423</f>
        <v>air.phy.indairapi.country.worldairqu</v>
      </c>
      <c r="K423" s="30" t="str">
        <f>'Data Catalogue 2023_RSS'!K423</f>
        <v>air.phy.indairapi.country.worldairqu.107.1</v>
      </c>
      <c r="L423" s="31" t="str">
        <f>'Data Catalogue 2023_RSS'!L423</f>
        <v>DOE</v>
      </c>
      <c r="M423" s="32" cm="1">
        <f t="array" ref="M423">INDEX('Codebook Machine Read'!T:T,MATCH(TRUE,INDEX('Codebook Machine Read'!S:S='Data Catalogue 2023_RSS'!M423,0),0))</f>
        <v>66</v>
      </c>
      <c r="N423" s="32">
        <f>VLOOKUP('Data Catalogue 2023_RSS'!N423,'Codebook Machine Read'!D:E,2,FALSE)</f>
        <v>9</v>
      </c>
      <c r="O423" s="32">
        <f>VLOOKUP('Data Catalogue 2023_RSS'!O423,'Codebook Machine Read'!A:B,2,FALSE)</f>
        <v>1</v>
      </c>
      <c r="P423" s="33">
        <f>VLOOKUP('Data Catalogue 2023_RSS'!P423,'Codebook Machine Read'!V:W,2,FALSE)</f>
        <v>148</v>
      </c>
      <c r="Q423" s="32">
        <f>VLOOKUP('Data Catalogue 2023_RSS'!Q423,'Codebook Machine Read'!Y:Z,2,FALSE)</f>
        <v>1</v>
      </c>
      <c r="R423" s="32">
        <f>VLOOKUP('Data Catalogue 2023_RSS'!R423,'Codebook Machine Read'!AB:AC,2,FALSE)</f>
        <v>2</v>
      </c>
      <c r="S423" s="34">
        <f>VLOOKUP('Data Catalogue 2023_Excel'!R423,'Codebook Machine Read'!G:H,2,FALSE)</f>
        <v>1</v>
      </c>
      <c r="T423" s="36">
        <f>'Data Catalogue 2023_RSS'!T423</f>
        <v>0</v>
      </c>
      <c r="U423" s="36">
        <f>'Data Catalogue 2023_RSS'!U423</f>
        <v>0</v>
      </c>
      <c r="V423" s="34">
        <f>VLOOKUP('Data Catalogue 2023_Excel'!S423,'Codebook Machine Read'!$P:$Q,2, FALSE)</f>
        <v>99</v>
      </c>
      <c r="W423" s="31" t="str">
        <f>'Data Catalogue 2023_RSS'!W423</f>
        <v>https://waqi.info/</v>
      </c>
      <c r="X423" s="35">
        <f>'Data Catalogue 2023_RSS'!X423</f>
        <v>1</v>
      </c>
      <c r="Y423" s="35">
        <f>'Data Catalogue 2023_RSS'!Y423</f>
        <v>1</v>
      </c>
      <c r="Z423" s="35">
        <f>'Data Catalogue 2023_RSS'!Z423</f>
        <v>1</v>
      </c>
      <c r="AA423" s="35">
        <f>'Data Catalogue 2023_RSS'!AA423</f>
        <v>1</v>
      </c>
      <c r="AB423" s="35">
        <f>'Data Catalogue 2023_RSS'!AB423</f>
        <v>0</v>
      </c>
      <c r="AC423" s="35">
        <f>'Data Catalogue 2023_RSS'!AC423</f>
        <v>0</v>
      </c>
      <c r="AD423" s="35">
        <f>'Data Catalogue 2023_RSS'!AD423</f>
        <v>1</v>
      </c>
      <c r="AE423" s="35">
        <f>'Data Catalogue 2023_RSS'!AE423</f>
        <v>1</v>
      </c>
      <c r="AF423" s="31" t="str">
        <f>'Data Catalogue 2023_RSS'!AF423</f>
        <v>The WAQI map shows the real-time air quality for more than 10,000 stations in the world.</v>
      </c>
    </row>
    <row r="424" spans="1:32" x14ac:dyDescent="0.2">
      <c r="A424" s="30">
        <f>'Data Catalogue 2023_RSS'!A424</f>
        <v>422</v>
      </c>
      <c r="B424" s="30">
        <f>'Data Catalogue 2023_RSS'!B424</f>
        <v>107</v>
      </c>
      <c r="C424" s="30">
        <f>'Data Catalogue 2023_RSS'!C424</f>
        <v>2</v>
      </c>
      <c r="D424" s="30" t="str">
        <f>'Data Catalogue 2023_RSS'!D424</f>
        <v>107.2</v>
      </c>
      <c r="E424" s="31" t="str">
        <f>'Data Catalogue 2023_RSS'!E424</f>
        <v>Air pollution index (API)</v>
      </c>
      <c r="F424" s="32">
        <f>VLOOKUP('Data Catalogue 2023_RSS'!F424,'Codebook Machine Read'!J:K,2,FALSE)</f>
        <v>5</v>
      </c>
      <c r="G424" s="32">
        <f>VLOOKUP('Data Catalogue 2023_RSS'!G424,'Codebook Machine Read'!AE:AF,2,FALSE)</f>
        <v>10</v>
      </c>
      <c r="H424" s="32" t="str">
        <f>'Data Catalogue 2023_RSS'!H424</f>
        <v>location</v>
      </c>
      <c r="I424" s="32">
        <f>'Data Catalogue 2023_RSS'!I424</f>
        <v>215</v>
      </c>
      <c r="J424" s="30" t="str">
        <f>'Data Catalogue 2023_RSS'!J424</f>
        <v>air.phy.indairapi.location.apimsdoe</v>
      </c>
      <c r="K424" s="30" t="str">
        <f>'Data Catalogue 2023_RSS'!K424</f>
        <v>air.phy.indairapi.location.apimsdoe.107.2</v>
      </c>
      <c r="L424" s="31" t="str">
        <f>'Data Catalogue 2023_RSS'!L424</f>
        <v>DOE</v>
      </c>
      <c r="M424" s="32" cm="1">
        <f t="array" ref="M424">INDEX('Codebook Machine Read'!T:T,MATCH(TRUE,INDEX('Codebook Machine Read'!S:S='Data Catalogue 2023_RSS'!M424,0),0))</f>
        <v>66</v>
      </c>
      <c r="N424" s="32">
        <f>VLOOKUP('Data Catalogue 2023_RSS'!N424,'Codebook Machine Read'!D:E,2,FALSE)</f>
        <v>24</v>
      </c>
      <c r="O424" s="32">
        <f>VLOOKUP('Data Catalogue 2023_RSS'!O424,'Codebook Machine Read'!A:B,2,FALSE)</f>
        <v>1</v>
      </c>
      <c r="P424" s="33">
        <f>VLOOKUP('Data Catalogue 2023_RSS'!P424,'Codebook Machine Read'!V:W,2,FALSE)</f>
        <v>2</v>
      </c>
      <c r="Q424" s="32">
        <f>VLOOKUP('Data Catalogue 2023_RSS'!Q424,'Codebook Machine Read'!Y:Z,2,FALSE)</f>
        <v>4</v>
      </c>
      <c r="R424" s="32">
        <f>VLOOKUP('Data Catalogue 2023_RSS'!R424,'Codebook Machine Read'!AB:AC,2,FALSE)</f>
        <v>1</v>
      </c>
      <c r="S424" s="34">
        <f>VLOOKUP('Data Catalogue 2023_Excel'!R424,'Codebook Machine Read'!G:H,2,FALSE)</f>
        <v>1</v>
      </c>
      <c r="T424" s="36">
        <f>'Data Catalogue 2023_RSS'!T424</f>
        <v>0</v>
      </c>
      <c r="U424" s="36">
        <f>'Data Catalogue 2023_RSS'!U424</f>
        <v>0</v>
      </c>
      <c r="V424" s="34">
        <f>VLOOKUP('Data Catalogue 2023_Excel'!S424,'Codebook Machine Read'!$P:$Q,2, FALSE)</f>
        <v>99</v>
      </c>
      <c r="W424" s="31" t="str">
        <f>'Data Catalogue 2023_RSS'!W424</f>
        <v>http://apims.doe.gov.my/home.html</v>
      </c>
      <c r="X424" s="35">
        <f>'Data Catalogue 2023_RSS'!X424</f>
        <v>1</v>
      </c>
      <c r="Y424" s="35">
        <f>'Data Catalogue 2023_RSS'!Y424</f>
        <v>1</v>
      </c>
      <c r="Z424" s="35">
        <f>'Data Catalogue 2023_RSS'!Z424</f>
        <v>1</v>
      </c>
      <c r="AA424" s="35">
        <f>'Data Catalogue 2023_RSS'!AA424</f>
        <v>1</v>
      </c>
      <c r="AB424" s="35">
        <f>'Data Catalogue 2023_RSS'!AB424</f>
        <v>0</v>
      </c>
      <c r="AC424" s="35">
        <f>'Data Catalogue 2023_RSS'!AC424</f>
        <v>0</v>
      </c>
      <c r="AD424" s="35">
        <f>'Data Catalogue 2023_RSS'!AD424</f>
        <v>1</v>
      </c>
      <c r="AE424" s="35">
        <f>'Data Catalogue 2023_RSS'!AE424</f>
        <v>1</v>
      </c>
      <c r="AF424" s="31" t="str">
        <f>'Data Catalogue 2023_RSS'!AF424</f>
        <v>API Table [Hourly] Tab shows the color-coded and symbol API reading to indicate the API Category and pollutant contributor.</v>
      </c>
    </row>
    <row r="425" spans="1:32" x14ac:dyDescent="0.2">
      <c r="A425" s="30">
        <f>'Data Catalogue 2023_RSS'!A425</f>
        <v>423</v>
      </c>
      <c r="B425" s="30">
        <f>'Data Catalogue 2023_RSS'!B425</f>
        <v>108</v>
      </c>
      <c r="C425" s="30">
        <f>'Data Catalogue 2023_RSS'!C425</f>
        <v>1</v>
      </c>
      <c r="D425" s="30" t="str">
        <f>'Data Catalogue 2023_RSS'!D425</f>
        <v>108.1</v>
      </c>
      <c r="E425" s="31" t="str">
        <f>'Data Catalogue 2023_RSS'!E425</f>
        <v>Impact of Disasters to GDP</v>
      </c>
      <c r="F425" s="32">
        <f>VLOOKUP('Data Catalogue 2023_RSS'!F425,'Codebook Machine Read'!J:K,2,FALSE)</f>
        <v>5</v>
      </c>
      <c r="G425" s="32">
        <f>VLOOKUP('Data Catalogue 2023_RSS'!G425,'Codebook Machine Read'!AE:AF,2,FALSE)</f>
        <v>11</v>
      </c>
      <c r="H425" s="32" t="str">
        <f>'Data Catalogue 2023_RSS'!H425</f>
        <v>country</v>
      </c>
      <c r="I425" s="32">
        <f>'Data Catalogue 2023_RSS'!I425</f>
        <v>216</v>
      </c>
      <c r="J425" s="30" t="str">
        <f>'Data Catalogue 2023_RSS'!J425</f>
        <v>macro.phy.impdisgdp.country.dosmnadma</v>
      </c>
      <c r="K425" s="30" t="str">
        <f>'Data Catalogue 2023_RSS'!K425</f>
        <v>macro.phy.impdisgdp.country.dosmnadma.108.1</v>
      </c>
      <c r="L425" s="31" t="str">
        <f>'Data Catalogue 2023_RSS'!L425</f>
        <v>UN Sustainable Development Goal Indicator</v>
      </c>
      <c r="M425" s="32" cm="1">
        <f t="array" ref="M425">INDEX('Codebook Machine Read'!T:T,MATCH(TRUE,INDEX('Codebook Machine Read'!S:S='Data Catalogue 2023_RSS'!M425,0),0))</f>
        <v>45</v>
      </c>
      <c r="N425" s="32">
        <f>VLOOKUP('Data Catalogue 2023_RSS'!N425,'Codebook Machine Read'!D:E,2,FALSE)</f>
        <v>9</v>
      </c>
      <c r="O425" s="32">
        <f>VLOOKUP('Data Catalogue 2023_RSS'!O425,'Codebook Machine Read'!A:B,2,FALSE)</f>
        <v>1</v>
      </c>
      <c r="P425" s="33">
        <f>VLOOKUP('Data Catalogue 2023_RSS'!P425,'Codebook Machine Read'!V:W,2,FALSE)</f>
        <v>34</v>
      </c>
      <c r="Q425" s="32">
        <f>VLOOKUP('Data Catalogue 2023_RSS'!Q425,'Codebook Machine Read'!Y:Z,2,FALSE)</f>
        <v>4</v>
      </c>
      <c r="R425" s="32">
        <f>VLOOKUP('Data Catalogue 2023_RSS'!R425,'Codebook Machine Read'!AB:AC,2,FALSE)</f>
        <v>1</v>
      </c>
      <c r="S425" s="34">
        <f>VLOOKUP('Data Catalogue 2023_Excel'!R425,'Codebook Machine Read'!G:H,2,FALSE)</f>
        <v>1</v>
      </c>
      <c r="T425" s="36">
        <f>'Data Catalogue 2023_RSS'!T425</f>
        <v>2016</v>
      </c>
      <c r="U425" s="36">
        <f>'Data Catalogue 2023_RSS'!U425</f>
        <v>2021</v>
      </c>
      <c r="V425" s="34">
        <f>VLOOKUP('Data Catalogue 2023_Excel'!S425,'Codebook Machine Read'!$P:$Q,2, FALSE)</f>
        <v>7</v>
      </c>
      <c r="W425" s="31" t="str">
        <f>'Data Catalogue 2023_RSS'!W425</f>
        <v>https://tableau.dosm.gov.my/t/SDG/views/Goal11_15832034804310/Story11_a_1?%3Aembed=y&amp;%3AisGuestRedirectFromVizportal=y</v>
      </c>
      <c r="X425" s="35">
        <f>'Data Catalogue 2023_RSS'!X425</f>
        <v>0</v>
      </c>
      <c r="Y425" s="35">
        <f>'Data Catalogue 2023_RSS'!Y425</f>
        <v>1</v>
      </c>
      <c r="Z425" s="35">
        <f>'Data Catalogue 2023_RSS'!Z425</f>
        <v>1</v>
      </c>
      <c r="AA425" s="35">
        <f>'Data Catalogue 2023_RSS'!AA425</f>
        <v>0</v>
      </c>
      <c r="AB425" s="35">
        <f>'Data Catalogue 2023_RSS'!AB425</f>
        <v>1</v>
      </c>
      <c r="AC425" s="35">
        <f>'Data Catalogue 2023_RSS'!AC425</f>
        <v>0</v>
      </c>
      <c r="AD425" s="35">
        <f>'Data Catalogue 2023_RSS'!AD425</f>
        <v>1</v>
      </c>
      <c r="AE425" s="35">
        <f>'Data Catalogue 2023_RSS'!AE425</f>
        <v>1</v>
      </c>
      <c r="AF425" s="31" t="str">
        <f>'Data Catalogue 2023_RSS'!AF425</f>
        <v>DOSM publishes data measuring progress of each of the UN Sustainable Development Goal Indicators. This data is for Indicator 11.5.2: Direct economic loss attributed to disasters in relation to GDP.</v>
      </c>
    </row>
    <row r="426" spans="1:32" x14ac:dyDescent="0.2">
      <c r="A426" s="30">
        <f>'Data Catalogue 2023_RSS'!A426</f>
        <v>424</v>
      </c>
      <c r="B426" s="30">
        <f>'Data Catalogue 2023_RSS'!B426</f>
        <v>108</v>
      </c>
      <c r="C426" s="30">
        <f>'Data Catalogue 2023_RSS'!C426</f>
        <v>2</v>
      </c>
      <c r="D426" s="30" t="str">
        <f>'Data Catalogue 2023_RSS'!D426</f>
        <v>108.2</v>
      </c>
      <c r="E426" s="31" t="str">
        <f>'Data Catalogue 2023_RSS'!E426</f>
        <v>Impact of Disasters to GDP</v>
      </c>
      <c r="F426" s="32">
        <f>VLOOKUP('Data Catalogue 2023_RSS'!F426,'Codebook Machine Read'!J:K,2,FALSE)</f>
        <v>5</v>
      </c>
      <c r="G426" s="32">
        <f>VLOOKUP('Data Catalogue 2023_RSS'!G426,'Codebook Machine Read'!AE:AF,2,FALSE)</f>
        <v>11</v>
      </c>
      <c r="H426" s="32" t="str">
        <f>'Data Catalogue 2023_RSS'!H426</f>
        <v>country</v>
      </c>
      <c r="I426" s="32">
        <f>'Data Catalogue 2023_RSS'!I426</f>
        <v>216</v>
      </c>
      <c r="J426" s="30" t="str">
        <f>'Data Catalogue 2023_RSS'!J426</f>
        <v>macro.phy.impdisgdp.country.ourworldin</v>
      </c>
      <c r="K426" s="30" t="str">
        <f>'Data Catalogue 2023_RSS'!K426</f>
        <v>macro.phy.impdisgdp.country.ourworldin.108.2</v>
      </c>
      <c r="L426" s="31" t="str">
        <f>'Data Catalogue 2023_RSS'!L426</f>
        <v>Our World in data</v>
      </c>
      <c r="M426" s="32" cm="1">
        <f t="array" ref="M426">INDEX('Codebook Machine Read'!T:T,MATCH(TRUE,INDEX('Codebook Machine Read'!S:S='Data Catalogue 2023_RSS'!M426,0),0))</f>
        <v>44</v>
      </c>
      <c r="N426" s="32">
        <f>VLOOKUP('Data Catalogue 2023_RSS'!N426,'Codebook Machine Read'!D:E,2,FALSE)</f>
        <v>9</v>
      </c>
      <c r="O426" s="32">
        <f>VLOOKUP('Data Catalogue 2023_RSS'!O426,'Codebook Machine Read'!A:B,2,FALSE)</f>
        <v>1</v>
      </c>
      <c r="P426" s="33">
        <f>VLOOKUP('Data Catalogue 2023_RSS'!P426,'Codebook Machine Read'!V:W,2,FALSE)</f>
        <v>110</v>
      </c>
      <c r="Q426" s="32">
        <f>VLOOKUP('Data Catalogue 2023_RSS'!Q426,'Codebook Machine Read'!Y:Z,2,FALSE)</f>
        <v>1</v>
      </c>
      <c r="R426" s="32">
        <f>VLOOKUP('Data Catalogue 2023_RSS'!R426,'Codebook Machine Read'!AB:AC,2,FALSE)</f>
        <v>2</v>
      </c>
      <c r="S426" s="34">
        <f>VLOOKUP('Data Catalogue 2023_Excel'!R426,'Codebook Machine Read'!G:H,2,FALSE)</f>
        <v>1</v>
      </c>
      <c r="T426" s="36">
        <f>'Data Catalogue 2023_RSS'!T426</f>
        <v>1960</v>
      </c>
      <c r="U426" s="36">
        <f>'Data Catalogue 2023_RSS'!U426</f>
        <v>2020</v>
      </c>
      <c r="V426" s="34">
        <f>VLOOKUP('Data Catalogue 2023_Excel'!S426,'Codebook Machine Read'!$P:$Q,2, FALSE)</f>
        <v>7</v>
      </c>
      <c r="W426" s="31" t="str">
        <f>'Data Catalogue 2023_RSS'!W426</f>
        <v>https://ourworldindata.org/natural-disasters</v>
      </c>
      <c r="X426" s="35">
        <f>'Data Catalogue 2023_RSS'!X426</f>
        <v>0</v>
      </c>
      <c r="Y426" s="35">
        <f>'Data Catalogue 2023_RSS'!Y426</f>
        <v>1</v>
      </c>
      <c r="Z426" s="35">
        <f>'Data Catalogue 2023_RSS'!Z426</f>
        <v>1</v>
      </c>
      <c r="AA426" s="35">
        <f>'Data Catalogue 2023_RSS'!AA426</f>
        <v>0</v>
      </c>
      <c r="AB426" s="35">
        <f>'Data Catalogue 2023_RSS'!AB426</f>
        <v>1</v>
      </c>
      <c r="AC426" s="35">
        <f>'Data Catalogue 2023_RSS'!AC426</f>
        <v>0</v>
      </c>
      <c r="AD426" s="35">
        <f>'Data Catalogue 2023_RSS'!AD426</f>
        <v>1</v>
      </c>
      <c r="AE426" s="35">
        <f>'Data Catalogue 2023_RSS'!AE426</f>
        <v>1</v>
      </c>
      <c r="AF426" s="31" t="str">
        <f>'Data Catalogue 2023_RSS'!AF426</f>
        <v>Total economic damages from disasters as a share of GDP- Disasters include all geophysical, meteorological and climate events including earthquakes, volcanic activity, landslides, drought, wildfires, storms, and flooding.</v>
      </c>
    </row>
    <row r="427" spans="1:32" x14ac:dyDescent="0.2">
      <c r="A427" s="30">
        <f>'Data Catalogue 2023_RSS'!A427</f>
        <v>425</v>
      </c>
      <c r="B427" s="30">
        <f>'Data Catalogue 2023_RSS'!B427</f>
        <v>109</v>
      </c>
      <c r="C427" s="30">
        <f>'Data Catalogue 2023_RSS'!C427</f>
        <v>1</v>
      </c>
      <c r="D427" s="30" t="str">
        <f>'Data Catalogue 2023_RSS'!D427</f>
        <v>109.1</v>
      </c>
      <c r="E427" s="31" t="str">
        <f>'Data Catalogue 2023_RSS'!E427</f>
        <v>Circular economy indicator: Percentage of Circular economy to the GDP Sector</v>
      </c>
      <c r="F427" s="32">
        <f>VLOOKUP('Data Catalogue 2023_RSS'!F427,'Codebook Machine Read'!J:K,2,FALSE)</f>
        <v>6</v>
      </c>
      <c r="G427" s="32">
        <f>VLOOKUP('Data Catalogue 2023_RSS'!G427,'Codebook Machine Read'!AE:AF,2,FALSE)</f>
        <v>11</v>
      </c>
      <c r="H427" s="32" t="str">
        <f>'Data Catalogue 2023_RSS'!H427</f>
        <v>sector</v>
      </c>
      <c r="I427" s="32">
        <f>'Data Catalogue 2023_RSS'!I427</f>
        <v>217</v>
      </c>
      <c r="J427" s="30" t="str">
        <f>'Data Catalogue 2023_RSS'!J427</f>
        <v>macro.align.circecon.sector.entity</v>
      </c>
      <c r="K427" s="30" t="str">
        <f>'Data Catalogue 2023_RSS'!K427</f>
        <v>macro.align.circecon.sector.entity.109.1</v>
      </c>
      <c r="L427" s="31" t="str">
        <f>'Data Catalogue 2023_RSS'!L427</f>
        <v>1. European Commission (EC)
2. Organisation for Economic Co-operation and Development (OECD)</v>
      </c>
      <c r="M427" s="32" cm="1">
        <f t="array" ref="M427">INDEX('Codebook Machine Read'!T:T,MATCH(TRUE,INDEX('Codebook Machine Read'!S:S='Data Catalogue 2023_RSS'!M427,0),0))</f>
        <v>1</v>
      </c>
      <c r="N427" s="32">
        <f>VLOOKUP('Data Catalogue 2023_RSS'!N427,'Codebook Machine Read'!D:E,2,FALSE)</f>
        <v>36</v>
      </c>
      <c r="O427" s="32">
        <f>VLOOKUP('Data Catalogue 2023_RSS'!O427,'Codebook Machine Read'!A:B,2,FALSE)</f>
        <v>1</v>
      </c>
      <c r="P427" s="33">
        <f>VLOOKUP('Data Catalogue 2023_RSS'!P427,'Codebook Machine Read'!V:W,2,FALSE)</f>
        <v>41</v>
      </c>
      <c r="Q427" s="32">
        <f>VLOOKUP('Data Catalogue 2023_RSS'!Q427,'Codebook Machine Read'!Y:Z,2,FALSE)</f>
        <v>1</v>
      </c>
      <c r="R427" s="32">
        <f>VLOOKUP('Data Catalogue 2023_RSS'!R427,'Codebook Machine Read'!AB:AC,2,FALSE)</f>
        <v>1</v>
      </c>
      <c r="S427" s="34">
        <f>VLOOKUP('Data Catalogue 2023_Excel'!R427,'Codebook Machine Read'!G:H,2,FALSE)</f>
        <v>0</v>
      </c>
      <c r="T427" s="36">
        <f>'Data Catalogue 2023_RSS'!T427</f>
        <v>0</v>
      </c>
      <c r="U427" s="36">
        <f>'Data Catalogue 2023_RSS'!U427</f>
        <v>0</v>
      </c>
      <c r="V427" s="34">
        <f>VLOOKUP('Data Catalogue 2023_Excel'!S427,'Codebook Machine Read'!$P:$Q,2, FALSE)</f>
        <v>0</v>
      </c>
      <c r="W427" s="31" t="str">
        <f>'Data Catalogue 2023_RSS'!W427</f>
        <v>Not available</v>
      </c>
      <c r="X427" s="35">
        <f>'Data Catalogue 2023_RSS'!X427</f>
        <v>0</v>
      </c>
      <c r="Y427" s="35">
        <f>'Data Catalogue 2023_RSS'!Y427</f>
        <v>0</v>
      </c>
      <c r="Z427" s="35">
        <f>'Data Catalogue 2023_RSS'!Z427</f>
        <v>1</v>
      </c>
      <c r="AA427" s="35">
        <f>'Data Catalogue 2023_RSS'!AA427</f>
        <v>0</v>
      </c>
      <c r="AB427" s="35">
        <f>'Data Catalogue 2023_RSS'!AB427</f>
        <v>0</v>
      </c>
      <c r="AC427" s="35">
        <f>'Data Catalogue 2023_RSS'!AC427</f>
        <v>0</v>
      </c>
      <c r="AD427" s="35">
        <f>'Data Catalogue 2023_RSS'!AD427</f>
        <v>0</v>
      </c>
      <c r="AE427" s="35">
        <f>'Data Catalogue 2023_RSS'!AE427</f>
        <v>0</v>
      </c>
      <c r="AF427" s="31" t="str">
        <f>'Data Catalogue 2023_RSS'!AF427</f>
        <v>Data is not readily available and will require further relevant indicators for the calculation of percentage of circular economy to the GDP.</v>
      </c>
    </row>
    <row r="428" spans="1:32" x14ac:dyDescent="0.2">
      <c r="A428" s="30">
        <f>'Data Catalogue 2023_RSS'!A428</f>
        <v>426</v>
      </c>
      <c r="B428" s="30">
        <f>'Data Catalogue 2023_RSS'!B428</f>
        <v>110</v>
      </c>
      <c r="C428" s="30">
        <f>'Data Catalogue 2023_RSS'!C428</f>
        <v>1</v>
      </c>
      <c r="D428" s="30" t="str">
        <f>'Data Catalogue 2023_RSS'!D428</f>
        <v>110.1</v>
      </c>
      <c r="E428" s="31" t="str">
        <f>'Data Catalogue 2023_RSS'!E428</f>
        <v>Malaysia GDP forecasts under various transition scenarios</v>
      </c>
      <c r="F428" s="32">
        <f>VLOOKUP('Data Catalogue 2023_RSS'!F428,'Codebook Machine Read'!J:K,2,FALSE)</f>
        <v>3</v>
      </c>
      <c r="G428" s="32">
        <f>VLOOKUP('Data Catalogue 2023_RSS'!G428,'Codebook Machine Read'!AE:AF,2,FALSE)</f>
        <v>11</v>
      </c>
      <c r="H428" s="32" t="str">
        <f>'Data Catalogue 2023_RSS'!H428</f>
        <v>country</v>
      </c>
      <c r="I428" s="32">
        <f>'Data Catalogue 2023_RSS'!I428</f>
        <v>218</v>
      </c>
      <c r="J428" s="30" t="str">
        <f>'Data Catalogue 2023_RSS'!J428</f>
        <v>macro.tsens.msiagdptransc.country.wwfbcg</v>
      </c>
      <c r="K428" s="30" t="str">
        <f>'Data Catalogue 2023_RSS'!K428</f>
        <v>macro.tsens.msiagdptransc.country.wwfbcg.110.1</v>
      </c>
      <c r="L428" s="31" t="str">
        <f>'Data Catalogue 2023_RSS'!L428</f>
        <v>Forecasts by WWF-BCG</v>
      </c>
      <c r="M428" s="32" cm="1">
        <f t="array" ref="M428">INDEX('Codebook Machine Read'!T:T,MATCH(TRUE,INDEX('Codebook Machine Read'!S:S='Data Catalogue 2023_RSS'!M428,0),0))</f>
        <v>121</v>
      </c>
      <c r="N428" s="32">
        <f>VLOOKUP('Data Catalogue 2023_RSS'!N428,'Codebook Machine Read'!D:E,2,FALSE)</f>
        <v>9</v>
      </c>
      <c r="O428" s="32">
        <f>VLOOKUP('Data Catalogue 2023_RSS'!O428,'Codebook Machine Read'!A:B,2,FALSE)</f>
        <v>2</v>
      </c>
      <c r="P428" s="33">
        <f>VLOOKUP('Data Catalogue 2023_RSS'!P428,'Codebook Machine Read'!V:W,2,FALSE)</f>
        <v>157</v>
      </c>
      <c r="Q428" s="32">
        <f>VLOOKUP('Data Catalogue 2023_RSS'!Q428,'Codebook Machine Read'!Y:Z,2,FALSE)</f>
        <v>3</v>
      </c>
      <c r="R428" s="32">
        <f>VLOOKUP('Data Catalogue 2023_RSS'!R428,'Codebook Machine Read'!AB:AC,2,FALSE)</f>
        <v>2</v>
      </c>
      <c r="S428" s="34">
        <f>VLOOKUP('Data Catalogue 2023_Excel'!R428,'Codebook Machine Read'!G:H,2,FALSE)</f>
        <v>1</v>
      </c>
      <c r="T428" s="36">
        <f>'Data Catalogue 2023_RSS'!T428</f>
        <v>2023</v>
      </c>
      <c r="U428" s="36">
        <f>'Data Catalogue 2023_RSS'!U428</f>
        <v>2050</v>
      </c>
      <c r="V428" s="34">
        <f>VLOOKUP('Data Catalogue 2023_Excel'!S428,'Codebook Machine Read'!$P:$Q,2, FALSE)</f>
        <v>99</v>
      </c>
      <c r="W428" s="31" t="str">
        <f>'Data Catalogue 2023_RSS'!W428</f>
        <v>https://web-assets.bcg.com/78/bc/0e381d8a4cdba6b318d544fca374/bcg-wwf-net-zero-pathway.pdf</v>
      </c>
      <c r="X428" s="35">
        <f>'Data Catalogue 2023_RSS'!X428</f>
        <v>1</v>
      </c>
      <c r="Y428" s="35">
        <f>'Data Catalogue 2023_RSS'!Y428</f>
        <v>1</v>
      </c>
      <c r="Z428" s="35">
        <f>'Data Catalogue 2023_RSS'!Z428</f>
        <v>1</v>
      </c>
      <c r="AA428" s="35">
        <f>'Data Catalogue 2023_RSS'!AA428</f>
        <v>1</v>
      </c>
      <c r="AB428" s="35">
        <f>'Data Catalogue 2023_RSS'!AB428</f>
        <v>1</v>
      </c>
      <c r="AC428" s="35">
        <f>'Data Catalogue 2023_RSS'!AC428</f>
        <v>0</v>
      </c>
      <c r="AD428" s="35">
        <f>'Data Catalogue 2023_RSS'!AD428</f>
        <v>1</v>
      </c>
      <c r="AE428" s="35">
        <f>'Data Catalogue 2023_RSS'!AE428</f>
        <v>1</v>
      </c>
      <c r="AF428" s="31" t="str">
        <f>'Data Catalogue 2023_RSS'!AF428</f>
        <v>The WWF-BCG Report provides estimates to GDP pathways for Malaysia under 3 scenarios - current forward trajectory, low carbon pathway and Net Zero 2050 pathway.</v>
      </c>
    </row>
    <row r="429" spans="1:32" x14ac:dyDescent="0.2">
      <c r="A429" s="30">
        <f>'Data Catalogue 2023_RSS'!A429</f>
        <v>427</v>
      </c>
      <c r="B429" s="30">
        <f>'Data Catalogue 2023_RSS'!B429</f>
        <v>111</v>
      </c>
      <c r="C429" s="30">
        <f>'Data Catalogue 2023_RSS'!C429</f>
        <v>1</v>
      </c>
      <c r="D429" s="30" t="str">
        <f>'Data Catalogue 2023_RSS'!D429</f>
        <v>111.1</v>
      </c>
      <c r="E429" s="31" t="str">
        <f>'Data Catalogue 2023_RSS'!E429</f>
        <v>Malaysia job creations and losses under various transition scenarios</v>
      </c>
      <c r="F429" s="32">
        <f>VLOOKUP('Data Catalogue 2023_RSS'!F429,'Codebook Machine Read'!J:K,2,FALSE)</f>
        <v>3</v>
      </c>
      <c r="G429" s="32">
        <f>VLOOKUP('Data Catalogue 2023_RSS'!G429,'Codebook Machine Read'!AE:AF,2,FALSE)</f>
        <v>11</v>
      </c>
      <c r="H429" s="32" t="str">
        <f>'Data Catalogue 2023_RSS'!H429</f>
        <v>countrysector</v>
      </c>
      <c r="I429" s="32">
        <f>'Data Catalogue 2023_RSS'!I429</f>
        <v>219</v>
      </c>
      <c r="J429" s="30" t="str">
        <f>'Data Catalogue 2023_RSS'!J429</f>
        <v>macro.tsens.msiajobtransc.countrysector.wwfbcg</v>
      </c>
      <c r="K429" s="30" t="str">
        <f>'Data Catalogue 2023_RSS'!K429</f>
        <v>macro.tsens.msiajobtransc.countrysector.wwfbcg.111.1</v>
      </c>
      <c r="L429" s="31" t="str">
        <f>'Data Catalogue 2023_RSS'!L429</f>
        <v>Forecasts by WWF-BCG</v>
      </c>
      <c r="M429" s="32" cm="1">
        <f t="array" ref="M429">INDEX('Codebook Machine Read'!T:T,MATCH(TRUE,INDEX('Codebook Machine Read'!S:S='Data Catalogue 2023_RSS'!M429,0),0))</f>
        <v>105</v>
      </c>
      <c r="N429" s="32">
        <f>VLOOKUP('Data Catalogue 2023_RSS'!N429,'Codebook Machine Read'!D:E,2,FALSE)</f>
        <v>11</v>
      </c>
      <c r="O429" s="32">
        <f>VLOOKUP('Data Catalogue 2023_RSS'!O429,'Codebook Machine Read'!A:B,2,FALSE)</f>
        <v>2</v>
      </c>
      <c r="P429" s="33">
        <f>VLOOKUP('Data Catalogue 2023_RSS'!P429,'Codebook Machine Read'!V:W,2,FALSE)</f>
        <v>157</v>
      </c>
      <c r="Q429" s="32">
        <f>VLOOKUP('Data Catalogue 2023_RSS'!Q429,'Codebook Machine Read'!Y:Z,2,FALSE)</f>
        <v>3</v>
      </c>
      <c r="R429" s="32">
        <f>VLOOKUP('Data Catalogue 2023_RSS'!R429,'Codebook Machine Read'!AB:AC,2,FALSE)</f>
        <v>2</v>
      </c>
      <c r="S429" s="34">
        <f>VLOOKUP('Data Catalogue 2023_Excel'!R429,'Codebook Machine Read'!G:H,2,FALSE)</f>
        <v>1</v>
      </c>
      <c r="T429" s="36">
        <f>'Data Catalogue 2023_RSS'!T429</f>
        <v>2023</v>
      </c>
      <c r="U429" s="36">
        <f>'Data Catalogue 2023_RSS'!U429</f>
        <v>2050</v>
      </c>
      <c r="V429" s="34">
        <f>VLOOKUP('Data Catalogue 2023_Excel'!S429,'Codebook Machine Read'!$P:$Q,2, FALSE)</f>
        <v>99</v>
      </c>
      <c r="W429" s="31" t="str">
        <f>'Data Catalogue 2023_RSS'!W429</f>
        <v>https://web-assets.bcg.com/78/bc/0e381d8a4cdba6b318d544fca374/bcg-wwf-net-zero-pathway.pdf</v>
      </c>
      <c r="X429" s="35">
        <f>'Data Catalogue 2023_RSS'!X429</f>
        <v>1</v>
      </c>
      <c r="Y429" s="35">
        <f>'Data Catalogue 2023_RSS'!Y429</f>
        <v>1</v>
      </c>
      <c r="Z429" s="35">
        <f>'Data Catalogue 2023_RSS'!Z429</f>
        <v>1</v>
      </c>
      <c r="AA429" s="35">
        <f>'Data Catalogue 2023_RSS'!AA429</f>
        <v>1</v>
      </c>
      <c r="AB429" s="35">
        <f>'Data Catalogue 2023_RSS'!AB429</f>
        <v>1</v>
      </c>
      <c r="AC429" s="35">
        <f>'Data Catalogue 2023_RSS'!AC429</f>
        <v>0</v>
      </c>
      <c r="AD429" s="35">
        <f>'Data Catalogue 2023_RSS'!AD429</f>
        <v>1</v>
      </c>
      <c r="AE429" s="35">
        <f>'Data Catalogue 2023_RSS'!AE429</f>
        <v>1</v>
      </c>
      <c r="AF429" s="31" t="str">
        <f>'Data Catalogue 2023_RSS'!AF429</f>
        <v>The WWF-BCG Report provides estimates of job losses from declining sectors and job creations from new green growth sectors from 2025 to 2050.</v>
      </c>
    </row>
    <row r="430" spans="1:32" x14ac:dyDescent="0.2">
      <c r="A430" s="30">
        <f>'Data Catalogue 2023_RSS'!A430</f>
        <v>428</v>
      </c>
      <c r="B430" s="30">
        <f>'Data Catalogue 2023_RSS'!B430</f>
        <v>112</v>
      </c>
      <c r="C430" s="30">
        <f>'Data Catalogue 2023_RSS'!C430</f>
        <v>1</v>
      </c>
      <c r="D430" s="30" t="str">
        <f>'Data Catalogue 2023_RSS'!D430</f>
        <v>112.1</v>
      </c>
      <c r="E430" s="31" t="str">
        <f>'Data Catalogue 2023_RSS'!E430</f>
        <v>Climate-related disclosures and reporting guidelines for financial institutions</v>
      </c>
      <c r="F430" s="32">
        <f>VLOOKUP('Data Catalogue 2023_RSS'!F430,'Codebook Machine Read'!J:K,2,FALSE)</f>
        <v>6</v>
      </c>
      <c r="G430" s="32">
        <f>VLOOKUP('Data Catalogue 2023_RSS'!G430,'Codebook Machine Read'!AE:AF,2,FALSE)</f>
        <v>12</v>
      </c>
      <c r="H430" s="32" t="str">
        <f>'Data Catalogue 2023_RSS'!H430</f>
        <v>regulator</v>
      </c>
      <c r="I430" s="32">
        <f>'Data Catalogue 2023_RSS'!I430</f>
        <v>220</v>
      </c>
      <c r="J430" s="30" t="str">
        <f>'Data Catalogue 2023_RSS'!J430</f>
        <v>policyregstd.align.climdiscrepglfi.regulator.aseantaxon</v>
      </c>
      <c r="K430" s="30" t="str">
        <f>'Data Catalogue 2023_RSS'!K430</f>
        <v>policyregstd.align.climdiscrepglfi.regulator.aseantaxon.112.1</v>
      </c>
      <c r="L430" s="31" t="str">
        <f>'Data Catalogue 2023_RSS'!L430</f>
        <v>1. Recommendations of the Task Force on Climate-related Financial Disclosures (TCFD)
2. 2006 Intergovernmental Panel on Climate Change (IPCC) Guidelines for National GHG Inventories
3. Policy Documents/Guidelines issued by regulators e.g. BNM (CCPT and CRMSA), Bursa Malaysia, SC</v>
      </c>
      <c r="M430" s="32" cm="1">
        <f t="array" ref="M430">INDEX('Codebook Machine Read'!T:T,MATCH(TRUE,INDEX('Codebook Machine Read'!S:S='Data Catalogue 2023_RSS'!M430,0),0))</f>
        <v>0</v>
      </c>
      <c r="N430" s="32">
        <f>VLOOKUP('Data Catalogue 2023_RSS'!N430,'Codebook Machine Read'!D:E,2,FALSE)</f>
        <v>32</v>
      </c>
      <c r="O430" s="32">
        <f>VLOOKUP('Data Catalogue 2023_RSS'!O430,'Codebook Machine Read'!A:B,2,FALSE)</f>
        <v>0</v>
      </c>
      <c r="P430" s="33">
        <f>VLOOKUP('Data Catalogue 2023_RSS'!P430,'Codebook Machine Read'!V:W,2,FALSE)</f>
        <v>6</v>
      </c>
      <c r="Q430" s="32">
        <f>VLOOKUP('Data Catalogue 2023_RSS'!Q430,'Codebook Machine Read'!Y:Z,2,FALSE)</f>
        <v>3</v>
      </c>
      <c r="R430" s="32">
        <f>VLOOKUP('Data Catalogue 2023_RSS'!R430,'Codebook Machine Read'!AB:AC,2,FALSE)</f>
        <v>2</v>
      </c>
      <c r="S430" s="34">
        <f>VLOOKUP('Data Catalogue 2023_Excel'!R430,'Codebook Machine Read'!G:H,2,FALSE)</f>
        <v>1</v>
      </c>
      <c r="T430" s="36">
        <f>'Data Catalogue 2023_RSS'!T430</f>
        <v>0</v>
      </c>
      <c r="U430" s="36">
        <f>'Data Catalogue 2023_RSS'!U430</f>
        <v>0</v>
      </c>
      <c r="V430" s="34">
        <f>VLOOKUP('Data Catalogue 2023_Excel'!S430,'Codebook Machine Read'!$P:$Q,2, FALSE)</f>
        <v>99</v>
      </c>
      <c r="W430" s="31" t="str">
        <f>'Data Catalogue 2023_RSS'!W430</f>
        <v>https://asean.org/wp-content/uploads/2023/03/ASEAN-Taxonomy-Version-2.pdf</v>
      </c>
      <c r="X430" s="35">
        <f>'Data Catalogue 2023_RSS'!X430</f>
        <v>1</v>
      </c>
      <c r="Y430" s="35">
        <f>'Data Catalogue 2023_RSS'!Y430</f>
        <v>0</v>
      </c>
      <c r="Z430" s="35">
        <f>'Data Catalogue 2023_RSS'!Z430</f>
        <v>0</v>
      </c>
      <c r="AA430" s="35">
        <f>'Data Catalogue 2023_RSS'!AA430</f>
        <v>0</v>
      </c>
      <c r="AB430" s="35">
        <f>'Data Catalogue 2023_RSS'!AB430</f>
        <v>0</v>
      </c>
      <c r="AC430" s="35">
        <f>'Data Catalogue 2023_RSS'!AC430</f>
        <v>0</v>
      </c>
      <c r="AD430" s="35">
        <f>'Data Catalogue 2023_RSS'!AD430</f>
        <v>0</v>
      </c>
      <c r="AE430" s="35">
        <f>'Data Catalogue 2023_RSS'!AE430</f>
        <v>0</v>
      </c>
      <c r="AF430" s="31" t="str">
        <f>'Data Catalogue 2023_RSS'!AF430</f>
        <v xml:space="preserve">The ASEAN Taxonomy is a guide designed to enable a just transition towards sustainable finance adoption by ASEAN Member States (AMS). It provides alignment on underlying principles and helps harmonise the classification of sustainable activities and assets across ASEAN. </v>
      </c>
    </row>
    <row r="431" spans="1:32" x14ac:dyDescent="0.2">
      <c r="A431" s="30">
        <f>'Data Catalogue 2023_RSS'!A431</f>
        <v>429</v>
      </c>
      <c r="B431" s="30">
        <f>'Data Catalogue 2023_RSS'!B431</f>
        <v>112</v>
      </c>
      <c r="C431" s="30">
        <f>'Data Catalogue 2023_RSS'!C431</f>
        <v>2</v>
      </c>
      <c r="D431" s="30" t="str">
        <f>'Data Catalogue 2023_RSS'!D431</f>
        <v>112.2</v>
      </c>
      <c r="E431" s="31" t="str">
        <f>'Data Catalogue 2023_RSS'!E431</f>
        <v>Climate-related disclosures and reporting guidelines for financial institutions</v>
      </c>
      <c r="F431" s="32">
        <f>VLOOKUP('Data Catalogue 2023_RSS'!F431,'Codebook Machine Read'!J:K,2,FALSE)</f>
        <v>6</v>
      </c>
      <c r="G431" s="32">
        <f>VLOOKUP('Data Catalogue 2023_RSS'!G431,'Codebook Machine Read'!AE:AF,2,FALSE)</f>
        <v>12</v>
      </c>
      <c r="H431" s="32" t="str">
        <f>'Data Catalogue 2023_RSS'!H431</f>
        <v>regulator</v>
      </c>
      <c r="I431" s="32">
        <f>'Data Catalogue 2023_RSS'!I431</f>
        <v>220</v>
      </c>
      <c r="J431" s="30" t="str">
        <f>'Data Catalogue 2023_RSS'!J431</f>
        <v>policyregstd.align.climdiscrepglfi.regulator.bnm</v>
      </c>
      <c r="K431" s="30" t="str">
        <f>'Data Catalogue 2023_RSS'!K431</f>
        <v>policyregstd.align.climdiscrepglfi.regulator.bnm.112.2</v>
      </c>
      <c r="L431" s="31" t="str">
        <f>'Data Catalogue 2023_RSS'!L431</f>
        <v>1. Recommendations of the Task Force on Climate-related Financial Disclosures (TCFD)
2. 2006 Intergovernmental Panel on Climate Change (IPCC) Guidelines for National GHG Inventories
3. Policy Documents/Guidelines issued by regulators e.g. BNM (CCPT and CRMSA), Bursa Malaysia, SC</v>
      </c>
      <c r="M431" s="32" cm="1">
        <f t="array" ref="M431">INDEX('Codebook Machine Read'!T:T,MATCH(TRUE,INDEX('Codebook Machine Read'!S:S='Data Catalogue 2023_RSS'!M431,0),0))</f>
        <v>0</v>
      </c>
      <c r="N431" s="32">
        <f>VLOOKUP('Data Catalogue 2023_RSS'!N431,'Codebook Machine Read'!D:E,2,FALSE)</f>
        <v>32</v>
      </c>
      <c r="O431" s="32">
        <f>VLOOKUP('Data Catalogue 2023_RSS'!O431,'Codebook Machine Read'!A:B,2,FALSE)</f>
        <v>0</v>
      </c>
      <c r="P431" s="33">
        <f>VLOOKUP('Data Catalogue 2023_RSS'!P431,'Codebook Machine Read'!V:W,2,FALSE)</f>
        <v>8</v>
      </c>
      <c r="Q431" s="32">
        <f>VLOOKUP('Data Catalogue 2023_RSS'!Q431,'Codebook Machine Read'!Y:Z,2,FALSE)</f>
        <v>4</v>
      </c>
      <c r="R431" s="32">
        <f>VLOOKUP('Data Catalogue 2023_RSS'!R431,'Codebook Machine Read'!AB:AC,2,FALSE)</f>
        <v>1</v>
      </c>
      <c r="S431" s="34">
        <f>VLOOKUP('Data Catalogue 2023_Excel'!R431,'Codebook Machine Read'!G:H,2,FALSE)</f>
        <v>1</v>
      </c>
      <c r="T431" s="36">
        <f>'Data Catalogue 2023_RSS'!T431</f>
        <v>0</v>
      </c>
      <c r="U431" s="36">
        <f>'Data Catalogue 2023_RSS'!U431</f>
        <v>0</v>
      </c>
      <c r="V431" s="34">
        <f>VLOOKUP('Data Catalogue 2023_Excel'!S431,'Codebook Machine Read'!$P:$Q,2, FALSE)</f>
        <v>99</v>
      </c>
      <c r="W431" s="31" t="str">
        <f>'Data Catalogue 2023_RSS'!W431</f>
        <v>https://www.bnm.gov.my/-/pd-crmsa-2022</v>
      </c>
      <c r="X431" s="35">
        <f>'Data Catalogue 2023_RSS'!X431</f>
        <v>1</v>
      </c>
      <c r="Y431" s="35">
        <f>'Data Catalogue 2023_RSS'!Y431</f>
        <v>0</v>
      </c>
      <c r="Z431" s="35">
        <f>'Data Catalogue 2023_RSS'!Z431</f>
        <v>0</v>
      </c>
      <c r="AA431" s="35">
        <f>'Data Catalogue 2023_RSS'!AA431</f>
        <v>0</v>
      </c>
      <c r="AB431" s="35">
        <f>'Data Catalogue 2023_RSS'!AB431</f>
        <v>0</v>
      </c>
      <c r="AC431" s="35">
        <f>'Data Catalogue 2023_RSS'!AC431</f>
        <v>0</v>
      </c>
      <c r="AD431" s="35">
        <f>'Data Catalogue 2023_RSS'!AD431</f>
        <v>0</v>
      </c>
      <c r="AE431" s="35">
        <f>'Data Catalogue 2023_RSS'!AE431</f>
        <v>0</v>
      </c>
      <c r="AF431" s="31" t="str">
        <f>'Data Catalogue 2023_RSS'!AF431</f>
        <v>Policy Document on Climate Risk Management and Scenario Analysis sets out principles and requirements on climate risk management and scenario analysis for financial institutions to enhance the financial sector's resilience against climate-related risks and to facilitate a just and orderly transition to a low-carbon economy.</v>
      </c>
    </row>
    <row r="432" spans="1:32" x14ac:dyDescent="0.2">
      <c r="A432" s="30">
        <f>'Data Catalogue 2023_RSS'!A432</f>
        <v>430</v>
      </c>
      <c r="B432" s="30">
        <f>'Data Catalogue 2023_RSS'!B432</f>
        <v>112</v>
      </c>
      <c r="C432" s="30">
        <f>'Data Catalogue 2023_RSS'!C432</f>
        <v>3</v>
      </c>
      <c r="D432" s="30" t="str">
        <f>'Data Catalogue 2023_RSS'!D432</f>
        <v>112.3</v>
      </c>
      <c r="E432" s="31" t="str">
        <f>'Data Catalogue 2023_RSS'!E432</f>
        <v>Climate-related disclosures and reporting guidelines for financial institutions</v>
      </c>
      <c r="F432" s="32">
        <f>VLOOKUP('Data Catalogue 2023_RSS'!F432,'Codebook Machine Read'!J:K,2,FALSE)</f>
        <v>6</v>
      </c>
      <c r="G432" s="32">
        <f>VLOOKUP('Data Catalogue 2023_RSS'!G432,'Codebook Machine Read'!AE:AF,2,FALSE)</f>
        <v>12</v>
      </c>
      <c r="H432" s="32" t="str">
        <f>'Data Catalogue 2023_RSS'!H432</f>
        <v>regulator</v>
      </c>
      <c r="I432" s="32">
        <f>'Data Catalogue 2023_RSS'!I432</f>
        <v>220</v>
      </c>
      <c r="J432" s="30" t="str">
        <f>'Data Catalogue 2023_RSS'!J432</f>
        <v>policyregstd.align.climdiscrepglfi.regulator.bnm</v>
      </c>
      <c r="K432" s="30" t="str">
        <f>'Data Catalogue 2023_RSS'!K432</f>
        <v>policyregstd.align.climdiscrepglfi.regulator.bnm.112.3</v>
      </c>
      <c r="L432" s="31" t="str">
        <f>'Data Catalogue 2023_RSS'!L432</f>
        <v>1. Recommendations of the Task Force on Climate-related Financial Disclosures (TCFD)
2. 2006 Intergovernmental Panel on Climate Change (IPCC) Guidelines for National GHG Inventories
3. Policy Documents/Guidelines issued by regulators e.g. BNM (CCPT and CRMSA), Bursa Malaysia, SC</v>
      </c>
      <c r="M432" s="32" cm="1">
        <f t="array" ref="M432">INDEX('Codebook Machine Read'!T:T,MATCH(TRUE,INDEX('Codebook Machine Read'!S:S='Data Catalogue 2023_RSS'!M432,0),0))</f>
        <v>0</v>
      </c>
      <c r="N432" s="32">
        <f>VLOOKUP('Data Catalogue 2023_RSS'!N432,'Codebook Machine Read'!D:E,2,FALSE)</f>
        <v>32</v>
      </c>
      <c r="O432" s="32">
        <f>VLOOKUP('Data Catalogue 2023_RSS'!O432,'Codebook Machine Read'!A:B,2,FALSE)</f>
        <v>0</v>
      </c>
      <c r="P432" s="33">
        <f>VLOOKUP('Data Catalogue 2023_RSS'!P432,'Codebook Machine Read'!V:W,2,FALSE)</f>
        <v>8</v>
      </c>
      <c r="Q432" s="32">
        <f>VLOOKUP('Data Catalogue 2023_RSS'!Q432,'Codebook Machine Read'!Y:Z,2,FALSE)</f>
        <v>4</v>
      </c>
      <c r="R432" s="32">
        <f>VLOOKUP('Data Catalogue 2023_RSS'!R432,'Codebook Machine Read'!AB:AC,2,FALSE)</f>
        <v>1</v>
      </c>
      <c r="S432" s="34">
        <f>VLOOKUP('Data Catalogue 2023_Excel'!R432,'Codebook Machine Read'!G:H,2,FALSE)</f>
        <v>1</v>
      </c>
      <c r="T432" s="36">
        <f>'Data Catalogue 2023_RSS'!T432</f>
        <v>0</v>
      </c>
      <c r="U432" s="36">
        <f>'Data Catalogue 2023_RSS'!U432</f>
        <v>0</v>
      </c>
      <c r="V432" s="34">
        <f>VLOOKUP('Data Catalogue 2023_Excel'!S432,'Codebook Machine Read'!$P:$Q,2, FALSE)</f>
        <v>99</v>
      </c>
      <c r="W432" s="31" t="str">
        <f>'Data Catalogue 2023_RSS'!W432</f>
        <v>https://www.bnm.gov.my/documents/20124/938039/Climate+Change+and+Principle-based+Taxonomy.pdf</v>
      </c>
      <c r="X432" s="35">
        <f>'Data Catalogue 2023_RSS'!X432</f>
        <v>1</v>
      </c>
      <c r="Y432" s="35">
        <f>'Data Catalogue 2023_RSS'!Y432</f>
        <v>0</v>
      </c>
      <c r="Z432" s="35">
        <f>'Data Catalogue 2023_RSS'!Z432</f>
        <v>0</v>
      </c>
      <c r="AA432" s="35">
        <f>'Data Catalogue 2023_RSS'!AA432</f>
        <v>0</v>
      </c>
      <c r="AB432" s="35">
        <f>'Data Catalogue 2023_RSS'!AB432</f>
        <v>0</v>
      </c>
      <c r="AC432" s="35">
        <f>'Data Catalogue 2023_RSS'!AC432</f>
        <v>0</v>
      </c>
      <c r="AD432" s="35">
        <f>'Data Catalogue 2023_RSS'!AD432</f>
        <v>0</v>
      </c>
      <c r="AE432" s="35">
        <f>'Data Catalogue 2023_RSS'!AE432</f>
        <v>0</v>
      </c>
      <c r="AF432" s="31" t="str">
        <f>'Data Catalogue 2023_RSS'!AF432</f>
        <v xml:space="preserve">The Climate Change and Principle-Based Taxonomy (CCPT) aims to guide financial institutions in identifying and classifying economic activities that could contribute to climate change mitigation and adaptation. </v>
      </c>
    </row>
    <row r="433" spans="1:32" x14ac:dyDescent="0.2">
      <c r="A433" s="30">
        <f>'Data Catalogue 2023_RSS'!A433</f>
        <v>431</v>
      </c>
      <c r="B433" s="30">
        <f>'Data Catalogue 2023_RSS'!B433</f>
        <v>112</v>
      </c>
      <c r="C433" s="30">
        <f>'Data Catalogue 2023_RSS'!C433</f>
        <v>4</v>
      </c>
      <c r="D433" s="30" t="str">
        <f>'Data Catalogue 2023_RSS'!D433</f>
        <v>112.4</v>
      </c>
      <c r="E433" s="31" t="str">
        <f>'Data Catalogue 2023_RSS'!E433</f>
        <v>Climate-related disclosures and reporting guidelines for financial institutions</v>
      </c>
      <c r="F433" s="32">
        <f>VLOOKUP('Data Catalogue 2023_RSS'!F433,'Codebook Machine Read'!J:K,2,FALSE)</f>
        <v>6</v>
      </c>
      <c r="G433" s="32">
        <f>VLOOKUP('Data Catalogue 2023_RSS'!G433,'Codebook Machine Read'!AE:AF,2,FALSE)</f>
        <v>12</v>
      </c>
      <c r="H433" s="32" t="str">
        <f>'Data Catalogue 2023_RSS'!H433</f>
        <v>regulator</v>
      </c>
      <c r="I433" s="32">
        <f>'Data Catalogue 2023_RSS'!I433</f>
        <v>220</v>
      </c>
      <c r="J433" s="30" t="str">
        <f>'Data Catalogue 2023_RSS'!J433</f>
        <v>policyregstd.align.climdiscrepglfi.regulator.bnm</v>
      </c>
      <c r="K433" s="30" t="str">
        <f>'Data Catalogue 2023_RSS'!K433</f>
        <v>policyregstd.align.climdiscrepglfi.regulator.bnm.112.4</v>
      </c>
      <c r="L433" s="31" t="str">
        <f>'Data Catalogue 2023_RSS'!L433</f>
        <v>1. Recommendations of the Task Force on Climate-related Financial Disclosures (TCFD)
2. 2006 Intergovernmental Panel on Climate Change (IPCC) Guidelines for National GHG Inventories
3. Policy Documents/Guidelines issued by regulators e.g. BNM (CCPT and CRMSA), Bursa Malaysia, SC</v>
      </c>
      <c r="M433" s="32" cm="1">
        <f t="array" ref="M433">INDEX('Codebook Machine Read'!T:T,MATCH(TRUE,INDEX('Codebook Machine Read'!S:S='Data Catalogue 2023_RSS'!M433,0),0))</f>
        <v>0</v>
      </c>
      <c r="N433" s="32">
        <f>VLOOKUP('Data Catalogue 2023_RSS'!N433,'Codebook Machine Read'!D:E,2,FALSE)</f>
        <v>32</v>
      </c>
      <c r="O433" s="32">
        <f>VLOOKUP('Data Catalogue 2023_RSS'!O433,'Codebook Machine Read'!A:B,2,FALSE)</f>
        <v>0</v>
      </c>
      <c r="P433" s="33">
        <f>VLOOKUP('Data Catalogue 2023_RSS'!P433,'Codebook Machine Read'!V:W,2,FALSE)</f>
        <v>8</v>
      </c>
      <c r="Q433" s="32">
        <f>VLOOKUP('Data Catalogue 2023_RSS'!Q433,'Codebook Machine Read'!Y:Z,2,FALSE)</f>
        <v>4</v>
      </c>
      <c r="R433" s="32">
        <f>VLOOKUP('Data Catalogue 2023_RSS'!R433,'Codebook Machine Read'!AB:AC,2,FALSE)</f>
        <v>1</v>
      </c>
      <c r="S433" s="34">
        <f>VLOOKUP('Data Catalogue 2023_Excel'!R433,'Codebook Machine Read'!G:H,2,FALSE)</f>
        <v>1</v>
      </c>
      <c r="T433" s="36">
        <f>'Data Catalogue 2023_RSS'!T433</f>
        <v>0</v>
      </c>
      <c r="U433" s="36">
        <f>'Data Catalogue 2023_RSS'!U433</f>
        <v>0</v>
      </c>
      <c r="V433" s="34">
        <f>VLOOKUP('Data Catalogue 2023_Excel'!S433,'Codebook Machine Read'!$P:$Q,2, FALSE)</f>
        <v>99</v>
      </c>
      <c r="W433" s="31" t="str">
        <f>'Data Catalogue 2023_RSS'!W433</f>
        <v>https://www.bnm.gov.my/documents/20124/3770663/DP_2024_CRST.pdf</v>
      </c>
      <c r="X433" s="35">
        <f>'Data Catalogue 2023_RSS'!X433</f>
        <v>1</v>
      </c>
      <c r="Y433" s="35">
        <f>'Data Catalogue 2023_RSS'!Y433</f>
        <v>0</v>
      </c>
      <c r="Z433" s="35">
        <f>'Data Catalogue 2023_RSS'!Z433</f>
        <v>0</v>
      </c>
      <c r="AA433" s="35">
        <f>'Data Catalogue 2023_RSS'!AA433</f>
        <v>0</v>
      </c>
      <c r="AB433" s="35">
        <f>'Data Catalogue 2023_RSS'!AB433</f>
        <v>0</v>
      </c>
      <c r="AC433" s="35">
        <f>'Data Catalogue 2023_RSS'!AC433</f>
        <v>0</v>
      </c>
      <c r="AD433" s="35">
        <f>'Data Catalogue 2023_RSS'!AD433</f>
        <v>0</v>
      </c>
      <c r="AE433" s="35">
        <f>'Data Catalogue 2023_RSS'!AE433</f>
        <v>0</v>
      </c>
      <c r="AF433" s="31" t="str">
        <f>'Data Catalogue 2023_RSS'!AF433</f>
        <v>The 2024 Climate Risk Stress Testing Exercise (CRST) discussion paper sets out Bank Negara Malaysia’s proposed framework and elements of the industry-wide climate risk stress testing exercise in 2024.</v>
      </c>
    </row>
    <row r="434" spans="1:32" x14ac:dyDescent="0.2">
      <c r="A434" s="30">
        <f>'Data Catalogue 2023_RSS'!A434</f>
        <v>432</v>
      </c>
      <c r="B434" s="30">
        <f>'Data Catalogue 2023_RSS'!B434</f>
        <v>112</v>
      </c>
      <c r="C434" s="30">
        <f>'Data Catalogue 2023_RSS'!C434</f>
        <v>5</v>
      </c>
      <c r="D434" s="30" t="str">
        <f>'Data Catalogue 2023_RSS'!D434</f>
        <v>112.5</v>
      </c>
      <c r="E434" s="31" t="str">
        <f>'Data Catalogue 2023_RSS'!E434</f>
        <v>Climate-related disclosures and reporting guidelines for financial institutions</v>
      </c>
      <c r="F434" s="32">
        <f>VLOOKUP('Data Catalogue 2023_RSS'!F434,'Codebook Machine Read'!J:K,2,FALSE)</f>
        <v>6</v>
      </c>
      <c r="G434" s="32">
        <f>VLOOKUP('Data Catalogue 2023_RSS'!G434,'Codebook Machine Read'!AE:AF,2,FALSE)</f>
        <v>12</v>
      </c>
      <c r="H434" s="32" t="str">
        <f>'Data Catalogue 2023_RSS'!H434</f>
        <v>regulator</v>
      </c>
      <c r="I434" s="32">
        <f>'Data Catalogue 2023_RSS'!I434</f>
        <v>220</v>
      </c>
      <c r="J434" s="30" t="str">
        <f>'Data Catalogue 2023_RSS'!J434</f>
        <v>policyregstd.align.climdiscrepglfi.regulator.bursa</v>
      </c>
      <c r="K434" s="30" t="str">
        <f>'Data Catalogue 2023_RSS'!K434</f>
        <v>policyregstd.align.climdiscrepglfi.regulator.bursa.112.5</v>
      </c>
      <c r="L434" s="31" t="str">
        <f>'Data Catalogue 2023_RSS'!L434</f>
        <v>1. Recommendations of the Task Force on Climate-related Financial Disclosures (TCFD)
2. 2006 Intergovernmental Panel on Climate Change (IPCC) Guidelines for National GHG Inventories
3. Policy Documents/Guidelines issued by regulators e.g. BNM (CCPT and CRMSA), Bursa Malaysia, SC</v>
      </c>
      <c r="M434" s="32" cm="1">
        <f t="array" ref="M434">INDEX('Codebook Machine Read'!T:T,MATCH(TRUE,INDEX('Codebook Machine Read'!S:S='Data Catalogue 2023_RSS'!M434,0),0))</f>
        <v>0</v>
      </c>
      <c r="N434" s="32">
        <f>VLOOKUP('Data Catalogue 2023_RSS'!N434,'Codebook Machine Read'!D:E,2,FALSE)</f>
        <v>32</v>
      </c>
      <c r="O434" s="32">
        <f>VLOOKUP('Data Catalogue 2023_RSS'!O434,'Codebook Machine Read'!A:B,2,FALSE)</f>
        <v>0</v>
      </c>
      <c r="P434" s="33">
        <f>VLOOKUP('Data Catalogue 2023_RSS'!P434,'Codebook Machine Read'!V:W,2,FALSE)</f>
        <v>13</v>
      </c>
      <c r="Q434" s="32">
        <f>VLOOKUP('Data Catalogue 2023_RSS'!Q434,'Codebook Machine Read'!Y:Z,2,FALSE)</f>
        <v>1</v>
      </c>
      <c r="R434" s="32">
        <f>VLOOKUP('Data Catalogue 2023_RSS'!R434,'Codebook Machine Read'!AB:AC,2,FALSE)</f>
        <v>1</v>
      </c>
      <c r="S434" s="34">
        <f>VLOOKUP('Data Catalogue 2023_Excel'!R434,'Codebook Machine Read'!G:H,2,FALSE)</f>
        <v>1</v>
      </c>
      <c r="T434" s="36">
        <f>'Data Catalogue 2023_RSS'!T434</f>
        <v>0</v>
      </c>
      <c r="U434" s="36">
        <f>'Data Catalogue 2023_RSS'!U434</f>
        <v>0</v>
      </c>
      <c r="V434" s="34">
        <f>VLOOKUP('Data Catalogue 2023_Excel'!S434,'Codebook Machine Read'!$P:$Q,2, FALSE)</f>
        <v>99</v>
      </c>
      <c r="W434" s="31" t="str">
        <f>'Data Catalogue 2023_RSS'!W434</f>
        <v>https://bursasustain.bursamalaysia.com/droplet-details/resources/sustainability-reporting-guide-3rd-edition</v>
      </c>
      <c r="X434" s="35">
        <f>'Data Catalogue 2023_RSS'!X434</f>
        <v>1</v>
      </c>
      <c r="Y434" s="35">
        <f>'Data Catalogue 2023_RSS'!Y434</f>
        <v>0</v>
      </c>
      <c r="Z434" s="35">
        <f>'Data Catalogue 2023_RSS'!Z434</f>
        <v>0</v>
      </c>
      <c r="AA434" s="35">
        <f>'Data Catalogue 2023_RSS'!AA434</f>
        <v>0</v>
      </c>
      <c r="AB434" s="35">
        <f>'Data Catalogue 2023_RSS'!AB434</f>
        <v>0</v>
      </c>
      <c r="AC434" s="35">
        <f>'Data Catalogue 2023_RSS'!AC434</f>
        <v>0</v>
      </c>
      <c r="AD434" s="35">
        <f>'Data Catalogue 2023_RSS'!AD434</f>
        <v>0</v>
      </c>
      <c r="AE434" s="35">
        <f>'Data Catalogue 2023_RSS'!AE434</f>
        <v>0</v>
      </c>
      <c r="AF434" s="31" t="str">
        <f>'Data Catalogue 2023_RSS'!AF434</f>
        <v>The Sustainability Reporting Guide and Toolkits detail the business case for embedding sustainability and provides guidance on how this can be achieved. It also provides specific guidance on the information that should be disclosed when producing a Sustainability Statement in the Annual Report in accordance with Bursa Malaysia’s Listing Requirements.</v>
      </c>
    </row>
    <row r="435" spans="1:32" x14ac:dyDescent="0.2">
      <c r="A435" s="30">
        <f>'Data Catalogue 2023_RSS'!A435</f>
        <v>433</v>
      </c>
      <c r="B435" s="30">
        <f>'Data Catalogue 2023_RSS'!B435</f>
        <v>112</v>
      </c>
      <c r="C435" s="30">
        <f>'Data Catalogue 2023_RSS'!C435</f>
        <v>6</v>
      </c>
      <c r="D435" s="30" t="str">
        <f>'Data Catalogue 2023_RSS'!D435</f>
        <v>112.6</v>
      </c>
      <c r="E435" s="31" t="str">
        <f>'Data Catalogue 2023_RSS'!E435</f>
        <v>Climate-related disclosures and reporting guidelines for financial institutions</v>
      </c>
      <c r="F435" s="32">
        <f>VLOOKUP('Data Catalogue 2023_RSS'!F435,'Codebook Machine Read'!J:K,2,FALSE)</f>
        <v>6</v>
      </c>
      <c r="G435" s="32">
        <f>VLOOKUP('Data Catalogue 2023_RSS'!G435,'Codebook Machine Read'!AE:AF,2,FALSE)</f>
        <v>12</v>
      </c>
      <c r="H435" s="32" t="str">
        <f>'Data Catalogue 2023_RSS'!H435</f>
        <v>regulator</v>
      </c>
      <c r="I435" s="32">
        <f>'Data Catalogue 2023_RSS'!I435</f>
        <v>220</v>
      </c>
      <c r="J435" s="30" t="str">
        <f>'Data Catalogue 2023_RSS'!J435</f>
        <v>policyregstd.align.climdiscrepglfi.regulator.pcaf</v>
      </c>
      <c r="K435" s="30" t="str">
        <f>'Data Catalogue 2023_RSS'!K435</f>
        <v>policyregstd.align.climdiscrepglfi.regulator.pcaf.112.6</v>
      </c>
      <c r="L435" s="31" t="str">
        <f>'Data Catalogue 2023_RSS'!L435</f>
        <v>1. Recommendations of the Task Force on Climate-related Financial Disclosures (TCFD)
2. 2006 Intergovernmental Panel on Climate Change (IPCC) Guidelines for National GHG Inventories
3. Policy Documents/Guidelines issued by regulators e.g. BNM (CCPT and CRMSA), Bursa Malaysia, SC</v>
      </c>
      <c r="M435" s="32" cm="1">
        <f t="array" ref="M435">INDEX('Codebook Machine Read'!T:T,MATCH(TRUE,INDEX('Codebook Machine Read'!S:S='Data Catalogue 2023_RSS'!M435,0),0))</f>
        <v>0</v>
      </c>
      <c r="N435" s="32">
        <f>VLOOKUP('Data Catalogue 2023_RSS'!N435,'Codebook Machine Read'!D:E,2,FALSE)</f>
        <v>32</v>
      </c>
      <c r="O435" s="32">
        <f>VLOOKUP('Data Catalogue 2023_RSS'!O435,'Codebook Machine Read'!A:B,2,FALSE)</f>
        <v>0</v>
      </c>
      <c r="P435" s="33">
        <f>VLOOKUP('Data Catalogue 2023_RSS'!P435,'Codebook Machine Read'!V:W,2,FALSE)</f>
        <v>111</v>
      </c>
      <c r="Q435" s="32">
        <f>VLOOKUP('Data Catalogue 2023_RSS'!Q435,'Codebook Machine Read'!Y:Z,2,FALSE)</f>
        <v>2</v>
      </c>
      <c r="R435" s="32">
        <f>VLOOKUP('Data Catalogue 2023_RSS'!R435,'Codebook Machine Read'!AB:AC,2,FALSE)</f>
        <v>2</v>
      </c>
      <c r="S435" s="34">
        <f>VLOOKUP('Data Catalogue 2023_Excel'!R435,'Codebook Machine Read'!G:H,2,FALSE)</f>
        <v>1</v>
      </c>
      <c r="T435" s="36">
        <f>'Data Catalogue 2023_RSS'!T435</f>
        <v>0</v>
      </c>
      <c r="U435" s="36">
        <f>'Data Catalogue 2023_RSS'!U435</f>
        <v>0</v>
      </c>
      <c r="V435" s="34">
        <f>VLOOKUP('Data Catalogue 2023_Excel'!S435,'Codebook Machine Read'!$P:$Q,2, FALSE)</f>
        <v>99</v>
      </c>
      <c r="W435" s="31" t="str">
        <f>'Data Catalogue 2023_RSS'!W435</f>
        <v>https://carbonaccountingfinancials.com/standard</v>
      </c>
      <c r="X435" s="35">
        <f>'Data Catalogue 2023_RSS'!X435</f>
        <v>1</v>
      </c>
      <c r="Y435" s="35">
        <f>'Data Catalogue 2023_RSS'!Y435</f>
        <v>0</v>
      </c>
      <c r="Z435" s="35">
        <f>'Data Catalogue 2023_RSS'!Z435</f>
        <v>0</v>
      </c>
      <c r="AA435" s="35">
        <f>'Data Catalogue 2023_RSS'!AA435</f>
        <v>0</v>
      </c>
      <c r="AB435" s="35">
        <f>'Data Catalogue 2023_RSS'!AB435</f>
        <v>0</v>
      </c>
      <c r="AC435" s="35">
        <f>'Data Catalogue 2023_RSS'!AC435</f>
        <v>0</v>
      </c>
      <c r="AD435" s="35">
        <f>'Data Catalogue 2023_RSS'!AD435</f>
        <v>0</v>
      </c>
      <c r="AE435" s="35">
        <f>'Data Catalogue 2023_RSS'!AE435</f>
        <v>0</v>
      </c>
      <c r="AF435" s="31" t="str">
        <f>'Data Catalogue 2023_RSS'!AF435</f>
        <v>The Global GHG Accounting and Reporting Standard, developed by the PCAF Global Core Team, is comprised of three parts.
Part A - Financed Emissions provides detailed methodological guidance to measure and disclose GHG emissions associated with seven asset classes as well as guidance on emission removals;
Part B – Facilitated Emissions provides methodological guidance for measuring and reporting the GHG emissions associated with the capital markets transactions (to be launched); and
Part C – Insurance-Associated Emissions provides methodological guidance for measuring and reporting the GHG emissions associated to re/insurance underwriting.</v>
      </c>
    </row>
    <row r="436" spans="1:32" x14ac:dyDescent="0.2">
      <c r="A436" s="30">
        <f>'Data Catalogue 2023_RSS'!A436</f>
        <v>434</v>
      </c>
      <c r="B436" s="30">
        <f>'Data Catalogue 2023_RSS'!B436</f>
        <v>112</v>
      </c>
      <c r="C436" s="30">
        <f>'Data Catalogue 2023_RSS'!C436</f>
        <v>7</v>
      </c>
      <c r="D436" s="30" t="str">
        <f>'Data Catalogue 2023_RSS'!D436</f>
        <v>112.7</v>
      </c>
      <c r="E436" s="31" t="str">
        <f>'Data Catalogue 2023_RSS'!E436</f>
        <v>Climate-related disclosures and reporting guidelines for financial institutions</v>
      </c>
      <c r="F436" s="32">
        <f>VLOOKUP('Data Catalogue 2023_RSS'!F436,'Codebook Machine Read'!J:K,2,FALSE)</f>
        <v>6</v>
      </c>
      <c r="G436" s="32">
        <f>VLOOKUP('Data Catalogue 2023_RSS'!G436,'Codebook Machine Read'!AE:AF,2,FALSE)</f>
        <v>12</v>
      </c>
      <c r="H436" s="32" t="str">
        <f>'Data Catalogue 2023_RSS'!H436</f>
        <v>regulator</v>
      </c>
      <c r="I436" s="32">
        <f>'Data Catalogue 2023_RSS'!I436</f>
        <v>220</v>
      </c>
      <c r="J436" s="30" t="str">
        <f>'Data Catalogue 2023_RSS'!J436</f>
        <v>policyregstd.align.climdiscrepglfi.regulator.ghgprotoco</v>
      </c>
      <c r="K436" s="30" t="str">
        <f>'Data Catalogue 2023_RSS'!K436</f>
        <v>policyregstd.align.climdiscrepglfi.regulator.ghgprotoco.112.7</v>
      </c>
      <c r="L436" s="31" t="str">
        <f>'Data Catalogue 2023_RSS'!L436</f>
        <v>1. Recommendations of the Task Force on Climate-related Financial Disclosures (TCFD)
2. 2006 Intergovernmental Panel on Climate Change (IPCC) Guidelines for National GHG Inventories
3. Policy Documents/Guidelines issued by regulators e.g. BNM (CCPT and CRMSA), Bursa Malaysia, SC</v>
      </c>
      <c r="M436" s="32" cm="1">
        <f t="array" ref="M436">INDEX('Codebook Machine Read'!T:T,MATCH(TRUE,INDEX('Codebook Machine Read'!S:S='Data Catalogue 2023_RSS'!M436,0),0))</f>
        <v>0</v>
      </c>
      <c r="N436" s="32">
        <f>VLOOKUP('Data Catalogue 2023_RSS'!N436,'Codebook Machine Read'!D:E,2,FALSE)</f>
        <v>32</v>
      </c>
      <c r="O436" s="32">
        <f>VLOOKUP('Data Catalogue 2023_RSS'!O436,'Codebook Machine Read'!A:B,2,FALSE)</f>
        <v>0</v>
      </c>
      <c r="P436" s="33">
        <f>VLOOKUP('Data Catalogue 2023_RSS'!P436,'Codebook Machine Read'!V:W,2,FALSE)</f>
        <v>66</v>
      </c>
      <c r="Q436" s="32">
        <f>VLOOKUP('Data Catalogue 2023_RSS'!Q436,'Codebook Machine Read'!Y:Z,2,FALSE)</f>
        <v>2</v>
      </c>
      <c r="R436" s="32">
        <f>VLOOKUP('Data Catalogue 2023_RSS'!R436,'Codebook Machine Read'!AB:AC,2,FALSE)</f>
        <v>2</v>
      </c>
      <c r="S436" s="34">
        <f>VLOOKUP('Data Catalogue 2023_Excel'!R436,'Codebook Machine Read'!G:H,2,FALSE)</f>
        <v>1</v>
      </c>
      <c r="T436" s="36">
        <f>'Data Catalogue 2023_RSS'!T436</f>
        <v>0</v>
      </c>
      <c r="U436" s="36">
        <f>'Data Catalogue 2023_RSS'!U436</f>
        <v>0</v>
      </c>
      <c r="V436" s="34">
        <f>VLOOKUP('Data Catalogue 2023_Excel'!S436,'Codebook Machine Read'!$P:$Q,2, FALSE)</f>
        <v>99</v>
      </c>
      <c r="W436" s="31" t="str">
        <f>'Data Catalogue 2023_RSS'!W436</f>
        <v>https://ghgprotocol.org/corporate-standard</v>
      </c>
      <c r="X436" s="35">
        <f>'Data Catalogue 2023_RSS'!X436</f>
        <v>1</v>
      </c>
      <c r="Y436" s="35">
        <f>'Data Catalogue 2023_RSS'!Y436</f>
        <v>0</v>
      </c>
      <c r="Z436" s="35">
        <f>'Data Catalogue 2023_RSS'!Z436</f>
        <v>0</v>
      </c>
      <c r="AA436" s="35">
        <f>'Data Catalogue 2023_RSS'!AA436</f>
        <v>0</v>
      </c>
      <c r="AB436" s="35">
        <f>'Data Catalogue 2023_RSS'!AB436</f>
        <v>0</v>
      </c>
      <c r="AC436" s="35">
        <f>'Data Catalogue 2023_RSS'!AC436</f>
        <v>0</v>
      </c>
      <c r="AD436" s="35">
        <f>'Data Catalogue 2023_RSS'!AD436</f>
        <v>0</v>
      </c>
      <c r="AE436" s="35">
        <f>'Data Catalogue 2023_RSS'!AE436</f>
        <v>0</v>
      </c>
      <c r="AF436" s="31" t="str">
        <f>'Data Catalogue 2023_RSS'!AF436</f>
        <v>The GHG Protocol Corporate Accounting and Reporting Standard provides requirements and guidance for companies and other organizations preparing a corporate-level GHG emissions inventory.</v>
      </c>
    </row>
    <row r="437" spans="1:32" x14ac:dyDescent="0.2">
      <c r="A437" s="30">
        <f>'Data Catalogue 2023_RSS'!A437</f>
        <v>435</v>
      </c>
      <c r="B437" s="30">
        <f>'Data Catalogue 2023_RSS'!B437</f>
        <v>112</v>
      </c>
      <c r="C437" s="30">
        <f>'Data Catalogue 2023_RSS'!C437</f>
        <v>8</v>
      </c>
      <c r="D437" s="30" t="str">
        <f>'Data Catalogue 2023_RSS'!D437</f>
        <v>112.8</v>
      </c>
      <c r="E437" s="31" t="str">
        <f>'Data Catalogue 2023_RSS'!E437</f>
        <v>Climate-related disclosures and reporting guidelines for financial institutions</v>
      </c>
      <c r="F437" s="32">
        <f>VLOOKUP('Data Catalogue 2023_RSS'!F437,'Codebook Machine Read'!J:K,2,FALSE)</f>
        <v>6</v>
      </c>
      <c r="G437" s="32">
        <f>VLOOKUP('Data Catalogue 2023_RSS'!G437,'Codebook Machine Read'!AE:AF,2,FALSE)</f>
        <v>12</v>
      </c>
      <c r="H437" s="32" t="str">
        <f>'Data Catalogue 2023_RSS'!H437</f>
        <v>regulator</v>
      </c>
      <c r="I437" s="32">
        <f>'Data Catalogue 2023_RSS'!I437</f>
        <v>220</v>
      </c>
      <c r="J437" s="30" t="str">
        <f>'Data Catalogue 2023_RSS'!J437</f>
        <v>policyregstd.align.climdiscrepglfi.regulator.ipcc</v>
      </c>
      <c r="K437" s="30" t="str">
        <f>'Data Catalogue 2023_RSS'!K437</f>
        <v>policyregstd.align.climdiscrepglfi.regulator.ipcc.112.8</v>
      </c>
      <c r="L437" s="31" t="str">
        <f>'Data Catalogue 2023_RSS'!L437</f>
        <v>1. Recommendations of the Task Force on Climate-related Financial Disclosures (TCFD)
2. 2006 Intergovernmental Panel on Climate Change (IPCC) Guidelines for National GHG Inventories
3. Policy Documents/Guidelines issued by regulators e.g. BNM (CCPT and CRMSA), Bursa Malaysia, SC</v>
      </c>
      <c r="M437" s="32" cm="1">
        <f t="array" ref="M437">INDEX('Codebook Machine Read'!T:T,MATCH(TRUE,INDEX('Codebook Machine Read'!S:S='Data Catalogue 2023_RSS'!M437,0),0))</f>
        <v>0</v>
      </c>
      <c r="N437" s="32">
        <f>VLOOKUP('Data Catalogue 2023_RSS'!N437,'Codebook Machine Read'!D:E,2,FALSE)</f>
        <v>32</v>
      </c>
      <c r="O437" s="32">
        <f>VLOOKUP('Data Catalogue 2023_RSS'!O437,'Codebook Machine Read'!A:B,2,FALSE)</f>
        <v>0</v>
      </c>
      <c r="P437" s="33">
        <f>VLOOKUP('Data Catalogue 2023_RSS'!P437,'Codebook Machine Read'!V:W,2,FALSE)</f>
        <v>72</v>
      </c>
      <c r="Q437" s="32">
        <f>VLOOKUP('Data Catalogue 2023_RSS'!Q437,'Codebook Machine Read'!Y:Z,2,FALSE)</f>
        <v>3</v>
      </c>
      <c r="R437" s="32">
        <f>VLOOKUP('Data Catalogue 2023_RSS'!R437,'Codebook Machine Read'!AB:AC,2,FALSE)</f>
        <v>2</v>
      </c>
      <c r="S437" s="34">
        <f>VLOOKUP('Data Catalogue 2023_Excel'!R437,'Codebook Machine Read'!G:H,2,FALSE)</f>
        <v>1</v>
      </c>
      <c r="T437" s="36">
        <f>'Data Catalogue 2023_RSS'!T437</f>
        <v>0</v>
      </c>
      <c r="U437" s="36">
        <f>'Data Catalogue 2023_RSS'!U437</f>
        <v>0</v>
      </c>
      <c r="V437" s="34">
        <f>VLOOKUP('Data Catalogue 2023_Excel'!S437,'Codebook Machine Read'!$P:$Q,2, FALSE)</f>
        <v>99</v>
      </c>
      <c r="W437" s="31" t="str">
        <f>'Data Catalogue 2023_RSS'!W437</f>
        <v>https://www.ipcc.ch/report/2006-ipcc-guidelines-for-national-greenhouse-gas-inventories/</v>
      </c>
      <c r="X437" s="35">
        <f>'Data Catalogue 2023_RSS'!X437</f>
        <v>1</v>
      </c>
      <c r="Y437" s="35">
        <f>'Data Catalogue 2023_RSS'!Y437</f>
        <v>0</v>
      </c>
      <c r="Z437" s="35">
        <f>'Data Catalogue 2023_RSS'!Z437</f>
        <v>0</v>
      </c>
      <c r="AA437" s="35">
        <f>'Data Catalogue 2023_RSS'!AA437</f>
        <v>0</v>
      </c>
      <c r="AB437" s="35">
        <f>'Data Catalogue 2023_RSS'!AB437</f>
        <v>0</v>
      </c>
      <c r="AC437" s="35">
        <f>'Data Catalogue 2023_RSS'!AC437</f>
        <v>0</v>
      </c>
      <c r="AD437" s="35">
        <f>'Data Catalogue 2023_RSS'!AD437</f>
        <v>0</v>
      </c>
      <c r="AE437" s="35">
        <f>'Data Catalogue 2023_RSS'!AE437</f>
        <v>0</v>
      </c>
      <c r="AF437" s="31" t="str">
        <f>'Data Catalogue 2023_RSS'!AF437</f>
        <v>The 2006 IPCC Guidelines for National Greenhouse Gas Inventories (2006 IPCC Guidelines) provide methodologies for estimating national inventories of anthropogenic emissions by sources and removals by sinks 
of greenhouse gases.</v>
      </c>
    </row>
    <row r="438" spans="1:32" x14ac:dyDescent="0.2">
      <c r="A438" s="30">
        <f>'Data Catalogue 2023_RSS'!A438</f>
        <v>436</v>
      </c>
      <c r="B438" s="30">
        <f>'Data Catalogue 2023_RSS'!B438</f>
        <v>112</v>
      </c>
      <c r="C438" s="30">
        <f>'Data Catalogue 2023_RSS'!C438</f>
        <v>9</v>
      </c>
      <c r="D438" s="30" t="str">
        <f>'Data Catalogue 2023_RSS'!D438</f>
        <v>112.9</v>
      </c>
      <c r="E438" s="31" t="str">
        <f>'Data Catalogue 2023_RSS'!E438</f>
        <v>Climate-related disclosures and reporting guidelines for financial institutions</v>
      </c>
      <c r="F438" s="32">
        <f>VLOOKUP('Data Catalogue 2023_RSS'!F438,'Codebook Machine Read'!J:K,2,FALSE)</f>
        <v>6</v>
      </c>
      <c r="G438" s="32">
        <f>VLOOKUP('Data Catalogue 2023_RSS'!G438,'Codebook Machine Read'!AE:AF,2,FALSE)</f>
        <v>12</v>
      </c>
      <c r="H438" s="32" t="str">
        <f>'Data Catalogue 2023_RSS'!H438</f>
        <v>regulator</v>
      </c>
      <c r="I438" s="32">
        <f>'Data Catalogue 2023_RSS'!I438</f>
        <v>220</v>
      </c>
      <c r="J438" s="30" t="str">
        <f>'Data Catalogue 2023_RSS'!J438</f>
        <v>policyregstd.align.climdiscrepglfi.regulator.issb</v>
      </c>
      <c r="K438" s="30" t="str">
        <f>'Data Catalogue 2023_RSS'!K438</f>
        <v>policyregstd.align.climdiscrepglfi.regulator.issb.112.9</v>
      </c>
      <c r="L438" s="31" t="str">
        <f>'Data Catalogue 2023_RSS'!L438</f>
        <v>1. Recommendations of the Task Force on Climate-related Financial Disclosures (TCFD)
2. 2006 Intergovernmental Panel on Climate Change (IPCC) Guidelines for National GHG Inventories
3. Policy Documents/Guidelines issued by regulators e.g. BNM (CCPT and CRMSA), Bursa Malaysia, SC</v>
      </c>
      <c r="M438" s="32" cm="1">
        <f t="array" ref="M438">INDEX('Codebook Machine Read'!T:T,MATCH(TRUE,INDEX('Codebook Machine Read'!S:S='Data Catalogue 2023_RSS'!M438,0),0))</f>
        <v>0</v>
      </c>
      <c r="N438" s="32">
        <f>VLOOKUP('Data Catalogue 2023_RSS'!N438,'Codebook Machine Read'!D:E,2,FALSE)</f>
        <v>32</v>
      </c>
      <c r="O438" s="32">
        <f>VLOOKUP('Data Catalogue 2023_RSS'!O438,'Codebook Machine Read'!A:B,2,FALSE)</f>
        <v>0</v>
      </c>
      <c r="P438" s="33">
        <f>VLOOKUP('Data Catalogue 2023_RSS'!P438,'Codebook Machine Read'!V:W,2,FALSE)</f>
        <v>79</v>
      </c>
      <c r="Q438" s="32">
        <f>VLOOKUP('Data Catalogue 2023_RSS'!Q438,'Codebook Machine Read'!Y:Z,2,FALSE)</f>
        <v>3</v>
      </c>
      <c r="R438" s="32">
        <f>VLOOKUP('Data Catalogue 2023_RSS'!R438,'Codebook Machine Read'!AB:AC,2,FALSE)</f>
        <v>2</v>
      </c>
      <c r="S438" s="34">
        <f>VLOOKUP('Data Catalogue 2023_Excel'!R438,'Codebook Machine Read'!G:H,2,FALSE)</f>
        <v>1</v>
      </c>
      <c r="T438" s="36">
        <f>'Data Catalogue 2023_RSS'!T438</f>
        <v>0</v>
      </c>
      <c r="U438" s="36">
        <f>'Data Catalogue 2023_RSS'!U438</f>
        <v>0</v>
      </c>
      <c r="V438" s="34">
        <f>VLOOKUP('Data Catalogue 2023_Excel'!S438,'Codebook Machine Read'!$P:$Q,2, FALSE)</f>
        <v>99</v>
      </c>
      <c r="W438" s="31" t="str">
        <f>'Data Catalogue 2023_RSS'!W438</f>
        <v>https://www.ifrs.org/issued-standards/ifrs-sustainability-standards-navigator/</v>
      </c>
      <c r="X438" s="35">
        <f>'Data Catalogue 2023_RSS'!X438</f>
        <v>1</v>
      </c>
      <c r="Y438" s="35">
        <f>'Data Catalogue 2023_RSS'!Y438</f>
        <v>0</v>
      </c>
      <c r="Z438" s="35">
        <f>'Data Catalogue 2023_RSS'!Z438</f>
        <v>0</v>
      </c>
      <c r="AA438" s="35">
        <f>'Data Catalogue 2023_RSS'!AA438</f>
        <v>0</v>
      </c>
      <c r="AB438" s="35">
        <f>'Data Catalogue 2023_RSS'!AB438</f>
        <v>0</v>
      </c>
      <c r="AC438" s="35">
        <f>'Data Catalogue 2023_RSS'!AC438</f>
        <v>0</v>
      </c>
      <c r="AD438" s="35">
        <f>'Data Catalogue 2023_RSS'!AD438</f>
        <v>0</v>
      </c>
      <c r="AE438" s="35">
        <f>'Data Catalogue 2023_RSS'!AE438</f>
        <v>0</v>
      </c>
      <c r="AF438" s="31" t="str">
        <f>'Data Catalogue 2023_RSS'!AF438</f>
        <v>IFRS S1 provides a set of disclosure requirements designed to enable companies to communicate to investors about the sustainability-related risks and opportunities they face over the short, medium and long term. IFRS S2 sets out specific climate-related disclosures and is designed to be used with IFRS S1. Both fully incorporate the recommendations of the Task Force on Climate-related Financial Disclosures (TCFD).</v>
      </c>
    </row>
    <row r="439" spans="1:32" x14ac:dyDescent="0.2">
      <c r="A439" s="30">
        <f>'Data Catalogue 2023_RSS'!A439</f>
        <v>437</v>
      </c>
      <c r="B439" s="30">
        <f>'Data Catalogue 2023_RSS'!B439</f>
        <v>112</v>
      </c>
      <c r="C439" s="30">
        <f>'Data Catalogue 2023_RSS'!C439</f>
        <v>10</v>
      </c>
      <c r="D439" s="30" t="str">
        <f>'Data Catalogue 2023_RSS'!D439</f>
        <v>112.10</v>
      </c>
      <c r="E439" s="31" t="str">
        <f>'Data Catalogue 2023_RSS'!E439</f>
        <v>Climate-related disclosures and reporting guidelines for financial institutions</v>
      </c>
      <c r="F439" s="32">
        <f>VLOOKUP('Data Catalogue 2023_RSS'!F439,'Codebook Machine Read'!J:K,2,FALSE)</f>
        <v>6</v>
      </c>
      <c r="G439" s="32">
        <f>VLOOKUP('Data Catalogue 2023_RSS'!G439,'Codebook Machine Read'!AE:AF,2,FALSE)</f>
        <v>12</v>
      </c>
      <c r="H439" s="32" t="str">
        <f>'Data Catalogue 2023_RSS'!H439</f>
        <v>regulator</v>
      </c>
      <c r="I439" s="32">
        <f>'Data Catalogue 2023_RSS'!I439</f>
        <v>220</v>
      </c>
      <c r="J439" s="30" t="str">
        <f>'Data Catalogue 2023_RSS'!J439</f>
        <v>policyregstd.align.climdiscrepglfi.regulator.sc</v>
      </c>
      <c r="K439" s="30" t="str">
        <f>'Data Catalogue 2023_RSS'!K439</f>
        <v>policyregstd.align.climdiscrepglfi.regulator.sc.112.10</v>
      </c>
      <c r="L439" s="31" t="str">
        <f>'Data Catalogue 2023_RSS'!L439</f>
        <v>1. Recommendations of the Task Force on Climate-related Financial Disclosures (TCFD)
2. 2006 Intergovernmental Panel on Climate Change (IPCC) Guidelines for National GHG Inventories
3. Policy Documents/Guidelines issued by regulators e.g. BNM (CCPT and CRMSA), Bursa Malaysia, SC</v>
      </c>
      <c r="M439" s="32" cm="1">
        <f t="array" ref="M439">INDEX('Codebook Machine Read'!T:T,MATCH(TRUE,INDEX('Codebook Machine Read'!S:S='Data Catalogue 2023_RSS'!M439,0),0))</f>
        <v>0</v>
      </c>
      <c r="N439" s="32">
        <f>VLOOKUP('Data Catalogue 2023_RSS'!N439,'Codebook Machine Read'!D:E,2,FALSE)</f>
        <v>32</v>
      </c>
      <c r="O439" s="32">
        <f>VLOOKUP('Data Catalogue 2023_RSS'!O439,'Codebook Machine Read'!A:B,2,FALSE)</f>
        <v>0</v>
      </c>
      <c r="P439" s="33">
        <f>VLOOKUP('Data Catalogue 2023_RSS'!P439,'Codebook Machine Read'!V:W,2,FALSE)</f>
        <v>124</v>
      </c>
      <c r="Q439" s="32">
        <f>VLOOKUP('Data Catalogue 2023_RSS'!Q439,'Codebook Machine Read'!Y:Z,2,FALSE)</f>
        <v>4</v>
      </c>
      <c r="R439" s="32">
        <f>VLOOKUP('Data Catalogue 2023_RSS'!R439,'Codebook Machine Read'!AB:AC,2,FALSE)</f>
        <v>1</v>
      </c>
      <c r="S439" s="34">
        <f>VLOOKUP('Data Catalogue 2023_Excel'!R439,'Codebook Machine Read'!G:H,2,FALSE)</f>
        <v>1</v>
      </c>
      <c r="T439" s="36">
        <f>'Data Catalogue 2023_RSS'!T439</f>
        <v>0</v>
      </c>
      <c r="U439" s="36">
        <f>'Data Catalogue 2023_RSS'!U439</f>
        <v>0</v>
      </c>
      <c r="V439" s="34">
        <f>VLOOKUP('Data Catalogue 2023_Excel'!S439,'Codebook Machine Read'!$P:$Q,2, FALSE)</f>
        <v>99</v>
      </c>
      <c r="W439" s="31" t="str">
        <f>'Data Catalogue 2023_RSS'!W439</f>
        <v>https://www.sc.com.my/development/sri</v>
      </c>
      <c r="X439" s="35">
        <f>'Data Catalogue 2023_RSS'!X439</f>
        <v>1</v>
      </c>
      <c r="Y439" s="35">
        <f>'Data Catalogue 2023_RSS'!Y439</f>
        <v>0</v>
      </c>
      <c r="Z439" s="35">
        <f>'Data Catalogue 2023_RSS'!Z439</f>
        <v>0</v>
      </c>
      <c r="AA439" s="35">
        <f>'Data Catalogue 2023_RSS'!AA439</f>
        <v>0</v>
      </c>
      <c r="AB439" s="35">
        <f>'Data Catalogue 2023_RSS'!AB439</f>
        <v>0</v>
      </c>
      <c r="AC439" s="35">
        <f>'Data Catalogue 2023_RSS'!AC439</f>
        <v>0</v>
      </c>
      <c r="AD439" s="35">
        <f>'Data Catalogue 2023_RSS'!AD439</f>
        <v>0</v>
      </c>
      <c r="AE439" s="35">
        <f>'Data Catalogue 2023_RSS'!AE439</f>
        <v>0</v>
      </c>
      <c r="AF439" s="31" t="str">
        <f>'Data Catalogue 2023_RSS'!AF439</f>
        <v>Guidelines on Sustainable and Responsible Investment Funds is a manual for market funds seeking to qualify as a sustainable and responsible investment (SRI) fund.</v>
      </c>
    </row>
    <row r="440" spans="1:32" x14ac:dyDescent="0.2">
      <c r="A440" s="30">
        <f>'Data Catalogue 2023_RSS'!A440</f>
        <v>438</v>
      </c>
      <c r="B440" s="30">
        <f>'Data Catalogue 2023_RSS'!B440</f>
        <v>112</v>
      </c>
      <c r="C440" s="30">
        <f>'Data Catalogue 2023_RSS'!C440</f>
        <v>11</v>
      </c>
      <c r="D440" s="30" t="str">
        <f>'Data Catalogue 2023_RSS'!D440</f>
        <v>112.11</v>
      </c>
      <c r="E440" s="31" t="str">
        <f>'Data Catalogue 2023_RSS'!E440</f>
        <v>Climate-related disclosures and reporting guidelines for financial institutions</v>
      </c>
      <c r="F440" s="32">
        <f>VLOOKUP('Data Catalogue 2023_RSS'!F440,'Codebook Machine Read'!J:K,2,FALSE)</f>
        <v>6</v>
      </c>
      <c r="G440" s="32">
        <f>VLOOKUP('Data Catalogue 2023_RSS'!G440,'Codebook Machine Read'!AE:AF,2,FALSE)</f>
        <v>12</v>
      </c>
      <c r="H440" s="32" t="str">
        <f>'Data Catalogue 2023_RSS'!H440</f>
        <v>regulator</v>
      </c>
      <c r="I440" s="32">
        <f>'Data Catalogue 2023_RSS'!I440</f>
        <v>220</v>
      </c>
      <c r="J440" s="30" t="str">
        <f>'Data Catalogue 2023_RSS'!J440</f>
        <v>policyregstd.align.climdiscrepglfi.regulator.tcfd</v>
      </c>
      <c r="K440" s="30" t="str">
        <f>'Data Catalogue 2023_RSS'!K440</f>
        <v>policyregstd.align.climdiscrepglfi.regulator.tcfd.112.11</v>
      </c>
      <c r="L440" s="31" t="str">
        <f>'Data Catalogue 2023_RSS'!L440</f>
        <v>1. Recommendations of the Task Force on Climate-related Financial Disclosures (TCFD)
2. 2006 Intergovernmental Panel on Climate Change (IPCC) Guidelines for National GHG Inventories
3. Policy Documents/Guidelines issued by regulators e.g. BNM (CCPT and CRMSA), Bursa Malaysia, SC</v>
      </c>
      <c r="M440" s="32" cm="1">
        <f t="array" ref="M440">INDEX('Codebook Machine Read'!T:T,MATCH(TRUE,INDEX('Codebook Machine Read'!S:S='Data Catalogue 2023_RSS'!M440,0),0))</f>
        <v>0</v>
      </c>
      <c r="N440" s="32">
        <f>VLOOKUP('Data Catalogue 2023_RSS'!N440,'Codebook Machine Read'!D:E,2,FALSE)</f>
        <v>32</v>
      </c>
      <c r="O440" s="32">
        <f>VLOOKUP('Data Catalogue 2023_RSS'!O440,'Codebook Machine Read'!A:B,2,FALSE)</f>
        <v>0</v>
      </c>
      <c r="P440" s="33">
        <f>VLOOKUP('Data Catalogue 2023_RSS'!P440,'Codebook Machine Read'!V:W,2,FALSE)</f>
        <v>130</v>
      </c>
      <c r="Q440" s="32">
        <f>VLOOKUP('Data Catalogue 2023_RSS'!Q440,'Codebook Machine Read'!Y:Z,2,FALSE)</f>
        <v>3</v>
      </c>
      <c r="R440" s="32">
        <f>VLOOKUP('Data Catalogue 2023_RSS'!R440,'Codebook Machine Read'!AB:AC,2,FALSE)</f>
        <v>2</v>
      </c>
      <c r="S440" s="34">
        <f>VLOOKUP('Data Catalogue 2023_Excel'!R440,'Codebook Machine Read'!G:H,2,FALSE)</f>
        <v>1</v>
      </c>
      <c r="T440" s="36">
        <f>'Data Catalogue 2023_RSS'!T440</f>
        <v>0</v>
      </c>
      <c r="U440" s="36">
        <f>'Data Catalogue 2023_RSS'!U440</f>
        <v>0</v>
      </c>
      <c r="V440" s="34">
        <f>VLOOKUP('Data Catalogue 2023_Excel'!S440,'Codebook Machine Read'!$P:$Q,2, FALSE)</f>
        <v>99</v>
      </c>
      <c r="W440" s="31" t="str">
        <f>'Data Catalogue 2023_RSS'!W440</f>
        <v>https://www.fsb-tcfd.org/publications/</v>
      </c>
      <c r="X440" s="35">
        <f>'Data Catalogue 2023_RSS'!X440</f>
        <v>1</v>
      </c>
      <c r="Y440" s="35">
        <f>'Data Catalogue 2023_RSS'!Y440</f>
        <v>0</v>
      </c>
      <c r="Z440" s="35">
        <f>'Data Catalogue 2023_RSS'!Z440</f>
        <v>0</v>
      </c>
      <c r="AA440" s="35">
        <f>'Data Catalogue 2023_RSS'!AA440</f>
        <v>0</v>
      </c>
      <c r="AB440" s="35">
        <f>'Data Catalogue 2023_RSS'!AB440</f>
        <v>0</v>
      </c>
      <c r="AC440" s="35">
        <f>'Data Catalogue 2023_RSS'!AC440</f>
        <v>0</v>
      </c>
      <c r="AD440" s="35">
        <f>'Data Catalogue 2023_RSS'!AD440</f>
        <v>0</v>
      </c>
      <c r="AE440" s="35">
        <f>'Data Catalogue 2023_RSS'!AE440</f>
        <v>0</v>
      </c>
      <c r="AF440" s="31" t="str">
        <f>'Data Catalogue 2023_RSS'!AF440</f>
        <v>The TCFD has developed a framework to help public companies and other organizations more effectively disclose climate-related risks and opportunities through their existing reporting processes.</v>
      </c>
    </row>
    <row r="441" spans="1:32" x14ac:dyDescent="0.2">
      <c r="A441" s="30">
        <f>'Data Catalogue 2023_RSS'!A441</f>
        <v>439</v>
      </c>
      <c r="B441" s="30">
        <f>'Data Catalogue 2023_RSS'!B441</f>
        <v>113</v>
      </c>
      <c r="C441" s="30">
        <f>'Data Catalogue 2023_RSS'!C441</f>
        <v>1</v>
      </c>
      <c r="D441" s="30" t="str">
        <f>'Data Catalogue 2023_RSS'!D441</f>
        <v>113.1</v>
      </c>
      <c r="E441" s="31" t="str">
        <f>'Data Catalogue 2023_RSS'!E441</f>
        <v>Carbon pricing</v>
      </c>
      <c r="F441" s="32">
        <f>VLOOKUP('Data Catalogue 2023_RSS'!F441,'Codebook Machine Read'!J:K,2,FALSE)</f>
        <v>1</v>
      </c>
      <c r="G441" s="32">
        <f>VLOOKUP('Data Catalogue 2023_RSS'!G441,'Codebook Machine Read'!AE:AF,2,FALSE)</f>
        <v>12</v>
      </c>
      <c r="H441" s="32" t="str">
        <f>'Data Catalogue 2023_RSS'!H441</f>
        <v>region</v>
      </c>
      <c r="I441" s="32">
        <f>'Data Catalogue 2023_RSS'!I441</f>
        <v>221</v>
      </c>
      <c r="J441" s="30" t="str">
        <f>'Data Catalogue 2023_RSS'!J441</f>
        <v>policyregstd.ftprint.carbonprice.region.wb</v>
      </c>
      <c r="K441" s="30" t="str">
        <f>'Data Catalogue 2023_RSS'!K441</f>
        <v>policyregstd.ftprint.carbonprice.region.wb.113.1</v>
      </c>
      <c r="L441" s="31" t="str">
        <f>'Data Catalogue 2023_RSS'!L441</f>
        <v>World Bank Carbon Pricing Dashboard</v>
      </c>
      <c r="M441" s="32" cm="1">
        <f t="array" ref="M441">INDEX('Codebook Machine Read'!T:T,MATCH(TRUE,INDEX('Codebook Machine Read'!S:S='Data Catalogue 2023_RSS'!M441,0),0))</f>
        <v>147</v>
      </c>
      <c r="N441" s="32">
        <f>VLOOKUP('Data Catalogue 2023_RSS'!N441,'Codebook Machine Read'!D:E,2,FALSE)</f>
        <v>31</v>
      </c>
      <c r="O441" s="32">
        <f>VLOOKUP('Data Catalogue 2023_RSS'!O441,'Codebook Machine Read'!A:B,2,FALSE)</f>
        <v>1</v>
      </c>
      <c r="P441" s="33">
        <f>VLOOKUP('Data Catalogue 2023_RSS'!P441,'Codebook Machine Read'!V:W,2,FALSE)</f>
        <v>149</v>
      </c>
      <c r="Q441" s="32">
        <f>VLOOKUP('Data Catalogue 2023_RSS'!Q441,'Codebook Machine Read'!Y:Z,2,FALSE)</f>
        <v>3</v>
      </c>
      <c r="R441" s="32">
        <f>VLOOKUP('Data Catalogue 2023_RSS'!R441,'Codebook Machine Read'!AB:AC,2,FALSE)</f>
        <v>2</v>
      </c>
      <c r="S441" s="34">
        <f>VLOOKUP('Data Catalogue 2023_Excel'!R441,'Codebook Machine Read'!G:H,2,FALSE)</f>
        <v>1</v>
      </c>
      <c r="T441" s="36">
        <f>'Data Catalogue 2023_RSS'!T441</f>
        <v>2007</v>
      </c>
      <c r="U441" s="36">
        <f>'Data Catalogue 2023_RSS'!U441</f>
        <v>2023</v>
      </c>
      <c r="V441" s="34">
        <f>VLOOKUP('Data Catalogue 2023_Excel'!S441,'Codebook Machine Read'!$P:$Q,2, FALSE)</f>
        <v>7</v>
      </c>
      <c r="W441" s="31" t="str">
        <f>'Data Catalogue 2023_RSS'!W441</f>
        <v>https://carbonpricingdashboard.worldbank.org/map_data</v>
      </c>
      <c r="X441" s="35">
        <f>'Data Catalogue 2023_RSS'!X441</f>
        <v>1</v>
      </c>
      <c r="Y441" s="35">
        <f>'Data Catalogue 2023_RSS'!Y441</f>
        <v>0</v>
      </c>
      <c r="Z441" s="35">
        <f>'Data Catalogue 2023_RSS'!Z441</f>
        <v>0</v>
      </c>
      <c r="AA441" s="35">
        <f>'Data Catalogue 2023_RSS'!AA441</f>
        <v>0</v>
      </c>
      <c r="AB441" s="35">
        <f>'Data Catalogue 2023_RSS'!AB441</f>
        <v>0</v>
      </c>
      <c r="AC441" s="35">
        <f>'Data Catalogue 2023_RSS'!AC441</f>
        <v>0</v>
      </c>
      <c r="AD441" s="35">
        <f>'Data Catalogue 2023_RSS'!AD441</f>
        <v>0</v>
      </c>
      <c r="AE441" s="35">
        <f>'Data Catalogue 2023_RSS'!AE441</f>
        <v>0</v>
      </c>
      <c r="AF441" s="31" t="str">
        <f>'Data Catalogue 2023_RSS'!AF441</f>
        <v>Data is not available. Data is only available for the EU region, starting from 2005.</v>
      </c>
    </row>
    <row r="442" spans="1:32" x14ac:dyDescent="0.2">
      <c r="A442" s="30">
        <f>'Data Catalogue 2023_RSS'!A442</f>
        <v>440</v>
      </c>
      <c r="B442" s="30">
        <f>'Data Catalogue 2023_RSS'!B442</f>
        <v>113</v>
      </c>
      <c r="C442" s="30">
        <f>'Data Catalogue 2023_RSS'!C442</f>
        <v>2</v>
      </c>
      <c r="D442" s="30" t="str">
        <f>'Data Catalogue 2023_RSS'!D442</f>
        <v>113.2</v>
      </c>
      <c r="E442" s="31" t="str">
        <f>'Data Catalogue 2023_RSS'!E442</f>
        <v>Carbon pricing</v>
      </c>
      <c r="F442" s="32">
        <f>VLOOKUP('Data Catalogue 2023_RSS'!F442,'Codebook Machine Read'!J:K,2,FALSE)</f>
        <v>1</v>
      </c>
      <c r="G442" s="32">
        <f>VLOOKUP('Data Catalogue 2023_RSS'!G442,'Codebook Machine Read'!AE:AF,2,FALSE)</f>
        <v>12</v>
      </c>
      <c r="H442" s="32" t="str">
        <f>'Data Catalogue 2023_RSS'!H442</f>
        <v>region</v>
      </c>
      <c r="I442" s="32">
        <f>'Data Catalogue 2023_RSS'!I442</f>
        <v>221</v>
      </c>
      <c r="J442" s="30" t="str">
        <f>'Data Catalogue 2023_RSS'!J442</f>
        <v>policyregstd.ftprint.carbonprice.region.na</v>
      </c>
      <c r="K442" s="30" t="str">
        <f>'Data Catalogue 2023_RSS'!K442</f>
        <v>policyregstd.ftprint.carbonprice.region.na.113.2</v>
      </c>
      <c r="L442" s="31" t="str">
        <f>'Data Catalogue 2023_RSS'!L442</f>
        <v>World Bank Carbon Pricing Dashboard</v>
      </c>
      <c r="M442" s="32" cm="1">
        <f t="array" ref="M442">INDEX('Codebook Machine Read'!T:T,MATCH(TRUE,INDEX('Codebook Machine Read'!S:S='Data Catalogue 2023_RSS'!M442,0),0))</f>
        <v>147</v>
      </c>
      <c r="N442" s="32">
        <f>VLOOKUP('Data Catalogue 2023_RSS'!N442,'Codebook Machine Read'!D:E,2,FALSE)</f>
        <v>31</v>
      </c>
      <c r="O442" s="32">
        <f>VLOOKUP('Data Catalogue 2023_RSS'!O442,'Codebook Machine Read'!A:B,2,FALSE)</f>
        <v>2</v>
      </c>
      <c r="P442" s="33">
        <f>VLOOKUP('Data Catalogue 2023_RSS'!P442,'Codebook Machine Read'!V:W,2,FALSE)</f>
        <v>0</v>
      </c>
      <c r="Q442" s="32">
        <f>VLOOKUP('Data Catalogue 2023_RSS'!Q442,'Codebook Machine Read'!Y:Z,2,FALSE)</f>
        <v>0</v>
      </c>
      <c r="R442" s="32">
        <f>VLOOKUP('Data Catalogue 2023_RSS'!R442,'Codebook Machine Read'!AB:AC,2,FALSE)</f>
        <v>0</v>
      </c>
      <c r="S442" s="34">
        <f>VLOOKUP('Data Catalogue 2023_Excel'!R442,'Codebook Machine Read'!G:H,2,FALSE)</f>
        <v>0</v>
      </c>
      <c r="T442" s="36">
        <f>'Data Catalogue 2023_RSS'!T442</f>
        <v>0</v>
      </c>
      <c r="U442" s="36">
        <f>'Data Catalogue 2023_RSS'!U442</f>
        <v>0</v>
      </c>
      <c r="V442" s="34">
        <f>VLOOKUP('Data Catalogue 2023_Excel'!S442,'Codebook Machine Read'!$P:$Q,2, FALSE)</f>
        <v>0</v>
      </c>
      <c r="W442" s="31" t="str">
        <f>'Data Catalogue 2023_RSS'!W442</f>
        <v>Not available</v>
      </c>
      <c r="X442" s="35">
        <f>'Data Catalogue 2023_RSS'!X442</f>
        <v>1</v>
      </c>
      <c r="Y442" s="35">
        <f>'Data Catalogue 2023_RSS'!Y442</f>
        <v>0</v>
      </c>
      <c r="Z442" s="35">
        <f>'Data Catalogue 2023_RSS'!Z442</f>
        <v>0</v>
      </c>
      <c r="AA442" s="35">
        <f>'Data Catalogue 2023_RSS'!AA442</f>
        <v>0</v>
      </c>
      <c r="AB442" s="35">
        <f>'Data Catalogue 2023_RSS'!AB442</f>
        <v>0</v>
      </c>
      <c r="AC442" s="35">
        <f>'Data Catalogue 2023_RSS'!AC442</f>
        <v>0</v>
      </c>
      <c r="AD442" s="35">
        <f>'Data Catalogue 2023_RSS'!AD442</f>
        <v>0</v>
      </c>
      <c r="AE442" s="35">
        <f>'Data Catalogue 2023_RSS'!AE442</f>
        <v>0</v>
      </c>
      <c r="AF442" s="31" t="str">
        <f>'Data Catalogue 2023_RSS'!AF442</f>
        <v>Data is not available. Another mechanism for carbon pricing is the Voluntary Carbon Market (VCM) which currently is an initiative under the purview of the Ministry of Finance (MoF) and Ministry of Natural Resources, Environment and Climate Change (NRECC, formerly known as KASA), and Bursa Malaysia Berhad (Bursa). Bursa has launched the Bursa Carbon Exchange (BCX) on 9 Dec 2022, which is a voluntary carbon market (VCM) and the world’s first shariah-compliant carbon exchange. 
https://www.bursamalaysia.com/sites/5bb54be15f36ca0af339077a/content_entry617bfd2839fba20f54a06574/632bbd555b711a1976102da6/files/Bursa_Malaysia_VCM_Exchange.pdf?1664349271
https://www.theedgemarkets.com/article/bursa-malaysia-launches-first-shariahcompliant-carbon-exchange</v>
      </c>
    </row>
    <row r="443" spans="1:32" x14ac:dyDescent="0.2">
      <c r="A443" s="30">
        <f>'Data Catalogue 2023_RSS'!A443</f>
        <v>441</v>
      </c>
      <c r="B443" s="30">
        <f>'Data Catalogue 2023_RSS'!B443</f>
        <v>114</v>
      </c>
      <c r="C443" s="30">
        <f>'Data Catalogue 2023_RSS'!C443</f>
        <v>1</v>
      </c>
      <c r="D443" s="30" t="str">
        <f>'Data Catalogue 2023_RSS'!D443</f>
        <v>114.1</v>
      </c>
      <c r="E443" s="31" t="str">
        <f>'Data Catalogue 2023_RSS'!E443</f>
        <v>Exclusion of controversial sectors in the investment/ lending policy</v>
      </c>
      <c r="F443" s="32">
        <f>VLOOKUP('Data Catalogue 2023_RSS'!F443,'Codebook Machine Read'!J:K,2,FALSE)</f>
        <v>3</v>
      </c>
      <c r="G443" s="32">
        <f>VLOOKUP('Data Catalogue 2023_RSS'!G443,'Codebook Machine Read'!AE:AF,2,FALSE)</f>
        <v>12</v>
      </c>
      <c r="H443" s="32" t="str">
        <f>'Data Catalogue 2023_RSS'!H443</f>
        <v>fundmanager</v>
      </c>
      <c r="I443" s="32">
        <f>'Data Catalogue 2023_RSS'!I443</f>
        <v>222</v>
      </c>
      <c r="J443" s="30" t="str">
        <f>'Data Catalogue 2023_RSS'!J443</f>
        <v>policyregstd.tsens.exclconsect.fundmanager.epf</v>
      </c>
      <c r="K443" s="30" t="str">
        <f>'Data Catalogue 2023_RSS'!K443</f>
        <v>policyregstd.tsens.exclconsect.fundmanager.epf.114.1</v>
      </c>
      <c r="L443" s="31" t="str">
        <f>'Data Catalogue 2023_RSS'!L443</f>
        <v>EPF</v>
      </c>
      <c r="M443" s="32" cm="1">
        <f t="array" ref="M443">INDEX('Codebook Machine Read'!T:T,MATCH(TRUE,INDEX('Codebook Machine Read'!S:S='Data Catalogue 2023_RSS'!M443,0),0))</f>
        <v>117</v>
      </c>
      <c r="N443" s="32">
        <f>VLOOKUP('Data Catalogue 2023_RSS'!N443,'Codebook Machine Read'!D:E,2,FALSE)</f>
        <v>19</v>
      </c>
      <c r="O443" s="32">
        <f>VLOOKUP('Data Catalogue 2023_RSS'!O443,'Codebook Machine Read'!A:B,2,FALSE)</f>
        <v>0</v>
      </c>
      <c r="P443" s="33">
        <f>VLOOKUP('Data Catalogue 2023_RSS'!P443,'Codebook Machine Read'!V:W,2,FALSE)</f>
        <v>39</v>
      </c>
      <c r="Q443" s="32">
        <f>VLOOKUP('Data Catalogue 2023_RSS'!Q443,'Codebook Machine Read'!Y:Z,2,FALSE)</f>
        <v>6</v>
      </c>
      <c r="R443" s="32">
        <f>VLOOKUP('Data Catalogue 2023_RSS'!R443,'Codebook Machine Read'!AB:AC,2,FALSE)</f>
        <v>1</v>
      </c>
      <c r="S443" s="34">
        <f>VLOOKUP('Data Catalogue 2023_Excel'!R443,'Codebook Machine Read'!G:H,2,FALSE)</f>
        <v>1</v>
      </c>
      <c r="T443" s="36">
        <f>'Data Catalogue 2023_RSS'!T443</f>
        <v>0</v>
      </c>
      <c r="U443" s="36">
        <f>'Data Catalogue 2023_RSS'!U443</f>
        <v>0</v>
      </c>
      <c r="V443" s="34">
        <f>VLOOKUP('Data Catalogue 2023_Excel'!S443,'Codebook Machine Read'!$P:$Q,2, FALSE)</f>
        <v>12</v>
      </c>
      <c r="W443" s="31" t="str">
        <f>'Data Catalogue 2023_RSS'!W443</f>
        <v>https://www.kwsp.gov.my/sustainable-investment</v>
      </c>
      <c r="X443" s="35">
        <f>'Data Catalogue 2023_RSS'!X443</f>
        <v>0</v>
      </c>
      <c r="Y443" s="35">
        <f>'Data Catalogue 2023_RSS'!Y443</f>
        <v>0</v>
      </c>
      <c r="Z443" s="35">
        <f>'Data Catalogue 2023_RSS'!Z443</f>
        <v>0</v>
      </c>
      <c r="AA443" s="35">
        <f>'Data Catalogue 2023_RSS'!AA443</f>
        <v>1</v>
      </c>
      <c r="AB443" s="35">
        <f>'Data Catalogue 2023_RSS'!AB443</f>
        <v>0</v>
      </c>
      <c r="AC443" s="35">
        <f>'Data Catalogue 2023_RSS'!AC443</f>
        <v>0</v>
      </c>
      <c r="AD443" s="35">
        <f>'Data Catalogue 2023_RSS'!AD443</f>
        <v>1</v>
      </c>
      <c r="AE443" s="35">
        <f>'Data Catalogue 2023_RSS'!AE443</f>
        <v>1</v>
      </c>
      <c r="AF443" s="31" t="str">
        <f>'Data Catalogue 2023_RSS'!AF443</f>
        <v>The EPF publishes its Sustainable Investment Policy, explaining its overall approach to sustainable investing and integration of ESG factors into its investment process and stakeholder engagement. The EPF has also issued its Climate Change Issue Policy, which sets out climate targets for its portfolio.</v>
      </c>
    </row>
    <row r="444" spans="1:32" x14ac:dyDescent="0.2">
      <c r="A444" s="30">
        <f>'Data Catalogue 2023_RSS'!A444</f>
        <v>442</v>
      </c>
      <c r="B444" s="30">
        <f>'Data Catalogue 2023_RSS'!B444</f>
        <v>114</v>
      </c>
      <c r="C444" s="30">
        <f>'Data Catalogue 2023_RSS'!C444</f>
        <v>2</v>
      </c>
      <c r="D444" s="30" t="str">
        <f>'Data Catalogue 2023_RSS'!D444</f>
        <v>114.2</v>
      </c>
      <c r="E444" s="31" t="str">
        <f>'Data Catalogue 2023_RSS'!E444</f>
        <v>Exclusion of controversial sectors in the investment/ lending policy</v>
      </c>
      <c r="F444" s="32">
        <f>VLOOKUP('Data Catalogue 2023_RSS'!F444,'Codebook Machine Read'!J:K,2,FALSE)</f>
        <v>3</v>
      </c>
      <c r="G444" s="32">
        <f>VLOOKUP('Data Catalogue 2023_RSS'!G444,'Codebook Machine Read'!AE:AF,2,FALSE)</f>
        <v>12</v>
      </c>
      <c r="H444" s="32" t="str">
        <f>'Data Catalogue 2023_RSS'!H444</f>
        <v>sector</v>
      </c>
      <c r="I444" s="32">
        <f>'Data Catalogue 2023_RSS'!I444</f>
        <v>223</v>
      </c>
      <c r="J444" s="30" t="str">
        <f>'Data Catalogue 2023_RSS'!J444</f>
        <v>policyregstd.tsens.exclconsect.sector.amundi</v>
      </c>
      <c r="K444" s="30" t="str">
        <f>'Data Catalogue 2023_RSS'!K444</f>
        <v>policyregstd.tsens.exclconsect.sector.amundi.114.2</v>
      </c>
      <c r="L444" s="31" t="str">
        <f>'Data Catalogue 2023_RSS'!L444</f>
        <v>1. Sustainability rating providers (e.g., RobecoSAM, International Capital Market Association (ICMA), MSCI, CBI, S&amp;P Global)
2. International organisations (i.e., UNEP FI, IFC) 
3. Research bodies (i.e., Institute for Energy Economics and Financial Analysis (IEEFA), Bursa Malaysia, Shariah, SRI Responsible Financing guidelines)</v>
      </c>
      <c r="M444" s="32" cm="1">
        <f t="array" ref="M444">INDEX('Codebook Machine Read'!T:T,MATCH(TRUE,INDEX('Codebook Machine Read'!S:S='Data Catalogue 2023_RSS'!M444,0),0))</f>
        <v>117</v>
      </c>
      <c r="N444" s="32">
        <f>VLOOKUP('Data Catalogue 2023_RSS'!N444,'Codebook Machine Read'!D:E,2,FALSE)</f>
        <v>36</v>
      </c>
      <c r="O444" s="32">
        <f>VLOOKUP('Data Catalogue 2023_RSS'!O444,'Codebook Machine Read'!A:B,2,FALSE)</f>
        <v>0</v>
      </c>
      <c r="P444" s="33">
        <f>VLOOKUP('Data Catalogue 2023_RSS'!P444,'Codebook Machine Read'!V:W,2,FALSE)</f>
        <v>3</v>
      </c>
      <c r="Q444" s="32">
        <f>VLOOKUP('Data Catalogue 2023_RSS'!Q444,'Codebook Machine Read'!Y:Z,2,FALSE)</f>
        <v>1</v>
      </c>
      <c r="R444" s="32">
        <f>VLOOKUP('Data Catalogue 2023_RSS'!R444,'Codebook Machine Read'!AB:AC,2,FALSE)</f>
        <v>2</v>
      </c>
      <c r="S444" s="34">
        <f>VLOOKUP('Data Catalogue 2023_Excel'!R444,'Codebook Machine Read'!G:H,2,FALSE)</f>
        <v>2</v>
      </c>
      <c r="T444" s="36">
        <f>'Data Catalogue 2023_RSS'!T444</f>
        <v>0</v>
      </c>
      <c r="U444" s="36">
        <f>'Data Catalogue 2023_RSS'!U444</f>
        <v>0</v>
      </c>
      <c r="V444" s="34">
        <f>VLOOKUP('Data Catalogue 2023_Excel'!S444,'Codebook Machine Read'!$P:$Q,2, FALSE)</f>
        <v>12</v>
      </c>
      <c r="W444" s="31" t="str">
        <f>'Data Catalogue 2023_RSS'!W444</f>
        <v>https://about.amundi.com/files/nuxeo/dl/c44a7bb2-813b-4346-96e0-e3d695241d9b</v>
      </c>
      <c r="X444" s="35">
        <f>'Data Catalogue 2023_RSS'!X444</f>
        <v>0</v>
      </c>
      <c r="Y444" s="35">
        <f>'Data Catalogue 2023_RSS'!Y444</f>
        <v>0</v>
      </c>
      <c r="Z444" s="35">
        <f>'Data Catalogue 2023_RSS'!Z444</f>
        <v>0</v>
      </c>
      <c r="AA444" s="35">
        <f>'Data Catalogue 2023_RSS'!AA444</f>
        <v>1</v>
      </c>
      <c r="AB444" s="35">
        <f>'Data Catalogue 2023_RSS'!AB444</f>
        <v>0</v>
      </c>
      <c r="AC444" s="35">
        <f>'Data Catalogue 2023_RSS'!AC444</f>
        <v>0</v>
      </c>
      <c r="AD444" s="35">
        <f>'Data Catalogue 2023_RSS'!AD444</f>
        <v>0</v>
      </c>
      <c r="AE444" s="35">
        <f>'Data Catalogue 2023_RSS'!AE444</f>
        <v>0</v>
      </c>
      <c r="AF444" s="31" t="str">
        <f>'Data Catalogue 2023_RSS'!AF444</f>
        <v xml:space="preserve">Some financial institutions and asset managers publish list of sectors or categories deemed to be controversial. </v>
      </c>
    </row>
    <row r="445" spans="1:32" x14ac:dyDescent="0.2">
      <c r="A445" s="30">
        <f>'Data Catalogue 2023_RSS'!A445</f>
        <v>443</v>
      </c>
      <c r="B445" s="30">
        <f>'Data Catalogue 2023_RSS'!B445</f>
        <v>114</v>
      </c>
      <c r="C445" s="30">
        <f>'Data Catalogue 2023_RSS'!C445</f>
        <v>3</v>
      </c>
      <c r="D445" s="30" t="str">
        <f>'Data Catalogue 2023_RSS'!D445</f>
        <v>114.3</v>
      </c>
      <c r="E445" s="31" t="str">
        <f>'Data Catalogue 2023_RSS'!E445</f>
        <v>Exclusion of controversial sectors in the investment/ lending policy</v>
      </c>
      <c r="F445" s="32">
        <f>VLOOKUP('Data Catalogue 2023_RSS'!F445,'Codebook Machine Read'!J:K,2,FALSE)</f>
        <v>3</v>
      </c>
      <c r="G445" s="32">
        <f>VLOOKUP('Data Catalogue 2023_RSS'!G445,'Codebook Machine Read'!AE:AF,2,FALSE)</f>
        <v>12</v>
      </c>
      <c r="H445" s="32" t="str">
        <f>'Data Catalogue 2023_RSS'!H445</f>
        <v>sector</v>
      </c>
      <c r="I445" s="32">
        <f>'Data Catalogue 2023_RSS'!I445</f>
        <v>223</v>
      </c>
      <c r="J445" s="30" t="str">
        <f>'Data Catalogue 2023_RSS'!J445</f>
        <v>policyregstd.tsens.exclconsect.sector.ieefa</v>
      </c>
      <c r="K445" s="30" t="str">
        <f>'Data Catalogue 2023_RSS'!K445</f>
        <v>policyregstd.tsens.exclconsect.sector.ieefa.114.3</v>
      </c>
      <c r="L445" s="31" t="str">
        <f>'Data Catalogue 2023_RSS'!L445</f>
        <v>1. Sustainability rating providers (e.g., RobecoSAM, International Capital Market Association (ICMA), MSCI, CBI, S&amp;P Global)
2. International organisations (i.e., UNEP FI, IFC) 
3. Research bodies (i.e., Institute for Energy Economics and Financial Analysis (IEEFA), Bursa Malaysia, Shariah, SRI Responsible Financing guidelines)</v>
      </c>
      <c r="M445" s="32" cm="1">
        <f t="array" ref="M445">INDEX('Codebook Machine Read'!T:T,MATCH(TRUE,INDEX('Codebook Machine Read'!S:S='Data Catalogue 2023_RSS'!M445,0),0))</f>
        <v>117</v>
      </c>
      <c r="N445" s="32">
        <f>VLOOKUP('Data Catalogue 2023_RSS'!N445,'Codebook Machine Read'!D:E,2,FALSE)</f>
        <v>36</v>
      </c>
      <c r="O445" s="32">
        <f>VLOOKUP('Data Catalogue 2023_RSS'!O445,'Codebook Machine Read'!A:B,2,FALSE)</f>
        <v>0</v>
      </c>
      <c r="P445" s="33">
        <f>VLOOKUP('Data Catalogue 2023_RSS'!P445,'Codebook Machine Read'!V:W,2,FALSE)</f>
        <v>68</v>
      </c>
      <c r="Q445" s="32">
        <f>VLOOKUP('Data Catalogue 2023_RSS'!Q445,'Codebook Machine Read'!Y:Z,2,FALSE)</f>
        <v>3</v>
      </c>
      <c r="R445" s="32">
        <f>VLOOKUP('Data Catalogue 2023_RSS'!R445,'Codebook Machine Read'!AB:AC,2,FALSE)</f>
        <v>2</v>
      </c>
      <c r="S445" s="34">
        <f>VLOOKUP('Data Catalogue 2023_Excel'!R445,'Codebook Machine Read'!G:H,2,FALSE)</f>
        <v>1</v>
      </c>
      <c r="T445" s="36">
        <f>'Data Catalogue 2023_RSS'!T445</f>
        <v>0</v>
      </c>
      <c r="U445" s="36">
        <f>'Data Catalogue 2023_RSS'!U445</f>
        <v>0</v>
      </c>
      <c r="V445" s="34">
        <f>VLOOKUP('Data Catalogue 2023_Excel'!S445,'Codebook Machine Read'!$P:$Q,2, FALSE)</f>
        <v>12</v>
      </c>
      <c r="W445" s="31" t="str">
        <f>'Data Catalogue 2023_RSS'!W445</f>
        <v>https://ieefa.org/coal-divestment</v>
      </c>
      <c r="X445" s="35">
        <f>'Data Catalogue 2023_RSS'!X445</f>
        <v>0</v>
      </c>
      <c r="Y445" s="35">
        <f>'Data Catalogue 2023_RSS'!Y445</f>
        <v>0</v>
      </c>
      <c r="Z445" s="35">
        <f>'Data Catalogue 2023_RSS'!Z445</f>
        <v>0</v>
      </c>
      <c r="AA445" s="35">
        <f>'Data Catalogue 2023_RSS'!AA445</f>
        <v>1</v>
      </c>
      <c r="AB445" s="35">
        <f>'Data Catalogue 2023_RSS'!AB445</f>
        <v>0</v>
      </c>
      <c r="AC445" s="35">
        <f>'Data Catalogue 2023_RSS'!AC445</f>
        <v>0</v>
      </c>
      <c r="AD445" s="35">
        <f>'Data Catalogue 2023_RSS'!AD445</f>
        <v>0</v>
      </c>
      <c r="AE445" s="35">
        <f>'Data Catalogue 2023_RSS'!AE445</f>
        <v>0</v>
      </c>
      <c r="AF445" s="31" t="str">
        <f>'Data Catalogue 2023_RSS'!AF445</f>
        <v>IEEFA has data on coal divestment by banking institutions, asset managers and insurers/reinsurers.</v>
      </c>
    </row>
    <row r="446" spans="1:32" x14ac:dyDescent="0.2">
      <c r="A446" s="30">
        <f>'Data Catalogue 2023_RSS'!A446</f>
        <v>444</v>
      </c>
      <c r="B446" s="30">
        <f>'Data Catalogue 2023_RSS'!B446</f>
        <v>114</v>
      </c>
      <c r="C446" s="30">
        <f>'Data Catalogue 2023_RSS'!C446</f>
        <v>4</v>
      </c>
      <c r="D446" s="30" t="str">
        <f>'Data Catalogue 2023_RSS'!D446</f>
        <v>114.4</v>
      </c>
      <c r="E446" s="31" t="str">
        <f>'Data Catalogue 2023_RSS'!E446</f>
        <v>Exclusion of controversial sectors in the investment/ lending policy</v>
      </c>
      <c r="F446" s="32">
        <f>VLOOKUP('Data Catalogue 2023_RSS'!F446,'Codebook Machine Read'!J:K,2,FALSE)</f>
        <v>3</v>
      </c>
      <c r="G446" s="32">
        <f>VLOOKUP('Data Catalogue 2023_RSS'!G446,'Codebook Machine Read'!AE:AF,2,FALSE)</f>
        <v>12</v>
      </c>
      <c r="H446" s="32" t="str">
        <f>'Data Catalogue 2023_RSS'!H446</f>
        <v>sector</v>
      </c>
      <c r="I446" s="32">
        <f>'Data Catalogue 2023_RSS'!I446</f>
        <v>223</v>
      </c>
      <c r="J446" s="30" t="str">
        <f>'Data Catalogue 2023_RSS'!J446</f>
        <v>policyregstd.tsens.exclconsect.sector.ifc</v>
      </c>
      <c r="K446" s="30" t="str">
        <f>'Data Catalogue 2023_RSS'!K446</f>
        <v>policyregstd.tsens.exclconsect.sector.ifc.114.4</v>
      </c>
      <c r="L446" s="31" t="str">
        <f>'Data Catalogue 2023_RSS'!L446</f>
        <v>1. Sustainability rating providers (e.g., RobecoSAM, International Capital Market Association (ICMA), MSCI, CBI, S&amp;P Global)
2. International organisations (i.e., UNEP FI, IFC) 
3. Research bodies (i.e., Institute for Energy Economics and Financial Analysis (IEEFA), Bursa Malaysia, Shariah, SRI Responsible Financing guidelines)</v>
      </c>
      <c r="M446" s="32" cm="1">
        <f t="array" ref="M446">INDEX('Codebook Machine Read'!T:T,MATCH(TRUE,INDEX('Codebook Machine Read'!S:S='Data Catalogue 2023_RSS'!M446,0),0))</f>
        <v>117</v>
      </c>
      <c r="N446" s="32">
        <f>VLOOKUP('Data Catalogue 2023_RSS'!N446,'Codebook Machine Read'!D:E,2,FALSE)</f>
        <v>36</v>
      </c>
      <c r="O446" s="32">
        <f>VLOOKUP('Data Catalogue 2023_RSS'!O446,'Codebook Machine Read'!A:B,2,FALSE)</f>
        <v>0</v>
      </c>
      <c r="P446" s="33">
        <f>VLOOKUP('Data Catalogue 2023_RSS'!P446,'Codebook Machine Read'!V:W,2,FALSE)</f>
        <v>75</v>
      </c>
      <c r="Q446" s="32">
        <f>VLOOKUP('Data Catalogue 2023_RSS'!Q446,'Codebook Machine Read'!Y:Z,2,FALSE)</f>
        <v>3</v>
      </c>
      <c r="R446" s="32">
        <f>VLOOKUP('Data Catalogue 2023_RSS'!R446,'Codebook Machine Read'!AB:AC,2,FALSE)</f>
        <v>2</v>
      </c>
      <c r="S446" s="34">
        <f>VLOOKUP('Data Catalogue 2023_Excel'!R446,'Codebook Machine Read'!G:H,2,FALSE)</f>
        <v>1</v>
      </c>
      <c r="T446" s="36">
        <f>'Data Catalogue 2023_RSS'!T446</f>
        <v>0</v>
      </c>
      <c r="U446" s="36">
        <f>'Data Catalogue 2023_RSS'!U446</f>
        <v>0</v>
      </c>
      <c r="V446" s="34">
        <f>VLOOKUP('Data Catalogue 2023_Excel'!S446,'Codebook Machine Read'!$P:$Q,2, FALSE)</f>
        <v>12</v>
      </c>
      <c r="W446" s="31" t="str">
        <f>'Data Catalogue 2023_RSS'!W446</f>
        <v>https://www.ifc.org/wps/wcm/connect/28a1d656-dfec-4295-8bf9-a9be7e45549a/IFC%2BExclusion%2BList.pdf?MOD=AJPERES&amp;CVID=kpIOlYT</v>
      </c>
      <c r="X446" s="35">
        <f>'Data Catalogue 2023_RSS'!X446</f>
        <v>0</v>
      </c>
      <c r="Y446" s="35">
        <f>'Data Catalogue 2023_RSS'!Y446</f>
        <v>0</v>
      </c>
      <c r="Z446" s="35">
        <f>'Data Catalogue 2023_RSS'!Z446</f>
        <v>0</v>
      </c>
      <c r="AA446" s="35">
        <f>'Data Catalogue 2023_RSS'!AA446</f>
        <v>1</v>
      </c>
      <c r="AB446" s="35">
        <f>'Data Catalogue 2023_RSS'!AB446</f>
        <v>0</v>
      </c>
      <c r="AC446" s="35">
        <f>'Data Catalogue 2023_RSS'!AC446</f>
        <v>0</v>
      </c>
      <c r="AD446" s="35">
        <f>'Data Catalogue 2023_RSS'!AD446</f>
        <v>0</v>
      </c>
      <c r="AE446" s="35">
        <f>'Data Catalogue 2023_RSS'!AE446</f>
        <v>0</v>
      </c>
      <c r="AF446" s="31" t="str">
        <f>'Data Catalogue 2023_RSS'!AF446</f>
        <v>The IFC provides a list of projects that IFC does not finance.</v>
      </c>
    </row>
    <row r="447" spans="1:32" x14ac:dyDescent="0.2">
      <c r="A447" s="30">
        <f>'Data Catalogue 2023_RSS'!A447</f>
        <v>445</v>
      </c>
      <c r="B447" s="30">
        <f>'Data Catalogue 2023_RSS'!B447</f>
        <v>114</v>
      </c>
      <c r="C447" s="30">
        <f>'Data Catalogue 2023_RSS'!C447</f>
        <v>5</v>
      </c>
      <c r="D447" s="30" t="str">
        <f>'Data Catalogue 2023_RSS'!D447</f>
        <v>114.5</v>
      </c>
      <c r="E447" s="31" t="str">
        <f>'Data Catalogue 2023_RSS'!E447</f>
        <v>Exclusion of controversial sectors in the investment/ lending policy</v>
      </c>
      <c r="F447" s="32">
        <f>VLOOKUP('Data Catalogue 2023_RSS'!F447,'Codebook Machine Read'!J:K,2,FALSE)</f>
        <v>3</v>
      </c>
      <c r="G447" s="32">
        <f>VLOOKUP('Data Catalogue 2023_RSS'!G447,'Codebook Machine Read'!AE:AF,2,FALSE)</f>
        <v>12</v>
      </c>
      <c r="H447" s="32" t="str">
        <f>'Data Catalogue 2023_RSS'!H447</f>
        <v>sector</v>
      </c>
      <c r="I447" s="32">
        <f>'Data Catalogue 2023_RSS'!I447</f>
        <v>223</v>
      </c>
      <c r="J447" s="30" t="str">
        <f>'Data Catalogue 2023_RSS'!J447</f>
        <v>policyregstd.tsens.exclconsect.sector.robecco</v>
      </c>
      <c r="K447" s="30" t="str">
        <f>'Data Catalogue 2023_RSS'!K447</f>
        <v>policyregstd.tsens.exclconsect.sector.robecco.114.5</v>
      </c>
      <c r="L447" s="31" t="str">
        <f>'Data Catalogue 2023_RSS'!L447</f>
        <v>1. Sustainability rating providers (e.g., RobecoSAM, International Capital Market Association (ICMA), MSCI, CBI, S&amp;P Global)
2. International organisations (i.e., UNEP FI, IFC) 
3. Research bodies (i.e., Institute for Energy Economics and Financial Analysis (IEEFA), Bursa Malaysia, Shariah, SRI Responsible Financing guidelines)</v>
      </c>
      <c r="M447" s="32" cm="1">
        <f t="array" ref="M447">INDEX('Codebook Machine Read'!T:T,MATCH(TRUE,INDEX('Codebook Machine Read'!S:S='Data Catalogue 2023_RSS'!M447,0),0))</f>
        <v>117</v>
      </c>
      <c r="N447" s="32">
        <f>VLOOKUP('Data Catalogue 2023_RSS'!N447,'Codebook Machine Read'!D:E,2,FALSE)</f>
        <v>36</v>
      </c>
      <c r="O447" s="32">
        <f>VLOOKUP('Data Catalogue 2023_RSS'!O447,'Codebook Machine Read'!A:B,2,FALSE)</f>
        <v>0</v>
      </c>
      <c r="P447" s="33">
        <f>VLOOKUP('Data Catalogue 2023_RSS'!P447,'Codebook Machine Read'!V:W,2,FALSE)</f>
        <v>117</v>
      </c>
      <c r="Q447" s="32">
        <f>VLOOKUP('Data Catalogue 2023_RSS'!Q447,'Codebook Machine Read'!Y:Z,2,FALSE)</f>
        <v>1</v>
      </c>
      <c r="R447" s="32">
        <f>VLOOKUP('Data Catalogue 2023_RSS'!R447,'Codebook Machine Read'!AB:AC,2,FALSE)</f>
        <v>2</v>
      </c>
      <c r="S447" s="34">
        <f>VLOOKUP('Data Catalogue 2023_Excel'!R447,'Codebook Machine Read'!G:H,2,FALSE)</f>
        <v>1</v>
      </c>
      <c r="T447" s="36">
        <f>'Data Catalogue 2023_RSS'!T447</f>
        <v>0</v>
      </c>
      <c r="U447" s="36">
        <f>'Data Catalogue 2023_RSS'!U447</f>
        <v>0</v>
      </c>
      <c r="V447" s="34">
        <f>VLOOKUP('Data Catalogue 2023_Excel'!S447,'Codebook Machine Read'!$P:$Q,2, FALSE)</f>
        <v>12</v>
      </c>
      <c r="W447" s="31" t="str">
        <f>'Data Catalogue 2023_RSS'!W447</f>
        <v>https://www.robeco.com/docm/docu-exclusion-list.pdf</v>
      </c>
      <c r="X447" s="35">
        <f>'Data Catalogue 2023_RSS'!X447</f>
        <v>0</v>
      </c>
      <c r="Y447" s="35">
        <f>'Data Catalogue 2023_RSS'!Y447</f>
        <v>0</v>
      </c>
      <c r="Z447" s="35">
        <f>'Data Catalogue 2023_RSS'!Z447</f>
        <v>0</v>
      </c>
      <c r="AA447" s="35">
        <f>'Data Catalogue 2023_RSS'!AA447</f>
        <v>1</v>
      </c>
      <c r="AB447" s="35">
        <f>'Data Catalogue 2023_RSS'!AB447</f>
        <v>0</v>
      </c>
      <c r="AC447" s="35">
        <f>'Data Catalogue 2023_RSS'!AC447</f>
        <v>0</v>
      </c>
      <c r="AD447" s="35">
        <f>'Data Catalogue 2023_RSS'!AD447</f>
        <v>0</v>
      </c>
      <c r="AE447" s="35">
        <f>'Data Catalogue 2023_RSS'!AE447</f>
        <v>0</v>
      </c>
      <c r="AF447" s="31" t="str">
        <f>'Data Catalogue 2023_RSS'!AF447</f>
        <v xml:space="preserve">Some financial institutions and asset managers publish list of sectors or categories deemed to be controversial. </v>
      </c>
    </row>
    <row r="448" spans="1:32" x14ac:dyDescent="0.2">
      <c r="A448" s="30">
        <f>'Data Catalogue 2023_RSS'!A448</f>
        <v>446</v>
      </c>
      <c r="B448" s="30">
        <f>'Data Catalogue 2023_RSS'!B448</f>
        <v>114</v>
      </c>
      <c r="C448" s="30">
        <f>'Data Catalogue 2023_RSS'!C448</f>
        <v>6</v>
      </c>
      <c r="D448" s="30" t="str">
        <f>'Data Catalogue 2023_RSS'!D448</f>
        <v>114.6</v>
      </c>
      <c r="E448" s="31" t="str">
        <f>'Data Catalogue 2023_RSS'!E448</f>
        <v>Exclusion of controversial sectors in the investment/ lending policy</v>
      </c>
      <c r="F448" s="32">
        <f>VLOOKUP('Data Catalogue 2023_RSS'!F448,'Codebook Machine Read'!J:K,2,FALSE)</f>
        <v>3</v>
      </c>
      <c r="G448" s="32">
        <f>VLOOKUP('Data Catalogue 2023_RSS'!G448,'Codebook Machine Read'!AE:AF,2,FALSE)</f>
        <v>12</v>
      </c>
      <c r="H448" s="32" t="str">
        <f>'Data Catalogue 2023_RSS'!H448</f>
        <v>sector</v>
      </c>
      <c r="I448" s="32">
        <f>'Data Catalogue 2023_RSS'!I448</f>
        <v>223</v>
      </c>
      <c r="J448" s="30" t="str">
        <f>'Data Catalogue 2023_RSS'!J448</f>
        <v>policyregstd.tsens.exclconsect.sector.unepfi</v>
      </c>
      <c r="K448" s="30" t="str">
        <f>'Data Catalogue 2023_RSS'!K448</f>
        <v>policyregstd.tsens.exclconsect.sector.unepfi.114.6</v>
      </c>
      <c r="L448" s="31" t="str">
        <f>'Data Catalogue 2023_RSS'!L448</f>
        <v>1. Sustainability rating providers (e.g., RobecoSAM, International Capital Market Association (ICMA), MSCI, CBI, S&amp;P Global)
2. International organisations (i.e., UNEP FI, IFC) 
3. Research bodies (i.e., Institute for Energy Economics and Financial Analysis (IEEFA), Bursa Malaysia, Shariah, SRI Responsible Financing guidelines)</v>
      </c>
      <c r="M448" s="32" cm="1">
        <f t="array" ref="M448">INDEX('Codebook Machine Read'!T:T,MATCH(TRUE,INDEX('Codebook Machine Read'!S:S='Data Catalogue 2023_RSS'!M448,0),0))</f>
        <v>117</v>
      </c>
      <c r="N448" s="32">
        <f>VLOOKUP('Data Catalogue 2023_RSS'!N448,'Codebook Machine Read'!D:E,2,FALSE)</f>
        <v>36</v>
      </c>
      <c r="O448" s="32">
        <f>VLOOKUP('Data Catalogue 2023_RSS'!O448,'Codebook Machine Read'!A:B,2,FALSE)</f>
        <v>0</v>
      </c>
      <c r="P448" s="33">
        <f>VLOOKUP('Data Catalogue 2023_RSS'!P448,'Codebook Machine Read'!V:W,2,FALSE)</f>
        <v>138</v>
      </c>
      <c r="Q448" s="32">
        <f>VLOOKUP('Data Catalogue 2023_RSS'!Q448,'Codebook Machine Read'!Y:Z,2,FALSE)</f>
        <v>3</v>
      </c>
      <c r="R448" s="32">
        <f>VLOOKUP('Data Catalogue 2023_RSS'!R448,'Codebook Machine Read'!AB:AC,2,FALSE)</f>
        <v>2</v>
      </c>
      <c r="S448" s="34">
        <f>VLOOKUP('Data Catalogue 2023_Excel'!R448,'Codebook Machine Read'!G:H,2,FALSE)</f>
        <v>2</v>
      </c>
      <c r="T448" s="36">
        <f>'Data Catalogue 2023_RSS'!T448</f>
        <v>0</v>
      </c>
      <c r="U448" s="36">
        <f>'Data Catalogue 2023_RSS'!U448</f>
        <v>0</v>
      </c>
      <c r="V448" s="34">
        <f>VLOOKUP('Data Catalogue 2023_Excel'!S448,'Codebook Machine Read'!$P:$Q,2, FALSE)</f>
        <v>12</v>
      </c>
      <c r="W448" s="31" t="str">
        <f>'Data Catalogue 2023_RSS'!W448</f>
        <v>https://www.unepfi.org/publications/turning-the-tide-recommended-exclusions/</v>
      </c>
      <c r="X448" s="35">
        <f>'Data Catalogue 2023_RSS'!X448</f>
        <v>0</v>
      </c>
      <c r="Y448" s="35">
        <f>'Data Catalogue 2023_RSS'!Y448</f>
        <v>0</v>
      </c>
      <c r="Z448" s="35">
        <f>'Data Catalogue 2023_RSS'!Z448</f>
        <v>0</v>
      </c>
      <c r="AA448" s="35">
        <f>'Data Catalogue 2023_RSS'!AA448</f>
        <v>1</v>
      </c>
      <c r="AB448" s="35">
        <f>'Data Catalogue 2023_RSS'!AB448</f>
        <v>0</v>
      </c>
      <c r="AC448" s="35">
        <f>'Data Catalogue 2023_RSS'!AC448</f>
        <v>0</v>
      </c>
      <c r="AD448" s="35">
        <f>'Data Catalogue 2023_RSS'!AD448</f>
        <v>0</v>
      </c>
      <c r="AE448" s="35">
        <f>'Data Catalogue 2023_RSS'!AE448</f>
        <v>0</v>
      </c>
      <c r="AF448" s="31" t="str">
        <f>'Data Catalogue 2023_RSS'!AF448</f>
        <v>UNEP FI data is accessible upon registration. The updated document provides an overview of the recommended activities to exclude from financing in the sustainable blue economy, based on market-first 'Turning the Tide' and 'Diving Deep' guidance for financial institutions.</v>
      </c>
    </row>
    <row r="449" spans="1:32" x14ac:dyDescent="0.2">
      <c r="A449" s="30">
        <f>'Data Catalogue 2023_RSS'!A449</f>
        <v>447</v>
      </c>
      <c r="B449" s="30">
        <f>'Data Catalogue 2023_RSS'!B449</f>
        <v>115</v>
      </c>
      <c r="C449" s="30">
        <f>'Data Catalogue 2023_RSS'!C449</f>
        <v>1</v>
      </c>
      <c r="D449" s="30" t="str">
        <f>'Data Catalogue 2023_RSS'!D449</f>
        <v>115.1</v>
      </c>
      <c r="E449" s="31" t="str">
        <f>'Data Catalogue 2023_RSS'!E449</f>
        <v>Government legislation, masterplan, blueprint, announcement, strategy and policy on sustainability and climate change</v>
      </c>
      <c r="F449" s="32">
        <f>VLOOKUP('Data Catalogue 2023_RSS'!F449,'Codebook Machine Read'!J:K,2,FALSE)</f>
        <v>6</v>
      </c>
      <c r="G449" s="32">
        <f>VLOOKUP('Data Catalogue 2023_RSS'!G449,'Codebook Machine Read'!AE:AF,2,FALSE)</f>
        <v>12</v>
      </c>
      <c r="H449" s="32" t="str">
        <f>'Data Catalogue 2023_RSS'!H449</f>
        <v>country</v>
      </c>
      <c r="I449" s="32">
        <f>'Data Catalogue 2023_RSS'!I449</f>
        <v>224</v>
      </c>
      <c r="J449" s="30" t="str">
        <f>'Data Catalogue 2023_RSS'!J449</f>
        <v>policyregstd.align.govplanclimchg.country.epu</v>
      </c>
      <c r="K449" s="30" t="str">
        <f>'Data Catalogue 2023_RSS'!K449</f>
        <v>policyregstd.align.govplanclimchg.country.epu.115.1</v>
      </c>
      <c r="L449" s="31" t="str">
        <f>'Data Catalogue 2023_RSS'!L449</f>
        <v>Not applicable</v>
      </c>
      <c r="M449" s="32" cm="1">
        <f t="array" ref="M449">INDEX('Codebook Machine Read'!T:T,MATCH(TRUE,INDEX('Codebook Machine Read'!S:S='Data Catalogue 2023_RSS'!M449,0),0))</f>
        <v>0</v>
      </c>
      <c r="N449" s="32">
        <f>VLOOKUP('Data Catalogue 2023_RSS'!N449,'Codebook Machine Read'!D:E,2,FALSE)</f>
        <v>9</v>
      </c>
      <c r="O449" s="32">
        <f>VLOOKUP('Data Catalogue 2023_RSS'!O449,'Codebook Machine Read'!A:B,2,FALSE)</f>
        <v>1</v>
      </c>
      <c r="P449" s="33">
        <f>VLOOKUP('Data Catalogue 2023_RSS'!P449,'Codebook Machine Read'!V:W,2,FALSE)</f>
        <v>38</v>
      </c>
      <c r="Q449" s="32">
        <f>VLOOKUP('Data Catalogue 2023_RSS'!Q449,'Codebook Machine Read'!Y:Z,2,FALSE)</f>
        <v>4</v>
      </c>
      <c r="R449" s="32">
        <f>VLOOKUP('Data Catalogue 2023_RSS'!R449,'Codebook Machine Read'!AB:AC,2,FALSE)</f>
        <v>1</v>
      </c>
      <c r="S449" s="34">
        <f>VLOOKUP('Data Catalogue 2023_Excel'!R449,'Codebook Machine Read'!G:H,2,FALSE)</f>
        <v>1</v>
      </c>
      <c r="T449" s="36">
        <f>'Data Catalogue 2023_RSS'!T449</f>
        <v>0</v>
      </c>
      <c r="U449" s="36">
        <f>'Data Catalogue 2023_RSS'!U449</f>
        <v>0</v>
      </c>
      <c r="V449" s="34">
        <f>VLOOKUP('Data Catalogue 2023_Excel'!S449,'Codebook Machine Read'!$P:$Q,2, FALSE)</f>
        <v>7</v>
      </c>
      <c r="W449" s="31" t="str">
        <f>'Data Catalogue 2023_RSS'!W449</f>
        <v>https://www.ekonomi.gov.my/en/resources/publications/national-energy-policy-2022-2040</v>
      </c>
      <c r="X449" s="35">
        <f>'Data Catalogue 2023_RSS'!X449</f>
        <v>1</v>
      </c>
      <c r="Y449" s="35">
        <f>'Data Catalogue 2023_RSS'!Y449</f>
        <v>0</v>
      </c>
      <c r="Z449" s="35">
        <f>'Data Catalogue 2023_RSS'!Z449</f>
        <v>0</v>
      </c>
      <c r="AA449" s="35">
        <f>'Data Catalogue 2023_RSS'!AA449</f>
        <v>1</v>
      </c>
      <c r="AB449" s="35">
        <f>'Data Catalogue 2023_RSS'!AB449</f>
        <v>0</v>
      </c>
      <c r="AC449" s="35">
        <f>'Data Catalogue 2023_RSS'!AC449</f>
        <v>0</v>
      </c>
      <c r="AD449" s="35">
        <f>'Data Catalogue 2023_RSS'!AD449</f>
        <v>0</v>
      </c>
      <c r="AE449" s="35">
        <f>'Data Catalogue 2023_RSS'!AE449</f>
        <v>0</v>
      </c>
      <c r="AF449" s="31" t="str">
        <f>'Data Catalogue 2023_RSS'!AF449</f>
        <v>Provide selected targets on Low Carbon Nation Aspiration 2040 compared to 2018.</v>
      </c>
    </row>
    <row r="450" spans="1:32" x14ac:dyDescent="0.2">
      <c r="A450" s="30">
        <f>'Data Catalogue 2023_RSS'!A450</f>
        <v>448</v>
      </c>
      <c r="B450" s="30">
        <f>'Data Catalogue 2023_RSS'!B450</f>
        <v>115</v>
      </c>
      <c r="C450" s="30">
        <f>'Data Catalogue 2023_RSS'!C450</f>
        <v>2</v>
      </c>
      <c r="D450" s="30" t="str">
        <f>'Data Catalogue 2023_RSS'!D450</f>
        <v>115.2</v>
      </c>
      <c r="E450" s="31" t="str">
        <f>'Data Catalogue 2023_RSS'!E450</f>
        <v>Government legislation, masterplan, blueprint, announcement, strategy and policy on sustainability and climate change</v>
      </c>
      <c r="F450" s="32">
        <f>VLOOKUP('Data Catalogue 2023_RSS'!F450,'Codebook Machine Read'!J:K,2,FALSE)</f>
        <v>6</v>
      </c>
      <c r="G450" s="32">
        <f>VLOOKUP('Data Catalogue 2023_RSS'!G450,'Codebook Machine Read'!AE:AF,2,FALSE)</f>
        <v>12</v>
      </c>
      <c r="H450" s="32" t="str">
        <f>'Data Catalogue 2023_RSS'!H450</f>
        <v>country</v>
      </c>
      <c r="I450" s="32">
        <f>'Data Catalogue 2023_RSS'!I450</f>
        <v>224</v>
      </c>
      <c r="J450" s="30" t="str">
        <f>'Data Catalogue 2023_RSS'!J450</f>
        <v>policyregstd.align.govplanclimchg.country.gfinforum</v>
      </c>
      <c r="K450" s="30" t="str">
        <f>'Data Catalogue 2023_RSS'!K450</f>
        <v>policyregstd.align.govplanclimchg.country.gfinforum.115.2</v>
      </c>
      <c r="L450" s="31" t="str">
        <f>'Data Catalogue 2023_RSS'!L450</f>
        <v>Not applicable</v>
      </c>
      <c r="M450" s="32" cm="1">
        <f t="array" ref="M450">INDEX('Codebook Machine Read'!T:T,MATCH(TRUE,INDEX('Codebook Machine Read'!S:S='Data Catalogue 2023_RSS'!M450,0),0))</f>
        <v>0</v>
      </c>
      <c r="N450" s="32">
        <f>VLOOKUP('Data Catalogue 2023_RSS'!N450,'Codebook Machine Read'!D:E,2,FALSE)</f>
        <v>9</v>
      </c>
      <c r="O450" s="32">
        <f>VLOOKUP('Data Catalogue 2023_RSS'!O450,'Codebook Machine Read'!A:B,2,FALSE)</f>
        <v>1</v>
      </c>
      <c r="P450" s="33">
        <f>VLOOKUP('Data Catalogue 2023_RSS'!P450,'Codebook Machine Read'!V:W,2,FALSE)</f>
        <v>62</v>
      </c>
      <c r="Q450" s="32">
        <f>VLOOKUP('Data Catalogue 2023_RSS'!Q450,'Codebook Machine Read'!Y:Z,2,FALSE)</f>
        <v>2</v>
      </c>
      <c r="R450" s="32">
        <f>VLOOKUP('Data Catalogue 2023_RSS'!R450,'Codebook Machine Read'!AB:AC,2,FALSE)</f>
        <v>2</v>
      </c>
      <c r="S450" s="34">
        <f>VLOOKUP('Data Catalogue 2023_Excel'!R450,'Codebook Machine Read'!G:H,2,FALSE)</f>
        <v>1</v>
      </c>
      <c r="T450" s="36">
        <f>'Data Catalogue 2023_RSS'!T450</f>
        <v>0</v>
      </c>
      <c r="U450" s="36">
        <f>'Data Catalogue 2023_RSS'!U450</f>
        <v>0</v>
      </c>
      <c r="V450" s="34">
        <f>VLOOKUP('Data Catalogue 2023_Excel'!S450,'Codebook Machine Read'!$P:$Q,2, FALSE)</f>
        <v>7</v>
      </c>
      <c r="W450" s="31" t="str">
        <f>'Data Catalogue 2023_RSS'!W450</f>
        <v>https://www.greenfinanceplatform.org/financial-measures/browse</v>
      </c>
      <c r="X450" s="35">
        <f>'Data Catalogue 2023_RSS'!X450</f>
        <v>1</v>
      </c>
      <c r="Y450" s="35">
        <f>'Data Catalogue 2023_RSS'!Y450</f>
        <v>0</v>
      </c>
      <c r="Z450" s="35">
        <f>'Data Catalogue 2023_RSS'!Z450</f>
        <v>0</v>
      </c>
      <c r="AA450" s="35">
        <f>'Data Catalogue 2023_RSS'!AA450</f>
        <v>1</v>
      </c>
      <c r="AB450" s="35">
        <f>'Data Catalogue 2023_RSS'!AB450</f>
        <v>0</v>
      </c>
      <c r="AC450" s="35">
        <f>'Data Catalogue 2023_RSS'!AC450</f>
        <v>0</v>
      </c>
      <c r="AD450" s="35">
        <f>'Data Catalogue 2023_RSS'!AD450</f>
        <v>0</v>
      </c>
      <c r="AE450" s="35">
        <f>'Data Catalogue 2023_RSS'!AE450</f>
        <v>0</v>
      </c>
      <c r="AF450" s="31" t="str">
        <f>'Data Catalogue 2023_RSS'!AF450</f>
        <v>The Green Finance Measures Database includes policy and regulatory measures issued by public authorities.</v>
      </c>
    </row>
    <row r="451" spans="1:32" x14ac:dyDescent="0.2">
      <c r="A451" s="30">
        <f>'Data Catalogue 2023_RSS'!A451</f>
        <v>449</v>
      </c>
      <c r="B451" s="30">
        <f>'Data Catalogue 2023_RSS'!B451</f>
        <v>115</v>
      </c>
      <c r="C451" s="30">
        <f>'Data Catalogue 2023_RSS'!C451</f>
        <v>3</v>
      </c>
      <c r="D451" s="30" t="str">
        <f>'Data Catalogue 2023_RSS'!D451</f>
        <v>115.3</v>
      </c>
      <c r="E451" s="31" t="str">
        <f>'Data Catalogue 2023_RSS'!E451</f>
        <v>Government legislation, masterplan, blueprint, announcement, strategy and policy on sustainability and climate change</v>
      </c>
      <c r="F451" s="32">
        <f>VLOOKUP('Data Catalogue 2023_RSS'!F451,'Codebook Machine Read'!J:K,2,FALSE)</f>
        <v>6</v>
      </c>
      <c r="G451" s="32">
        <f>VLOOKUP('Data Catalogue 2023_RSS'!G451,'Codebook Machine Read'!AE:AF,2,FALSE)</f>
        <v>12</v>
      </c>
      <c r="H451" s="32" t="str">
        <f>'Data Catalogue 2023_RSS'!H451</f>
        <v>country</v>
      </c>
      <c r="I451" s="32">
        <f>'Data Catalogue 2023_RSS'!I451</f>
        <v>224</v>
      </c>
      <c r="J451" s="30" t="str">
        <f>'Data Catalogue 2023_RSS'!J451</f>
        <v>policyregstd.align.govplanclimchg.country.nrecc</v>
      </c>
      <c r="K451" s="30" t="str">
        <f>'Data Catalogue 2023_RSS'!K451</f>
        <v>policyregstd.align.govplanclimchg.country.nrecc.115.3</v>
      </c>
      <c r="L451" s="31" t="str">
        <f>'Data Catalogue 2023_RSS'!L451</f>
        <v>Not applicable</v>
      </c>
      <c r="M451" s="32" cm="1">
        <f t="array" ref="M451">INDEX('Codebook Machine Read'!T:T,MATCH(TRUE,INDEX('Codebook Machine Read'!S:S='Data Catalogue 2023_RSS'!M451,0),0))</f>
        <v>0</v>
      </c>
      <c r="N451" s="32">
        <f>VLOOKUP('Data Catalogue 2023_RSS'!N451,'Codebook Machine Read'!D:E,2,FALSE)</f>
        <v>9</v>
      </c>
      <c r="O451" s="32">
        <f>VLOOKUP('Data Catalogue 2023_RSS'!O451,'Codebook Machine Read'!A:B,2,FALSE)</f>
        <v>1</v>
      </c>
      <c r="P451" s="33">
        <f>VLOOKUP('Data Catalogue 2023_RSS'!P451,'Codebook Machine Read'!V:W,2,FALSE)</f>
        <v>90</v>
      </c>
      <c r="Q451" s="32">
        <f>VLOOKUP('Data Catalogue 2023_RSS'!Q451,'Codebook Machine Read'!Y:Z,2,FALSE)</f>
        <v>4</v>
      </c>
      <c r="R451" s="32">
        <f>VLOOKUP('Data Catalogue 2023_RSS'!R451,'Codebook Machine Read'!AB:AC,2,FALSE)</f>
        <v>1</v>
      </c>
      <c r="S451" s="34">
        <f>VLOOKUP('Data Catalogue 2023_Excel'!R451,'Codebook Machine Read'!G:H,2,FALSE)</f>
        <v>1</v>
      </c>
      <c r="T451" s="36">
        <f>'Data Catalogue 2023_RSS'!T451</f>
        <v>0</v>
      </c>
      <c r="U451" s="36">
        <f>'Data Catalogue 2023_RSS'!U451</f>
        <v>0</v>
      </c>
      <c r="V451" s="34">
        <f>VLOOKUP('Data Catalogue 2023_Excel'!S451,'Codebook Machine Read'!$P:$Q,2, FALSE)</f>
        <v>7</v>
      </c>
      <c r="W451" s="31" t="str">
        <f>'Data Catalogue 2023_RSS'!W451</f>
        <v>https://www.pmo.gov.my/2019/07/national-policy-on-climate-change/</v>
      </c>
      <c r="X451" s="35">
        <f>'Data Catalogue 2023_RSS'!X451</f>
        <v>1</v>
      </c>
      <c r="Y451" s="35">
        <f>'Data Catalogue 2023_RSS'!Y451</f>
        <v>0</v>
      </c>
      <c r="Z451" s="35">
        <f>'Data Catalogue 2023_RSS'!Z451</f>
        <v>0</v>
      </c>
      <c r="AA451" s="35">
        <f>'Data Catalogue 2023_RSS'!AA451</f>
        <v>1</v>
      </c>
      <c r="AB451" s="35">
        <f>'Data Catalogue 2023_RSS'!AB451</f>
        <v>0</v>
      </c>
      <c r="AC451" s="35">
        <f>'Data Catalogue 2023_RSS'!AC451</f>
        <v>0</v>
      </c>
      <c r="AD451" s="35">
        <f>'Data Catalogue 2023_RSS'!AD451</f>
        <v>0</v>
      </c>
      <c r="AE451" s="35">
        <f>'Data Catalogue 2023_RSS'!AE451</f>
        <v>0</v>
      </c>
      <c r="AF451" s="31" t="str">
        <f>'Data Catalogue 2023_RSS'!AF451</f>
        <v>The National Policy on Climate Change provides the framework to mobilise and guide government agencies, industry, community as well as other stakeholders and major groups in addressing the challenges of climate change in a holistic manner. The National Policy will enable all of us to take concerted actions and identify opportunities that can help navigate the nation towards sustainability.</v>
      </c>
    </row>
    <row r="452" spans="1:32" x14ac:dyDescent="0.2">
      <c r="A452" s="30">
        <f>'Data Catalogue 2023_RSS'!A452</f>
        <v>450</v>
      </c>
      <c r="B452" s="30">
        <f>'Data Catalogue 2023_RSS'!B452</f>
        <v>115</v>
      </c>
      <c r="C452" s="30">
        <f>'Data Catalogue 2023_RSS'!C452</f>
        <v>4</v>
      </c>
      <c r="D452" s="30" t="str">
        <f>'Data Catalogue 2023_RSS'!D452</f>
        <v>115.4</v>
      </c>
      <c r="E452" s="31" t="str">
        <f>'Data Catalogue 2023_RSS'!E452</f>
        <v>Government legislation, masterplan, blueprint, announcement, strategy and policy on sustainability and climate change</v>
      </c>
      <c r="F452" s="32">
        <f>VLOOKUP('Data Catalogue 2023_RSS'!F452,'Codebook Machine Read'!J:K,2,FALSE)</f>
        <v>6</v>
      </c>
      <c r="G452" s="32">
        <f>VLOOKUP('Data Catalogue 2023_RSS'!G452,'Codebook Machine Read'!AE:AF,2,FALSE)</f>
        <v>12</v>
      </c>
      <c r="H452" s="32" t="str">
        <f>'Data Catalogue 2023_RSS'!H452</f>
        <v>country</v>
      </c>
      <c r="I452" s="32">
        <f>'Data Catalogue 2023_RSS'!I452</f>
        <v>224</v>
      </c>
      <c r="J452" s="30" t="str">
        <f>'Data Catalogue 2023_RSS'!J452</f>
        <v>policyregstd.align.govplanclimchg.country.omfif</v>
      </c>
      <c r="K452" s="30" t="str">
        <f>'Data Catalogue 2023_RSS'!K452</f>
        <v>policyregstd.align.govplanclimchg.country.omfif.115.4</v>
      </c>
      <c r="L452" s="31" t="str">
        <f>'Data Catalogue 2023_RSS'!L452</f>
        <v>Not applicable</v>
      </c>
      <c r="M452" s="32" cm="1">
        <f t="array" ref="M452">INDEX('Codebook Machine Read'!T:T,MATCH(TRUE,INDEX('Codebook Machine Read'!S:S='Data Catalogue 2023_RSS'!M452,0),0))</f>
        <v>0</v>
      </c>
      <c r="N452" s="32">
        <f>VLOOKUP('Data Catalogue 2023_RSS'!N452,'Codebook Machine Read'!D:E,2,FALSE)</f>
        <v>9</v>
      </c>
      <c r="O452" s="32">
        <f>VLOOKUP('Data Catalogue 2023_RSS'!O452,'Codebook Machine Read'!A:B,2,FALSE)</f>
        <v>1</v>
      </c>
      <c r="P452" s="33">
        <f>VLOOKUP('Data Catalogue 2023_RSS'!P452,'Codebook Machine Read'!V:W,2,FALSE)</f>
        <v>108</v>
      </c>
      <c r="Q452" s="32">
        <f>VLOOKUP('Data Catalogue 2023_RSS'!Q452,'Codebook Machine Read'!Y:Z,2,FALSE)</f>
        <v>2</v>
      </c>
      <c r="R452" s="32">
        <f>VLOOKUP('Data Catalogue 2023_RSS'!R452,'Codebook Machine Read'!AB:AC,2,FALSE)</f>
        <v>2</v>
      </c>
      <c r="S452" s="34">
        <f>VLOOKUP('Data Catalogue 2023_Excel'!R452,'Codebook Machine Read'!G:H,2,FALSE)</f>
        <v>1</v>
      </c>
      <c r="T452" s="36">
        <f>'Data Catalogue 2023_RSS'!T452</f>
        <v>0</v>
      </c>
      <c r="U452" s="36">
        <f>'Data Catalogue 2023_RSS'!U452</f>
        <v>0</v>
      </c>
      <c r="V452" s="34">
        <f>VLOOKUP('Data Catalogue 2023_Excel'!S452,'Codebook Machine Read'!$P:$Q,2, FALSE)</f>
        <v>5</v>
      </c>
      <c r="W452" s="31" t="str">
        <f>'Data Catalogue 2023_RSS'!W452</f>
        <v>https://www.omfif.org/sfptracker/</v>
      </c>
      <c r="X452" s="35">
        <f>'Data Catalogue 2023_RSS'!X452</f>
        <v>1</v>
      </c>
      <c r="Y452" s="35">
        <f>'Data Catalogue 2023_RSS'!Y452</f>
        <v>0</v>
      </c>
      <c r="Z452" s="35">
        <f>'Data Catalogue 2023_RSS'!Z452</f>
        <v>0</v>
      </c>
      <c r="AA452" s="35">
        <f>'Data Catalogue 2023_RSS'!AA452</f>
        <v>1</v>
      </c>
      <c r="AB452" s="35">
        <f>'Data Catalogue 2023_RSS'!AB452</f>
        <v>0</v>
      </c>
      <c r="AC452" s="35">
        <f>'Data Catalogue 2023_RSS'!AC452</f>
        <v>0</v>
      </c>
      <c r="AD452" s="35">
        <f>'Data Catalogue 2023_RSS'!AD452</f>
        <v>0</v>
      </c>
      <c r="AE452" s="35">
        <f>'Data Catalogue 2023_RSS'!AE452</f>
        <v>0</v>
      </c>
      <c r="AF452" s="31" t="str">
        <f>'Data Catalogue 2023_RSS'!AF452</f>
        <v>Data is limited and Malaysia data is not available. The Sustainable Finance Policy Tracker provides a comprehensive overview of different countries’ approaches to mitigating climate risks in the financial sector.</v>
      </c>
    </row>
    <row r="453" spans="1:32" x14ac:dyDescent="0.2">
      <c r="A453" s="30">
        <f>'Data Catalogue 2023_RSS'!A453</f>
        <v>451</v>
      </c>
      <c r="B453" s="30">
        <f>'Data Catalogue 2023_RSS'!B453</f>
        <v>115</v>
      </c>
      <c r="C453" s="30">
        <f>'Data Catalogue 2023_RSS'!C453</f>
        <v>5</v>
      </c>
      <c r="D453" s="30" t="str">
        <f>'Data Catalogue 2023_RSS'!D453</f>
        <v>115.5</v>
      </c>
      <c r="E453" s="31" t="str">
        <f>'Data Catalogue 2023_RSS'!E453</f>
        <v>Government legislation, masterplan, blueprint, announcement, strategy and policy on sustainability and climate change</v>
      </c>
      <c r="F453" s="32">
        <f>VLOOKUP('Data Catalogue 2023_RSS'!F453,'Codebook Machine Read'!J:K,2,FALSE)</f>
        <v>6</v>
      </c>
      <c r="G453" s="32">
        <f>VLOOKUP('Data Catalogue 2023_RSS'!G453,'Codebook Machine Read'!AE:AF,2,FALSE)</f>
        <v>12</v>
      </c>
      <c r="H453" s="32" t="str">
        <f>'Data Catalogue 2023_RSS'!H453</f>
        <v>country</v>
      </c>
      <c r="I453" s="32">
        <f>'Data Catalogue 2023_RSS'!I453</f>
        <v>224</v>
      </c>
      <c r="J453" s="30" t="str">
        <f>'Data Catalogue 2023_RSS'!J453</f>
        <v>policyregstd.align.govplanclimchg.country.seda</v>
      </c>
      <c r="K453" s="30" t="str">
        <f>'Data Catalogue 2023_RSS'!K453</f>
        <v>policyregstd.align.govplanclimchg.country.seda.115.5</v>
      </c>
      <c r="L453" s="31" t="str">
        <f>'Data Catalogue 2023_RSS'!L453</f>
        <v>Not applicable</v>
      </c>
      <c r="M453" s="32" cm="1">
        <f t="array" ref="M453">INDEX('Codebook Machine Read'!T:T,MATCH(TRUE,INDEX('Codebook Machine Read'!S:S='Data Catalogue 2023_RSS'!M453,0),0))</f>
        <v>0</v>
      </c>
      <c r="N453" s="32">
        <f>VLOOKUP('Data Catalogue 2023_RSS'!N453,'Codebook Machine Read'!D:E,2,FALSE)</f>
        <v>9</v>
      </c>
      <c r="O453" s="32">
        <f>VLOOKUP('Data Catalogue 2023_RSS'!O453,'Codebook Machine Read'!A:B,2,FALSE)</f>
        <v>1</v>
      </c>
      <c r="P453" s="33">
        <f>VLOOKUP('Data Catalogue 2023_RSS'!P453,'Codebook Machine Read'!V:W,2,FALSE)</f>
        <v>127</v>
      </c>
      <c r="Q453" s="32">
        <f>VLOOKUP('Data Catalogue 2023_RSS'!Q453,'Codebook Machine Read'!Y:Z,2,FALSE)</f>
        <v>4</v>
      </c>
      <c r="R453" s="32">
        <f>VLOOKUP('Data Catalogue 2023_RSS'!R453,'Codebook Machine Read'!AB:AC,2,FALSE)</f>
        <v>1</v>
      </c>
      <c r="S453" s="34">
        <f>VLOOKUP('Data Catalogue 2023_Excel'!R453,'Codebook Machine Read'!G:H,2,FALSE)</f>
        <v>1</v>
      </c>
      <c r="T453" s="36">
        <f>'Data Catalogue 2023_RSS'!T453</f>
        <v>0</v>
      </c>
      <c r="U453" s="36">
        <f>'Data Catalogue 2023_RSS'!U453</f>
        <v>0</v>
      </c>
      <c r="V453" s="34">
        <f>VLOOKUP('Data Catalogue 2023_Excel'!S453,'Codebook Machine Read'!$P:$Q,2, FALSE)</f>
        <v>7</v>
      </c>
      <c r="W453" s="31" t="str">
        <f>'Data Catalogue 2023_RSS'!W453</f>
        <v>https://www.seda.gov.my/ms/polisi/akta-tenaga-boleh-baharu-2011/</v>
      </c>
      <c r="X453" s="35">
        <f>'Data Catalogue 2023_RSS'!X453</f>
        <v>1</v>
      </c>
      <c r="Y453" s="35">
        <f>'Data Catalogue 2023_RSS'!Y453</f>
        <v>0</v>
      </c>
      <c r="Z453" s="35">
        <f>'Data Catalogue 2023_RSS'!Z453</f>
        <v>0</v>
      </c>
      <c r="AA453" s="35">
        <f>'Data Catalogue 2023_RSS'!AA453</f>
        <v>1</v>
      </c>
      <c r="AB453" s="35">
        <f>'Data Catalogue 2023_RSS'!AB453</f>
        <v>0</v>
      </c>
      <c r="AC453" s="35">
        <f>'Data Catalogue 2023_RSS'!AC453</f>
        <v>0</v>
      </c>
      <c r="AD453" s="35">
        <f>'Data Catalogue 2023_RSS'!AD453</f>
        <v>0</v>
      </c>
      <c r="AE453" s="35">
        <f>'Data Catalogue 2023_RSS'!AE453</f>
        <v>0</v>
      </c>
      <c r="AF453" s="31" t="str">
        <f>'Data Catalogue 2023_RSS'!AF453</f>
        <v>An Act to provide for the establishment and implementation of a special tariff system to catalyse the generation of renewable energy and to provide for related matters.</v>
      </c>
    </row>
    <row r="454" spans="1:32" x14ac:dyDescent="0.2">
      <c r="A454" s="30">
        <f>'Data Catalogue 2023_RSS'!A454</f>
        <v>452</v>
      </c>
      <c r="B454" s="30">
        <f>'Data Catalogue 2023_RSS'!B454</f>
        <v>115</v>
      </c>
      <c r="C454" s="30">
        <f>'Data Catalogue 2023_RSS'!C454</f>
        <v>6</v>
      </c>
      <c r="D454" s="30" t="str">
        <f>'Data Catalogue 2023_RSS'!D454</f>
        <v>115.6</v>
      </c>
      <c r="E454" s="31" t="str">
        <f>'Data Catalogue 2023_RSS'!E454</f>
        <v>Government legislation, masterplan, blueprint, announcement, strategy and policy on sustainability and climate change</v>
      </c>
      <c r="F454" s="32">
        <f>VLOOKUP('Data Catalogue 2023_RSS'!F454,'Codebook Machine Read'!J:K,2,FALSE)</f>
        <v>6</v>
      </c>
      <c r="G454" s="32">
        <f>VLOOKUP('Data Catalogue 2023_RSS'!G454,'Codebook Machine Read'!AE:AF,2,FALSE)</f>
        <v>12</v>
      </c>
      <c r="H454" s="32" t="str">
        <f>'Data Catalogue 2023_RSS'!H454</f>
        <v>country</v>
      </c>
      <c r="I454" s="32">
        <f>'Data Catalogue 2023_RSS'!I454</f>
        <v>224</v>
      </c>
      <c r="J454" s="30" t="str">
        <f>'Data Catalogue 2023_RSS'!J454</f>
        <v>policyregstd.align.govplanclimchg.country.sustfitch</v>
      </c>
      <c r="K454" s="30" t="str">
        <f>'Data Catalogue 2023_RSS'!K454</f>
        <v>policyregstd.align.govplanclimchg.country.sustfitch.115.6</v>
      </c>
      <c r="L454" s="31" t="str">
        <f>'Data Catalogue 2023_RSS'!L454</f>
        <v>Not applicable</v>
      </c>
      <c r="M454" s="32" cm="1">
        <f t="array" ref="M454">INDEX('Codebook Machine Read'!T:T,MATCH(TRUE,INDEX('Codebook Machine Read'!S:S='Data Catalogue 2023_RSS'!M454,0),0))</f>
        <v>0</v>
      </c>
      <c r="N454" s="32">
        <f>VLOOKUP('Data Catalogue 2023_RSS'!N454,'Codebook Machine Read'!D:E,2,FALSE)</f>
        <v>9</v>
      </c>
      <c r="O454" s="32">
        <f>VLOOKUP('Data Catalogue 2023_RSS'!O454,'Codebook Machine Read'!A:B,2,FALSE)</f>
        <v>1</v>
      </c>
      <c r="P454" s="33">
        <f>VLOOKUP('Data Catalogue 2023_RSS'!P454,'Codebook Machine Read'!V:W,2,FALSE)</f>
        <v>128</v>
      </c>
      <c r="Q454" s="32">
        <f>VLOOKUP('Data Catalogue 2023_RSS'!Q454,'Codebook Machine Read'!Y:Z,2,FALSE)</f>
        <v>1</v>
      </c>
      <c r="R454" s="32">
        <f>VLOOKUP('Data Catalogue 2023_RSS'!R454,'Codebook Machine Read'!AB:AC,2,FALSE)</f>
        <v>2</v>
      </c>
      <c r="S454" s="34">
        <f>VLOOKUP('Data Catalogue 2023_Excel'!R454,'Codebook Machine Read'!G:H,2,FALSE)</f>
        <v>2</v>
      </c>
      <c r="T454" s="36">
        <f>'Data Catalogue 2023_RSS'!T454</f>
        <v>0</v>
      </c>
      <c r="U454" s="36">
        <f>'Data Catalogue 2023_RSS'!U454</f>
        <v>0</v>
      </c>
      <c r="V454" s="34">
        <f>VLOOKUP('Data Catalogue 2023_Excel'!S454,'Codebook Machine Read'!$P:$Q,2, FALSE)</f>
        <v>7</v>
      </c>
      <c r="W454" s="31" t="str">
        <f>'Data Catalogue 2023_RSS'!W454</f>
        <v>https://www.sustainablefitch.com/corporate-finance/esg-regulations-reporting-standards-tracker-30-05-2023</v>
      </c>
      <c r="X454" s="35">
        <f>'Data Catalogue 2023_RSS'!X454</f>
        <v>1</v>
      </c>
      <c r="Y454" s="35">
        <f>'Data Catalogue 2023_RSS'!Y454</f>
        <v>0</v>
      </c>
      <c r="Z454" s="35">
        <f>'Data Catalogue 2023_RSS'!Z454</f>
        <v>0</v>
      </c>
      <c r="AA454" s="35">
        <f>'Data Catalogue 2023_RSS'!AA454</f>
        <v>1</v>
      </c>
      <c r="AB454" s="35">
        <f>'Data Catalogue 2023_RSS'!AB454</f>
        <v>0</v>
      </c>
      <c r="AC454" s="35">
        <f>'Data Catalogue 2023_RSS'!AC454</f>
        <v>0</v>
      </c>
      <c r="AD454" s="35">
        <f>'Data Catalogue 2023_RSS'!AD454</f>
        <v>0</v>
      </c>
      <c r="AE454" s="35">
        <f>'Data Catalogue 2023_RSS'!AE454</f>
        <v>0</v>
      </c>
      <c r="AF454" s="31" t="str">
        <f>'Data Catalogue 2023_RSS'!AF454</f>
        <v>Sustainable Fitch's ESG Regulation Tracker is a dynamic digest of significant regulatory developments in the ESG space, focused on sustainable taxonomies, ESG and climate disclosure regulations and ESG fund requirements</v>
      </c>
    </row>
    <row r="455" spans="1:32" x14ac:dyDescent="0.2">
      <c r="A455" s="30">
        <f>'Data Catalogue 2023_RSS'!A455</f>
        <v>453</v>
      </c>
      <c r="B455" s="30">
        <f>'Data Catalogue 2023_RSS'!B455</f>
        <v>115</v>
      </c>
      <c r="C455" s="30">
        <f>'Data Catalogue 2023_RSS'!C455</f>
        <v>7</v>
      </c>
      <c r="D455" s="30" t="str">
        <f>'Data Catalogue 2023_RSS'!D455</f>
        <v>115.7</v>
      </c>
      <c r="E455" s="31" t="str">
        <f>'Data Catalogue 2023_RSS'!E455</f>
        <v>Government legislation, masterplan, blueprint, announcement, strategy and policy on sustainability and climate change</v>
      </c>
      <c r="F455" s="32">
        <f>VLOOKUP('Data Catalogue 2023_RSS'!F455,'Codebook Machine Read'!J:K,2,FALSE)</f>
        <v>6</v>
      </c>
      <c r="G455" s="32">
        <f>VLOOKUP('Data Catalogue 2023_RSS'!G455,'Codebook Machine Read'!AE:AF,2,FALSE)</f>
        <v>12</v>
      </c>
      <c r="H455" s="32" t="str">
        <f>'Data Catalogue 2023_RSS'!H455</f>
        <v>country</v>
      </c>
      <c r="I455" s="32">
        <f>'Data Catalogue 2023_RSS'!I455</f>
        <v>224</v>
      </c>
      <c r="J455" s="30" t="str">
        <f>'Data Catalogue 2023_RSS'!J455</f>
        <v>policyregstd.align.govplanclimchg.country.wwf</v>
      </c>
      <c r="K455" s="30" t="str">
        <f>'Data Catalogue 2023_RSS'!K455</f>
        <v>policyregstd.align.govplanclimchg.country.wwf.115.7</v>
      </c>
      <c r="L455" s="31" t="str">
        <f>'Data Catalogue 2023_RSS'!L455</f>
        <v>Not applicable</v>
      </c>
      <c r="M455" s="32" cm="1">
        <f t="array" ref="M455">INDEX('Codebook Machine Read'!T:T,MATCH(TRUE,INDEX('Codebook Machine Read'!S:S='Data Catalogue 2023_RSS'!M455,0),0))</f>
        <v>0</v>
      </c>
      <c r="N455" s="32">
        <f>VLOOKUP('Data Catalogue 2023_RSS'!N455,'Codebook Machine Read'!D:E,2,FALSE)</f>
        <v>9</v>
      </c>
      <c r="O455" s="32">
        <f>VLOOKUP('Data Catalogue 2023_RSS'!O455,'Codebook Machine Read'!A:B,2,FALSE)</f>
        <v>1</v>
      </c>
      <c r="P455" s="33">
        <f>VLOOKUP('Data Catalogue 2023_RSS'!P455,'Codebook Machine Read'!V:W,2,FALSE)</f>
        <v>156</v>
      </c>
      <c r="Q455" s="32">
        <f>VLOOKUP('Data Catalogue 2023_RSS'!Q455,'Codebook Machine Read'!Y:Z,2,FALSE)</f>
        <v>3</v>
      </c>
      <c r="R455" s="32">
        <f>VLOOKUP('Data Catalogue 2023_RSS'!R455,'Codebook Machine Read'!AB:AC,2,FALSE)</f>
        <v>2</v>
      </c>
      <c r="S455" s="34">
        <f>VLOOKUP('Data Catalogue 2023_Excel'!R455,'Codebook Machine Read'!G:H,2,FALSE)</f>
        <v>1</v>
      </c>
      <c r="T455" s="36">
        <f>'Data Catalogue 2023_RSS'!T455</f>
        <v>0</v>
      </c>
      <c r="U455" s="36">
        <f>'Data Catalogue 2023_RSS'!U455</f>
        <v>0</v>
      </c>
      <c r="V455" s="34">
        <f>VLOOKUP('Data Catalogue 2023_Excel'!S455,'Codebook Machine Read'!$P:$Q,2, FALSE)</f>
        <v>7</v>
      </c>
      <c r="W455" s="31" t="str">
        <f>'Data Catalogue 2023_RSS'!W455</f>
        <v>https://www.wwf.sg/susreg/</v>
      </c>
      <c r="X455" s="35">
        <f>'Data Catalogue 2023_RSS'!X455</f>
        <v>1</v>
      </c>
      <c r="Y455" s="35">
        <f>'Data Catalogue 2023_RSS'!Y455</f>
        <v>0</v>
      </c>
      <c r="Z455" s="35">
        <f>'Data Catalogue 2023_RSS'!Z455</f>
        <v>0</v>
      </c>
      <c r="AA455" s="35">
        <f>'Data Catalogue 2023_RSS'!AA455</f>
        <v>1</v>
      </c>
      <c r="AB455" s="35">
        <f>'Data Catalogue 2023_RSS'!AB455</f>
        <v>0</v>
      </c>
      <c r="AC455" s="35">
        <f>'Data Catalogue 2023_RSS'!AC455</f>
        <v>0</v>
      </c>
      <c r="AD455" s="35">
        <f>'Data Catalogue 2023_RSS'!AD455</f>
        <v>0</v>
      </c>
      <c r="AE455" s="35">
        <f>'Data Catalogue 2023_RSS'!AE455</f>
        <v>0</v>
      </c>
      <c r="AF455" s="31" t="str">
        <f>'Data Catalogue 2023_RSS'!AF455</f>
        <v>Provides tool that regularly assess financial regulators, supervisors and central banks integrate climate and broader environmental &amp; social considerations in their practices and evaluates progress on sustainable financial regulations and central bank activities in different jurisdictions.</v>
      </c>
    </row>
    <row r="456" spans="1:32" x14ac:dyDescent="0.2">
      <c r="A456" s="30">
        <f>'Data Catalogue 2023_RSS'!A456</f>
        <v>454</v>
      </c>
      <c r="B456" s="30">
        <f>'Data Catalogue 2023_RSS'!B456</f>
        <v>115</v>
      </c>
      <c r="C456" s="30">
        <f>'Data Catalogue 2023_RSS'!C456</f>
        <v>8</v>
      </c>
      <c r="D456" s="30" t="str">
        <f>'Data Catalogue 2023_RSS'!D456</f>
        <v>115.8</v>
      </c>
      <c r="E456" s="31" t="str">
        <f>'Data Catalogue 2023_RSS'!E456</f>
        <v>Government legislation, masterplan, blueprint, announcement, strategy and policy on sustainability and climate change</v>
      </c>
      <c r="F456" s="32">
        <f>VLOOKUP('Data Catalogue 2023_RSS'!F456,'Codebook Machine Read'!J:K,2,FALSE)</f>
        <v>6</v>
      </c>
      <c r="G456" s="32">
        <f>VLOOKUP('Data Catalogue 2023_RSS'!G456,'Codebook Machine Read'!AE:AF,2,FALSE)</f>
        <v>12</v>
      </c>
      <c r="H456" s="32" t="str">
        <f>'Data Catalogue 2023_RSS'!H456</f>
        <v>country</v>
      </c>
      <c r="I456" s="32">
        <f>'Data Catalogue 2023_RSS'!I456</f>
        <v>224</v>
      </c>
      <c r="J456" s="30" t="str">
        <f>'Data Catalogue 2023_RSS'!J456</f>
        <v>policyregstd.align.govplanclimchg.country.climateact</v>
      </c>
      <c r="K456" s="30" t="str">
        <f>'Data Catalogue 2023_RSS'!K456</f>
        <v>policyregstd.align.govplanclimchg.country.climateact.115.8</v>
      </c>
      <c r="L456" s="31" t="str">
        <f>'Data Catalogue 2023_RSS'!L456</f>
        <v>Not applicable</v>
      </c>
      <c r="M456" s="32" cm="1">
        <f t="array" ref="M456">INDEX('Codebook Machine Read'!T:T,MATCH(TRUE,INDEX('Codebook Machine Read'!S:S='Data Catalogue 2023_RSS'!M456,0),0))</f>
        <v>0</v>
      </c>
      <c r="N456" s="32">
        <f>VLOOKUP('Data Catalogue 2023_RSS'!N456,'Codebook Machine Read'!D:E,2,FALSE)</f>
        <v>9</v>
      </c>
      <c r="O456" s="32">
        <f>VLOOKUP('Data Catalogue 2023_RSS'!O456,'Codebook Machine Read'!A:B,2,FALSE)</f>
        <v>2</v>
      </c>
      <c r="P456" s="33">
        <f>VLOOKUP('Data Catalogue 2023_RSS'!P456,'Codebook Machine Read'!V:W,2,FALSE)</f>
        <v>19</v>
      </c>
      <c r="Q456" s="32">
        <f>VLOOKUP('Data Catalogue 2023_RSS'!Q456,'Codebook Machine Read'!Y:Z,2,FALSE)</f>
        <v>2</v>
      </c>
      <c r="R456" s="32">
        <f>VLOOKUP('Data Catalogue 2023_RSS'!R456,'Codebook Machine Read'!AB:AC,2,FALSE)</f>
        <v>2</v>
      </c>
      <c r="S456" s="34">
        <f>VLOOKUP('Data Catalogue 2023_Excel'!R456,'Codebook Machine Read'!G:H,2,FALSE)</f>
        <v>1</v>
      </c>
      <c r="T456" s="36">
        <f>'Data Catalogue 2023_RSS'!T456</f>
        <v>2016</v>
      </c>
      <c r="U456" s="36">
        <f>'Data Catalogue 2023_RSS'!U456</f>
        <v>2030</v>
      </c>
      <c r="V456" s="34">
        <f>VLOOKUP('Data Catalogue 2023_Excel'!S456,'Codebook Machine Read'!$P:$Q,2, FALSE)</f>
        <v>7</v>
      </c>
      <c r="W456" s="31" t="str">
        <f>'Data Catalogue 2023_RSS'!W456</f>
        <v>https://climateactiontracker.org/</v>
      </c>
      <c r="X456" s="35">
        <f>'Data Catalogue 2023_RSS'!X456</f>
        <v>1</v>
      </c>
      <c r="Y456" s="35">
        <f>'Data Catalogue 2023_RSS'!Y456</f>
        <v>0</v>
      </c>
      <c r="Z456" s="35">
        <f>'Data Catalogue 2023_RSS'!Z456</f>
        <v>0</v>
      </c>
      <c r="AA456" s="35">
        <f>'Data Catalogue 2023_RSS'!AA456</f>
        <v>1</v>
      </c>
      <c r="AB456" s="35">
        <f>'Data Catalogue 2023_RSS'!AB456</f>
        <v>0</v>
      </c>
      <c r="AC456" s="35">
        <f>'Data Catalogue 2023_RSS'!AC456</f>
        <v>0</v>
      </c>
      <c r="AD456" s="35">
        <f>'Data Catalogue 2023_RSS'!AD456</f>
        <v>0</v>
      </c>
      <c r="AE456" s="35">
        <f>'Data Catalogue 2023_RSS'!AE456</f>
        <v>0</v>
      </c>
      <c r="AF456" s="31" t="str">
        <f>'Data Catalogue 2023_RSS'!AF456</f>
        <v>Measures government climate action against the Paris Agreement aim of limiting global temperature increase to well below 2°C, and pursuing efforts to limit increase to 1.5°C.</v>
      </c>
    </row>
    <row r="457" spans="1:32" x14ac:dyDescent="0.2">
      <c r="A457" s="30">
        <f>'Data Catalogue 2023_RSS'!A457</f>
        <v>455</v>
      </c>
      <c r="B457" s="30">
        <f>'Data Catalogue 2023_RSS'!B457</f>
        <v>115</v>
      </c>
      <c r="C457" s="30">
        <f>'Data Catalogue 2023_RSS'!C457</f>
        <v>9</v>
      </c>
      <c r="D457" s="30" t="str">
        <f>'Data Catalogue 2023_RSS'!D457</f>
        <v>115.9</v>
      </c>
      <c r="E457" s="31" t="str">
        <f>'Data Catalogue 2023_RSS'!E457</f>
        <v>Government legislation, masterplan, blueprint, announcement, strategy and policy on sustainability and climate change</v>
      </c>
      <c r="F457" s="32">
        <f>VLOOKUP('Data Catalogue 2023_RSS'!F457,'Codebook Machine Read'!J:K,2,FALSE)</f>
        <v>6</v>
      </c>
      <c r="G457" s="32">
        <f>VLOOKUP('Data Catalogue 2023_RSS'!G457,'Codebook Machine Read'!AE:AF,2,FALSE)</f>
        <v>12</v>
      </c>
      <c r="H457" s="32" t="str">
        <f>'Data Catalogue 2023_RSS'!H457</f>
        <v>country</v>
      </c>
      <c r="I457" s="32">
        <f>'Data Catalogue 2023_RSS'!I457</f>
        <v>224</v>
      </c>
      <c r="J457" s="30" t="str">
        <f>'Data Catalogue 2023_RSS'!J457</f>
        <v>policyregstd.align.govplanclimchg.country.doe</v>
      </c>
      <c r="K457" s="30" t="str">
        <f>'Data Catalogue 2023_RSS'!K457</f>
        <v>policyregstd.align.govplanclimchg.country.doe.115.9</v>
      </c>
      <c r="L457" s="31" t="str">
        <f>'Data Catalogue 2023_RSS'!L457</f>
        <v>Not applicable</v>
      </c>
      <c r="M457" s="32" cm="1">
        <f t="array" ref="M457">INDEX('Codebook Machine Read'!T:T,MATCH(TRUE,INDEX('Codebook Machine Read'!S:S='Data Catalogue 2023_RSS'!M457,0),0))</f>
        <v>0</v>
      </c>
      <c r="N457" s="32">
        <f>VLOOKUP('Data Catalogue 2023_RSS'!N457,'Codebook Machine Read'!D:E,2,FALSE)</f>
        <v>9</v>
      </c>
      <c r="O457" s="32">
        <f>VLOOKUP('Data Catalogue 2023_RSS'!O457,'Codebook Machine Read'!A:B,2,FALSE)</f>
        <v>2</v>
      </c>
      <c r="P457" s="33">
        <f>VLOOKUP('Data Catalogue 2023_RSS'!P457,'Codebook Machine Read'!V:W,2,FALSE)</f>
        <v>29</v>
      </c>
      <c r="Q457" s="32">
        <f>VLOOKUP('Data Catalogue 2023_RSS'!Q457,'Codebook Machine Read'!Y:Z,2,FALSE)</f>
        <v>4</v>
      </c>
      <c r="R457" s="32">
        <f>VLOOKUP('Data Catalogue 2023_RSS'!R457,'Codebook Machine Read'!AB:AC,2,FALSE)</f>
        <v>1</v>
      </c>
      <c r="S457" s="34">
        <f>VLOOKUP('Data Catalogue 2023_Excel'!R457,'Codebook Machine Read'!G:H,2,FALSE)</f>
        <v>1</v>
      </c>
      <c r="T457" s="36">
        <f>'Data Catalogue 2023_RSS'!T457</f>
        <v>2021</v>
      </c>
      <c r="U457" s="36">
        <f>'Data Catalogue 2023_RSS'!U457</f>
        <v>2030</v>
      </c>
      <c r="V457" s="34">
        <f>VLOOKUP('Data Catalogue 2023_Excel'!S457,'Codebook Machine Read'!$P:$Q,2, FALSE)</f>
        <v>7</v>
      </c>
      <c r="W457" s="31" t="str">
        <f>'Data Catalogue 2023_RSS'!W457</f>
        <v>https://www.doe.gov.my/portalv1/en/tentang-jas/pengenalan/dasar-alam-sekitar</v>
      </c>
      <c r="X457" s="35">
        <f>'Data Catalogue 2023_RSS'!X457</f>
        <v>1</v>
      </c>
      <c r="Y457" s="35">
        <f>'Data Catalogue 2023_RSS'!Y457</f>
        <v>0</v>
      </c>
      <c r="Z457" s="35">
        <f>'Data Catalogue 2023_RSS'!Z457</f>
        <v>0</v>
      </c>
      <c r="AA457" s="35">
        <f>'Data Catalogue 2023_RSS'!AA457</f>
        <v>1</v>
      </c>
      <c r="AB457" s="35">
        <f>'Data Catalogue 2023_RSS'!AB457</f>
        <v>0</v>
      </c>
      <c r="AC457" s="35">
        <f>'Data Catalogue 2023_RSS'!AC457</f>
        <v>0</v>
      </c>
      <c r="AD457" s="35">
        <f>'Data Catalogue 2023_RSS'!AD457</f>
        <v>0</v>
      </c>
      <c r="AE457" s="35">
        <f>'Data Catalogue 2023_RSS'!AE457</f>
        <v>0</v>
      </c>
      <c r="AF457" s="31" t="str">
        <f>'Data Catalogue 2023_RSS'!AF457</f>
        <v>The National Policy on the Environment aims at continued economic, social, and cultural progress of Malaysia and enhancement of the quality of life of its people, through environmentally sound and sustainable development.</v>
      </c>
    </row>
    <row r="458" spans="1:32" x14ac:dyDescent="0.2">
      <c r="A458" s="30">
        <f>'Data Catalogue 2023_RSS'!A458</f>
        <v>456</v>
      </c>
      <c r="B458" s="30">
        <f>'Data Catalogue 2023_RSS'!B458</f>
        <v>115</v>
      </c>
      <c r="C458" s="30">
        <f>'Data Catalogue 2023_RSS'!C458</f>
        <v>10</v>
      </c>
      <c r="D458" s="30" t="str">
        <f>'Data Catalogue 2023_RSS'!D458</f>
        <v>115.10</v>
      </c>
      <c r="E458" s="31" t="str">
        <f>'Data Catalogue 2023_RSS'!E458</f>
        <v>Government legislation, masterplan, blueprint, announcement, strategy and policy on sustainability and climate change</v>
      </c>
      <c r="F458" s="32">
        <f>VLOOKUP('Data Catalogue 2023_RSS'!F458,'Codebook Machine Read'!J:K,2,FALSE)</f>
        <v>6</v>
      </c>
      <c r="G458" s="32">
        <f>VLOOKUP('Data Catalogue 2023_RSS'!G458,'Codebook Machine Read'!AE:AF,2,FALSE)</f>
        <v>12</v>
      </c>
      <c r="H458" s="32" t="str">
        <f>'Data Catalogue 2023_RSS'!H458</f>
        <v>country</v>
      </c>
      <c r="I458" s="32">
        <f>'Data Catalogue 2023_RSS'!I458</f>
        <v>224</v>
      </c>
      <c r="J458" s="30" t="str">
        <f>'Data Catalogue 2023_RSS'!J458</f>
        <v>policyregstd.align.govplanclimchg.country.epu</v>
      </c>
      <c r="K458" s="30" t="str">
        <f>'Data Catalogue 2023_RSS'!K458</f>
        <v>policyregstd.align.govplanclimchg.country.epu.115.10</v>
      </c>
      <c r="L458" s="31" t="str">
        <f>'Data Catalogue 2023_RSS'!L458</f>
        <v>Not applicable</v>
      </c>
      <c r="M458" s="32" cm="1">
        <f t="array" ref="M458">INDEX('Codebook Machine Read'!T:T,MATCH(TRUE,INDEX('Codebook Machine Read'!S:S='Data Catalogue 2023_RSS'!M458,0),0))</f>
        <v>0</v>
      </c>
      <c r="N458" s="32">
        <f>VLOOKUP('Data Catalogue 2023_RSS'!N458,'Codebook Machine Read'!D:E,2,FALSE)</f>
        <v>9</v>
      </c>
      <c r="O458" s="32">
        <f>VLOOKUP('Data Catalogue 2023_RSS'!O458,'Codebook Machine Read'!A:B,2,FALSE)</f>
        <v>2</v>
      </c>
      <c r="P458" s="33">
        <f>VLOOKUP('Data Catalogue 2023_RSS'!P458,'Codebook Machine Read'!V:W,2,FALSE)</f>
        <v>38</v>
      </c>
      <c r="Q458" s="32">
        <f>VLOOKUP('Data Catalogue 2023_RSS'!Q458,'Codebook Machine Read'!Y:Z,2,FALSE)</f>
        <v>4</v>
      </c>
      <c r="R458" s="32">
        <f>VLOOKUP('Data Catalogue 2023_RSS'!R458,'Codebook Machine Read'!AB:AC,2,FALSE)</f>
        <v>1</v>
      </c>
      <c r="S458" s="34">
        <f>VLOOKUP('Data Catalogue 2023_Excel'!R458,'Codebook Machine Read'!G:H,2,FALSE)</f>
        <v>1</v>
      </c>
      <c r="T458" s="36">
        <f>'Data Catalogue 2023_RSS'!T458</f>
        <v>2022</v>
      </c>
      <c r="U458" s="36">
        <f>'Data Catalogue 2023_RSS'!U458</f>
        <v>2040</v>
      </c>
      <c r="V458" s="34">
        <f>VLOOKUP('Data Catalogue 2023_Excel'!S458,'Codebook Machine Read'!$P:$Q,2, FALSE)</f>
        <v>7</v>
      </c>
      <c r="W458" s="31" t="str">
        <f>'Data Catalogue 2023_RSS'!W458</f>
        <v>https://www.epu.gov.my/sites/default/files/2022-09/National_Energy_Policy_2022-2040.pdf</v>
      </c>
      <c r="X458" s="35">
        <f>'Data Catalogue 2023_RSS'!X458</f>
        <v>1</v>
      </c>
      <c r="Y458" s="35">
        <f>'Data Catalogue 2023_RSS'!Y458</f>
        <v>0</v>
      </c>
      <c r="Z458" s="35">
        <f>'Data Catalogue 2023_RSS'!Z458</f>
        <v>0</v>
      </c>
      <c r="AA458" s="35">
        <f>'Data Catalogue 2023_RSS'!AA458</f>
        <v>1</v>
      </c>
      <c r="AB458" s="35">
        <f>'Data Catalogue 2023_RSS'!AB458</f>
        <v>0</v>
      </c>
      <c r="AC458" s="35">
        <f>'Data Catalogue 2023_RSS'!AC458</f>
        <v>0</v>
      </c>
      <c r="AD458" s="35">
        <f>'Data Catalogue 2023_RSS'!AD458</f>
        <v>0</v>
      </c>
      <c r="AE458" s="35">
        <f>'Data Catalogue 2023_RSS'!AE458</f>
        <v>0</v>
      </c>
      <c r="AF458" s="31" t="str">
        <f>'Data Catalogue 2023_RSS'!AF458</f>
        <v>Provide selected targets on Low Carbon Nation Aspiration 2040 compared to 2018.</v>
      </c>
    </row>
    <row r="459" spans="1:32" x14ac:dyDescent="0.2">
      <c r="A459" s="30">
        <f>'Data Catalogue 2023_RSS'!A459</f>
        <v>457</v>
      </c>
      <c r="B459" s="30">
        <f>'Data Catalogue 2023_RSS'!B459</f>
        <v>115</v>
      </c>
      <c r="C459" s="30">
        <f>'Data Catalogue 2023_RSS'!C459</f>
        <v>11</v>
      </c>
      <c r="D459" s="30" t="str">
        <f>'Data Catalogue 2023_RSS'!D459</f>
        <v>115.11</v>
      </c>
      <c r="E459" s="31" t="str">
        <f>'Data Catalogue 2023_RSS'!E459</f>
        <v>Government legislation, masterplan, blueprint, announcement, strategy and policy on sustainability and climate change</v>
      </c>
      <c r="F459" s="32">
        <f>VLOOKUP('Data Catalogue 2023_RSS'!F459,'Codebook Machine Read'!J:K,2,FALSE)</f>
        <v>6</v>
      </c>
      <c r="G459" s="32">
        <f>VLOOKUP('Data Catalogue 2023_RSS'!G459,'Codebook Machine Read'!AE:AF,2,FALSE)</f>
        <v>12</v>
      </c>
      <c r="H459" s="32" t="str">
        <f>'Data Catalogue 2023_RSS'!H459</f>
        <v>country</v>
      </c>
      <c r="I459" s="32">
        <f>'Data Catalogue 2023_RSS'!I459</f>
        <v>224</v>
      </c>
      <c r="J459" s="30" t="str">
        <f>'Data Catalogue 2023_RSS'!J459</f>
        <v>policyregstd.align.govplanclimchg.country.nrecc</v>
      </c>
      <c r="K459" s="30" t="str">
        <f>'Data Catalogue 2023_RSS'!K459</f>
        <v>policyregstd.align.govplanclimchg.country.nrecc.115.11</v>
      </c>
      <c r="L459" s="31" t="str">
        <f>'Data Catalogue 2023_RSS'!L459</f>
        <v>Not applicable</v>
      </c>
      <c r="M459" s="32" cm="1">
        <f t="array" ref="M459">INDEX('Codebook Machine Read'!T:T,MATCH(TRUE,INDEX('Codebook Machine Read'!S:S='Data Catalogue 2023_RSS'!M459,0),0))</f>
        <v>0</v>
      </c>
      <c r="N459" s="32">
        <f>VLOOKUP('Data Catalogue 2023_RSS'!N459,'Codebook Machine Read'!D:E,2,FALSE)</f>
        <v>9</v>
      </c>
      <c r="O459" s="32">
        <f>VLOOKUP('Data Catalogue 2023_RSS'!O459,'Codebook Machine Read'!A:B,2,FALSE)</f>
        <v>2</v>
      </c>
      <c r="P459" s="33">
        <f>VLOOKUP('Data Catalogue 2023_RSS'!P459,'Codebook Machine Read'!V:W,2,FALSE)</f>
        <v>90</v>
      </c>
      <c r="Q459" s="32">
        <f>VLOOKUP('Data Catalogue 2023_RSS'!Q459,'Codebook Machine Read'!Y:Z,2,FALSE)</f>
        <v>4</v>
      </c>
      <c r="R459" s="32">
        <f>VLOOKUP('Data Catalogue 2023_RSS'!R459,'Codebook Machine Read'!AB:AC,2,FALSE)</f>
        <v>1</v>
      </c>
      <c r="S459" s="34">
        <f>VLOOKUP('Data Catalogue 2023_Excel'!R459,'Codebook Machine Read'!G:H,2,FALSE)</f>
        <v>1</v>
      </c>
      <c r="T459" s="36">
        <f>'Data Catalogue 2023_RSS'!T459</f>
        <v>2021</v>
      </c>
      <c r="U459" s="36">
        <f>'Data Catalogue 2023_RSS'!U459</f>
        <v>2030</v>
      </c>
      <c r="V459" s="34">
        <f>VLOOKUP('Data Catalogue 2023_Excel'!S459,'Codebook Machine Read'!$P:$Q,2, FALSE)</f>
        <v>7</v>
      </c>
      <c r="W459" s="31" t="str">
        <f>'Data Catalogue 2023_RSS'!W459</f>
        <v>https://www.mgtc.gov.my/what-we-do/low-carbon-mobility-2/low-carbon-mobility-blueprint/</v>
      </c>
      <c r="X459" s="35">
        <f>'Data Catalogue 2023_RSS'!X459</f>
        <v>1</v>
      </c>
      <c r="Y459" s="35">
        <f>'Data Catalogue 2023_RSS'!Y459</f>
        <v>0</v>
      </c>
      <c r="Z459" s="35">
        <f>'Data Catalogue 2023_RSS'!Z459</f>
        <v>0</v>
      </c>
      <c r="AA459" s="35">
        <f>'Data Catalogue 2023_RSS'!AA459</f>
        <v>1</v>
      </c>
      <c r="AB459" s="35">
        <f>'Data Catalogue 2023_RSS'!AB459</f>
        <v>0</v>
      </c>
      <c r="AC459" s="35">
        <f>'Data Catalogue 2023_RSS'!AC459</f>
        <v>0</v>
      </c>
      <c r="AD459" s="35">
        <f>'Data Catalogue 2023_RSS'!AD459</f>
        <v>0</v>
      </c>
      <c r="AE459" s="35">
        <f>'Data Catalogue 2023_RSS'!AE459</f>
        <v>0</v>
      </c>
      <c r="AF459" s="31" t="str">
        <f>'Data Catalogue 2023_RSS'!AF459</f>
        <v xml:space="preserve">The policy framework seeks to reduce emissions from the transportation sector, which currently ranks as the second-largest CO2 emitter in the nation after the energy sector, contributing 25% to 30% of the nation’s GHG emissions with predominantly internal combustion engines (ICE) vehicles on the road. The blueprint deploys a policy framework to mainstream the shift towards electrification in the transportation industry as a key strategy to diminish our emissions and contribute towards the achievement of our national Paris Agreement GHG target. </v>
      </c>
    </row>
    <row r="460" spans="1:32" x14ac:dyDescent="0.2">
      <c r="A460" s="30">
        <f>'Data Catalogue 2023_RSS'!A460</f>
        <v>458</v>
      </c>
      <c r="B460" s="30">
        <f>'Data Catalogue 2023_RSS'!B460</f>
        <v>115</v>
      </c>
      <c r="C460" s="30">
        <f>'Data Catalogue 2023_RSS'!C460</f>
        <v>12</v>
      </c>
      <c r="D460" s="30" t="str">
        <f>'Data Catalogue 2023_RSS'!D460</f>
        <v>115.12</v>
      </c>
      <c r="E460" s="31" t="str">
        <f>'Data Catalogue 2023_RSS'!E460</f>
        <v>Government legislation, masterplan, blueprint, announcement, strategy and policy on sustainability and climate change</v>
      </c>
      <c r="F460" s="32">
        <f>VLOOKUP('Data Catalogue 2023_RSS'!F460,'Codebook Machine Read'!J:K,2,FALSE)</f>
        <v>3</v>
      </c>
      <c r="G460" s="32">
        <f>VLOOKUP('Data Catalogue 2023_RSS'!G460,'Codebook Machine Read'!AE:AF,2,FALSE)</f>
        <v>12</v>
      </c>
      <c r="H460" s="32" t="str">
        <f>'Data Catalogue 2023_RSS'!H460</f>
        <v>country</v>
      </c>
      <c r="I460" s="32">
        <f>'Data Catalogue 2023_RSS'!I460</f>
        <v>224</v>
      </c>
      <c r="J460" s="30" t="str">
        <f>'Data Catalogue 2023_RSS'!J460</f>
        <v>policyregstd.tsens.govplanclimchg.country.epu</v>
      </c>
      <c r="K460" s="30" t="str">
        <f>'Data Catalogue 2023_RSS'!K460</f>
        <v>policyregstd.tsens.govplanclimchg.country.epu.115.12</v>
      </c>
      <c r="L460" s="31" t="str">
        <f>'Data Catalogue 2023_RSS'!L460</f>
        <v>Plans submitted to the UNFCCC should be taken as key reference</v>
      </c>
      <c r="M460" s="32" cm="1">
        <f t="array" ref="M460">INDEX('Codebook Machine Read'!T:T,MATCH(TRUE,INDEX('Codebook Machine Read'!S:S='Data Catalogue 2023_RSS'!M460,0),0))</f>
        <v>124</v>
      </c>
      <c r="N460" s="32">
        <f>VLOOKUP('Data Catalogue 2023_RSS'!N460,'Codebook Machine Read'!D:E,2,FALSE)</f>
        <v>9</v>
      </c>
      <c r="O460" s="32">
        <f>VLOOKUP('Data Catalogue 2023_RSS'!O460,'Codebook Machine Read'!A:B,2,FALSE)</f>
        <v>2</v>
      </c>
      <c r="P460" s="33">
        <f>VLOOKUP('Data Catalogue 2023_RSS'!P460,'Codebook Machine Read'!V:W,2,FALSE)</f>
        <v>38</v>
      </c>
      <c r="Q460" s="32">
        <f>VLOOKUP('Data Catalogue 2023_RSS'!Q460,'Codebook Machine Read'!Y:Z,2,FALSE)</f>
        <v>4</v>
      </c>
      <c r="R460" s="32">
        <f>VLOOKUP('Data Catalogue 2023_RSS'!R460,'Codebook Machine Read'!AB:AC,2,FALSE)</f>
        <v>1</v>
      </c>
      <c r="S460" s="34">
        <f>VLOOKUP('Data Catalogue 2023_Excel'!R460,'Codebook Machine Read'!G:H,2,FALSE)</f>
        <v>1</v>
      </c>
      <c r="T460" s="36">
        <f>'Data Catalogue 2023_RSS'!T460</f>
        <v>2018</v>
      </c>
      <c r="U460" s="36">
        <f>'Data Catalogue 2023_RSS'!U460</f>
        <v>2021</v>
      </c>
      <c r="V460" s="34">
        <f>VLOOKUP('Data Catalogue 2023_Excel'!S460,'Codebook Machine Read'!$P:$Q,2, FALSE)</f>
        <v>99</v>
      </c>
      <c r="W460" s="31" t="str">
        <f>'Data Catalogue 2023_RSS'!W460</f>
        <v>https://www.epu.gov.my/en/sustainable-development-goals</v>
      </c>
      <c r="X460" s="35">
        <f>'Data Catalogue 2023_RSS'!X460</f>
        <v>1</v>
      </c>
      <c r="Y460" s="35">
        <f>'Data Catalogue 2023_RSS'!Y460</f>
        <v>0</v>
      </c>
      <c r="Z460" s="35">
        <f>'Data Catalogue 2023_RSS'!Z460</f>
        <v>0</v>
      </c>
      <c r="AA460" s="35">
        <f>'Data Catalogue 2023_RSS'!AA460</f>
        <v>1</v>
      </c>
      <c r="AB460" s="35">
        <f>'Data Catalogue 2023_RSS'!AB460</f>
        <v>0</v>
      </c>
      <c r="AC460" s="35">
        <f>'Data Catalogue 2023_RSS'!AC460</f>
        <v>0</v>
      </c>
      <c r="AD460" s="35">
        <f>'Data Catalogue 2023_RSS'!AD460</f>
        <v>1</v>
      </c>
      <c r="AE460" s="35">
        <f>'Data Catalogue 2023_RSS'!AE460</f>
        <v>1</v>
      </c>
      <c r="AF460" s="31" t="str">
        <f>'Data Catalogue 2023_RSS'!AF460</f>
        <v>EPU provides overall information on Malaysia SDGs, with links to SDGs for 2018 and 2019.</v>
      </c>
    </row>
    <row r="461" spans="1:32" x14ac:dyDescent="0.2">
      <c r="A461" s="30">
        <f>'Data Catalogue 2023_RSS'!A461</f>
        <v>459</v>
      </c>
      <c r="B461" s="30">
        <f>'Data Catalogue 2023_RSS'!B461</f>
        <v>115</v>
      </c>
      <c r="C461" s="30">
        <f>'Data Catalogue 2023_RSS'!C461</f>
        <v>13</v>
      </c>
      <c r="D461" s="30" t="str">
        <f>'Data Catalogue 2023_RSS'!D461</f>
        <v>115.13</v>
      </c>
      <c r="E461" s="31" t="str">
        <f>'Data Catalogue 2023_RSS'!E461</f>
        <v>Government legislation, masterplan, blueprint, announcement, strategy and policy on sustainability and climate change</v>
      </c>
      <c r="F461" s="32">
        <f>VLOOKUP('Data Catalogue 2023_RSS'!F461,'Codebook Machine Read'!J:K,2,FALSE)</f>
        <v>3</v>
      </c>
      <c r="G461" s="32">
        <f>VLOOKUP('Data Catalogue 2023_RSS'!G461,'Codebook Machine Read'!AE:AF,2,FALSE)</f>
        <v>12</v>
      </c>
      <c r="H461" s="32" t="str">
        <f>'Data Catalogue 2023_RSS'!H461</f>
        <v>country</v>
      </c>
      <c r="I461" s="32">
        <f>'Data Catalogue 2023_RSS'!I461</f>
        <v>224</v>
      </c>
      <c r="J461" s="30" t="str">
        <f>'Data Catalogue 2023_RSS'!J461</f>
        <v>policyregstd.tsens.govplanclimchg.country.imf</v>
      </c>
      <c r="K461" s="30" t="str">
        <f>'Data Catalogue 2023_RSS'!K461</f>
        <v>policyregstd.tsens.govplanclimchg.country.imf.115.13</v>
      </c>
      <c r="L461" s="31" t="str">
        <f>'Data Catalogue 2023_RSS'!L461</f>
        <v>Plans submitted to the UNFCCC should be taken as key reference</v>
      </c>
      <c r="M461" s="32" cm="1">
        <f t="array" ref="M461">INDEX('Codebook Machine Read'!T:T,MATCH(TRUE,INDEX('Codebook Machine Read'!S:S='Data Catalogue 2023_RSS'!M461,0),0))</f>
        <v>124</v>
      </c>
      <c r="N461" s="32">
        <f>VLOOKUP('Data Catalogue 2023_RSS'!N461,'Codebook Machine Read'!D:E,2,FALSE)</f>
        <v>9</v>
      </c>
      <c r="O461" s="32">
        <f>VLOOKUP('Data Catalogue 2023_RSS'!O461,'Codebook Machine Read'!A:B,2,FALSE)</f>
        <v>2</v>
      </c>
      <c r="P461" s="33">
        <f>VLOOKUP('Data Catalogue 2023_RSS'!P461,'Codebook Machine Read'!V:W,2,FALSE)</f>
        <v>77</v>
      </c>
      <c r="Q461" s="32">
        <f>VLOOKUP('Data Catalogue 2023_RSS'!Q461,'Codebook Machine Read'!Y:Z,2,FALSE)</f>
        <v>3</v>
      </c>
      <c r="R461" s="32">
        <f>VLOOKUP('Data Catalogue 2023_RSS'!R461,'Codebook Machine Read'!AB:AC,2,FALSE)</f>
        <v>2</v>
      </c>
      <c r="S461" s="34">
        <f>VLOOKUP('Data Catalogue 2023_Excel'!R461,'Codebook Machine Read'!G:H,2,FALSE)</f>
        <v>1</v>
      </c>
      <c r="T461" s="36">
        <f>'Data Catalogue 2023_RSS'!T461</f>
        <v>2010</v>
      </c>
      <c r="U461" s="36">
        <f>'Data Catalogue 2023_RSS'!U461</f>
        <v>2022</v>
      </c>
      <c r="V461" s="34">
        <f>VLOOKUP('Data Catalogue 2023_Excel'!S461,'Codebook Machine Read'!$P:$Q,2, FALSE)</f>
        <v>7</v>
      </c>
      <c r="W461" s="31" t="str">
        <f>'Data Catalogue 2023_RSS'!W461</f>
        <v>https://climatedata.imf.org/pages/re-indicators</v>
      </c>
      <c r="X461" s="35">
        <f>'Data Catalogue 2023_RSS'!X461</f>
        <v>1</v>
      </c>
      <c r="Y461" s="35">
        <f>'Data Catalogue 2023_RSS'!Y461</f>
        <v>0</v>
      </c>
      <c r="Z461" s="35">
        <f>'Data Catalogue 2023_RSS'!Z461</f>
        <v>0</v>
      </c>
      <c r="AA461" s="35">
        <f>'Data Catalogue 2023_RSS'!AA461</f>
        <v>1</v>
      </c>
      <c r="AB461" s="35">
        <f>'Data Catalogue 2023_RSS'!AB461</f>
        <v>0</v>
      </c>
      <c r="AC461" s="35">
        <f>'Data Catalogue 2023_RSS'!AC461</f>
        <v>0</v>
      </c>
      <c r="AD461" s="35">
        <f>'Data Catalogue 2023_RSS'!AD461</f>
        <v>1</v>
      </c>
      <c r="AE461" s="35">
        <f>'Data Catalogue 2023_RSS'!AE461</f>
        <v>1</v>
      </c>
      <c r="AF461" s="31" t="str">
        <f>'Data Catalogue 2023_RSS'!AF461</f>
        <v>The indicators present the greenhouse gas emissions inventories and corresponds to national mitigation emission targets – the reduction in national greenhouse gas emissions required to mitigate the impact of climate change.</v>
      </c>
    </row>
    <row r="462" spans="1:32" x14ac:dyDescent="0.2">
      <c r="A462" s="30">
        <f>'Data Catalogue 2023_RSS'!A462</f>
        <v>460</v>
      </c>
      <c r="B462" s="30">
        <f>'Data Catalogue 2023_RSS'!B462</f>
        <v>115</v>
      </c>
      <c r="C462" s="30">
        <f>'Data Catalogue 2023_RSS'!C462</f>
        <v>14</v>
      </c>
      <c r="D462" s="30" t="str">
        <f>'Data Catalogue 2023_RSS'!D462</f>
        <v>115.14</v>
      </c>
      <c r="E462" s="31" t="str">
        <f>'Data Catalogue 2023_RSS'!E462</f>
        <v>Government legislation, masterplan, blueprint, announcement, strategy and policy on sustainability and climate change</v>
      </c>
      <c r="F462" s="32">
        <f>VLOOKUP('Data Catalogue 2023_RSS'!F462,'Codebook Machine Read'!J:K,2,FALSE)</f>
        <v>3</v>
      </c>
      <c r="G462" s="32">
        <f>VLOOKUP('Data Catalogue 2023_RSS'!G462,'Codebook Machine Read'!AE:AF,2,FALSE)</f>
        <v>12</v>
      </c>
      <c r="H462" s="32" t="str">
        <f>'Data Catalogue 2023_RSS'!H462</f>
        <v>country</v>
      </c>
      <c r="I462" s="32">
        <f>'Data Catalogue 2023_RSS'!I462</f>
        <v>224</v>
      </c>
      <c r="J462" s="30" t="str">
        <f>'Data Catalogue 2023_RSS'!J462</f>
        <v>policyregstd.tsens.govplanclimchg.country.nrecc</v>
      </c>
      <c r="K462" s="30" t="str">
        <f>'Data Catalogue 2023_RSS'!K462</f>
        <v>policyregstd.tsens.govplanclimchg.country.nrecc.115.14</v>
      </c>
      <c r="L462" s="31" t="str">
        <f>'Data Catalogue 2023_RSS'!L462</f>
        <v>Plans submitted to the UNFCCC should be taken as key reference</v>
      </c>
      <c r="M462" s="32" cm="1">
        <f t="array" ref="M462">INDEX('Codebook Machine Read'!T:T,MATCH(TRUE,INDEX('Codebook Machine Read'!S:S='Data Catalogue 2023_RSS'!M462,0),0))</f>
        <v>124</v>
      </c>
      <c r="N462" s="32">
        <f>VLOOKUP('Data Catalogue 2023_RSS'!N462,'Codebook Machine Read'!D:E,2,FALSE)</f>
        <v>9</v>
      </c>
      <c r="O462" s="32">
        <f>VLOOKUP('Data Catalogue 2023_RSS'!O462,'Codebook Machine Read'!A:B,2,FALSE)</f>
        <v>2</v>
      </c>
      <c r="P462" s="33">
        <f>VLOOKUP('Data Catalogue 2023_RSS'!P462,'Codebook Machine Read'!V:W,2,FALSE)</f>
        <v>90</v>
      </c>
      <c r="Q462" s="32">
        <f>VLOOKUP('Data Catalogue 2023_RSS'!Q462,'Codebook Machine Read'!Y:Z,2,FALSE)</f>
        <v>4</v>
      </c>
      <c r="R462" s="32">
        <f>VLOOKUP('Data Catalogue 2023_RSS'!R462,'Codebook Machine Read'!AB:AC,2,FALSE)</f>
        <v>1</v>
      </c>
      <c r="S462" s="34">
        <f>VLOOKUP('Data Catalogue 2023_Excel'!R462,'Codebook Machine Read'!G:H,2,FALSE)</f>
        <v>1</v>
      </c>
      <c r="T462" s="36">
        <f>'Data Catalogue 2023_RSS'!T462</f>
        <v>2021</v>
      </c>
      <c r="U462" s="36">
        <f>'Data Catalogue 2023_RSS'!U462</f>
        <v>2030</v>
      </c>
      <c r="V462" s="34">
        <f>VLOOKUP('Data Catalogue 2023_Excel'!S462,'Codebook Machine Read'!$P:$Q,2, FALSE)</f>
        <v>99</v>
      </c>
      <c r="W462" s="31" t="str">
        <f>'Data Catalogue 2023_RSS'!W462</f>
        <v>https://www.mgtc.gov.my/what-we-do/low-carbon-mobility-2/low-carbon-mobility-blueprint/</v>
      </c>
      <c r="X462" s="35">
        <f>'Data Catalogue 2023_RSS'!X462</f>
        <v>1</v>
      </c>
      <c r="Y462" s="35">
        <f>'Data Catalogue 2023_RSS'!Y462</f>
        <v>0</v>
      </c>
      <c r="Z462" s="35">
        <f>'Data Catalogue 2023_RSS'!Z462</f>
        <v>0</v>
      </c>
      <c r="AA462" s="35">
        <f>'Data Catalogue 2023_RSS'!AA462</f>
        <v>1</v>
      </c>
      <c r="AB462" s="35">
        <f>'Data Catalogue 2023_RSS'!AB462</f>
        <v>0</v>
      </c>
      <c r="AC462" s="35">
        <f>'Data Catalogue 2023_RSS'!AC462</f>
        <v>0</v>
      </c>
      <c r="AD462" s="35">
        <f>'Data Catalogue 2023_RSS'!AD462</f>
        <v>1</v>
      </c>
      <c r="AE462" s="35">
        <f>'Data Catalogue 2023_RSS'!AE462</f>
        <v>1</v>
      </c>
      <c r="AF462" s="31" t="str">
        <f>'Data Catalogue 2023_RSS'!AF462</f>
        <v>NRECC &amp; UNFCCC provides information on Nationally Determined Contribution targets.</v>
      </c>
    </row>
    <row r="463" spans="1:32" x14ac:dyDescent="0.2">
      <c r="A463" s="30">
        <f>'Data Catalogue 2023_RSS'!A463</f>
        <v>461</v>
      </c>
      <c r="B463" s="30">
        <f>'Data Catalogue 2023_RSS'!B463</f>
        <v>115</v>
      </c>
      <c r="C463" s="30">
        <f>'Data Catalogue 2023_RSS'!C463</f>
        <v>15</v>
      </c>
      <c r="D463" s="30" t="str">
        <f>'Data Catalogue 2023_RSS'!D463</f>
        <v>115.15</v>
      </c>
      <c r="E463" s="31" t="str">
        <f>'Data Catalogue 2023_RSS'!E463</f>
        <v>Government legislation, masterplan, blueprint, announcement, strategy and policy on sustainability and climate change</v>
      </c>
      <c r="F463" s="32">
        <f>VLOOKUP('Data Catalogue 2023_RSS'!F463,'Codebook Machine Read'!J:K,2,FALSE)</f>
        <v>3</v>
      </c>
      <c r="G463" s="32">
        <f>VLOOKUP('Data Catalogue 2023_RSS'!G463,'Codebook Machine Read'!AE:AF,2,FALSE)</f>
        <v>12</v>
      </c>
      <c r="H463" s="32" t="str">
        <f>'Data Catalogue 2023_RSS'!H463</f>
        <v>country</v>
      </c>
      <c r="I463" s="32">
        <f>'Data Catalogue 2023_RSS'!I463</f>
        <v>224</v>
      </c>
      <c r="J463" s="30" t="str">
        <f>'Data Catalogue 2023_RSS'!J463</f>
        <v>policyregstd.tsens.govplanclimchg.country.unfccc</v>
      </c>
      <c r="K463" s="30" t="str">
        <f>'Data Catalogue 2023_RSS'!K463</f>
        <v>policyregstd.tsens.govplanclimchg.country.unfccc.115.15</v>
      </c>
      <c r="L463" s="31" t="str">
        <f>'Data Catalogue 2023_RSS'!L463</f>
        <v>Plans submitted to the UNFCCC should be taken as key reference</v>
      </c>
      <c r="M463" s="32" cm="1">
        <f t="array" ref="M463">INDEX('Codebook Machine Read'!T:T,MATCH(TRUE,INDEX('Codebook Machine Read'!S:S='Data Catalogue 2023_RSS'!M463,0),0))</f>
        <v>124</v>
      </c>
      <c r="N463" s="32">
        <f>VLOOKUP('Data Catalogue 2023_RSS'!N463,'Codebook Machine Read'!D:E,2,FALSE)</f>
        <v>9</v>
      </c>
      <c r="O463" s="32">
        <f>VLOOKUP('Data Catalogue 2023_RSS'!O463,'Codebook Machine Read'!A:B,2,FALSE)</f>
        <v>2</v>
      </c>
      <c r="P463" s="33">
        <f>VLOOKUP('Data Catalogue 2023_RSS'!P463,'Codebook Machine Read'!V:W,2,FALSE)</f>
        <v>139</v>
      </c>
      <c r="Q463" s="32">
        <f>VLOOKUP('Data Catalogue 2023_RSS'!Q463,'Codebook Machine Read'!Y:Z,2,FALSE)</f>
        <v>3</v>
      </c>
      <c r="R463" s="32">
        <f>VLOOKUP('Data Catalogue 2023_RSS'!R463,'Codebook Machine Read'!AB:AC,2,FALSE)</f>
        <v>2</v>
      </c>
      <c r="S463" s="34">
        <f>VLOOKUP('Data Catalogue 2023_Excel'!R463,'Codebook Machine Read'!G:H,2,FALSE)</f>
        <v>1</v>
      </c>
      <c r="T463" s="36">
        <f>'Data Catalogue 2023_RSS'!T463</f>
        <v>2021</v>
      </c>
      <c r="U463" s="36">
        <f>'Data Catalogue 2023_RSS'!U463</f>
        <v>2030</v>
      </c>
      <c r="V463" s="34">
        <f>VLOOKUP('Data Catalogue 2023_Excel'!S463,'Codebook Machine Read'!$P:$Q,2, FALSE)</f>
        <v>99</v>
      </c>
      <c r="W463" s="31" t="str">
        <f>'Data Catalogue 2023_RSS'!W463</f>
        <v>https://unfccc.int/sites/default/files/NDC/2022-06/Malaysia%20NDC%20Updated%20Submission%20to%20UNFCCC%20July%202021%20final.pdf</v>
      </c>
      <c r="X463" s="35">
        <f>'Data Catalogue 2023_RSS'!X463</f>
        <v>1</v>
      </c>
      <c r="Y463" s="35">
        <f>'Data Catalogue 2023_RSS'!Y463</f>
        <v>0</v>
      </c>
      <c r="Z463" s="35">
        <f>'Data Catalogue 2023_RSS'!Z463</f>
        <v>0</v>
      </c>
      <c r="AA463" s="35">
        <f>'Data Catalogue 2023_RSS'!AA463</f>
        <v>1</v>
      </c>
      <c r="AB463" s="35">
        <f>'Data Catalogue 2023_RSS'!AB463</f>
        <v>0</v>
      </c>
      <c r="AC463" s="35">
        <f>'Data Catalogue 2023_RSS'!AC463</f>
        <v>0</v>
      </c>
      <c r="AD463" s="35">
        <f>'Data Catalogue 2023_RSS'!AD463</f>
        <v>1</v>
      </c>
      <c r="AE463" s="35">
        <f>'Data Catalogue 2023_RSS'!AE463</f>
        <v>1</v>
      </c>
      <c r="AF463" s="31" t="str">
        <f>'Data Catalogue 2023_RSS'!AF463</f>
        <v xml:space="preserve">Nationally Determined Contributions (NDC) Registry provides an overview of countries climate target accordance with article 4, paragraph 12 of the Paris Agreement.
</v>
      </c>
    </row>
    <row r="464" spans="1:32" x14ac:dyDescent="0.2">
      <c r="A464" s="30">
        <f>'Data Catalogue 2023_RSS'!A464</f>
        <v>462</v>
      </c>
      <c r="B464" s="30">
        <f>'Data Catalogue 2023_RSS'!B464</f>
        <v>115</v>
      </c>
      <c r="C464" s="30">
        <f>'Data Catalogue 2023_RSS'!C464</f>
        <v>16</v>
      </c>
      <c r="D464" s="30" t="str">
        <f>'Data Catalogue 2023_RSS'!D464</f>
        <v>115.16</v>
      </c>
      <c r="E464" s="31" t="str">
        <f>'Data Catalogue 2023_RSS'!E464</f>
        <v>Government legislation, masterplan, blueprint, announcement, strategy and policy on sustainability and climate change</v>
      </c>
      <c r="F464" s="32">
        <f>VLOOKUP('Data Catalogue 2023_RSS'!F464,'Codebook Machine Read'!J:K,2,FALSE)</f>
        <v>3</v>
      </c>
      <c r="G464" s="32">
        <f>VLOOKUP('Data Catalogue 2023_RSS'!G464,'Codebook Machine Read'!AE:AF,2,FALSE)</f>
        <v>12</v>
      </c>
      <c r="H464" s="32" t="str">
        <f>'Data Catalogue 2023_RSS'!H464</f>
        <v>country</v>
      </c>
      <c r="I464" s="32">
        <f>'Data Catalogue 2023_RSS'!I464</f>
        <v>224</v>
      </c>
      <c r="J464" s="30" t="str">
        <f>'Data Catalogue 2023_RSS'!J464</f>
        <v>policyregstd.tsens.govplanclimchg.country.unfccc</v>
      </c>
      <c r="K464" s="30" t="str">
        <f>'Data Catalogue 2023_RSS'!K464</f>
        <v>policyregstd.tsens.govplanclimchg.country.unfccc.115.16</v>
      </c>
      <c r="L464" s="31" t="str">
        <f>'Data Catalogue 2023_RSS'!L464</f>
        <v>Plans submitted to the UNFCCC should be taken as key reference</v>
      </c>
      <c r="M464" s="32" cm="1">
        <f t="array" ref="M464">INDEX('Codebook Machine Read'!T:T,MATCH(TRUE,INDEX('Codebook Machine Read'!S:S='Data Catalogue 2023_RSS'!M464,0),0))</f>
        <v>124</v>
      </c>
      <c r="N464" s="32">
        <f>VLOOKUP('Data Catalogue 2023_RSS'!N464,'Codebook Machine Read'!D:E,2,FALSE)</f>
        <v>9</v>
      </c>
      <c r="O464" s="32">
        <f>VLOOKUP('Data Catalogue 2023_RSS'!O464,'Codebook Machine Read'!A:B,2,FALSE)</f>
        <v>2</v>
      </c>
      <c r="P464" s="33">
        <f>VLOOKUP('Data Catalogue 2023_RSS'!P464,'Codebook Machine Read'!V:W,2,FALSE)</f>
        <v>139</v>
      </c>
      <c r="Q464" s="32">
        <f>VLOOKUP('Data Catalogue 2023_RSS'!Q464,'Codebook Machine Read'!Y:Z,2,FALSE)</f>
        <v>3</v>
      </c>
      <c r="R464" s="32">
        <f>VLOOKUP('Data Catalogue 2023_RSS'!R464,'Codebook Machine Read'!AB:AC,2,FALSE)</f>
        <v>2</v>
      </c>
      <c r="S464" s="34">
        <f>VLOOKUP('Data Catalogue 2023_Excel'!R464,'Codebook Machine Read'!G:H,2,FALSE)</f>
        <v>1</v>
      </c>
      <c r="T464" s="36">
        <f>'Data Catalogue 2023_RSS'!T464</f>
        <v>0</v>
      </c>
      <c r="U464" s="36">
        <f>'Data Catalogue 2023_RSS'!U464</f>
        <v>0</v>
      </c>
      <c r="V464" s="34">
        <f>VLOOKUP('Data Catalogue 2023_Excel'!S464,'Codebook Machine Read'!$P:$Q,2, FALSE)</f>
        <v>99</v>
      </c>
      <c r="W464" s="31" t="str">
        <f>'Data Catalogue 2023_RSS'!W464</f>
        <v>https://unfccc.int/NDCREG</v>
      </c>
      <c r="X464" s="35">
        <f>'Data Catalogue 2023_RSS'!X464</f>
        <v>1</v>
      </c>
      <c r="Y464" s="35">
        <f>'Data Catalogue 2023_RSS'!Y464</f>
        <v>0</v>
      </c>
      <c r="Z464" s="35">
        <f>'Data Catalogue 2023_RSS'!Z464</f>
        <v>0</v>
      </c>
      <c r="AA464" s="35">
        <f>'Data Catalogue 2023_RSS'!AA464</f>
        <v>1</v>
      </c>
      <c r="AB464" s="35">
        <f>'Data Catalogue 2023_RSS'!AB464</f>
        <v>0</v>
      </c>
      <c r="AC464" s="35">
        <f>'Data Catalogue 2023_RSS'!AC464</f>
        <v>0</v>
      </c>
      <c r="AD464" s="35">
        <f>'Data Catalogue 2023_RSS'!AD464</f>
        <v>1</v>
      </c>
      <c r="AE464" s="35">
        <f>'Data Catalogue 2023_RSS'!AE464</f>
        <v>1</v>
      </c>
      <c r="AF464" s="31" t="str">
        <f>'Data Catalogue 2023_RSS'!AF464</f>
        <v xml:space="preserve">Nationally Determined Contributions (NDC) Registry provides an overview of countries climate target accordance with article 4, paragraph 12 of the Paris Agreement.
</v>
      </c>
    </row>
    <row r="465" spans="1:32" x14ac:dyDescent="0.2">
      <c r="A465" s="30">
        <f>'Data Catalogue 2023_RSS'!A465</f>
        <v>463</v>
      </c>
      <c r="B465" s="30">
        <f>'Data Catalogue 2023_RSS'!B465</f>
        <v>115</v>
      </c>
      <c r="C465" s="30">
        <f>'Data Catalogue 2023_RSS'!C465</f>
        <v>17</v>
      </c>
      <c r="D465" s="30" t="str">
        <f>'Data Catalogue 2023_RSS'!D465</f>
        <v>115.17</v>
      </c>
      <c r="E465" s="31" t="str">
        <f>'Data Catalogue 2023_RSS'!E465</f>
        <v>Government legislation, masterplan, blueprint, announcement, strategy and policy on sustainability and climate change</v>
      </c>
      <c r="F465" s="32">
        <f>VLOOKUP('Data Catalogue 2023_RSS'!F465,'Codebook Machine Read'!J:K,2,FALSE)</f>
        <v>3</v>
      </c>
      <c r="G465" s="32">
        <f>VLOOKUP('Data Catalogue 2023_RSS'!G465,'Codebook Machine Read'!AE:AF,2,FALSE)</f>
        <v>12</v>
      </c>
      <c r="H465" s="32" t="str">
        <f>'Data Catalogue 2023_RSS'!H465</f>
        <v>governmentlin</v>
      </c>
      <c r="I465" s="32">
        <f>'Data Catalogue 2023_RSS'!I465</f>
        <v>225</v>
      </c>
      <c r="J465" s="30" t="str">
        <f>'Data Catalogue 2023_RSS'!J465</f>
        <v>policyregstd.tsens.govplanclimchg.governmentlin.epf</v>
      </c>
      <c r="K465" s="30" t="str">
        <f>'Data Catalogue 2023_RSS'!K465</f>
        <v>policyregstd.tsens.govplanclimchg.governmentlin.epf.115.17</v>
      </c>
      <c r="L465" s="31" t="str">
        <f>'Data Catalogue 2023_RSS'!L465</f>
        <v>EPF</v>
      </c>
      <c r="M465" s="32" cm="1">
        <f t="array" ref="M465">INDEX('Codebook Machine Read'!T:T,MATCH(TRUE,INDEX('Codebook Machine Read'!S:S='Data Catalogue 2023_RSS'!M465,0),0))</f>
        <v>118</v>
      </c>
      <c r="N465" s="32">
        <f>VLOOKUP('Data Catalogue 2023_RSS'!N465,'Codebook Machine Read'!D:E,2,FALSE)</f>
        <v>21</v>
      </c>
      <c r="O465" s="32">
        <f>VLOOKUP('Data Catalogue 2023_RSS'!O465,'Codebook Machine Read'!A:B,2,FALSE)</f>
        <v>0</v>
      </c>
      <c r="P465" s="33">
        <f>VLOOKUP('Data Catalogue 2023_RSS'!P465,'Codebook Machine Read'!V:W,2,FALSE)</f>
        <v>39</v>
      </c>
      <c r="Q465" s="32">
        <f>VLOOKUP('Data Catalogue 2023_RSS'!Q465,'Codebook Machine Read'!Y:Z,2,FALSE)</f>
        <v>6</v>
      </c>
      <c r="R465" s="32">
        <f>VLOOKUP('Data Catalogue 2023_RSS'!R465,'Codebook Machine Read'!AB:AC,2,FALSE)</f>
        <v>1</v>
      </c>
      <c r="S465" s="34">
        <f>VLOOKUP('Data Catalogue 2023_Excel'!R465,'Codebook Machine Read'!G:H,2,FALSE)</f>
        <v>1</v>
      </c>
      <c r="T465" s="36">
        <f>'Data Catalogue 2023_RSS'!T465</f>
        <v>0</v>
      </c>
      <c r="U465" s="36">
        <f>'Data Catalogue 2023_RSS'!U465</f>
        <v>0</v>
      </c>
      <c r="V465" s="34">
        <f>VLOOKUP('Data Catalogue 2023_Excel'!S465,'Codebook Machine Read'!$P:$Q,2, FALSE)</f>
        <v>12</v>
      </c>
      <c r="W465" s="31" t="str">
        <f>'Data Catalogue 2023_RSS'!W465</f>
        <v>https://www.kwsp.gov.my/documents/20126/1961249/EPF+Climate+Change+Issue+Policy.pdf</v>
      </c>
      <c r="X465" s="35">
        <f>'Data Catalogue 2023_RSS'!X465</f>
        <v>1</v>
      </c>
      <c r="Y465" s="35">
        <f>'Data Catalogue 2023_RSS'!Y465</f>
        <v>0</v>
      </c>
      <c r="Z465" s="35">
        <f>'Data Catalogue 2023_RSS'!Z465</f>
        <v>0</v>
      </c>
      <c r="AA465" s="35">
        <f>'Data Catalogue 2023_RSS'!AA465</f>
        <v>1</v>
      </c>
      <c r="AB465" s="35">
        <f>'Data Catalogue 2023_RSS'!AB465</f>
        <v>0</v>
      </c>
      <c r="AC465" s="35">
        <f>'Data Catalogue 2023_RSS'!AC465</f>
        <v>0</v>
      </c>
      <c r="AD465" s="35">
        <f>'Data Catalogue 2023_RSS'!AD465</f>
        <v>1</v>
      </c>
      <c r="AE465" s="35">
        <f>'Data Catalogue 2023_RSS'!AE465</f>
        <v>1</v>
      </c>
      <c r="AF465" s="31" t="str">
        <f>'Data Catalogue 2023_RSS'!AF465</f>
        <v>The EPF publishes its Sustainable Investment Policy, explaining its overall approach to sustainable investing and integration of ESG factors into its investment process and stakeholder engagement. The EPF has also issued its Climate Change Issue Policy, which sets out climate targets for its portfolio.</v>
      </c>
    </row>
    <row r="466" spans="1:32" x14ac:dyDescent="0.2">
      <c r="A466" s="30">
        <f>'Data Catalogue 2023_RSS'!A466</f>
        <v>464</v>
      </c>
      <c r="B466" s="30">
        <f>'Data Catalogue 2023_RSS'!B466</f>
        <v>115</v>
      </c>
      <c r="C466" s="30">
        <f>'Data Catalogue 2023_RSS'!C466</f>
        <v>18</v>
      </c>
      <c r="D466" s="30" t="str">
        <f>'Data Catalogue 2023_RSS'!D466</f>
        <v>115.18</v>
      </c>
      <c r="E466" s="31" t="str">
        <f>'Data Catalogue 2023_RSS'!E466</f>
        <v>Government legislation, masterplan, blueprint, announcement, strategy and policy on sustainability and climate change</v>
      </c>
      <c r="F466" s="32">
        <f>VLOOKUP('Data Catalogue 2023_RSS'!F466,'Codebook Machine Read'!J:K,2,FALSE)</f>
        <v>3</v>
      </c>
      <c r="G466" s="32">
        <f>VLOOKUP('Data Catalogue 2023_RSS'!G466,'Codebook Machine Read'!AE:AF,2,FALSE)</f>
        <v>12</v>
      </c>
      <c r="H466" s="32" t="str">
        <f>'Data Catalogue 2023_RSS'!H466</f>
        <v>governmentlin</v>
      </c>
      <c r="I466" s="32">
        <f>'Data Catalogue 2023_RSS'!I466</f>
        <v>225</v>
      </c>
      <c r="J466" s="30" t="str">
        <f>'Data Catalogue 2023_RSS'!J466</f>
        <v>policyregstd.tsens.govplanclimchg.governmentlin.khazanah</v>
      </c>
      <c r="K466" s="30" t="str">
        <f>'Data Catalogue 2023_RSS'!K466</f>
        <v>policyregstd.tsens.govplanclimchg.governmentlin.khazanah.115.18</v>
      </c>
      <c r="L466" s="31" t="str">
        <f>'Data Catalogue 2023_RSS'!L466</f>
        <v>Khazanah Nasional</v>
      </c>
      <c r="M466" s="32" cm="1">
        <f t="array" ref="M466">INDEX('Codebook Machine Read'!T:T,MATCH(TRUE,INDEX('Codebook Machine Read'!S:S='Data Catalogue 2023_RSS'!M466,0),0))</f>
        <v>118</v>
      </c>
      <c r="N466" s="32">
        <f>VLOOKUP('Data Catalogue 2023_RSS'!N466,'Codebook Machine Read'!D:E,2,FALSE)</f>
        <v>21</v>
      </c>
      <c r="O466" s="32">
        <f>VLOOKUP('Data Catalogue 2023_RSS'!O466,'Codebook Machine Read'!A:B,2,FALSE)</f>
        <v>0</v>
      </c>
      <c r="P466" s="33">
        <f>VLOOKUP('Data Catalogue 2023_RSS'!P466,'Codebook Machine Read'!V:W,2,FALSE)</f>
        <v>82</v>
      </c>
      <c r="Q466" s="32">
        <f>VLOOKUP('Data Catalogue 2023_RSS'!Q466,'Codebook Machine Read'!Y:Z,2,FALSE)</f>
        <v>6</v>
      </c>
      <c r="R466" s="32">
        <f>VLOOKUP('Data Catalogue 2023_RSS'!R466,'Codebook Machine Read'!AB:AC,2,FALSE)</f>
        <v>1</v>
      </c>
      <c r="S466" s="34">
        <f>VLOOKUP('Data Catalogue 2023_Excel'!R466,'Codebook Machine Read'!G:H,2,FALSE)</f>
        <v>1</v>
      </c>
      <c r="T466" s="36">
        <f>'Data Catalogue 2023_RSS'!T466</f>
        <v>0</v>
      </c>
      <c r="U466" s="36">
        <f>'Data Catalogue 2023_RSS'!U466</f>
        <v>0</v>
      </c>
      <c r="V466" s="34">
        <f>VLOOKUP('Data Catalogue 2023_Excel'!S466,'Codebook Machine Read'!$P:$Q,2, FALSE)</f>
        <v>12</v>
      </c>
      <c r="W466" s="31" t="str">
        <f>'Data Catalogue 2023_RSS'!W466</f>
        <v>https://www.khazanah.com.my/sustainability/our-framework-and-targets/</v>
      </c>
      <c r="X466" s="35">
        <f>'Data Catalogue 2023_RSS'!X466</f>
        <v>1</v>
      </c>
      <c r="Y466" s="35">
        <f>'Data Catalogue 2023_RSS'!Y466</f>
        <v>0</v>
      </c>
      <c r="Z466" s="35">
        <f>'Data Catalogue 2023_RSS'!Z466</f>
        <v>0</v>
      </c>
      <c r="AA466" s="35">
        <f>'Data Catalogue 2023_RSS'!AA466</f>
        <v>1</v>
      </c>
      <c r="AB466" s="35">
        <f>'Data Catalogue 2023_RSS'!AB466</f>
        <v>0</v>
      </c>
      <c r="AC466" s="35">
        <f>'Data Catalogue 2023_RSS'!AC466</f>
        <v>0</v>
      </c>
      <c r="AD466" s="35">
        <f>'Data Catalogue 2023_RSS'!AD466</f>
        <v>1</v>
      </c>
      <c r="AE466" s="35">
        <f>'Data Catalogue 2023_RSS'!AE466</f>
        <v>1</v>
      </c>
      <c r="AF466" s="31" t="str">
        <f>'Data Catalogue 2023_RSS'!AF466</f>
        <v>Khazanah Nasional has published its ESG/sustainability framework and targets.</v>
      </c>
    </row>
    <row r="467" spans="1:32" x14ac:dyDescent="0.2">
      <c r="A467" s="30">
        <f>'Data Catalogue 2023_RSS'!A467</f>
        <v>465</v>
      </c>
      <c r="B467" s="30">
        <f>'Data Catalogue 2023_RSS'!B467</f>
        <v>115</v>
      </c>
      <c r="C467" s="30">
        <f>'Data Catalogue 2023_RSS'!C467</f>
        <v>19</v>
      </c>
      <c r="D467" s="30" t="str">
        <f>'Data Catalogue 2023_RSS'!D467</f>
        <v>115.19</v>
      </c>
      <c r="E467" s="31" t="str">
        <f>'Data Catalogue 2023_RSS'!E467</f>
        <v>Government legislation, masterplan, blueprint, announcement, strategy and policy on sustainability and climate change</v>
      </c>
      <c r="F467" s="32">
        <f>VLOOKUP('Data Catalogue 2023_RSS'!F467,'Codebook Machine Read'!J:K,2,FALSE)</f>
        <v>3</v>
      </c>
      <c r="G467" s="32">
        <f>VLOOKUP('Data Catalogue 2023_RSS'!G467,'Codebook Machine Read'!AE:AF,2,FALSE)</f>
        <v>12</v>
      </c>
      <c r="H467" s="32" t="str">
        <f>'Data Catalogue 2023_RSS'!H467</f>
        <v>governmentlin</v>
      </c>
      <c r="I467" s="32">
        <f>'Data Catalogue 2023_RSS'!I467</f>
        <v>225</v>
      </c>
      <c r="J467" s="30" t="str">
        <f>'Data Catalogue 2023_RSS'!J467</f>
        <v>policyregstd.tsens.govplanclimchg.governmentlin.kwap</v>
      </c>
      <c r="K467" s="30" t="str">
        <f>'Data Catalogue 2023_RSS'!K467</f>
        <v>policyregstd.tsens.govplanclimchg.governmentlin.kwap.115.19</v>
      </c>
      <c r="L467" s="31" t="str">
        <f>'Data Catalogue 2023_RSS'!L467</f>
        <v>KWAP</v>
      </c>
      <c r="M467" s="32" cm="1">
        <f t="array" ref="M467">INDEX('Codebook Machine Read'!T:T,MATCH(TRUE,INDEX('Codebook Machine Read'!S:S='Data Catalogue 2023_RSS'!M467,0),0))</f>
        <v>118</v>
      </c>
      <c r="N467" s="32">
        <f>VLOOKUP('Data Catalogue 2023_RSS'!N467,'Codebook Machine Read'!D:E,2,FALSE)</f>
        <v>21</v>
      </c>
      <c r="O467" s="32">
        <f>VLOOKUP('Data Catalogue 2023_RSS'!O467,'Codebook Machine Read'!A:B,2,FALSE)</f>
        <v>0</v>
      </c>
      <c r="P467" s="33">
        <f>VLOOKUP('Data Catalogue 2023_RSS'!P467,'Codebook Machine Read'!V:W,2,FALSE)</f>
        <v>83</v>
      </c>
      <c r="Q467" s="32">
        <f>VLOOKUP('Data Catalogue 2023_RSS'!Q467,'Codebook Machine Read'!Y:Z,2,FALSE)</f>
        <v>6</v>
      </c>
      <c r="R467" s="32">
        <f>VLOOKUP('Data Catalogue 2023_RSS'!R467,'Codebook Machine Read'!AB:AC,2,FALSE)</f>
        <v>1</v>
      </c>
      <c r="S467" s="34">
        <f>VLOOKUP('Data Catalogue 2023_Excel'!R467,'Codebook Machine Read'!G:H,2,FALSE)</f>
        <v>1</v>
      </c>
      <c r="T467" s="36">
        <f>'Data Catalogue 2023_RSS'!T467</f>
        <v>0</v>
      </c>
      <c r="U467" s="36">
        <f>'Data Catalogue 2023_RSS'!U467</f>
        <v>0</v>
      </c>
      <c r="V467" s="34">
        <f>VLOOKUP('Data Catalogue 2023_Excel'!S467,'Codebook Machine Read'!$P:$Q,2, FALSE)</f>
        <v>12</v>
      </c>
      <c r="W467" s="31" t="str">
        <f>'Data Catalogue 2023_RSS'!W467</f>
        <v>https://www.kwap.gov.my/documents/publications/others/ESG_Framework_Final.pdf</v>
      </c>
      <c r="X467" s="35">
        <f>'Data Catalogue 2023_RSS'!X467</f>
        <v>1</v>
      </c>
      <c r="Y467" s="35">
        <f>'Data Catalogue 2023_RSS'!Y467</f>
        <v>0</v>
      </c>
      <c r="Z467" s="35">
        <f>'Data Catalogue 2023_RSS'!Z467</f>
        <v>0</v>
      </c>
      <c r="AA467" s="35">
        <f>'Data Catalogue 2023_RSS'!AA467</f>
        <v>1</v>
      </c>
      <c r="AB467" s="35">
        <f>'Data Catalogue 2023_RSS'!AB467</f>
        <v>0</v>
      </c>
      <c r="AC467" s="35">
        <f>'Data Catalogue 2023_RSS'!AC467</f>
        <v>0</v>
      </c>
      <c r="AD467" s="35">
        <f>'Data Catalogue 2023_RSS'!AD467</f>
        <v>1</v>
      </c>
      <c r="AE467" s="35">
        <f>'Data Catalogue 2023_RSS'!AE467</f>
        <v>1</v>
      </c>
      <c r="AF467" s="31" t="str">
        <f>'Data Catalogue 2023_RSS'!AF467</f>
        <v>KWAP published its Corporate Level ESG Guidelines, outlining its investment policies and strategies in incorporating ESG considerations into investment decisions.</v>
      </c>
    </row>
    <row r="468" spans="1:32" x14ac:dyDescent="0.2">
      <c r="A468" s="30">
        <f>'Data Catalogue 2023_RSS'!A468</f>
        <v>466</v>
      </c>
      <c r="B468" s="30">
        <f>'Data Catalogue 2023_RSS'!B468</f>
        <v>115</v>
      </c>
      <c r="C468" s="30">
        <f>'Data Catalogue 2023_RSS'!C468</f>
        <v>20</v>
      </c>
      <c r="D468" s="30" t="str">
        <f>'Data Catalogue 2023_RSS'!D468</f>
        <v>115.20</v>
      </c>
      <c r="E468" s="31" t="str">
        <f>'Data Catalogue 2023_RSS'!E468</f>
        <v>Government legislation, masterplan, blueprint, announcement, strategy and policy on sustainability and climate change</v>
      </c>
      <c r="F468" s="32">
        <f>VLOOKUP('Data Catalogue 2023_RSS'!F468,'Codebook Machine Read'!J:K,2,FALSE)</f>
        <v>3</v>
      </c>
      <c r="G468" s="32">
        <f>VLOOKUP('Data Catalogue 2023_RSS'!G468,'Codebook Machine Read'!AE:AF,2,FALSE)</f>
        <v>12</v>
      </c>
      <c r="H468" s="32" t="str">
        <f>'Data Catalogue 2023_RSS'!H468</f>
        <v>governmentlin</v>
      </c>
      <c r="I468" s="32">
        <f>'Data Catalogue 2023_RSS'!I468</f>
        <v>225</v>
      </c>
      <c r="J468" s="30" t="str">
        <f>'Data Catalogue 2023_RSS'!J468</f>
        <v>policyregstd.tsens.govplanclimchg.governmentlin.pnb</v>
      </c>
      <c r="K468" s="30" t="str">
        <f>'Data Catalogue 2023_RSS'!K468</f>
        <v>policyregstd.tsens.govplanclimchg.governmentlin.pnb.115.20</v>
      </c>
      <c r="L468" s="31" t="str">
        <f>'Data Catalogue 2023_RSS'!L468</f>
        <v>PNB</v>
      </c>
      <c r="M468" s="32" cm="1">
        <f t="array" ref="M468">INDEX('Codebook Machine Read'!T:T,MATCH(TRUE,INDEX('Codebook Machine Read'!S:S='Data Catalogue 2023_RSS'!M468,0),0))</f>
        <v>118</v>
      </c>
      <c r="N468" s="32">
        <f>VLOOKUP('Data Catalogue 2023_RSS'!N468,'Codebook Machine Read'!D:E,2,FALSE)</f>
        <v>21</v>
      </c>
      <c r="O468" s="32">
        <f>VLOOKUP('Data Catalogue 2023_RSS'!O468,'Codebook Machine Read'!A:B,2,FALSE)</f>
        <v>0</v>
      </c>
      <c r="P468" s="33">
        <f>VLOOKUP('Data Catalogue 2023_RSS'!P468,'Codebook Machine Read'!V:W,2,FALSE)</f>
        <v>112</v>
      </c>
      <c r="Q468" s="32">
        <f>VLOOKUP('Data Catalogue 2023_RSS'!Q468,'Codebook Machine Read'!Y:Z,2,FALSE)</f>
        <v>6</v>
      </c>
      <c r="R468" s="32">
        <f>VLOOKUP('Data Catalogue 2023_RSS'!R468,'Codebook Machine Read'!AB:AC,2,FALSE)</f>
        <v>1</v>
      </c>
      <c r="S468" s="34">
        <f>VLOOKUP('Data Catalogue 2023_Excel'!R468,'Codebook Machine Read'!G:H,2,FALSE)</f>
        <v>1</v>
      </c>
      <c r="T468" s="36">
        <f>'Data Catalogue 2023_RSS'!T468</f>
        <v>0</v>
      </c>
      <c r="U468" s="36">
        <f>'Data Catalogue 2023_RSS'!U468</f>
        <v>0</v>
      </c>
      <c r="V468" s="34">
        <f>VLOOKUP('Data Catalogue 2023_Excel'!S468,'Codebook Machine Read'!$P:$Q,2, FALSE)</f>
        <v>12</v>
      </c>
      <c r="W468" s="31" t="str">
        <f>'Data Catalogue 2023_RSS'!W468</f>
        <v>https://www.pnb.com.my/11_0Sustainability_EN.php</v>
      </c>
      <c r="X468" s="35">
        <f>'Data Catalogue 2023_RSS'!X468</f>
        <v>1</v>
      </c>
      <c r="Y468" s="35">
        <f>'Data Catalogue 2023_RSS'!Y468</f>
        <v>0</v>
      </c>
      <c r="Z468" s="35">
        <f>'Data Catalogue 2023_RSS'!Z468</f>
        <v>0</v>
      </c>
      <c r="AA468" s="35">
        <f>'Data Catalogue 2023_RSS'!AA468</f>
        <v>1</v>
      </c>
      <c r="AB468" s="35">
        <f>'Data Catalogue 2023_RSS'!AB468</f>
        <v>0</v>
      </c>
      <c r="AC468" s="35">
        <f>'Data Catalogue 2023_RSS'!AC468</f>
        <v>0</v>
      </c>
      <c r="AD468" s="35">
        <f>'Data Catalogue 2023_RSS'!AD468</f>
        <v>1</v>
      </c>
      <c r="AE468" s="35">
        <f>'Data Catalogue 2023_RSS'!AE468</f>
        <v>1</v>
      </c>
      <c r="AF468" s="31" t="str">
        <f>'Data Catalogue 2023_RSS'!AF468</f>
        <v>PNB published its sustainability framework which consists 10 ESG commitments/targets.</v>
      </c>
    </row>
    <row r="469" spans="1:32" x14ac:dyDescent="0.2">
      <c r="A469" s="30">
        <f>'Data Catalogue 2023_RSS'!A469</f>
        <v>467</v>
      </c>
      <c r="B469" s="30">
        <f>'Data Catalogue 2023_RSS'!B469</f>
        <v>116</v>
      </c>
      <c r="C469" s="30">
        <f>'Data Catalogue 2023_RSS'!C469</f>
        <v>1</v>
      </c>
      <c r="D469" s="30" t="str">
        <f>'Data Catalogue 2023_RSS'!D469</f>
        <v>116.1</v>
      </c>
      <c r="E469" s="31" t="str">
        <f>'Data Catalogue 2023_RSS'!E469</f>
        <v>Detailed plans published to achieve carbon neutral or net zero (e.g. Production, transition plan, investment, client engagement and etc.)</v>
      </c>
      <c r="F469" s="32">
        <f>VLOOKUP('Data Catalogue 2023_RSS'!F469,'Codebook Machine Read'!J:K,2,FALSE)</f>
        <v>6</v>
      </c>
      <c r="G469" s="32">
        <f>VLOOKUP('Data Catalogue 2023_RSS'!G469,'Codebook Machine Read'!AE:AF,2,FALSE)</f>
        <v>12</v>
      </c>
      <c r="H469" s="32" t="str">
        <f>'Data Catalogue 2023_RSS'!H469</f>
        <v>entity</v>
      </c>
      <c r="I469" s="32">
        <f>'Data Catalogue 2023_RSS'!I469</f>
        <v>226</v>
      </c>
      <c r="J469" s="30" t="str">
        <f>'Data Catalogue 2023_RSS'!J469</f>
        <v>policyregstd.align.detplan.entity.entity</v>
      </c>
      <c r="K469" s="30" t="str">
        <f>'Data Catalogue 2023_RSS'!K469</f>
        <v>policyregstd.align.detplan.entity.entity.116.1</v>
      </c>
      <c r="L469" s="31" t="str">
        <f>'Data Catalogue 2023_RSS'!L469</f>
        <v>Not Applicable</v>
      </c>
      <c r="M469" s="32" cm="1">
        <f t="array" ref="M469">INDEX('Codebook Machine Read'!T:T,MATCH(TRUE,INDEX('Codebook Machine Read'!S:S='Data Catalogue 2023_RSS'!M469,0),0))</f>
        <v>29</v>
      </c>
      <c r="N469" s="32">
        <f>VLOOKUP('Data Catalogue 2023_RSS'!N469,'Codebook Machine Read'!D:E,2,FALSE)</f>
        <v>15</v>
      </c>
      <c r="O469" s="32">
        <f>VLOOKUP('Data Catalogue 2023_RSS'!O469,'Codebook Machine Read'!A:B,2,FALSE)</f>
        <v>1</v>
      </c>
      <c r="P469" s="33">
        <f>VLOOKUP('Data Catalogue 2023_RSS'!P469,'Codebook Machine Read'!V:W,2,FALSE)</f>
        <v>41</v>
      </c>
      <c r="Q469" s="32">
        <f>VLOOKUP('Data Catalogue 2023_RSS'!Q469,'Codebook Machine Read'!Y:Z,2,FALSE)</f>
        <v>1</v>
      </c>
      <c r="R469" s="32">
        <f>VLOOKUP('Data Catalogue 2023_RSS'!R469,'Codebook Machine Read'!AB:AC,2,FALSE)</f>
        <v>1</v>
      </c>
      <c r="S469" s="34">
        <f>VLOOKUP('Data Catalogue 2023_Excel'!R469,'Codebook Machine Read'!G:H,2,FALSE)</f>
        <v>0</v>
      </c>
      <c r="T469" s="36">
        <f>'Data Catalogue 2023_RSS'!T469</f>
        <v>0</v>
      </c>
      <c r="U469" s="36">
        <f>'Data Catalogue 2023_RSS'!U469</f>
        <v>0</v>
      </c>
      <c r="V469" s="34">
        <f>VLOOKUP('Data Catalogue 2023_Excel'!S469,'Codebook Machine Read'!$P:$Q,2, FALSE)</f>
        <v>0</v>
      </c>
      <c r="W469" s="31" t="str">
        <f>'Data Catalogue 2023_RSS'!W469</f>
        <v>Not available</v>
      </c>
      <c r="X469" s="35">
        <f>'Data Catalogue 2023_RSS'!X469</f>
        <v>1</v>
      </c>
      <c r="Y469" s="35">
        <f>'Data Catalogue 2023_RSS'!Y469</f>
        <v>0</v>
      </c>
      <c r="Z469" s="35">
        <f>'Data Catalogue 2023_RSS'!Z469</f>
        <v>0</v>
      </c>
      <c r="AA469" s="35">
        <f>'Data Catalogue 2023_RSS'!AA469</f>
        <v>1</v>
      </c>
      <c r="AB469" s="35">
        <f>'Data Catalogue 2023_RSS'!AB469</f>
        <v>0</v>
      </c>
      <c r="AC469" s="35">
        <f>'Data Catalogue 2023_RSS'!AC469</f>
        <v>1</v>
      </c>
      <c r="AD469" s="35">
        <f>'Data Catalogue 2023_RSS'!AD469</f>
        <v>0</v>
      </c>
      <c r="AE469" s="35">
        <f>'Data Catalogue 2023_RSS'!AE469</f>
        <v>0</v>
      </c>
      <c r="AF469" s="31" t="str">
        <f>'Data Catalogue 2023_RSS'!AF469</f>
        <v>Data is not available.</v>
      </c>
    </row>
    <row r="470" spans="1:32" x14ac:dyDescent="0.2">
      <c r="A470" s="30">
        <f>'Data Catalogue 2023_RSS'!A470</f>
        <v>468</v>
      </c>
      <c r="B470" s="30">
        <f>'Data Catalogue 2023_RSS'!B470</f>
        <v>116</v>
      </c>
      <c r="C470" s="30">
        <f>'Data Catalogue 2023_RSS'!C470</f>
        <v>2</v>
      </c>
      <c r="D470" s="30" t="str">
        <f>'Data Catalogue 2023_RSS'!D470</f>
        <v>116.2</v>
      </c>
      <c r="E470" s="31" t="str">
        <f>'Data Catalogue 2023_RSS'!E470</f>
        <v>Detailed plans published to achieve carbon neutral or net zero (e.g. Production, transition plan, investment, client engagement and etc.)</v>
      </c>
      <c r="F470" s="32">
        <f>VLOOKUP('Data Catalogue 2023_RSS'!F470,'Codebook Machine Read'!J:K,2,FALSE)</f>
        <v>6</v>
      </c>
      <c r="G470" s="32">
        <f>VLOOKUP('Data Catalogue 2023_RSS'!G470,'Codebook Machine Read'!AE:AF,2,FALSE)</f>
        <v>12</v>
      </c>
      <c r="H470" s="32" t="str">
        <f>'Data Catalogue 2023_RSS'!H470</f>
        <v>entity</v>
      </c>
      <c r="I470" s="32">
        <f>'Data Catalogue 2023_RSS'!I470</f>
        <v>226</v>
      </c>
      <c r="J470" s="30" t="str">
        <f>'Data Catalogue 2023_RSS'!J470</f>
        <v>policyregstd.align.detplan.entity.entity</v>
      </c>
      <c r="K470" s="30" t="str">
        <f>'Data Catalogue 2023_RSS'!K470</f>
        <v>policyregstd.align.detplan.entity.entity.116.2</v>
      </c>
      <c r="L470" s="31" t="str">
        <f>'Data Catalogue 2023_RSS'!L470</f>
        <v>Not Applicable</v>
      </c>
      <c r="M470" s="32" cm="1">
        <f t="array" ref="M470">INDEX('Codebook Machine Read'!T:T,MATCH(TRUE,INDEX('Codebook Machine Read'!S:S='Data Catalogue 2023_RSS'!M470,0),0))</f>
        <v>119</v>
      </c>
      <c r="N470" s="32">
        <f>VLOOKUP('Data Catalogue 2023_RSS'!N470,'Codebook Machine Read'!D:E,2,FALSE)</f>
        <v>15</v>
      </c>
      <c r="O470" s="32">
        <f>VLOOKUP('Data Catalogue 2023_RSS'!O470,'Codebook Machine Read'!A:B,2,FALSE)</f>
        <v>1</v>
      </c>
      <c r="P470" s="33">
        <f>VLOOKUP('Data Catalogue 2023_RSS'!P470,'Codebook Machine Read'!V:W,2,FALSE)</f>
        <v>41</v>
      </c>
      <c r="Q470" s="32">
        <f>VLOOKUP('Data Catalogue 2023_RSS'!Q470,'Codebook Machine Read'!Y:Z,2,FALSE)</f>
        <v>1</v>
      </c>
      <c r="R470" s="32">
        <f>VLOOKUP('Data Catalogue 2023_RSS'!R470,'Codebook Machine Read'!AB:AC,2,FALSE)</f>
        <v>1</v>
      </c>
      <c r="S470" s="34">
        <f>VLOOKUP('Data Catalogue 2023_Excel'!R470,'Codebook Machine Read'!G:H,2,FALSE)</f>
        <v>0</v>
      </c>
      <c r="T470" s="36">
        <f>'Data Catalogue 2023_RSS'!T470</f>
        <v>0</v>
      </c>
      <c r="U470" s="36">
        <f>'Data Catalogue 2023_RSS'!U470</f>
        <v>0</v>
      </c>
      <c r="V470" s="34">
        <f>VLOOKUP('Data Catalogue 2023_Excel'!S470,'Codebook Machine Read'!$P:$Q,2, FALSE)</f>
        <v>0</v>
      </c>
      <c r="W470" s="31" t="str">
        <f>'Data Catalogue 2023_RSS'!W470</f>
        <v>Not available</v>
      </c>
      <c r="X470" s="35">
        <f>'Data Catalogue 2023_RSS'!X470</f>
        <v>1</v>
      </c>
      <c r="Y470" s="35">
        <f>'Data Catalogue 2023_RSS'!Y470</f>
        <v>0</v>
      </c>
      <c r="Z470" s="35">
        <f>'Data Catalogue 2023_RSS'!Z470</f>
        <v>0</v>
      </c>
      <c r="AA470" s="35">
        <f>'Data Catalogue 2023_RSS'!AA470</f>
        <v>1</v>
      </c>
      <c r="AB470" s="35">
        <f>'Data Catalogue 2023_RSS'!AB470</f>
        <v>0</v>
      </c>
      <c r="AC470" s="35">
        <f>'Data Catalogue 2023_RSS'!AC470</f>
        <v>1</v>
      </c>
      <c r="AD470" s="35">
        <f>'Data Catalogue 2023_RSS'!AD470</f>
        <v>0</v>
      </c>
      <c r="AE470" s="35">
        <f>'Data Catalogue 2023_RSS'!AE470</f>
        <v>0</v>
      </c>
      <c r="AF470" s="31" t="str">
        <f>'Data Catalogue 2023_RSS'!AF470</f>
        <v>Data is not available.</v>
      </c>
    </row>
    <row r="471" spans="1:32" x14ac:dyDescent="0.2">
      <c r="A471" s="30">
        <f>'Data Catalogue 2023_RSS'!A471</f>
        <v>469</v>
      </c>
      <c r="B471" s="30">
        <f>'Data Catalogue 2023_RSS'!B471</f>
        <v>116</v>
      </c>
      <c r="C471" s="30">
        <f>'Data Catalogue 2023_RSS'!C471</f>
        <v>3</v>
      </c>
      <c r="D471" s="30" t="str">
        <f>'Data Catalogue 2023_RSS'!D471</f>
        <v>116.3</v>
      </c>
      <c r="E471" s="31" t="str">
        <f>'Data Catalogue 2023_RSS'!E471</f>
        <v>Detailed plans published to achieve carbon neutral or net zero (e.g. Production, transition plan, investment, client engagement and etc.)</v>
      </c>
      <c r="F471" s="32">
        <f>VLOOKUP('Data Catalogue 2023_RSS'!F471,'Codebook Machine Read'!J:K,2,FALSE)</f>
        <v>6</v>
      </c>
      <c r="G471" s="32">
        <f>VLOOKUP('Data Catalogue 2023_RSS'!G471,'Codebook Machine Read'!AE:AF,2,FALSE)</f>
        <v>12</v>
      </c>
      <c r="H471" s="32" t="str">
        <f>'Data Catalogue 2023_RSS'!H471</f>
        <v>entity</v>
      </c>
      <c r="I471" s="32">
        <f>'Data Catalogue 2023_RSS'!I471</f>
        <v>226</v>
      </c>
      <c r="J471" s="30" t="str">
        <f>'Data Catalogue 2023_RSS'!J471</f>
        <v>policyregstd.align.detplan.entity.entity</v>
      </c>
      <c r="K471" s="30" t="str">
        <f>'Data Catalogue 2023_RSS'!K471</f>
        <v>policyregstd.align.detplan.entity.entity.116.3</v>
      </c>
      <c r="L471" s="31" t="str">
        <f>'Data Catalogue 2023_RSS'!L471</f>
        <v>PACTA</v>
      </c>
      <c r="M471" s="32" cm="1">
        <f t="array" ref="M471">INDEX('Codebook Machine Read'!T:T,MATCH(TRUE,INDEX('Codebook Machine Read'!S:S='Data Catalogue 2023_RSS'!M471,0),0))</f>
        <v>72</v>
      </c>
      <c r="N471" s="32">
        <f>VLOOKUP('Data Catalogue 2023_RSS'!N471,'Codebook Machine Read'!D:E,2,FALSE)</f>
        <v>15</v>
      </c>
      <c r="O471" s="32">
        <f>VLOOKUP('Data Catalogue 2023_RSS'!O471,'Codebook Machine Read'!A:B,2,FALSE)</f>
        <v>2</v>
      </c>
      <c r="P471" s="33">
        <f>VLOOKUP('Data Catalogue 2023_RSS'!P471,'Codebook Machine Read'!V:W,2,FALSE)</f>
        <v>41</v>
      </c>
      <c r="Q471" s="32">
        <f>VLOOKUP('Data Catalogue 2023_RSS'!Q471,'Codebook Machine Read'!Y:Z,2,FALSE)</f>
        <v>1</v>
      </c>
      <c r="R471" s="32">
        <f>VLOOKUP('Data Catalogue 2023_RSS'!R471,'Codebook Machine Read'!AB:AC,2,FALSE)</f>
        <v>1</v>
      </c>
      <c r="S471" s="34">
        <f>VLOOKUP('Data Catalogue 2023_Excel'!R471,'Codebook Machine Read'!G:H,2,FALSE)</f>
        <v>0</v>
      </c>
      <c r="T471" s="36">
        <f>'Data Catalogue 2023_RSS'!T471</f>
        <v>0</v>
      </c>
      <c r="U471" s="36">
        <f>'Data Catalogue 2023_RSS'!U471</f>
        <v>0</v>
      </c>
      <c r="V471" s="34">
        <f>VLOOKUP('Data Catalogue 2023_Excel'!S471,'Codebook Machine Read'!$P:$Q,2, FALSE)</f>
        <v>0</v>
      </c>
      <c r="W471" s="31" t="str">
        <f>'Data Catalogue 2023_RSS'!W471</f>
        <v>Not available</v>
      </c>
      <c r="X471" s="35">
        <f>'Data Catalogue 2023_RSS'!X471</f>
        <v>1</v>
      </c>
      <c r="Y471" s="35">
        <f>'Data Catalogue 2023_RSS'!Y471</f>
        <v>0</v>
      </c>
      <c r="Z471" s="35">
        <f>'Data Catalogue 2023_RSS'!Z471</f>
        <v>0</v>
      </c>
      <c r="AA471" s="35">
        <f>'Data Catalogue 2023_RSS'!AA471</f>
        <v>1</v>
      </c>
      <c r="AB471" s="35">
        <f>'Data Catalogue 2023_RSS'!AB471</f>
        <v>0</v>
      </c>
      <c r="AC471" s="35">
        <f>'Data Catalogue 2023_RSS'!AC471</f>
        <v>0</v>
      </c>
      <c r="AD471" s="35">
        <f>'Data Catalogue 2023_RSS'!AD471</f>
        <v>0</v>
      </c>
      <c r="AE471" s="35">
        <f>'Data Catalogue 2023_RSS'!AE471</f>
        <v>0</v>
      </c>
      <c r="AF471" s="31" t="str">
        <f>'Data Catalogue 2023_RSS'!AF471</f>
        <v>Data is not available.</v>
      </c>
    </row>
    <row r="472" spans="1:32" x14ac:dyDescent="0.2">
      <c r="A472" s="30">
        <f>'Data Catalogue 2023_RSS'!A472</f>
        <v>470</v>
      </c>
      <c r="B472" s="30">
        <f>'Data Catalogue 2023_RSS'!B472</f>
        <v>116</v>
      </c>
      <c r="C472" s="30">
        <f>'Data Catalogue 2023_RSS'!C472</f>
        <v>4</v>
      </c>
      <c r="D472" s="30" t="str">
        <f>'Data Catalogue 2023_RSS'!D472</f>
        <v>116.4</v>
      </c>
      <c r="E472" s="31" t="str">
        <f>'Data Catalogue 2023_RSS'!E472</f>
        <v>Detailed plans published to achieve carbon neutral or net zero (e.g. Production, transition plan, investment, client engagement and etc.)</v>
      </c>
      <c r="F472" s="32">
        <f>VLOOKUP('Data Catalogue 2023_RSS'!F472,'Codebook Machine Read'!J:K,2,FALSE)</f>
        <v>6</v>
      </c>
      <c r="G472" s="32">
        <f>VLOOKUP('Data Catalogue 2023_RSS'!G472,'Codebook Machine Read'!AE:AF,2,FALSE)</f>
        <v>12</v>
      </c>
      <c r="H472" s="32" t="str">
        <f>'Data Catalogue 2023_RSS'!H472</f>
        <v>entity</v>
      </c>
      <c r="I472" s="32">
        <f>'Data Catalogue 2023_RSS'!I472</f>
        <v>226</v>
      </c>
      <c r="J472" s="30" t="str">
        <f>'Data Catalogue 2023_RSS'!J472</f>
        <v>policyregstd.align.detplan.entity.gfanz</v>
      </c>
      <c r="K472" s="30" t="str">
        <f>'Data Catalogue 2023_RSS'!K472</f>
        <v>policyregstd.align.detplan.entity.gfanz.116.4</v>
      </c>
      <c r="L472" s="31" t="str">
        <f>'Data Catalogue 2023_RSS'!L472</f>
        <v>United Nations Develop Programme (UNDP)</v>
      </c>
      <c r="M472" s="32" cm="1">
        <f t="array" ref="M472">INDEX('Codebook Machine Read'!T:T,MATCH(TRUE,INDEX('Codebook Machine Read'!S:S='Data Catalogue 2023_RSS'!M472,0),0))</f>
        <v>51</v>
      </c>
      <c r="N472" s="32">
        <f>VLOOKUP('Data Catalogue 2023_RSS'!N472,'Codebook Machine Read'!D:E,2,FALSE)</f>
        <v>15</v>
      </c>
      <c r="O472" s="32">
        <f>VLOOKUP('Data Catalogue 2023_RSS'!O472,'Codebook Machine Read'!A:B,2,FALSE)</f>
        <v>2</v>
      </c>
      <c r="P472" s="33">
        <f>VLOOKUP('Data Catalogue 2023_RSS'!P472,'Codebook Machine Read'!V:W,2,FALSE)</f>
        <v>56</v>
      </c>
      <c r="Q472" s="32">
        <f>VLOOKUP('Data Catalogue 2023_RSS'!Q472,'Codebook Machine Read'!Y:Z,2,FALSE)</f>
        <v>2</v>
      </c>
      <c r="R472" s="32">
        <f>VLOOKUP('Data Catalogue 2023_RSS'!R472,'Codebook Machine Read'!AB:AC,2,FALSE)</f>
        <v>2</v>
      </c>
      <c r="S472" s="34">
        <f>VLOOKUP('Data Catalogue 2023_Excel'!R472,'Codebook Machine Read'!G:H,2,FALSE)</f>
        <v>1</v>
      </c>
      <c r="T472" s="36">
        <f>'Data Catalogue 2023_RSS'!T472</f>
        <v>2022</v>
      </c>
      <c r="U472" s="36">
        <f>'Data Catalogue 2023_RSS'!U472</f>
        <v>2022</v>
      </c>
      <c r="V472" s="34">
        <f>VLOOKUP('Data Catalogue 2023_Excel'!S472,'Codebook Machine Read'!$P:$Q,2, FALSE)</f>
        <v>99</v>
      </c>
      <c r="W472" s="31" t="str">
        <f>'Data Catalogue 2023_RSS'!W472</f>
        <v>https://www.gfanzero.com/our-work/financial-institution-net-zero-transition-plans/#real-economy</v>
      </c>
      <c r="X472" s="35">
        <f>'Data Catalogue 2023_RSS'!X472</f>
        <v>1</v>
      </c>
      <c r="Y472" s="35">
        <f>'Data Catalogue 2023_RSS'!Y472</f>
        <v>0</v>
      </c>
      <c r="Z472" s="35">
        <f>'Data Catalogue 2023_RSS'!Z472</f>
        <v>1</v>
      </c>
      <c r="AA472" s="35">
        <f>'Data Catalogue 2023_RSS'!AA472</f>
        <v>0</v>
      </c>
      <c r="AB472" s="35">
        <f>'Data Catalogue 2023_RSS'!AB472</f>
        <v>0</v>
      </c>
      <c r="AC472" s="35">
        <f>'Data Catalogue 2023_RSS'!AC472</f>
        <v>0</v>
      </c>
      <c r="AD472" s="35">
        <f>'Data Catalogue 2023_RSS'!AD472</f>
        <v>0</v>
      </c>
      <c r="AE472" s="35">
        <f>'Data Catalogue 2023_RSS'!AE472</f>
        <v>0</v>
      </c>
      <c r="AF472" s="31" t="str">
        <f>'Data Catalogue 2023_RSS'!AF472</f>
        <v>Glasgow Financial Alliance for Net Zero (GFANZ) provides guidelines and framework for financial institutions to align their businesses and portfolios to net zero.</v>
      </c>
    </row>
    <row r="473" spans="1:32" x14ac:dyDescent="0.2">
      <c r="A473" s="30">
        <f>'Data Catalogue 2023_RSS'!A473</f>
        <v>471</v>
      </c>
      <c r="B473" s="30">
        <f>'Data Catalogue 2023_RSS'!B473</f>
        <v>116</v>
      </c>
      <c r="C473" s="30">
        <f>'Data Catalogue 2023_RSS'!C473</f>
        <v>5</v>
      </c>
      <c r="D473" s="30" t="str">
        <f>'Data Catalogue 2023_RSS'!D473</f>
        <v>116.5</v>
      </c>
      <c r="E473" s="31" t="str">
        <f>'Data Catalogue 2023_RSS'!E473</f>
        <v>Detailed plans published to achieve carbon neutral or net zero (e.g. Production, transition plan, investment, client engagement and etc.)</v>
      </c>
      <c r="F473" s="32">
        <f>VLOOKUP('Data Catalogue 2023_RSS'!F473,'Codebook Machine Read'!J:K,2,FALSE)</f>
        <v>6</v>
      </c>
      <c r="G473" s="32">
        <f>VLOOKUP('Data Catalogue 2023_RSS'!G473,'Codebook Machine Read'!AE:AF,2,FALSE)</f>
        <v>12</v>
      </c>
      <c r="H473" s="32" t="str">
        <f>'Data Catalogue 2023_RSS'!H473</f>
        <v>entity</v>
      </c>
      <c r="I473" s="32">
        <f>'Data Catalogue 2023_RSS'!I473</f>
        <v>226</v>
      </c>
      <c r="J473" s="30" t="str">
        <f>'Data Catalogue 2023_RSS'!J473</f>
        <v>policyregstd.align.detplan.entity.ngfs</v>
      </c>
      <c r="K473" s="30" t="str">
        <f>'Data Catalogue 2023_RSS'!K473</f>
        <v>policyregstd.align.detplan.entity.ngfs.116.5</v>
      </c>
      <c r="L473" s="31" t="str">
        <f>'Data Catalogue 2023_RSS'!L473</f>
        <v>United Nations Develop Programme (UNDP)</v>
      </c>
      <c r="M473" s="32" cm="1">
        <f t="array" ref="M473">INDEX('Codebook Machine Read'!T:T,MATCH(TRUE,INDEX('Codebook Machine Read'!S:S='Data Catalogue 2023_RSS'!M473,0),0))</f>
        <v>51</v>
      </c>
      <c r="N473" s="32">
        <f>VLOOKUP('Data Catalogue 2023_RSS'!N473,'Codebook Machine Read'!D:E,2,FALSE)</f>
        <v>15</v>
      </c>
      <c r="O473" s="32">
        <f>VLOOKUP('Data Catalogue 2023_RSS'!O473,'Codebook Machine Read'!A:B,2,FALSE)</f>
        <v>2</v>
      </c>
      <c r="P473" s="33">
        <f>VLOOKUP('Data Catalogue 2023_RSS'!P473,'Codebook Machine Read'!V:W,2,FALSE)</f>
        <v>106</v>
      </c>
      <c r="Q473" s="32">
        <f>VLOOKUP('Data Catalogue 2023_RSS'!Q473,'Codebook Machine Read'!Y:Z,2,FALSE)</f>
        <v>3</v>
      </c>
      <c r="R473" s="32">
        <f>VLOOKUP('Data Catalogue 2023_RSS'!R473,'Codebook Machine Read'!AB:AC,2,FALSE)</f>
        <v>2</v>
      </c>
      <c r="S473" s="34">
        <f>VLOOKUP('Data Catalogue 2023_Excel'!R473,'Codebook Machine Read'!G:H,2,FALSE)</f>
        <v>1</v>
      </c>
      <c r="T473" s="36">
        <f>'Data Catalogue 2023_RSS'!T473</f>
        <v>2023</v>
      </c>
      <c r="U473" s="36">
        <f>'Data Catalogue 2023_RSS'!U473</f>
        <v>2023</v>
      </c>
      <c r="V473" s="34">
        <f>VLOOKUP('Data Catalogue 2023_Excel'!S473,'Codebook Machine Read'!$P:$Q,2, FALSE)</f>
        <v>99</v>
      </c>
      <c r="W473" s="31" t="str">
        <f>'Data Catalogue 2023_RSS'!W473</f>
        <v>https://www.ngfs.net/sites/default/files/stocktake_on_financial_institutions_transition_plans.pdf</v>
      </c>
      <c r="X473" s="35">
        <f>'Data Catalogue 2023_RSS'!X473</f>
        <v>1</v>
      </c>
      <c r="Y473" s="35">
        <f>'Data Catalogue 2023_RSS'!Y473</f>
        <v>0</v>
      </c>
      <c r="Z473" s="35">
        <f>'Data Catalogue 2023_RSS'!Z473</f>
        <v>1</v>
      </c>
      <c r="AA473" s="35">
        <f>'Data Catalogue 2023_RSS'!AA473</f>
        <v>0</v>
      </c>
      <c r="AB473" s="35">
        <f>'Data Catalogue 2023_RSS'!AB473</f>
        <v>0</v>
      </c>
      <c r="AC473" s="35">
        <f>'Data Catalogue 2023_RSS'!AC473</f>
        <v>0</v>
      </c>
      <c r="AD473" s="35">
        <f>'Data Catalogue 2023_RSS'!AD473</f>
        <v>0</v>
      </c>
      <c r="AE473" s="35">
        <f>'Data Catalogue 2023_RSS'!AE473</f>
        <v>0</v>
      </c>
      <c r="AF473" s="31" t="str">
        <f>'Data Catalogue 2023_RSS'!AF473</f>
        <v>The report is a technical document that summarises stocktake on financial institutions' transition plans and their relevance to micro-prudential authorities.</v>
      </c>
    </row>
    <row r="474" spans="1:32" x14ac:dyDescent="0.2">
      <c r="A474" s="30">
        <f>'Data Catalogue 2023_RSS'!A474</f>
        <v>472</v>
      </c>
      <c r="B474" s="30">
        <f>'Data Catalogue 2023_RSS'!B474</f>
        <v>116</v>
      </c>
      <c r="C474" s="30">
        <f>'Data Catalogue 2023_RSS'!C474</f>
        <v>6</v>
      </c>
      <c r="D474" s="30" t="str">
        <f>'Data Catalogue 2023_RSS'!D474</f>
        <v>116.6</v>
      </c>
      <c r="E474" s="31" t="str">
        <f>'Data Catalogue 2023_RSS'!E474</f>
        <v>Detailed plans published to achieve carbon neutral or net zero (e.g. Production, transition plan, investment, client engagement and etc.)</v>
      </c>
      <c r="F474" s="32">
        <f>VLOOKUP('Data Catalogue 2023_RSS'!F474,'Codebook Machine Read'!J:K,2,FALSE)</f>
        <v>6</v>
      </c>
      <c r="G474" s="32">
        <f>VLOOKUP('Data Catalogue 2023_RSS'!G474,'Codebook Machine Read'!AE:AF,2,FALSE)</f>
        <v>12</v>
      </c>
      <c r="H474" s="32" t="str">
        <f>'Data Catalogue 2023_RSS'!H474</f>
        <v>entity</v>
      </c>
      <c r="I474" s="32">
        <f>'Data Catalogue 2023_RSS'!I474</f>
        <v>226</v>
      </c>
      <c r="J474" s="30" t="str">
        <f>'Data Catalogue 2023_RSS'!J474</f>
        <v>policyregstd.align.detplan.entity.entity</v>
      </c>
      <c r="K474" s="30" t="str">
        <f>'Data Catalogue 2023_RSS'!K474</f>
        <v>policyregstd.align.detplan.entity.entity.116.6</v>
      </c>
      <c r="L474" s="31" t="str">
        <f>'Data Catalogue 2023_RSS'!L474</f>
        <v>GHG Protocol Corporate Accounting and Reporting Standard for Accounting
Net Zero pathway by Entity tagged to Net Zero Banking Alliance</v>
      </c>
      <c r="M474" s="32" cm="1">
        <f t="array" ref="M474">INDEX('Codebook Machine Read'!T:T,MATCH(TRUE,INDEX('Codebook Machine Read'!S:S='Data Catalogue 2023_RSS'!M474,0),0))</f>
        <v>32</v>
      </c>
      <c r="N474" s="32">
        <f>VLOOKUP('Data Catalogue 2023_RSS'!N474,'Codebook Machine Read'!D:E,2,FALSE)</f>
        <v>15</v>
      </c>
      <c r="O474" s="32">
        <f>VLOOKUP('Data Catalogue 2023_RSS'!O474,'Codebook Machine Read'!A:B,2,FALSE)</f>
        <v>2</v>
      </c>
      <c r="P474" s="33">
        <f>VLOOKUP('Data Catalogue 2023_RSS'!P474,'Codebook Machine Read'!V:W,2,FALSE)</f>
        <v>41</v>
      </c>
      <c r="Q474" s="32">
        <f>VLOOKUP('Data Catalogue 2023_RSS'!Q474,'Codebook Machine Read'!Y:Z,2,FALSE)</f>
        <v>1</v>
      </c>
      <c r="R474" s="32">
        <f>VLOOKUP('Data Catalogue 2023_RSS'!R474,'Codebook Machine Read'!AB:AC,2,FALSE)</f>
        <v>1</v>
      </c>
      <c r="S474" s="34">
        <f>VLOOKUP('Data Catalogue 2023_Excel'!R474,'Codebook Machine Read'!G:H,2,FALSE)</f>
        <v>0</v>
      </c>
      <c r="T474" s="36">
        <f>'Data Catalogue 2023_RSS'!T474</f>
        <v>0</v>
      </c>
      <c r="U474" s="36">
        <f>'Data Catalogue 2023_RSS'!U474</f>
        <v>0</v>
      </c>
      <c r="V474" s="34">
        <f>VLOOKUP('Data Catalogue 2023_Excel'!S474,'Codebook Machine Read'!$P:$Q,2, FALSE)</f>
        <v>0</v>
      </c>
      <c r="W474" s="31" t="str">
        <f>'Data Catalogue 2023_RSS'!W474</f>
        <v>Not available</v>
      </c>
      <c r="X474" s="35">
        <f>'Data Catalogue 2023_RSS'!X474</f>
        <v>1</v>
      </c>
      <c r="Y474" s="35">
        <f>'Data Catalogue 2023_RSS'!Y474</f>
        <v>0</v>
      </c>
      <c r="Z474" s="35">
        <f>'Data Catalogue 2023_RSS'!Z474</f>
        <v>0</v>
      </c>
      <c r="AA474" s="35">
        <f>'Data Catalogue 2023_RSS'!AA474</f>
        <v>0</v>
      </c>
      <c r="AB474" s="35">
        <f>'Data Catalogue 2023_RSS'!AB474</f>
        <v>0</v>
      </c>
      <c r="AC474" s="35">
        <f>'Data Catalogue 2023_RSS'!AC474</f>
        <v>0</v>
      </c>
      <c r="AD474" s="35">
        <f>'Data Catalogue 2023_RSS'!AD474</f>
        <v>0</v>
      </c>
      <c r="AE474" s="35">
        <f>'Data Catalogue 2023_RSS'!AE474</f>
        <v>0</v>
      </c>
      <c r="AF474" s="31" t="str">
        <f>'Data Catalogue 2023_RSS'!AF474</f>
        <v>Data is not available.</v>
      </c>
    </row>
    <row r="475" spans="1:32" x14ac:dyDescent="0.2">
      <c r="A475" s="30">
        <f>'Data Catalogue 2023_RSS'!A475</f>
        <v>473</v>
      </c>
      <c r="B475" s="30">
        <f>'Data Catalogue 2023_RSS'!B475</f>
        <v>117</v>
      </c>
      <c r="C475" s="30">
        <f>'Data Catalogue 2023_RSS'!C475</f>
        <v>1</v>
      </c>
      <c r="D475" s="30" t="str">
        <f>'Data Catalogue 2023_RSS'!D475</f>
        <v>117.1</v>
      </c>
      <c r="E475" s="31" t="str">
        <f>'Data Catalogue 2023_RSS'!E475</f>
        <v xml:space="preserve">List of companies with ISO 14000 </v>
      </c>
      <c r="F475" s="32">
        <f>VLOOKUP('Data Catalogue 2023_RSS'!F475,'Codebook Machine Read'!J:K,2,FALSE)</f>
        <v>2</v>
      </c>
      <c r="G475" s="32">
        <f>VLOOKUP('Data Catalogue 2023_RSS'!G475,'Codebook Machine Read'!AE:AF,2,FALSE)</f>
        <v>12</v>
      </c>
      <c r="H475" s="32" t="str">
        <f>'Data Catalogue 2023_RSS'!H475</f>
        <v>entity</v>
      </c>
      <c r="I475" s="32">
        <f>'Data Catalogue 2023_RSS'!I475</f>
        <v>227</v>
      </c>
      <c r="J475" s="30" t="str">
        <f>'Data Catalogue 2023_RSS'!J475</f>
        <v>policyregstd.combmet.iso14000.entity.certbody</v>
      </c>
      <c r="K475" s="30" t="str">
        <f>'Data Catalogue 2023_RSS'!K475</f>
        <v>policyregstd.combmet.iso14000.entity.certbody.117.1</v>
      </c>
      <c r="L475" s="31" t="str">
        <f>'Data Catalogue 2023_RSS'!L475</f>
        <v>ISO 14000</v>
      </c>
      <c r="M475" s="32" cm="1">
        <f t="array" ref="M475">INDEX('Codebook Machine Read'!T:T,MATCH(TRUE,INDEX('Codebook Machine Read'!S:S='Data Catalogue 2023_RSS'!M475,0),0))</f>
        <v>99</v>
      </c>
      <c r="N475" s="32">
        <f>VLOOKUP('Data Catalogue 2023_RSS'!N475,'Codebook Machine Read'!D:E,2,FALSE)</f>
        <v>15</v>
      </c>
      <c r="O475" s="32">
        <f>VLOOKUP('Data Catalogue 2023_RSS'!O475,'Codebook Machine Read'!A:B,2,FALSE)</f>
        <v>1</v>
      </c>
      <c r="P475" s="33">
        <f>VLOOKUP('Data Catalogue 2023_RSS'!P475,'Codebook Machine Read'!V:W,2,FALSE)</f>
        <v>17</v>
      </c>
      <c r="Q475" s="32">
        <f>VLOOKUP('Data Catalogue 2023_RSS'!Q475,'Codebook Machine Read'!Y:Z,2,FALSE)</f>
        <v>1</v>
      </c>
      <c r="R475" s="32">
        <f>VLOOKUP('Data Catalogue 2023_RSS'!R475,'Codebook Machine Read'!AB:AC,2,FALSE)</f>
        <v>2</v>
      </c>
      <c r="S475" s="34">
        <f>VLOOKUP('Data Catalogue 2023_Excel'!R475,'Codebook Machine Read'!G:H,2,FALSE)</f>
        <v>0</v>
      </c>
      <c r="T475" s="36">
        <f>'Data Catalogue 2023_RSS'!T475</f>
        <v>0</v>
      </c>
      <c r="U475" s="36">
        <f>'Data Catalogue 2023_RSS'!U475</f>
        <v>0</v>
      </c>
      <c r="V475" s="34">
        <f>VLOOKUP('Data Catalogue 2023_Excel'!S475,'Codebook Machine Read'!$P:$Q,2, FALSE)</f>
        <v>0</v>
      </c>
      <c r="W475" s="31" t="str">
        <f>'Data Catalogue 2023_RSS'!W475</f>
        <v>Not available</v>
      </c>
      <c r="X475" s="35">
        <f>'Data Catalogue 2023_RSS'!X475</f>
        <v>1</v>
      </c>
      <c r="Y475" s="35">
        <f>'Data Catalogue 2023_RSS'!Y475</f>
        <v>0</v>
      </c>
      <c r="Z475" s="35">
        <f>'Data Catalogue 2023_RSS'!Z475</f>
        <v>0</v>
      </c>
      <c r="AA475" s="35">
        <f>'Data Catalogue 2023_RSS'!AA475</f>
        <v>0</v>
      </c>
      <c r="AB475" s="35">
        <f>'Data Catalogue 2023_RSS'!AB475</f>
        <v>0</v>
      </c>
      <c r="AC475" s="35">
        <f>'Data Catalogue 2023_RSS'!AC475</f>
        <v>0</v>
      </c>
      <c r="AD475" s="35">
        <f>'Data Catalogue 2023_RSS'!AD475</f>
        <v>0</v>
      </c>
      <c r="AE475" s="35">
        <f>'Data Catalogue 2023_RSS'!AE475</f>
        <v>0</v>
      </c>
      <c r="AF475" s="31" t="str">
        <f>'Data Catalogue 2023_RSS'!AF475</f>
        <v>There is currently no centralised database for Malaysia that stores the comprehensive list of companies with ISO 14000 certification. Each certification body keep their own copy of companies or products that are certified by themselves. They are not required to submit the list of the data/companies that they have certified to the standard setters e.g. Standard Malaysia (Dept of Standard Malaysia) or UKAS, however they are being audited (sampling basis) by the standard setters.</v>
      </c>
    </row>
    <row r="476" spans="1:32" x14ac:dyDescent="0.2">
      <c r="A476" s="30">
        <f>'Data Catalogue 2023_RSS'!A476</f>
        <v>474</v>
      </c>
      <c r="B476" s="30">
        <f>'Data Catalogue 2023_RSS'!B476</f>
        <v>118</v>
      </c>
      <c r="C476" s="30">
        <f>'Data Catalogue 2023_RSS'!C476</f>
        <v>1</v>
      </c>
      <c r="D476" s="30" t="str">
        <f>'Data Catalogue 2023_RSS'!D476</f>
        <v>118.1</v>
      </c>
      <c r="E476" s="31" t="str">
        <f>'Data Catalogue 2023_RSS'!E476</f>
        <v>Regulations: Principles for Responsible Investing (PRI) Regulation Database</v>
      </c>
      <c r="F476" s="32">
        <f>VLOOKUP('Data Catalogue 2023_RSS'!F476,'Codebook Machine Read'!J:K,2,FALSE)</f>
        <v>2</v>
      </c>
      <c r="G476" s="32">
        <f>VLOOKUP('Data Catalogue 2023_RSS'!G476,'Codebook Machine Read'!AE:AF,2,FALSE)</f>
        <v>12</v>
      </c>
      <c r="H476" s="32" t="str">
        <f>'Data Catalogue 2023_RSS'!H476</f>
        <v>regulator,byc</v>
      </c>
      <c r="I476" s="32">
        <f>'Data Catalogue 2023_RSS'!I476</f>
        <v>228</v>
      </c>
      <c r="J476" s="30" t="str">
        <f>'Data Catalogue 2023_RSS'!J476</f>
        <v>policyregstd.combmet.regpri.regulator,byc.unpri</v>
      </c>
      <c r="K476" s="30" t="str">
        <f>'Data Catalogue 2023_RSS'!K476</f>
        <v>policyregstd.combmet.regpri.regulator,byc.unpri.118.1</v>
      </c>
      <c r="L476" s="31" t="str">
        <f>'Data Catalogue 2023_RSS'!L476</f>
        <v>List of regulatory initiatives for sustainable finance</v>
      </c>
      <c r="M476" s="32" cm="1">
        <f t="array" ref="M476">INDEX('Codebook Machine Read'!T:T,MATCH(TRUE,INDEX('Codebook Machine Read'!S:S='Data Catalogue 2023_RSS'!M476,0),0))</f>
        <v>84</v>
      </c>
      <c r="N476" s="32">
        <f>VLOOKUP('Data Catalogue 2023_RSS'!N476,'Codebook Machine Read'!D:E,2,FALSE)</f>
        <v>33</v>
      </c>
      <c r="O476" s="32">
        <f>VLOOKUP('Data Catalogue 2023_RSS'!O476,'Codebook Machine Read'!A:B,2,FALSE)</f>
        <v>0</v>
      </c>
      <c r="P476" s="33">
        <f>VLOOKUP('Data Catalogue 2023_RSS'!P476,'Codebook Machine Read'!V:W,2,FALSE)</f>
        <v>136</v>
      </c>
      <c r="Q476" s="32">
        <f>VLOOKUP('Data Catalogue 2023_RSS'!Q476,'Codebook Machine Read'!Y:Z,2,FALSE)</f>
        <v>3</v>
      </c>
      <c r="R476" s="32">
        <f>VLOOKUP('Data Catalogue 2023_RSS'!R476,'Codebook Machine Read'!AB:AC,2,FALSE)</f>
        <v>2</v>
      </c>
      <c r="S476" s="34">
        <f>VLOOKUP('Data Catalogue 2023_Excel'!R476,'Codebook Machine Read'!G:H,2,FALSE)</f>
        <v>1</v>
      </c>
      <c r="T476" s="36">
        <f>'Data Catalogue 2023_RSS'!T476</f>
        <v>1970</v>
      </c>
      <c r="U476" s="36">
        <f>'Data Catalogue 2023_RSS'!U476</f>
        <v>2023</v>
      </c>
      <c r="V476" s="34">
        <f>VLOOKUP('Data Catalogue 2023_Excel'!S476,'Codebook Machine Read'!$P:$Q,2, FALSE)</f>
        <v>99</v>
      </c>
      <c r="W476" s="31" t="str">
        <f>'Data Catalogue 2023_RSS'!W476</f>
        <v>https://www.unpri.org/policy/regulation-database</v>
      </c>
      <c r="X476" s="35">
        <f>'Data Catalogue 2023_RSS'!X476</f>
        <v>1</v>
      </c>
      <c r="Y476" s="35">
        <f>'Data Catalogue 2023_RSS'!Y476</f>
        <v>0</v>
      </c>
      <c r="Z476" s="35">
        <f>'Data Catalogue 2023_RSS'!Z476</f>
        <v>1</v>
      </c>
      <c r="AA476" s="35">
        <f>'Data Catalogue 2023_RSS'!AA476</f>
        <v>1</v>
      </c>
      <c r="AB476" s="35">
        <f>'Data Catalogue 2023_RSS'!AB476</f>
        <v>0</v>
      </c>
      <c r="AC476" s="35">
        <f>'Data Catalogue 2023_RSS'!AC476</f>
        <v>1</v>
      </c>
      <c r="AD476" s="35">
        <f>'Data Catalogue 2023_RSS'!AD476</f>
        <v>1</v>
      </c>
      <c r="AE476" s="35">
        <f>'Data Catalogue 2023_RSS'!AE476</f>
        <v>1</v>
      </c>
      <c r="AF476" s="31" t="str">
        <f>'Data Catalogue 2023_RSS'!AF476</f>
        <v>PRI’s regulation database documents existing and in progress sustainable finance policies around the world. It covers 868 policy tools and guidance and more than 300 policy revisions which support, encourage or require investors to consider all long-term value drivers, including environmental, social and governance (ESG) factors.</v>
      </c>
    </row>
    <row r="477" spans="1:32" x14ac:dyDescent="0.2">
      <c r="A477" s="30">
        <f>'Data Catalogue 2023_RSS'!A477</f>
        <v>475</v>
      </c>
      <c r="B477" s="30">
        <f>'Data Catalogue 2023_RSS'!B477</f>
        <v>119</v>
      </c>
      <c r="C477" s="30">
        <f>'Data Catalogue 2023_RSS'!C477</f>
        <v>1</v>
      </c>
      <c r="D477" s="30" t="str">
        <f>'Data Catalogue 2023_RSS'!D477</f>
        <v>119.1</v>
      </c>
      <c r="E477" s="31" t="str">
        <f>'Data Catalogue 2023_RSS'!E477</f>
        <v>Insured and uninsured losses related to natural catastrophes</v>
      </c>
      <c r="F477" s="32">
        <f>VLOOKUP('Data Catalogue 2023_RSS'!F477,'Codebook Machine Read'!J:K,2,FALSE)</f>
        <v>5</v>
      </c>
      <c r="G477" s="32">
        <f>VLOOKUP('Data Catalogue 2023_RSS'!G477,'Codebook Machine Read'!AE:AF,2,FALSE)</f>
        <v>13</v>
      </c>
      <c r="H477" s="32" t="str">
        <f>'Data Catalogue 2023_RSS'!H477</f>
        <v>entity</v>
      </c>
      <c r="I477" s="32">
        <f>'Data Catalogue 2023_RSS'!I477</f>
        <v>229</v>
      </c>
      <c r="J477" s="30" t="str">
        <f>'Data Catalogue 2023_RSS'!J477</f>
        <v>insuranceexp.phy.inslosnatcat.entity.itos</v>
      </c>
      <c r="K477" s="30" t="str">
        <f>'Data Catalogue 2023_RSS'!K477</f>
        <v>insuranceexp.phy.inslosnatcat.entity.itos.119.1</v>
      </c>
      <c r="L477" s="31" t="str">
        <f>'Data Catalogue 2023_RSS'!L477</f>
        <v>Insurance and takaful claims due to natural catastrophes</v>
      </c>
      <c r="M477" s="32" cm="1">
        <f t="array" ref="M477">INDEX('Codebook Machine Read'!T:T,MATCH(TRUE,INDEX('Codebook Machine Read'!S:S='Data Catalogue 2023_RSS'!M477,0),0))</f>
        <v>38</v>
      </c>
      <c r="N477" s="32">
        <f>VLOOKUP('Data Catalogue 2023_RSS'!N477,'Codebook Machine Read'!D:E,2,FALSE)</f>
        <v>15</v>
      </c>
      <c r="O477" s="32">
        <f>VLOOKUP('Data Catalogue 2023_RSS'!O477,'Codebook Machine Read'!A:B,2,FALSE)</f>
        <v>1</v>
      </c>
      <c r="P477" s="33">
        <f>VLOOKUP('Data Catalogue 2023_RSS'!P477,'Codebook Machine Read'!V:W,2,FALSE)</f>
        <v>1</v>
      </c>
      <c r="Q477" s="32">
        <f>VLOOKUP('Data Catalogue 2023_RSS'!Q477,'Codebook Machine Read'!Y:Z,2,FALSE)</f>
        <v>1</v>
      </c>
      <c r="R477" s="32">
        <f>VLOOKUP('Data Catalogue 2023_RSS'!R477,'Codebook Machine Read'!AB:AC,2,FALSE)</f>
        <v>1</v>
      </c>
      <c r="S477" s="34">
        <f>VLOOKUP('Data Catalogue 2023_Excel'!R477,'Codebook Machine Read'!G:H,2,FALSE)</f>
        <v>3</v>
      </c>
      <c r="T477" s="36">
        <f>'Data Catalogue 2023_RSS'!T477</f>
        <v>0</v>
      </c>
      <c r="U477" s="36">
        <f>'Data Catalogue 2023_RSS'!U477</f>
        <v>0</v>
      </c>
      <c r="V477" s="34">
        <f>VLOOKUP('Data Catalogue 2023_Excel'!S477,'Codebook Machine Read'!$P:$Q,2, FALSE)</f>
        <v>0</v>
      </c>
      <c r="W477" s="31" t="str">
        <f>'Data Catalogue 2023_RSS'!W477</f>
        <v>Not available</v>
      </c>
      <c r="X477" s="35">
        <f>'Data Catalogue 2023_RSS'!X477</f>
        <v>0</v>
      </c>
      <c r="Y477" s="35">
        <f>'Data Catalogue 2023_RSS'!Y477</f>
        <v>0</v>
      </c>
      <c r="Z477" s="35">
        <f>'Data Catalogue 2023_RSS'!Z477</f>
        <v>1</v>
      </c>
      <c r="AA477" s="35">
        <f>'Data Catalogue 2023_RSS'!AA477</f>
        <v>0</v>
      </c>
      <c r="AB477" s="35">
        <f>'Data Catalogue 2023_RSS'!AB477</f>
        <v>0</v>
      </c>
      <c r="AC477" s="35">
        <f>'Data Catalogue 2023_RSS'!AC477</f>
        <v>0</v>
      </c>
      <c r="AD477" s="35">
        <f>'Data Catalogue 2023_RSS'!AD477</f>
        <v>0</v>
      </c>
      <c r="AE477" s="35">
        <f>'Data Catalogue 2023_RSS'!AE477</f>
        <v>0</v>
      </c>
      <c r="AF477" s="31" t="str">
        <f>'Data Catalogue 2023_RSS'!AF477</f>
        <v>Data by entity can be requested on ad-hoc basis from Insurance Services Malaysia. ISM collects data on insured related natural catastrophes, but only applicable to flood under fire class. Munich RE, Swiss RE and BoE have reported this information but on a global basis and aggregated level.
Global for Munich RE only: 1.https://www.munichre.com/content/dam/munichre/mrwebsiteslaunches/natcat-2022/2021_Figures-of-the-year.pdf/_jcr_content/renditions/original./2021_Figures-of-the-year.pdf
2. https://www.swissre.com/institute/research/sigma-research/sigma-2021-01.html
3. https://www.bankofengland.co.uk/-/media/boe/files/quarterly-bulletin/2017/the-banks-response-to-climate-change.pdf?la=en&amp;hash=7DF676C781E5FAEE994C2A210A6B9EEE44879387
Data on "Number of Policies/Certificates", "Number of Claims", "Gross Claims Incurred" and "Net Claims Incurred" by climate change-related products, such as Flood under Motor class, Fire class and Other class are collected from insurers and takaful operators on a half-yearly basis by BNM via CCPT reporting.</v>
      </c>
    </row>
    <row r="478" spans="1:32" x14ac:dyDescent="0.2">
      <c r="A478" s="30">
        <f>'Data Catalogue 2023_RSS'!A478</f>
        <v>476</v>
      </c>
      <c r="B478" s="30">
        <f>'Data Catalogue 2023_RSS'!B478</f>
        <v>120</v>
      </c>
      <c r="C478" s="30">
        <f>'Data Catalogue 2023_RSS'!C478</f>
        <v>1</v>
      </c>
      <c r="D478" s="30" t="str">
        <f>'Data Catalogue 2023_RSS'!D478</f>
        <v>120.1</v>
      </c>
      <c r="E478" s="31" t="str">
        <f>'Data Catalogue 2023_RSS'!E478</f>
        <v>Insurance premium for coverage against natural disasters</v>
      </c>
      <c r="F478" s="32">
        <f>VLOOKUP('Data Catalogue 2023_RSS'!F478,'Codebook Machine Read'!J:K,2,FALSE)</f>
        <v>5</v>
      </c>
      <c r="G478" s="32">
        <f>VLOOKUP('Data Catalogue 2023_RSS'!G478,'Codebook Machine Read'!AE:AF,2,FALSE)</f>
        <v>13</v>
      </c>
      <c r="H478" s="32" t="str">
        <f>'Data Catalogue 2023_RSS'!H478</f>
        <v>sector</v>
      </c>
      <c r="I478" s="32">
        <f>'Data Catalogue 2023_RSS'!I478</f>
        <v>230</v>
      </c>
      <c r="J478" s="30" t="str">
        <f>'Data Catalogue 2023_RSS'!J478</f>
        <v>insuranceexp.phy.inspremnatdis.sector.itos</v>
      </c>
      <c r="K478" s="30" t="str">
        <f>'Data Catalogue 2023_RSS'!K478</f>
        <v>insuranceexp.phy.inspremnatdis.sector.itos.120.1</v>
      </c>
      <c r="L478" s="31" t="str">
        <f>'Data Catalogue 2023_RSS'!L478</f>
        <v>Not applicable</v>
      </c>
      <c r="M478" s="32" cm="1">
        <f t="array" ref="M478">INDEX('Codebook Machine Read'!T:T,MATCH(TRUE,INDEX('Codebook Machine Read'!S:S='Data Catalogue 2023_RSS'!M478,0),0))</f>
        <v>38</v>
      </c>
      <c r="N478" s="32">
        <f>VLOOKUP('Data Catalogue 2023_RSS'!N478,'Codebook Machine Read'!D:E,2,FALSE)</f>
        <v>36</v>
      </c>
      <c r="O478" s="32">
        <f>VLOOKUP('Data Catalogue 2023_RSS'!O478,'Codebook Machine Read'!A:B,2,FALSE)</f>
        <v>1</v>
      </c>
      <c r="P478" s="33">
        <f>VLOOKUP('Data Catalogue 2023_RSS'!P478,'Codebook Machine Read'!V:W,2,FALSE)</f>
        <v>1</v>
      </c>
      <c r="Q478" s="32">
        <f>VLOOKUP('Data Catalogue 2023_RSS'!Q478,'Codebook Machine Read'!Y:Z,2,FALSE)</f>
        <v>1</v>
      </c>
      <c r="R478" s="32">
        <f>VLOOKUP('Data Catalogue 2023_RSS'!R478,'Codebook Machine Read'!AB:AC,2,FALSE)</f>
        <v>1</v>
      </c>
      <c r="S478" s="34">
        <f>VLOOKUP('Data Catalogue 2023_Excel'!R478,'Codebook Machine Read'!G:H,2,FALSE)</f>
        <v>3</v>
      </c>
      <c r="T478" s="36">
        <f>'Data Catalogue 2023_RSS'!T478</f>
        <v>0</v>
      </c>
      <c r="U478" s="36">
        <f>'Data Catalogue 2023_RSS'!U478</f>
        <v>0</v>
      </c>
      <c r="V478" s="34">
        <f>VLOOKUP('Data Catalogue 2023_Excel'!S478,'Codebook Machine Read'!$P:$Q,2, FALSE)</f>
        <v>0</v>
      </c>
      <c r="W478" s="31" t="str">
        <f>'Data Catalogue 2023_RSS'!W478</f>
        <v>Not available</v>
      </c>
      <c r="X478" s="35">
        <f>'Data Catalogue 2023_RSS'!X478</f>
        <v>0</v>
      </c>
      <c r="Y478" s="35">
        <f>'Data Catalogue 2023_RSS'!Y478</f>
        <v>0</v>
      </c>
      <c r="Z478" s="35">
        <f>'Data Catalogue 2023_RSS'!Z478</f>
        <v>1</v>
      </c>
      <c r="AA478" s="35">
        <f>'Data Catalogue 2023_RSS'!AA478</f>
        <v>0</v>
      </c>
      <c r="AB478" s="35">
        <f>'Data Catalogue 2023_RSS'!AB478</f>
        <v>0</v>
      </c>
      <c r="AC478" s="35">
        <f>'Data Catalogue 2023_RSS'!AC478</f>
        <v>0</v>
      </c>
      <c r="AD478" s="35">
        <f>'Data Catalogue 2023_RSS'!AD478</f>
        <v>0</v>
      </c>
      <c r="AE478" s="35">
        <f>'Data Catalogue 2023_RSS'!AE478</f>
        <v>0</v>
      </c>
      <c r="AF478" s="31" t="str">
        <f>'Data Catalogue 2023_RSS'!AF478</f>
        <v>Data on "Gross Earned Premium/Contribution" and "Net Earned Premium/Contribution" by climate change-related products, such as Flood under Motor class, Fire class and Other class are collected from insurers and takaful operators on a half-yearly basis by BNM via CCPT reporting. 
Aggregated data on premiums/contributions and claims by general business classes such as Fire, Motor, Medical and Health from insurance and Takaful industry are published on the BNM website via https://www.bnm.gov.my/publications/mhs since 2009 on a half-yearly basis. However, there is no specific information/category for natural disasters.
Insurance Services Malaysia (ISM) publishes the ISM Statistical Yearbook on an annual basis via https://www.ism.net.my/news-updates/ (requires free registration to access/download). The Yearbook provides key data on Malaysian insurance and takaful industry, such as premiums/contributions by line of business, net earned premiums/contributions, net claims incurred ratio etc. However, there is no specific information/category for natural disasters.</v>
      </c>
    </row>
    <row r="479" spans="1:32" x14ac:dyDescent="0.2">
      <c r="A479" s="30">
        <f>'Data Catalogue 2023_RSS'!A479</f>
        <v>477</v>
      </c>
      <c r="B479" s="30">
        <f>'Data Catalogue 2023_RSS'!B479</f>
        <v>121</v>
      </c>
      <c r="C479" s="30">
        <f>'Data Catalogue 2023_RSS'!C479</f>
        <v>1</v>
      </c>
      <c r="D479" s="30" t="str">
        <f>'Data Catalogue 2023_RSS'!D479</f>
        <v>121.1</v>
      </c>
      <c r="E479" s="31" t="str">
        <f>'Data Catalogue 2023_RSS'!E479</f>
        <v xml:space="preserve">Capital requirements from insurance exposure to weather-related catastrophic events as a percentage of total capital available </v>
      </c>
      <c r="F479" s="32">
        <f>VLOOKUP('Data Catalogue 2023_RSS'!F479,'Codebook Machine Read'!J:K,2,FALSE)</f>
        <v>5</v>
      </c>
      <c r="G479" s="32">
        <f>VLOOKUP('Data Catalogue 2023_RSS'!G479,'Codebook Machine Read'!AE:AF,2,FALSE)</f>
        <v>13</v>
      </c>
      <c r="H479" s="32" t="str">
        <f>'Data Catalogue 2023_RSS'!H479</f>
        <v>entity</v>
      </c>
      <c r="I479" s="32">
        <f>'Data Catalogue 2023_RSS'!I479</f>
        <v>231</v>
      </c>
      <c r="J479" s="30" t="str">
        <f>'Data Catalogue 2023_RSS'!J479</f>
        <v>insuranceexp.phy.capreqinsweat.entity.na</v>
      </c>
      <c r="K479" s="30" t="str">
        <f>'Data Catalogue 2023_RSS'!K479</f>
        <v>insuranceexp.phy.capreqinsweat.entity.na.121.1</v>
      </c>
      <c r="L479" s="31" t="str">
        <f>'Data Catalogue 2023_RSS'!L479</f>
        <v>Not applicable</v>
      </c>
      <c r="M479" s="32" cm="1">
        <f t="array" ref="M479">INDEX('Codebook Machine Read'!T:T,MATCH(TRUE,INDEX('Codebook Machine Read'!S:S='Data Catalogue 2023_RSS'!M479,0),0))</f>
        <v>39</v>
      </c>
      <c r="N479" s="32">
        <f>VLOOKUP('Data Catalogue 2023_RSS'!N479,'Codebook Machine Read'!D:E,2,FALSE)</f>
        <v>15</v>
      </c>
      <c r="O479" s="32">
        <f>VLOOKUP('Data Catalogue 2023_RSS'!O479,'Codebook Machine Read'!A:B,2,FALSE)</f>
        <v>1</v>
      </c>
      <c r="P479" s="33">
        <f>VLOOKUP('Data Catalogue 2023_RSS'!P479,'Codebook Machine Read'!V:W,2,FALSE)</f>
        <v>0</v>
      </c>
      <c r="Q479" s="32">
        <f>VLOOKUP('Data Catalogue 2023_RSS'!Q479,'Codebook Machine Read'!Y:Z,2,FALSE)</f>
        <v>0</v>
      </c>
      <c r="R479" s="32">
        <f>VLOOKUP('Data Catalogue 2023_RSS'!R479,'Codebook Machine Read'!AB:AC,2,FALSE)</f>
        <v>0</v>
      </c>
      <c r="S479" s="34">
        <f>VLOOKUP('Data Catalogue 2023_Excel'!R479,'Codebook Machine Read'!G:H,2,FALSE)</f>
        <v>0</v>
      </c>
      <c r="T479" s="36">
        <f>'Data Catalogue 2023_RSS'!T479</f>
        <v>0</v>
      </c>
      <c r="U479" s="36">
        <f>'Data Catalogue 2023_RSS'!U479</f>
        <v>0</v>
      </c>
      <c r="V479" s="34">
        <f>VLOOKUP('Data Catalogue 2023_Excel'!S479,'Codebook Machine Read'!$P:$Q,2, FALSE)</f>
        <v>0</v>
      </c>
      <c r="W479" s="31" t="str">
        <f>'Data Catalogue 2023_RSS'!W479</f>
        <v>Not available</v>
      </c>
      <c r="X479" s="35">
        <f>'Data Catalogue 2023_RSS'!X479</f>
        <v>0</v>
      </c>
      <c r="Y479" s="35">
        <f>'Data Catalogue 2023_RSS'!Y479</f>
        <v>0</v>
      </c>
      <c r="Z479" s="35">
        <f>'Data Catalogue 2023_RSS'!Z479</f>
        <v>1</v>
      </c>
      <c r="AA479" s="35">
        <f>'Data Catalogue 2023_RSS'!AA479</f>
        <v>0</v>
      </c>
      <c r="AB479" s="35">
        <f>'Data Catalogue 2023_RSS'!AB479</f>
        <v>0</v>
      </c>
      <c r="AC479" s="35">
        <f>'Data Catalogue 2023_RSS'!AC479</f>
        <v>0</v>
      </c>
      <c r="AD479" s="35">
        <f>'Data Catalogue 2023_RSS'!AD479</f>
        <v>0</v>
      </c>
      <c r="AE479" s="35">
        <f>'Data Catalogue 2023_RSS'!AE479</f>
        <v>0</v>
      </c>
      <c r="AF479" s="31" t="str">
        <f>'Data Catalogue 2023_RSS'!AF479</f>
        <v>Capital requirement on catastrophe risk (including natural catastrophe) is currently not explicitly accounted for in the Risk Based Capital (RBC) Framework. As part of the ongoing holistic review of RBC framework, BNM is exploring to include catastrophe risk as a new risk category in insurance/takaful risk capital requirement.</v>
      </c>
    </row>
    <row r="480" spans="1:32" x14ac:dyDescent="0.2">
      <c r="A480" s="30">
        <f>'Data Catalogue 2023_RSS'!A480</f>
        <v>478</v>
      </c>
      <c r="B480" s="30">
        <f>'Data Catalogue 2023_RSS'!B480</f>
        <v>121</v>
      </c>
      <c r="C480" s="30">
        <f>'Data Catalogue 2023_RSS'!C480</f>
        <v>2</v>
      </c>
      <c r="D480" s="30" t="str">
        <f>'Data Catalogue 2023_RSS'!D480</f>
        <v>121.2</v>
      </c>
      <c r="E480" s="31" t="str">
        <f>'Data Catalogue 2023_RSS'!E480</f>
        <v xml:space="preserve">Capital requirements from insurance exposure to weather-related catastrophic events as a percentage of total capital available </v>
      </c>
      <c r="F480" s="32">
        <f>VLOOKUP('Data Catalogue 2023_RSS'!F480,'Codebook Machine Read'!J:K,2,FALSE)</f>
        <v>5</v>
      </c>
      <c r="G480" s="32">
        <f>VLOOKUP('Data Catalogue 2023_RSS'!G480,'Codebook Machine Read'!AE:AF,2,FALSE)</f>
        <v>13</v>
      </c>
      <c r="H480" s="32" t="str">
        <f>'Data Catalogue 2023_RSS'!H480</f>
        <v>sector</v>
      </c>
      <c r="I480" s="32">
        <f>'Data Catalogue 2023_RSS'!I480</f>
        <v>232</v>
      </c>
      <c r="J480" s="30" t="str">
        <f>'Data Catalogue 2023_RSS'!J480</f>
        <v>insuranceexp.phy.capreqinsweat.sector.na</v>
      </c>
      <c r="K480" s="30" t="str">
        <f>'Data Catalogue 2023_RSS'!K480</f>
        <v>insuranceexp.phy.capreqinsweat.sector.na.121.2</v>
      </c>
      <c r="L480" s="31" t="str">
        <f>'Data Catalogue 2023_RSS'!L480</f>
        <v>Not applicable</v>
      </c>
      <c r="M480" s="32" cm="1">
        <f t="array" ref="M480">INDEX('Codebook Machine Read'!T:T,MATCH(TRUE,INDEX('Codebook Machine Read'!S:S='Data Catalogue 2023_RSS'!M480,0),0))</f>
        <v>39</v>
      </c>
      <c r="N480" s="32">
        <f>VLOOKUP('Data Catalogue 2023_RSS'!N480,'Codebook Machine Read'!D:E,2,FALSE)</f>
        <v>36</v>
      </c>
      <c r="O480" s="32">
        <f>VLOOKUP('Data Catalogue 2023_RSS'!O480,'Codebook Machine Read'!A:B,2,FALSE)</f>
        <v>1</v>
      </c>
      <c r="P480" s="33">
        <f>VLOOKUP('Data Catalogue 2023_RSS'!P480,'Codebook Machine Read'!V:W,2,FALSE)</f>
        <v>0</v>
      </c>
      <c r="Q480" s="32">
        <f>VLOOKUP('Data Catalogue 2023_RSS'!Q480,'Codebook Machine Read'!Y:Z,2,FALSE)</f>
        <v>0</v>
      </c>
      <c r="R480" s="32">
        <f>VLOOKUP('Data Catalogue 2023_RSS'!R480,'Codebook Machine Read'!AB:AC,2,FALSE)</f>
        <v>0</v>
      </c>
      <c r="S480" s="34">
        <f>VLOOKUP('Data Catalogue 2023_Excel'!R480,'Codebook Machine Read'!G:H,2,FALSE)</f>
        <v>0</v>
      </c>
      <c r="T480" s="36">
        <f>'Data Catalogue 2023_RSS'!T480</f>
        <v>0</v>
      </c>
      <c r="U480" s="36">
        <f>'Data Catalogue 2023_RSS'!U480</f>
        <v>0</v>
      </c>
      <c r="V480" s="34">
        <f>VLOOKUP('Data Catalogue 2023_Excel'!S480,'Codebook Machine Read'!$P:$Q,2, FALSE)</f>
        <v>0</v>
      </c>
      <c r="W480" s="31" t="str">
        <f>'Data Catalogue 2023_RSS'!W480</f>
        <v>Not available</v>
      </c>
      <c r="X480" s="35">
        <f>'Data Catalogue 2023_RSS'!X480</f>
        <v>0</v>
      </c>
      <c r="Y480" s="35">
        <f>'Data Catalogue 2023_RSS'!Y480</f>
        <v>0</v>
      </c>
      <c r="Z480" s="35">
        <f>'Data Catalogue 2023_RSS'!Z480</f>
        <v>1</v>
      </c>
      <c r="AA480" s="35">
        <f>'Data Catalogue 2023_RSS'!AA480</f>
        <v>0</v>
      </c>
      <c r="AB480" s="35">
        <f>'Data Catalogue 2023_RSS'!AB480</f>
        <v>0</v>
      </c>
      <c r="AC480" s="35">
        <f>'Data Catalogue 2023_RSS'!AC480</f>
        <v>0</v>
      </c>
      <c r="AD480" s="35">
        <f>'Data Catalogue 2023_RSS'!AD480</f>
        <v>0</v>
      </c>
      <c r="AE480" s="35">
        <f>'Data Catalogue 2023_RSS'!AE480</f>
        <v>0</v>
      </c>
      <c r="AF480" s="31" t="str">
        <f>'Data Catalogue 2023_RSS'!AF480</f>
        <v>Capital requirement on catastrophe risk (including natural catastrophe) is currently not explicitly accounted for in the Risk Based Capital (RBC) Framework. As part of the ongoing holistic review of RBC framework, BNM is exploring to include catastrophe risk as a new risk category in insurance/takaful risk capital requirement.</v>
      </c>
    </row>
    <row r="481" spans="1:32" x14ac:dyDescent="0.2">
      <c r="A481" s="30">
        <f>'Data Catalogue 2023_RSS'!A481</f>
        <v>479</v>
      </c>
      <c r="B481" s="30">
        <f>'Data Catalogue 2023_RSS'!B481</f>
        <v>122</v>
      </c>
      <c r="C481" s="30">
        <f>'Data Catalogue 2023_RSS'!C481</f>
        <v>1</v>
      </c>
      <c r="D481" s="30" t="str">
        <f>'Data Catalogue 2023_RSS'!D481</f>
        <v>122.1</v>
      </c>
      <c r="E481" s="31" t="str">
        <f>'Data Catalogue 2023_RSS'!E481</f>
        <v>Percentage of customer preference on sustainability products/services</v>
      </c>
      <c r="F481" s="32">
        <f>VLOOKUP('Data Catalogue 2023_RSS'!F481,'Codebook Machine Read'!J:K,2,FALSE)</f>
        <v>3</v>
      </c>
      <c r="G481" s="32">
        <f>VLOOKUP('Data Catalogue 2023_RSS'!G481,'Codebook Machine Read'!AE:AF,2,FALSE)</f>
        <v>14</v>
      </c>
      <c r="H481" s="32" t="str">
        <f>'Data Catalogue 2023_RSS'!H481</f>
        <v>customersegme</v>
      </c>
      <c r="I481" s="32">
        <f>'Data Catalogue 2023_RSS'!I481</f>
        <v>233</v>
      </c>
      <c r="J481" s="30" t="str">
        <f>'Data Catalogue 2023_RSS'!J481</f>
        <v>others.tsens.consprefsust.customersegme.customersu</v>
      </c>
      <c r="K481" s="30" t="str">
        <f>'Data Catalogue 2023_RSS'!K481</f>
        <v>others.tsens.consprefsust.customersegme.customersu.122.1</v>
      </c>
      <c r="L481" s="31" t="str">
        <f>'Data Catalogue 2023_RSS'!L481</f>
        <v>Market study</v>
      </c>
      <c r="M481" s="32" cm="1">
        <f t="array" ref="M481">INDEX('Codebook Machine Read'!T:T,MATCH(TRUE,INDEX('Codebook Machine Read'!S:S='Data Catalogue 2023_RSS'!M481,0),0))</f>
        <v>123</v>
      </c>
      <c r="N481" s="32">
        <f>VLOOKUP('Data Catalogue 2023_RSS'!N481,'Codebook Machine Read'!D:E,2,FALSE)</f>
        <v>13</v>
      </c>
      <c r="O481" s="32">
        <f>VLOOKUP('Data Catalogue 2023_RSS'!O481,'Codebook Machine Read'!A:B,2,FALSE)</f>
        <v>1</v>
      </c>
      <c r="P481" s="33">
        <f>VLOOKUP('Data Catalogue 2023_RSS'!P481,'Codebook Machine Read'!V:W,2,FALSE)</f>
        <v>27</v>
      </c>
      <c r="Q481" s="32">
        <f>VLOOKUP('Data Catalogue 2023_RSS'!Q481,'Codebook Machine Read'!Y:Z,2,FALSE)</f>
        <v>1</v>
      </c>
      <c r="R481" s="32">
        <f>VLOOKUP('Data Catalogue 2023_RSS'!R481,'Codebook Machine Read'!AB:AC,2,FALSE)</f>
        <v>1</v>
      </c>
      <c r="S481" s="34">
        <f>VLOOKUP('Data Catalogue 2023_Excel'!R481,'Codebook Machine Read'!G:H,2,FALSE)</f>
        <v>0</v>
      </c>
      <c r="T481" s="36">
        <f>'Data Catalogue 2023_RSS'!T481</f>
        <v>0</v>
      </c>
      <c r="U481" s="36">
        <f>'Data Catalogue 2023_RSS'!U481</f>
        <v>0</v>
      </c>
      <c r="V481" s="34">
        <f>VLOOKUP('Data Catalogue 2023_Excel'!S481,'Codebook Machine Read'!$P:$Q,2, FALSE)</f>
        <v>0</v>
      </c>
      <c r="W481" s="31" t="str">
        <f>'Data Catalogue 2023_RSS'!W481</f>
        <v>Not available</v>
      </c>
      <c r="X481" s="35">
        <f>'Data Catalogue 2023_RSS'!X481</f>
        <v>0</v>
      </c>
      <c r="Y481" s="35">
        <f>'Data Catalogue 2023_RSS'!Y481</f>
        <v>0</v>
      </c>
      <c r="Z481" s="35">
        <f>'Data Catalogue 2023_RSS'!Z481</f>
        <v>1</v>
      </c>
      <c r="AA481" s="35">
        <f>'Data Catalogue 2023_RSS'!AA481</f>
        <v>0</v>
      </c>
      <c r="AB481" s="35">
        <f>'Data Catalogue 2023_RSS'!AB481</f>
        <v>0</v>
      </c>
      <c r="AC481" s="35">
        <f>'Data Catalogue 2023_RSS'!AC481</f>
        <v>1</v>
      </c>
      <c r="AD481" s="35">
        <f>'Data Catalogue 2023_RSS'!AD481</f>
        <v>0</v>
      </c>
      <c r="AE481" s="35">
        <f>'Data Catalogue 2023_RSS'!AE481</f>
        <v>0</v>
      </c>
      <c r="AF481" s="31" t="str">
        <f>'Data Catalogue 2023_RSS'!AF481</f>
        <v>Data is not available.</v>
      </c>
    </row>
    <row r="482" spans="1:32" x14ac:dyDescent="0.2">
      <c r="A482" s="30">
        <f>'Data Catalogue 2023_RSS'!A482</f>
        <v>480</v>
      </c>
      <c r="B482" s="30">
        <f>'Data Catalogue 2023_RSS'!B482</f>
        <v>122</v>
      </c>
      <c r="C482" s="30">
        <f>'Data Catalogue 2023_RSS'!C482</f>
        <v>2</v>
      </c>
      <c r="D482" s="30" t="str">
        <f>'Data Catalogue 2023_RSS'!D482</f>
        <v>122.2</v>
      </c>
      <c r="E482" s="31" t="str">
        <f>'Data Catalogue 2023_RSS'!E482</f>
        <v>Percentage of customer preference on sustainability products/services</v>
      </c>
      <c r="F482" s="32">
        <f>VLOOKUP('Data Catalogue 2023_RSS'!F482,'Codebook Machine Read'!J:K,2,FALSE)</f>
        <v>3</v>
      </c>
      <c r="G482" s="32">
        <f>VLOOKUP('Data Catalogue 2023_RSS'!G482,'Codebook Machine Read'!AE:AF,2,FALSE)</f>
        <v>14</v>
      </c>
      <c r="H482" s="32" t="str">
        <f>'Data Catalogue 2023_RSS'!H482</f>
        <v>customersegme</v>
      </c>
      <c r="I482" s="32">
        <f>'Data Catalogue 2023_RSS'!I482</f>
        <v>233</v>
      </c>
      <c r="J482" s="30" t="str">
        <f>'Data Catalogue 2023_RSS'!J482</f>
        <v>others.tsens.consprefsust.customersegme.customersu</v>
      </c>
      <c r="K482" s="30" t="str">
        <f>'Data Catalogue 2023_RSS'!K482</f>
        <v>others.tsens.consprefsust.customersegme.customersu.122.2</v>
      </c>
      <c r="L482" s="31" t="str">
        <f>'Data Catalogue 2023_RSS'!L482</f>
        <v>Market study</v>
      </c>
      <c r="M482" s="32" cm="1">
        <f t="array" ref="M482">INDEX('Codebook Machine Read'!T:T,MATCH(TRUE,INDEX('Codebook Machine Read'!S:S='Data Catalogue 2023_RSS'!M482,0),0))</f>
        <v>123</v>
      </c>
      <c r="N482" s="32">
        <f>VLOOKUP('Data Catalogue 2023_RSS'!N482,'Codebook Machine Read'!D:E,2,FALSE)</f>
        <v>13</v>
      </c>
      <c r="O482" s="32">
        <f>VLOOKUP('Data Catalogue 2023_RSS'!O482,'Codebook Machine Read'!A:B,2,FALSE)</f>
        <v>2</v>
      </c>
      <c r="P482" s="33">
        <f>VLOOKUP('Data Catalogue 2023_RSS'!P482,'Codebook Machine Read'!V:W,2,FALSE)</f>
        <v>27</v>
      </c>
      <c r="Q482" s="32">
        <f>VLOOKUP('Data Catalogue 2023_RSS'!Q482,'Codebook Machine Read'!Y:Z,2,FALSE)</f>
        <v>1</v>
      </c>
      <c r="R482" s="32">
        <f>VLOOKUP('Data Catalogue 2023_RSS'!R482,'Codebook Machine Read'!AB:AC,2,FALSE)</f>
        <v>1</v>
      </c>
      <c r="S482" s="34">
        <f>VLOOKUP('Data Catalogue 2023_Excel'!R482,'Codebook Machine Read'!G:H,2,FALSE)</f>
        <v>0</v>
      </c>
      <c r="T482" s="36">
        <f>'Data Catalogue 2023_RSS'!T482</f>
        <v>0</v>
      </c>
      <c r="U482" s="36">
        <f>'Data Catalogue 2023_RSS'!U482</f>
        <v>0</v>
      </c>
      <c r="V482" s="34">
        <f>VLOOKUP('Data Catalogue 2023_Excel'!S482,'Codebook Machine Read'!$P:$Q,2, FALSE)</f>
        <v>0</v>
      </c>
      <c r="W482" s="31" t="str">
        <f>'Data Catalogue 2023_RSS'!W482</f>
        <v>Not available</v>
      </c>
      <c r="X482" s="35">
        <f>'Data Catalogue 2023_RSS'!X482</f>
        <v>0</v>
      </c>
      <c r="Y482" s="35">
        <f>'Data Catalogue 2023_RSS'!Y482</f>
        <v>0</v>
      </c>
      <c r="Z482" s="35">
        <f>'Data Catalogue 2023_RSS'!Z482</f>
        <v>1</v>
      </c>
      <c r="AA482" s="35">
        <f>'Data Catalogue 2023_RSS'!AA482</f>
        <v>0</v>
      </c>
      <c r="AB482" s="35">
        <f>'Data Catalogue 2023_RSS'!AB482</f>
        <v>0</v>
      </c>
      <c r="AC482" s="35">
        <f>'Data Catalogue 2023_RSS'!AC482</f>
        <v>1</v>
      </c>
      <c r="AD482" s="35">
        <f>'Data Catalogue 2023_RSS'!AD482</f>
        <v>0</v>
      </c>
      <c r="AE482" s="35">
        <f>'Data Catalogue 2023_RSS'!AE482</f>
        <v>0</v>
      </c>
      <c r="AF482" s="31" t="str">
        <f>'Data Catalogue 2023_RSS'!AF482</f>
        <v>Data is not available.</v>
      </c>
    </row>
    <row r="483" spans="1:32" x14ac:dyDescent="0.2">
      <c r="A483" s="30">
        <f>'Data Catalogue 2023_RSS'!A483</f>
        <v>481</v>
      </c>
      <c r="B483" s="30">
        <f>'Data Catalogue 2023_RSS'!B483</f>
        <v>122</v>
      </c>
      <c r="C483" s="30">
        <f>'Data Catalogue 2023_RSS'!C483</f>
        <v>3</v>
      </c>
      <c r="D483" s="30" t="str">
        <f>'Data Catalogue 2023_RSS'!D483</f>
        <v>122.3</v>
      </c>
      <c r="E483" s="31" t="str">
        <f>'Data Catalogue 2023_RSS'!E483</f>
        <v>Percentage of customer preference on sustainability products/services</v>
      </c>
      <c r="F483" s="32">
        <f>VLOOKUP('Data Catalogue 2023_RSS'!F483,'Codebook Machine Read'!J:K,2,FALSE)</f>
        <v>3</v>
      </c>
      <c r="G483" s="32">
        <f>VLOOKUP('Data Catalogue 2023_RSS'!G483,'Codebook Machine Read'!AE:AF,2,FALSE)</f>
        <v>14</v>
      </c>
      <c r="H483" s="32" t="str">
        <f>'Data Catalogue 2023_RSS'!H483</f>
        <v>sector</v>
      </c>
      <c r="I483" s="32">
        <f>'Data Catalogue 2023_RSS'!I483</f>
        <v>234</v>
      </c>
      <c r="J483" s="30" t="str">
        <f>'Data Catalogue 2023_RSS'!J483</f>
        <v>others.tsens.consprefsust.sector.customersu</v>
      </c>
      <c r="K483" s="30" t="str">
        <f>'Data Catalogue 2023_RSS'!K483</f>
        <v>others.tsens.consprefsust.sector.customersu.122.3</v>
      </c>
      <c r="L483" s="31" t="str">
        <f>'Data Catalogue 2023_RSS'!L483</f>
        <v>Market study</v>
      </c>
      <c r="M483" s="32" cm="1">
        <f t="array" ref="M483">INDEX('Codebook Machine Read'!T:T,MATCH(TRUE,INDEX('Codebook Machine Read'!S:S='Data Catalogue 2023_RSS'!M483,0),0))</f>
        <v>123</v>
      </c>
      <c r="N483" s="32">
        <f>VLOOKUP('Data Catalogue 2023_RSS'!N483,'Codebook Machine Read'!D:E,2,FALSE)</f>
        <v>36</v>
      </c>
      <c r="O483" s="32">
        <f>VLOOKUP('Data Catalogue 2023_RSS'!O483,'Codebook Machine Read'!A:B,2,FALSE)</f>
        <v>1</v>
      </c>
      <c r="P483" s="33">
        <f>VLOOKUP('Data Catalogue 2023_RSS'!P483,'Codebook Machine Read'!V:W,2,FALSE)</f>
        <v>27</v>
      </c>
      <c r="Q483" s="32">
        <f>VLOOKUP('Data Catalogue 2023_RSS'!Q483,'Codebook Machine Read'!Y:Z,2,FALSE)</f>
        <v>1</v>
      </c>
      <c r="R483" s="32">
        <f>VLOOKUP('Data Catalogue 2023_RSS'!R483,'Codebook Machine Read'!AB:AC,2,FALSE)</f>
        <v>1</v>
      </c>
      <c r="S483" s="34">
        <f>VLOOKUP('Data Catalogue 2023_Excel'!R483,'Codebook Machine Read'!G:H,2,FALSE)</f>
        <v>0</v>
      </c>
      <c r="T483" s="36">
        <f>'Data Catalogue 2023_RSS'!T483</f>
        <v>0</v>
      </c>
      <c r="U483" s="36">
        <f>'Data Catalogue 2023_RSS'!U483</f>
        <v>0</v>
      </c>
      <c r="V483" s="34">
        <f>VLOOKUP('Data Catalogue 2023_Excel'!S483,'Codebook Machine Read'!$P:$Q,2, FALSE)</f>
        <v>0</v>
      </c>
      <c r="W483" s="31" t="str">
        <f>'Data Catalogue 2023_RSS'!W483</f>
        <v>Not available</v>
      </c>
      <c r="X483" s="35">
        <f>'Data Catalogue 2023_RSS'!X483</f>
        <v>0</v>
      </c>
      <c r="Y483" s="35">
        <f>'Data Catalogue 2023_RSS'!Y483</f>
        <v>0</v>
      </c>
      <c r="Z483" s="35">
        <f>'Data Catalogue 2023_RSS'!Z483</f>
        <v>1</v>
      </c>
      <c r="AA483" s="35">
        <f>'Data Catalogue 2023_RSS'!AA483</f>
        <v>0</v>
      </c>
      <c r="AB483" s="35">
        <f>'Data Catalogue 2023_RSS'!AB483</f>
        <v>0</v>
      </c>
      <c r="AC483" s="35">
        <f>'Data Catalogue 2023_RSS'!AC483</f>
        <v>1</v>
      </c>
      <c r="AD483" s="35">
        <f>'Data Catalogue 2023_RSS'!AD483</f>
        <v>0</v>
      </c>
      <c r="AE483" s="35">
        <f>'Data Catalogue 2023_RSS'!AE483</f>
        <v>0</v>
      </c>
      <c r="AF483" s="31" t="str">
        <f>'Data Catalogue 2023_RSS'!AF483</f>
        <v>Data is not available.</v>
      </c>
    </row>
    <row r="484" spans="1:32" x14ac:dyDescent="0.2">
      <c r="A484" s="30">
        <f>'Data Catalogue 2023_RSS'!A484</f>
        <v>482</v>
      </c>
      <c r="B484" s="30">
        <f>'Data Catalogue 2023_RSS'!B484</f>
        <v>122</v>
      </c>
      <c r="C484" s="30">
        <f>'Data Catalogue 2023_RSS'!C484</f>
        <v>4</v>
      </c>
      <c r="D484" s="30" t="str">
        <f>'Data Catalogue 2023_RSS'!D484</f>
        <v>122.4</v>
      </c>
      <c r="E484" s="31" t="str">
        <f>'Data Catalogue 2023_RSS'!E484</f>
        <v>Percentage of customer preference on sustainability products/services</v>
      </c>
      <c r="F484" s="32">
        <f>VLOOKUP('Data Catalogue 2023_RSS'!F484,'Codebook Machine Read'!J:K,2,FALSE)</f>
        <v>3</v>
      </c>
      <c r="G484" s="32">
        <f>VLOOKUP('Data Catalogue 2023_RSS'!G484,'Codebook Machine Read'!AE:AF,2,FALSE)</f>
        <v>14</v>
      </c>
      <c r="H484" s="32" t="str">
        <f>'Data Catalogue 2023_RSS'!H484</f>
        <v>sector</v>
      </c>
      <c r="I484" s="32">
        <f>'Data Catalogue 2023_RSS'!I484</f>
        <v>234</v>
      </c>
      <c r="J484" s="30" t="str">
        <f>'Data Catalogue 2023_RSS'!J484</f>
        <v>others.tsens.consprefsust.sector.customersu</v>
      </c>
      <c r="K484" s="30" t="str">
        <f>'Data Catalogue 2023_RSS'!K484</f>
        <v>others.tsens.consprefsust.sector.customersu.122.4</v>
      </c>
      <c r="L484" s="31" t="str">
        <f>'Data Catalogue 2023_RSS'!L484</f>
        <v>Market study</v>
      </c>
      <c r="M484" s="32" cm="1">
        <f t="array" ref="M484">INDEX('Codebook Machine Read'!T:T,MATCH(TRUE,INDEX('Codebook Machine Read'!S:S='Data Catalogue 2023_RSS'!M484,0),0))</f>
        <v>123</v>
      </c>
      <c r="N484" s="32">
        <f>VLOOKUP('Data Catalogue 2023_RSS'!N484,'Codebook Machine Read'!D:E,2,FALSE)</f>
        <v>36</v>
      </c>
      <c r="O484" s="32">
        <f>VLOOKUP('Data Catalogue 2023_RSS'!O484,'Codebook Machine Read'!A:B,2,FALSE)</f>
        <v>2</v>
      </c>
      <c r="P484" s="33">
        <f>VLOOKUP('Data Catalogue 2023_RSS'!P484,'Codebook Machine Read'!V:W,2,FALSE)</f>
        <v>27</v>
      </c>
      <c r="Q484" s="32">
        <f>VLOOKUP('Data Catalogue 2023_RSS'!Q484,'Codebook Machine Read'!Y:Z,2,FALSE)</f>
        <v>1</v>
      </c>
      <c r="R484" s="32">
        <f>VLOOKUP('Data Catalogue 2023_RSS'!R484,'Codebook Machine Read'!AB:AC,2,FALSE)</f>
        <v>1</v>
      </c>
      <c r="S484" s="34">
        <f>VLOOKUP('Data Catalogue 2023_Excel'!R484,'Codebook Machine Read'!G:H,2,FALSE)</f>
        <v>0</v>
      </c>
      <c r="T484" s="36">
        <f>'Data Catalogue 2023_RSS'!T484</f>
        <v>0</v>
      </c>
      <c r="U484" s="36">
        <f>'Data Catalogue 2023_RSS'!U484</f>
        <v>0</v>
      </c>
      <c r="V484" s="34">
        <f>VLOOKUP('Data Catalogue 2023_Excel'!S484,'Codebook Machine Read'!$P:$Q,2, FALSE)</f>
        <v>0</v>
      </c>
      <c r="W484" s="31" t="str">
        <f>'Data Catalogue 2023_RSS'!W484</f>
        <v>Not available</v>
      </c>
      <c r="X484" s="35">
        <f>'Data Catalogue 2023_RSS'!X484</f>
        <v>0</v>
      </c>
      <c r="Y484" s="35">
        <f>'Data Catalogue 2023_RSS'!Y484</f>
        <v>0</v>
      </c>
      <c r="Z484" s="35">
        <f>'Data Catalogue 2023_RSS'!Z484</f>
        <v>1</v>
      </c>
      <c r="AA484" s="35">
        <f>'Data Catalogue 2023_RSS'!AA484</f>
        <v>0</v>
      </c>
      <c r="AB484" s="35">
        <f>'Data Catalogue 2023_RSS'!AB484</f>
        <v>0</v>
      </c>
      <c r="AC484" s="35">
        <f>'Data Catalogue 2023_RSS'!AC484</f>
        <v>1</v>
      </c>
      <c r="AD484" s="35">
        <f>'Data Catalogue 2023_RSS'!AD484</f>
        <v>0</v>
      </c>
      <c r="AE484" s="35">
        <f>'Data Catalogue 2023_RSS'!AE484</f>
        <v>0</v>
      </c>
      <c r="AF484" s="31" t="str">
        <f>'Data Catalogue 2023_RSS'!AF484</f>
        <v>Data is not available.</v>
      </c>
    </row>
    <row r="485" spans="1:32" x14ac:dyDescent="0.2">
      <c r="A485" s="30">
        <f>'Data Catalogue 2023_RSS'!A485</f>
        <v>483</v>
      </c>
      <c r="B485" s="30">
        <f>'Data Catalogue 2023_RSS'!B485</f>
        <v>123</v>
      </c>
      <c r="C485" s="30">
        <f>'Data Catalogue 2023_RSS'!C485</f>
        <v>1</v>
      </c>
      <c r="D485" s="30" t="str">
        <f>'Data Catalogue 2023_RSS'!D485</f>
        <v>123.1</v>
      </c>
      <c r="E485" s="31" t="str">
        <f>'Data Catalogue 2023_RSS'!E485</f>
        <v>Exposure to transition risks</v>
      </c>
      <c r="F485" s="32">
        <f>VLOOKUP('Data Catalogue 2023_RSS'!F485,'Codebook Machine Read'!J:K,2,FALSE)</f>
        <v>2</v>
      </c>
      <c r="G485" s="32">
        <f>VLOOKUP('Data Catalogue 2023_RSS'!G485,'Codebook Machine Read'!AE:AF,2,FALSE)</f>
        <v>14</v>
      </c>
      <c r="H485" s="32" t="str">
        <f>'Data Catalogue 2023_RSS'!H485</f>
        <v>country</v>
      </c>
      <c r="I485" s="32">
        <f>'Data Catalogue 2023_RSS'!I485</f>
        <v>235</v>
      </c>
      <c r="J485" s="30" t="str">
        <f>'Data Catalogue 2023_RSS'!J485</f>
        <v>others.combmet.exptransrisk.country.imf</v>
      </c>
      <c r="K485" s="30" t="str">
        <f>'Data Catalogue 2023_RSS'!K485</f>
        <v>others.combmet.exptransrisk.country.imf.123.1</v>
      </c>
      <c r="L485" s="31" t="str">
        <f>'Data Catalogue 2023_RSS'!L485</f>
        <v>1. OECD
2. IMF</v>
      </c>
      <c r="M485" s="32" cm="1">
        <f t="array" ref="M485">INDEX('Codebook Machine Read'!T:T,MATCH(TRUE,INDEX('Codebook Machine Read'!S:S='Data Catalogue 2023_RSS'!M485,0),0))</f>
        <v>126</v>
      </c>
      <c r="N485" s="32">
        <f>VLOOKUP('Data Catalogue 2023_RSS'!N485,'Codebook Machine Read'!D:E,2,FALSE)</f>
        <v>9</v>
      </c>
      <c r="O485" s="32">
        <f>VLOOKUP('Data Catalogue 2023_RSS'!O485,'Codebook Machine Read'!A:B,2,FALSE)</f>
        <v>1</v>
      </c>
      <c r="P485" s="33">
        <f>VLOOKUP('Data Catalogue 2023_RSS'!P485,'Codebook Machine Read'!V:W,2,FALSE)</f>
        <v>77</v>
      </c>
      <c r="Q485" s="32">
        <f>VLOOKUP('Data Catalogue 2023_RSS'!Q485,'Codebook Machine Read'!Y:Z,2,FALSE)</f>
        <v>3</v>
      </c>
      <c r="R485" s="32">
        <f>VLOOKUP('Data Catalogue 2023_RSS'!R485,'Codebook Machine Read'!AB:AC,2,FALSE)</f>
        <v>2</v>
      </c>
      <c r="S485" s="34">
        <f>VLOOKUP('Data Catalogue 2023_Excel'!R485,'Codebook Machine Read'!G:H,2,FALSE)</f>
        <v>2</v>
      </c>
      <c r="T485" s="36">
        <f>'Data Catalogue 2023_RSS'!T485</f>
        <v>2021</v>
      </c>
      <c r="U485" s="36">
        <f>'Data Catalogue 2023_RSS'!U485</f>
        <v>2022</v>
      </c>
      <c r="V485" s="34">
        <f>VLOOKUP('Data Catalogue 2023_Excel'!S485,'Codebook Machine Read'!$P:$Q,2, FALSE)</f>
        <v>7</v>
      </c>
      <c r="W485" s="31" t="str">
        <f>'Data Catalogue 2023_RSS'!W485</f>
        <v>https://climatedata.imf.org/datasets/db86a84b3aa44f638005f3bcad30b4ef_0/explore?appid=62c574de32334ade</v>
      </c>
      <c r="X485" s="35">
        <f>'Data Catalogue 2023_RSS'!X485</f>
        <v>0</v>
      </c>
      <c r="Y485" s="35">
        <f>'Data Catalogue 2023_RSS'!Y485</f>
        <v>1</v>
      </c>
      <c r="Z485" s="35">
        <f>'Data Catalogue 2023_RSS'!Z485</f>
        <v>1</v>
      </c>
      <c r="AA485" s="35">
        <f>'Data Catalogue 2023_RSS'!AA485</f>
        <v>1</v>
      </c>
      <c r="AB485" s="35">
        <f>'Data Catalogue 2023_RSS'!AB485</f>
        <v>0</v>
      </c>
      <c r="AC485" s="35">
        <f>'Data Catalogue 2023_RSS'!AC485</f>
        <v>0</v>
      </c>
      <c r="AD485" s="35">
        <f>'Data Catalogue 2023_RSS'!AD485</f>
        <v>1</v>
      </c>
      <c r="AE485" s="35">
        <f>'Data Catalogue 2023_RSS'!AE485</f>
        <v>1</v>
      </c>
      <c r="AF485" s="31" t="str">
        <f>'Data Catalogue 2023_RSS'!AF485</f>
        <v>Country-level data is published by IMF: https://climatedata.imf.org/pages/fi-indicators/#fr1
The objective of the Climate Change Indicators Dashboard is to provide a platform for disseminating climate change data for macroeconomic and financial stability analysis. Users of the Dashboard will be able to assess the linkage between economic and financial activities and government policies on the one hand, and climate change (and environment more broadly) on the other—either on a country-level or cross country basis—by analysing a standardized set of comparable data.</v>
      </c>
    </row>
    <row r="486" spans="1:32" x14ac:dyDescent="0.2">
      <c r="A486" s="30">
        <f>'Data Catalogue 2023_RSS'!A486</f>
        <v>484</v>
      </c>
      <c r="B486" s="30">
        <f>'Data Catalogue 2023_RSS'!B486</f>
        <v>123</v>
      </c>
      <c r="C486" s="30">
        <f>'Data Catalogue 2023_RSS'!C486</f>
        <v>2</v>
      </c>
      <c r="D486" s="30" t="str">
        <f>'Data Catalogue 2023_RSS'!D486</f>
        <v>123.2</v>
      </c>
      <c r="E486" s="31" t="str">
        <f>'Data Catalogue 2023_RSS'!E486</f>
        <v>Exposure to transition risks</v>
      </c>
      <c r="F486" s="32">
        <f>VLOOKUP('Data Catalogue 2023_RSS'!F486,'Codebook Machine Read'!J:K,2,FALSE)</f>
        <v>2</v>
      </c>
      <c r="G486" s="32">
        <f>VLOOKUP('Data Catalogue 2023_RSS'!G486,'Codebook Machine Read'!AE:AF,2,FALSE)</f>
        <v>14</v>
      </c>
      <c r="H486" s="32" t="str">
        <f>'Data Catalogue 2023_RSS'!H486</f>
        <v>country</v>
      </c>
      <c r="I486" s="32">
        <f>'Data Catalogue 2023_RSS'!I486</f>
        <v>235</v>
      </c>
      <c r="J486" s="30" t="str">
        <f>'Data Catalogue 2023_RSS'!J486</f>
        <v>others.combmet.exptransrisk.country.na</v>
      </c>
      <c r="K486" s="30" t="str">
        <f>'Data Catalogue 2023_RSS'!K486</f>
        <v>others.combmet.exptransrisk.country.na.123.2</v>
      </c>
      <c r="L486" s="31" t="str">
        <f>'Data Catalogue 2023_RSS'!L486</f>
        <v>1. OECD
2. IMF</v>
      </c>
      <c r="M486" s="32" cm="1">
        <f t="array" ref="M486">INDEX('Codebook Machine Read'!T:T,MATCH(TRUE,INDEX('Codebook Machine Read'!S:S='Data Catalogue 2023_RSS'!M486,0),0))</f>
        <v>126</v>
      </c>
      <c r="N486" s="32">
        <f>VLOOKUP('Data Catalogue 2023_RSS'!N486,'Codebook Machine Read'!D:E,2,FALSE)</f>
        <v>9</v>
      </c>
      <c r="O486" s="32">
        <f>VLOOKUP('Data Catalogue 2023_RSS'!O486,'Codebook Machine Read'!A:B,2,FALSE)</f>
        <v>2</v>
      </c>
      <c r="P486" s="33">
        <f>VLOOKUP('Data Catalogue 2023_RSS'!P486,'Codebook Machine Read'!V:W,2,FALSE)</f>
        <v>0</v>
      </c>
      <c r="Q486" s="32">
        <f>VLOOKUP('Data Catalogue 2023_RSS'!Q486,'Codebook Machine Read'!Y:Z,2,FALSE)</f>
        <v>0</v>
      </c>
      <c r="R486" s="32">
        <f>VLOOKUP('Data Catalogue 2023_RSS'!R486,'Codebook Machine Read'!AB:AC,2,FALSE)</f>
        <v>0</v>
      </c>
      <c r="S486" s="34">
        <f>VLOOKUP('Data Catalogue 2023_Excel'!R486,'Codebook Machine Read'!G:H,2,FALSE)</f>
        <v>0</v>
      </c>
      <c r="T486" s="36">
        <f>'Data Catalogue 2023_RSS'!T486</f>
        <v>0</v>
      </c>
      <c r="U486" s="36">
        <f>'Data Catalogue 2023_RSS'!U486</f>
        <v>0</v>
      </c>
      <c r="V486" s="34">
        <f>VLOOKUP('Data Catalogue 2023_Excel'!S486,'Codebook Machine Read'!$P:$Q,2, FALSE)</f>
        <v>0</v>
      </c>
      <c r="W486" s="31" t="str">
        <f>'Data Catalogue 2023_RSS'!W486</f>
        <v>Not available</v>
      </c>
      <c r="X486" s="35">
        <f>'Data Catalogue 2023_RSS'!X486</f>
        <v>0</v>
      </c>
      <c r="Y486" s="35">
        <f>'Data Catalogue 2023_RSS'!Y486</f>
        <v>1</v>
      </c>
      <c r="Z486" s="35">
        <f>'Data Catalogue 2023_RSS'!Z486</f>
        <v>1</v>
      </c>
      <c r="AA486" s="35">
        <f>'Data Catalogue 2023_RSS'!AA486</f>
        <v>1</v>
      </c>
      <c r="AB486" s="35">
        <f>'Data Catalogue 2023_RSS'!AB486</f>
        <v>0</v>
      </c>
      <c r="AC486" s="35">
        <f>'Data Catalogue 2023_RSS'!AC486</f>
        <v>0</v>
      </c>
      <c r="AD486" s="35">
        <f>'Data Catalogue 2023_RSS'!AD486</f>
        <v>1</v>
      </c>
      <c r="AE486" s="35">
        <f>'Data Catalogue 2023_RSS'!AE486</f>
        <v>1</v>
      </c>
      <c r="AF486" s="31" t="str">
        <f>'Data Catalogue 2023_RSS'!AF486</f>
        <v>IMF provides resilience and exposure index by country.</v>
      </c>
    </row>
    <row r="487" spans="1:32" x14ac:dyDescent="0.2">
      <c r="A487" s="30">
        <f>'Data Catalogue 2023_RSS'!A487</f>
        <v>485</v>
      </c>
      <c r="B487" s="30">
        <f>'Data Catalogue 2023_RSS'!B487</f>
        <v>123</v>
      </c>
      <c r="C487" s="30">
        <f>'Data Catalogue 2023_RSS'!C487</f>
        <v>3</v>
      </c>
      <c r="D487" s="30" t="str">
        <f>'Data Catalogue 2023_RSS'!D487</f>
        <v>123.3</v>
      </c>
      <c r="E487" s="31" t="str">
        <f>'Data Catalogue 2023_RSS'!E487</f>
        <v>Exposure to transition risks</v>
      </c>
      <c r="F487" s="32">
        <f>VLOOKUP('Data Catalogue 2023_RSS'!F487,'Codebook Machine Read'!J:K,2,FALSE)</f>
        <v>2</v>
      </c>
      <c r="G487" s="32">
        <f>VLOOKUP('Data Catalogue 2023_RSS'!G487,'Codebook Machine Read'!AE:AF,2,FALSE)</f>
        <v>14</v>
      </c>
      <c r="H487" s="32" t="str">
        <f>'Data Catalogue 2023_RSS'!H487</f>
        <v>entity</v>
      </c>
      <c r="I487" s="32">
        <f>'Data Catalogue 2023_RSS'!I487</f>
        <v>236</v>
      </c>
      <c r="J487" s="30" t="str">
        <f>'Data Catalogue 2023_RSS'!J487</f>
        <v>others.combmet.exptransrisk.entity.na</v>
      </c>
      <c r="K487" s="30" t="str">
        <f>'Data Catalogue 2023_RSS'!K487</f>
        <v>others.combmet.exptransrisk.entity.na.123.3</v>
      </c>
      <c r="L487" s="31" t="str">
        <f>'Data Catalogue 2023_RSS'!L487</f>
        <v>1. OECD
2. IMF</v>
      </c>
      <c r="M487" s="32" cm="1">
        <f t="array" ref="M487">INDEX('Codebook Machine Read'!T:T,MATCH(TRUE,INDEX('Codebook Machine Read'!S:S='Data Catalogue 2023_RSS'!M487,0),0))</f>
        <v>126</v>
      </c>
      <c r="N487" s="32">
        <f>VLOOKUP('Data Catalogue 2023_RSS'!N487,'Codebook Machine Read'!D:E,2,FALSE)</f>
        <v>15</v>
      </c>
      <c r="O487" s="32">
        <f>VLOOKUP('Data Catalogue 2023_RSS'!O487,'Codebook Machine Read'!A:B,2,FALSE)</f>
        <v>1</v>
      </c>
      <c r="P487" s="33">
        <f>VLOOKUP('Data Catalogue 2023_RSS'!P487,'Codebook Machine Read'!V:W,2,FALSE)</f>
        <v>0</v>
      </c>
      <c r="Q487" s="32">
        <f>VLOOKUP('Data Catalogue 2023_RSS'!Q487,'Codebook Machine Read'!Y:Z,2,FALSE)</f>
        <v>0</v>
      </c>
      <c r="R487" s="32">
        <f>VLOOKUP('Data Catalogue 2023_RSS'!R487,'Codebook Machine Read'!AB:AC,2,FALSE)</f>
        <v>0</v>
      </c>
      <c r="S487" s="34">
        <f>VLOOKUP('Data Catalogue 2023_Excel'!R487,'Codebook Machine Read'!G:H,2,FALSE)</f>
        <v>0</v>
      </c>
      <c r="T487" s="36">
        <f>'Data Catalogue 2023_RSS'!T487</f>
        <v>0</v>
      </c>
      <c r="U487" s="36">
        <f>'Data Catalogue 2023_RSS'!U487</f>
        <v>0</v>
      </c>
      <c r="V487" s="34">
        <f>VLOOKUP('Data Catalogue 2023_Excel'!S487,'Codebook Machine Read'!$P:$Q,2, FALSE)</f>
        <v>0</v>
      </c>
      <c r="W487" s="31" t="str">
        <f>'Data Catalogue 2023_RSS'!W487</f>
        <v>Not available</v>
      </c>
      <c r="X487" s="35">
        <f>'Data Catalogue 2023_RSS'!X487</f>
        <v>1</v>
      </c>
      <c r="Y487" s="35">
        <f>'Data Catalogue 2023_RSS'!Y487</f>
        <v>1</v>
      </c>
      <c r="Z487" s="35">
        <f>'Data Catalogue 2023_RSS'!Z487</f>
        <v>1</v>
      </c>
      <c r="AA487" s="35">
        <f>'Data Catalogue 2023_RSS'!AA487</f>
        <v>1</v>
      </c>
      <c r="AB487" s="35">
        <f>'Data Catalogue 2023_RSS'!AB487</f>
        <v>0</v>
      </c>
      <c r="AC487" s="35">
        <f>'Data Catalogue 2023_RSS'!AC487</f>
        <v>0</v>
      </c>
      <c r="AD487" s="35">
        <f>'Data Catalogue 2023_RSS'!AD487</f>
        <v>1</v>
      </c>
      <c r="AE487" s="35">
        <f>'Data Catalogue 2023_RSS'!AE487</f>
        <v>1</v>
      </c>
      <c r="AF487" s="31" t="str">
        <f>'Data Catalogue 2023_RSS'!AF487</f>
        <v>Country-level data is published by IMF: https://climatedata.imf.org/pages/fi-indicators/#fr1</v>
      </c>
    </row>
    <row r="488" spans="1:32" x14ac:dyDescent="0.2">
      <c r="A488" s="30">
        <f>'Data Catalogue 2023_RSS'!A488</f>
        <v>486</v>
      </c>
      <c r="B488" s="30">
        <f>'Data Catalogue 2023_RSS'!B488</f>
        <v>123</v>
      </c>
      <c r="C488" s="30">
        <f>'Data Catalogue 2023_RSS'!C488</f>
        <v>4</v>
      </c>
      <c r="D488" s="30" t="str">
        <f>'Data Catalogue 2023_RSS'!D488</f>
        <v>123.4</v>
      </c>
      <c r="E488" s="31" t="str">
        <f>'Data Catalogue 2023_RSS'!E488</f>
        <v>Exposure to transition risks</v>
      </c>
      <c r="F488" s="32">
        <f>VLOOKUP('Data Catalogue 2023_RSS'!F488,'Codebook Machine Read'!J:K,2,FALSE)</f>
        <v>2</v>
      </c>
      <c r="G488" s="32">
        <f>VLOOKUP('Data Catalogue 2023_RSS'!G488,'Codebook Machine Read'!AE:AF,2,FALSE)</f>
        <v>14</v>
      </c>
      <c r="H488" s="32" t="str">
        <f>'Data Catalogue 2023_RSS'!H488</f>
        <v>entity</v>
      </c>
      <c r="I488" s="32">
        <f>'Data Catalogue 2023_RSS'!I488</f>
        <v>236</v>
      </c>
      <c r="J488" s="30" t="str">
        <f>'Data Catalogue 2023_RSS'!J488</f>
        <v>others.combmet.exptransrisk.entity.na</v>
      </c>
      <c r="K488" s="30" t="str">
        <f>'Data Catalogue 2023_RSS'!K488</f>
        <v>others.combmet.exptransrisk.entity.na.123.4</v>
      </c>
      <c r="L488" s="31" t="str">
        <f>'Data Catalogue 2023_RSS'!L488</f>
        <v>1. OECD
2. IMF</v>
      </c>
      <c r="M488" s="32" cm="1">
        <f t="array" ref="M488">INDEX('Codebook Machine Read'!T:T,MATCH(TRUE,INDEX('Codebook Machine Read'!S:S='Data Catalogue 2023_RSS'!M488,0),0))</f>
        <v>126</v>
      </c>
      <c r="N488" s="32">
        <f>VLOOKUP('Data Catalogue 2023_RSS'!N488,'Codebook Machine Read'!D:E,2,FALSE)</f>
        <v>15</v>
      </c>
      <c r="O488" s="32">
        <f>VLOOKUP('Data Catalogue 2023_RSS'!O488,'Codebook Machine Read'!A:B,2,FALSE)</f>
        <v>2</v>
      </c>
      <c r="P488" s="33">
        <f>VLOOKUP('Data Catalogue 2023_RSS'!P488,'Codebook Machine Read'!V:W,2,FALSE)</f>
        <v>0</v>
      </c>
      <c r="Q488" s="32">
        <f>VLOOKUP('Data Catalogue 2023_RSS'!Q488,'Codebook Machine Read'!Y:Z,2,FALSE)</f>
        <v>0</v>
      </c>
      <c r="R488" s="32">
        <f>VLOOKUP('Data Catalogue 2023_RSS'!R488,'Codebook Machine Read'!AB:AC,2,FALSE)</f>
        <v>0</v>
      </c>
      <c r="S488" s="34">
        <f>VLOOKUP('Data Catalogue 2023_Excel'!R488,'Codebook Machine Read'!G:H,2,FALSE)</f>
        <v>0</v>
      </c>
      <c r="T488" s="36">
        <f>'Data Catalogue 2023_RSS'!T488</f>
        <v>0</v>
      </c>
      <c r="U488" s="36">
        <f>'Data Catalogue 2023_RSS'!U488</f>
        <v>0</v>
      </c>
      <c r="V488" s="34">
        <f>VLOOKUP('Data Catalogue 2023_Excel'!S488,'Codebook Machine Read'!$P:$Q,2, FALSE)</f>
        <v>0</v>
      </c>
      <c r="W488" s="31" t="str">
        <f>'Data Catalogue 2023_RSS'!W488</f>
        <v>Not available</v>
      </c>
      <c r="X488" s="35">
        <f>'Data Catalogue 2023_RSS'!X488</f>
        <v>1</v>
      </c>
      <c r="Y488" s="35">
        <f>'Data Catalogue 2023_RSS'!Y488</f>
        <v>1</v>
      </c>
      <c r="Z488" s="35">
        <f>'Data Catalogue 2023_RSS'!Z488</f>
        <v>1</v>
      </c>
      <c r="AA488" s="35">
        <f>'Data Catalogue 2023_RSS'!AA488</f>
        <v>1</v>
      </c>
      <c r="AB488" s="35">
        <f>'Data Catalogue 2023_RSS'!AB488</f>
        <v>0</v>
      </c>
      <c r="AC488" s="35">
        <f>'Data Catalogue 2023_RSS'!AC488</f>
        <v>0</v>
      </c>
      <c r="AD488" s="35">
        <f>'Data Catalogue 2023_RSS'!AD488</f>
        <v>1</v>
      </c>
      <c r="AE488" s="35">
        <f>'Data Catalogue 2023_RSS'!AE488</f>
        <v>1</v>
      </c>
      <c r="AF488" s="31" t="str">
        <f>'Data Catalogue 2023_RSS'!AF488</f>
        <v>Country-level data is published by IMF: https://climatedata.imf.org/pages/fi-indicators/#fr1</v>
      </c>
    </row>
    <row r="489" spans="1:32" x14ac:dyDescent="0.2">
      <c r="A489" s="30">
        <f>'Data Catalogue 2023_RSS'!A489</f>
        <v>487</v>
      </c>
      <c r="B489" s="30">
        <f>'Data Catalogue 2023_RSS'!B489</f>
        <v>123</v>
      </c>
      <c r="C489" s="30">
        <f>'Data Catalogue 2023_RSS'!C489</f>
        <v>5</v>
      </c>
      <c r="D489" s="30" t="str">
        <f>'Data Catalogue 2023_RSS'!D489</f>
        <v>123.5</v>
      </c>
      <c r="E489" s="31" t="str">
        <f>'Data Catalogue 2023_RSS'!E489</f>
        <v>Exposure to transition risks</v>
      </c>
      <c r="F489" s="32">
        <f>VLOOKUP('Data Catalogue 2023_RSS'!F489,'Codebook Machine Read'!J:K,2,FALSE)</f>
        <v>2</v>
      </c>
      <c r="G489" s="32">
        <f>VLOOKUP('Data Catalogue 2023_RSS'!G489,'Codebook Machine Read'!AE:AF,2,FALSE)</f>
        <v>14</v>
      </c>
      <c r="H489" s="32" t="str">
        <f>'Data Catalogue 2023_RSS'!H489</f>
        <v>sector</v>
      </c>
      <c r="I489" s="32">
        <f>'Data Catalogue 2023_RSS'!I489</f>
        <v>237</v>
      </c>
      <c r="J489" s="30" t="str">
        <f>'Data Catalogue 2023_RSS'!J489</f>
        <v>others.combmet.exptransrisk.sector.na</v>
      </c>
      <c r="K489" s="30" t="str">
        <f>'Data Catalogue 2023_RSS'!K489</f>
        <v>others.combmet.exptransrisk.sector.na.123.5</v>
      </c>
      <c r="L489" s="31" t="str">
        <f>'Data Catalogue 2023_RSS'!L489</f>
        <v>1. OECD
2. IMF</v>
      </c>
      <c r="M489" s="32" cm="1">
        <f t="array" ref="M489">INDEX('Codebook Machine Read'!T:T,MATCH(TRUE,INDEX('Codebook Machine Read'!S:S='Data Catalogue 2023_RSS'!M489,0),0))</f>
        <v>126</v>
      </c>
      <c r="N489" s="32">
        <f>VLOOKUP('Data Catalogue 2023_RSS'!N489,'Codebook Machine Read'!D:E,2,FALSE)</f>
        <v>36</v>
      </c>
      <c r="O489" s="32">
        <f>VLOOKUP('Data Catalogue 2023_RSS'!O489,'Codebook Machine Read'!A:B,2,FALSE)</f>
        <v>1</v>
      </c>
      <c r="P489" s="33">
        <f>VLOOKUP('Data Catalogue 2023_RSS'!P489,'Codebook Machine Read'!V:W,2,FALSE)</f>
        <v>0</v>
      </c>
      <c r="Q489" s="32">
        <f>VLOOKUP('Data Catalogue 2023_RSS'!Q489,'Codebook Machine Read'!Y:Z,2,FALSE)</f>
        <v>0</v>
      </c>
      <c r="R489" s="32">
        <f>VLOOKUP('Data Catalogue 2023_RSS'!R489,'Codebook Machine Read'!AB:AC,2,FALSE)</f>
        <v>0</v>
      </c>
      <c r="S489" s="34">
        <f>VLOOKUP('Data Catalogue 2023_Excel'!R489,'Codebook Machine Read'!G:H,2,FALSE)</f>
        <v>0</v>
      </c>
      <c r="T489" s="36">
        <f>'Data Catalogue 2023_RSS'!T489</f>
        <v>0</v>
      </c>
      <c r="U489" s="36">
        <f>'Data Catalogue 2023_RSS'!U489</f>
        <v>0</v>
      </c>
      <c r="V489" s="34">
        <f>VLOOKUP('Data Catalogue 2023_Excel'!S489,'Codebook Machine Read'!$P:$Q,2, FALSE)</f>
        <v>0</v>
      </c>
      <c r="W489" s="31" t="str">
        <f>'Data Catalogue 2023_RSS'!W489</f>
        <v>Not available</v>
      </c>
      <c r="X489" s="35">
        <f>'Data Catalogue 2023_RSS'!X489</f>
        <v>0</v>
      </c>
      <c r="Y489" s="35">
        <f>'Data Catalogue 2023_RSS'!Y489</f>
        <v>1</v>
      </c>
      <c r="Z489" s="35">
        <f>'Data Catalogue 2023_RSS'!Z489</f>
        <v>1</v>
      </c>
      <c r="AA489" s="35">
        <f>'Data Catalogue 2023_RSS'!AA489</f>
        <v>1</v>
      </c>
      <c r="AB489" s="35">
        <f>'Data Catalogue 2023_RSS'!AB489</f>
        <v>0</v>
      </c>
      <c r="AC489" s="35">
        <f>'Data Catalogue 2023_RSS'!AC489</f>
        <v>0</v>
      </c>
      <c r="AD489" s="35">
        <f>'Data Catalogue 2023_RSS'!AD489</f>
        <v>1</v>
      </c>
      <c r="AE489" s="35">
        <f>'Data Catalogue 2023_RSS'!AE489</f>
        <v>1</v>
      </c>
      <c r="AF489" s="31" t="str">
        <f>'Data Catalogue 2023_RSS'!AF489</f>
        <v>Data is not available.</v>
      </c>
    </row>
    <row r="490" spans="1:32" x14ac:dyDescent="0.2">
      <c r="A490" s="30">
        <f>'Data Catalogue 2023_RSS'!A490</f>
        <v>488</v>
      </c>
      <c r="B490" s="30">
        <f>'Data Catalogue 2023_RSS'!B490</f>
        <v>123</v>
      </c>
      <c r="C490" s="30">
        <f>'Data Catalogue 2023_RSS'!C490</f>
        <v>6</v>
      </c>
      <c r="D490" s="30" t="str">
        <f>'Data Catalogue 2023_RSS'!D490</f>
        <v>123.6</v>
      </c>
      <c r="E490" s="31" t="str">
        <f>'Data Catalogue 2023_RSS'!E490</f>
        <v>Exposure to transition risks</v>
      </c>
      <c r="F490" s="32">
        <f>VLOOKUP('Data Catalogue 2023_RSS'!F490,'Codebook Machine Read'!J:K,2,FALSE)</f>
        <v>2</v>
      </c>
      <c r="G490" s="32">
        <f>VLOOKUP('Data Catalogue 2023_RSS'!G490,'Codebook Machine Read'!AE:AF,2,FALSE)</f>
        <v>14</v>
      </c>
      <c r="H490" s="32" t="str">
        <f>'Data Catalogue 2023_RSS'!H490</f>
        <v>sector</v>
      </c>
      <c r="I490" s="32">
        <f>'Data Catalogue 2023_RSS'!I490</f>
        <v>237</v>
      </c>
      <c r="J490" s="30" t="str">
        <f>'Data Catalogue 2023_RSS'!J490</f>
        <v>others.combmet.exptransrisk.sector.na</v>
      </c>
      <c r="K490" s="30" t="str">
        <f>'Data Catalogue 2023_RSS'!K490</f>
        <v>others.combmet.exptransrisk.sector.na.123.6</v>
      </c>
      <c r="L490" s="31" t="str">
        <f>'Data Catalogue 2023_RSS'!L490</f>
        <v>1. OECD
2. IMF</v>
      </c>
      <c r="M490" s="32" cm="1">
        <f t="array" ref="M490">INDEX('Codebook Machine Read'!T:T,MATCH(TRUE,INDEX('Codebook Machine Read'!S:S='Data Catalogue 2023_RSS'!M490,0),0))</f>
        <v>126</v>
      </c>
      <c r="N490" s="32">
        <f>VLOOKUP('Data Catalogue 2023_RSS'!N490,'Codebook Machine Read'!D:E,2,FALSE)</f>
        <v>36</v>
      </c>
      <c r="O490" s="32">
        <f>VLOOKUP('Data Catalogue 2023_RSS'!O490,'Codebook Machine Read'!A:B,2,FALSE)</f>
        <v>2</v>
      </c>
      <c r="P490" s="33">
        <f>VLOOKUP('Data Catalogue 2023_RSS'!P490,'Codebook Machine Read'!V:W,2,FALSE)</f>
        <v>0</v>
      </c>
      <c r="Q490" s="32">
        <f>VLOOKUP('Data Catalogue 2023_RSS'!Q490,'Codebook Machine Read'!Y:Z,2,FALSE)</f>
        <v>0</v>
      </c>
      <c r="R490" s="32">
        <f>VLOOKUP('Data Catalogue 2023_RSS'!R490,'Codebook Machine Read'!AB:AC,2,FALSE)</f>
        <v>0</v>
      </c>
      <c r="S490" s="34">
        <f>VLOOKUP('Data Catalogue 2023_Excel'!R490,'Codebook Machine Read'!G:H,2,FALSE)</f>
        <v>0</v>
      </c>
      <c r="T490" s="36">
        <f>'Data Catalogue 2023_RSS'!T490</f>
        <v>0</v>
      </c>
      <c r="U490" s="36">
        <f>'Data Catalogue 2023_RSS'!U490</f>
        <v>0</v>
      </c>
      <c r="V490" s="34">
        <f>VLOOKUP('Data Catalogue 2023_Excel'!S490,'Codebook Machine Read'!$P:$Q,2, FALSE)</f>
        <v>0</v>
      </c>
      <c r="W490" s="31" t="str">
        <f>'Data Catalogue 2023_RSS'!W490</f>
        <v>Not available</v>
      </c>
      <c r="X490" s="35">
        <f>'Data Catalogue 2023_RSS'!X490</f>
        <v>0</v>
      </c>
      <c r="Y490" s="35">
        <f>'Data Catalogue 2023_RSS'!Y490</f>
        <v>1</v>
      </c>
      <c r="Z490" s="35">
        <f>'Data Catalogue 2023_RSS'!Z490</f>
        <v>1</v>
      </c>
      <c r="AA490" s="35">
        <f>'Data Catalogue 2023_RSS'!AA490</f>
        <v>1</v>
      </c>
      <c r="AB490" s="35">
        <f>'Data Catalogue 2023_RSS'!AB490</f>
        <v>0</v>
      </c>
      <c r="AC490" s="35">
        <f>'Data Catalogue 2023_RSS'!AC490</f>
        <v>0</v>
      </c>
      <c r="AD490" s="35">
        <f>'Data Catalogue 2023_RSS'!AD490</f>
        <v>1</v>
      </c>
      <c r="AE490" s="35">
        <f>'Data Catalogue 2023_RSS'!AE490</f>
        <v>1</v>
      </c>
      <c r="AF490" s="31" t="str">
        <f>'Data Catalogue 2023_RSS'!AF490</f>
        <v>Country-level data is published by IMF: https://climatedata.imf.org/pages/fi-indicators/#fr1</v>
      </c>
    </row>
    <row r="491" spans="1:32" x14ac:dyDescent="0.2">
      <c r="A491" s="30">
        <f>'Data Catalogue 2023_RSS'!A491</f>
        <v>489</v>
      </c>
      <c r="B491" s="30">
        <f>'Data Catalogue 2023_RSS'!B491</f>
        <v>124</v>
      </c>
      <c r="C491" s="30">
        <f>'Data Catalogue 2023_RSS'!C491</f>
        <v>1</v>
      </c>
      <c r="D491" s="30" t="str">
        <f>'Data Catalogue 2023_RSS'!D491</f>
        <v>124.1</v>
      </c>
      <c r="E491" s="31" t="str">
        <f>'Data Catalogue 2023_RSS'!E491</f>
        <v>Indicators capturing technological innovation</v>
      </c>
      <c r="F491" s="32">
        <f>VLOOKUP('Data Catalogue 2023_RSS'!F491,'Codebook Machine Read'!J:K,2,FALSE)</f>
        <v>3</v>
      </c>
      <c r="G491" s="32">
        <f>VLOOKUP('Data Catalogue 2023_RSS'!G491,'Codebook Machine Read'!AE:AF,2,FALSE)</f>
        <v>14</v>
      </c>
      <c r="H491" s="32" t="str">
        <f>'Data Catalogue 2023_RSS'!H491</f>
        <v>country</v>
      </c>
      <c r="I491" s="32">
        <f>'Data Catalogue 2023_RSS'!I491</f>
        <v>238</v>
      </c>
      <c r="J491" s="30" t="str">
        <f>'Data Catalogue 2023_RSS'!J491</f>
        <v>others.tsens.techinvind.country.speed&amp;scal</v>
      </c>
      <c r="K491" s="30" t="str">
        <f>'Data Catalogue 2023_RSS'!K491</f>
        <v>others.tsens.techinvind.country.speed&amp;scal.124.1</v>
      </c>
      <c r="L491" s="31" t="str">
        <f>'Data Catalogue 2023_RSS'!L491</f>
        <v>Not applicable</v>
      </c>
      <c r="M491" s="32" cm="1">
        <f t="array" ref="M491">INDEX('Codebook Machine Read'!T:T,MATCH(TRUE,INDEX('Codebook Machine Read'!S:S='Data Catalogue 2023_RSS'!M491,0),0))</f>
        <v>0</v>
      </c>
      <c r="N491" s="32">
        <f>VLOOKUP('Data Catalogue 2023_RSS'!N491,'Codebook Machine Read'!D:E,2,FALSE)</f>
        <v>9</v>
      </c>
      <c r="O491" s="32">
        <f>VLOOKUP('Data Catalogue 2023_RSS'!O491,'Codebook Machine Read'!A:B,2,FALSE)</f>
        <v>1</v>
      </c>
      <c r="P491" s="33">
        <f>VLOOKUP('Data Catalogue 2023_RSS'!P491,'Codebook Machine Read'!V:W,2,FALSE)</f>
        <v>126</v>
      </c>
      <c r="Q491" s="32">
        <f>VLOOKUP('Data Catalogue 2023_RSS'!Q491,'Codebook Machine Read'!Y:Z,2,FALSE)</f>
        <v>1</v>
      </c>
      <c r="R491" s="32">
        <f>VLOOKUP('Data Catalogue 2023_RSS'!R491,'Codebook Machine Read'!AB:AC,2,FALSE)</f>
        <v>2</v>
      </c>
      <c r="S491" s="34">
        <f>VLOOKUP('Data Catalogue 2023_Excel'!R491,'Codebook Machine Read'!G:H,2,FALSE)</f>
        <v>1</v>
      </c>
      <c r="T491" s="36">
        <f>'Data Catalogue 2023_RSS'!T491</f>
        <v>0</v>
      </c>
      <c r="U491" s="36">
        <f>'Data Catalogue 2023_RSS'!U491</f>
        <v>0</v>
      </c>
      <c r="V491" s="34">
        <f>VLOOKUP('Data Catalogue 2023_Excel'!S491,'Codebook Machine Read'!$P:$Q,2, FALSE)</f>
        <v>0</v>
      </c>
      <c r="W491" s="31" t="str">
        <f>'Data Catalogue 2023_RSS'!W491</f>
        <v>https://speedandscale.com/tracker</v>
      </c>
      <c r="X491" s="35">
        <f>'Data Catalogue 2023_RSS'!X491</f>
        <v>0</v>
      </c>
      <c r="Y491" s="35">
        <f>'Data Catalogue 2023_RSS'!Y491</f>
        <v>0</v>
      </c>
      <c r="Z491" s="35">
        <f>'Data Catalogue 2023_RSS'!Z491</f>
        <v>1</v>
      </c>
      <c r="AA491" s="35">
        <f>'Data Catalogue 2023_RSS'!AA491</f>
        <v>1</v>
      </c>
      <c r="AB491" s="35">
        <f>'Data Catalogue 2023_RSS'!AB491</f>
        <v>0</v>
      </c>
      <c r="AC491" s="35">
        <f>'Data Catalogue 2023_RSS'!AC491</f>
        <v>0</v>
      </c>
      <c r="AD491" s="35">
        <f>'Data Catalogue 2023_RSS'!AD491</f>
        <v>0</v>
      </c>
      <c r="AE491" s="35">
        <f>'Data Catalogue 2023_RSS'!AE491</f>
        <v>0</v>
      </c>
      <c r="AF491" s="31" t="str">
        <f>'Data Catalogue 2023_RSS'!AF491</f>
        <v>Data is not available. Website captures 10 critical objectives and key results, supported by various databases and analyses globally and not country-specific.</v>
      </c>
    </row>
    <row r="492" spans="1:32" x14ac:dyDescent="0.2">
      <c r="A492" s="30">
        <f>'Data Catalogue 2023_RSS'!A492</f>
        <v>490</v>
      </c>
      <c r="B492" s="30">
        <f>'Data Catalogue 2023_RSS'!B492</f>
        <v>124</v>
      </c>
      <c r="C492" s="30">
        <f>'Data Catalogue 2023_RSS'!C492</f>
        <v>2</v>
      </c>
      <c r="D492" s="30" t="str">
        <f>'Data Catalogue 2023_RSS'!D492</f>
        <v>124.2</v>
      </c>
      <c r="E492" s="31" t="str">
        <f>'Data Catalogue 2023_RSS'!E492</f>
        <v>Indicators capturing technological innovation</v>
      </c>
      <c r="F492" s="32">
        <f>VLOOKUP('Data Catalogue 2023_RSS'!F492,'Codebook Machine Read'!J:K,2,FALSE)</f>
        <v>3</v>
      </c>
      <c r="G492" s="32">
        <f>VLOOKUP('Data Catalogue 2023_RSS'!G492,'Codebook Machine Read'!AE:AF,2,FALSE)</f>
        <v>14</v>
      </c>
      <c r="H492" s="32" t="str">
        <f>'Data Catalogue 2023_RSS'!H492</f>
        <v>entity</v>
      </c>
      <c r="I492" s="32">
        <f>'Data Catalogue 2023_RSS'!I492</f>
        <v>239</v>
      </c>
      <c r="J492" s="30" t="str">
        <f>'Data Catalogue 2023_RSS'!J492</f>
        <v>others.tsens.techinvind.entity.na</v>
      </c>
      <c r="K492" s="30" t="str">
        <f>'Data Catalogue 2023_RSS'!K492</f>
        <v>others.tsens.techinvind.entity.na.124.2</v>
      </c>
      <c r="L492" s="31" t="str">
        <f>'Data Catalogue 2023_RSS'!L492</f>
        <v>Not applicable</v>
      </c>
      <c r="M492" s="32" cm="1">
        <f t="array" ref="M492">INDEX('Codebook Machine Read'!T:T,MATCH(TRUE,INDEX('Codebook Machine Read'!S:S='Data Catalogue 2023_RSS'!M492,0),0))</f>
        <v>0</v>
      </c>
      <c r="N492" s="32">
        <f>VLOOKUP('Data Catalogue 2023_RSS'!N492,'Codebook Machine Read'!D:E,2,FALSE)</f>
        <v>15</v>
      </c>
      <c r="O492" s="32">
        <f>VLOOKUP('Data Catalogue 2023_RSS'!O492,'Codebook Machine Read'!A:B,2,FALSE)</f>
        <v>1</v>
      </c>
      <c r="P492" s="33">
        <f>VLOOKUP('Data Catalogue 2023_RSS'!P492,'Codebook Machine Read'!V:W,2,FALSE)</f>
        <v>0</v>
      </c>
      <c r="Q492" s="32">
        <f>VLOOKUP('Data Catalogue 2023_RSS'!Q492,'Codebook Machine Read'!Y:Z,2,FALSE)</f>
        <v>0</v>
      </c>
      <c r="R492" s="32">
        <f>VLOOKUP('Data Catalogue 2023_RSS'!R492,'Codebook Machine Read'!AB:AC,2,FALSE)</f>
        <v>0</v>
      </c>
      <c r="S492" s="34">
        <f>VLOOKUP('Data Catalogue 2023_Excel'!R492,'Codebook Machine Read'!G:H,2,FALSE)</f>
        <v>0</v>
      </c>
      <c r="T492" s="36">
        <f>'Data Catalogue 2023_RSS'!T492</f>
        <v>0</v>
      </c>
      <c r="U492" s="36">
        <f>'Data Catalogue 2023_RSS'!U492</f>
        <v>0</v>
      </c>
      <c r="V492" s="34">
        <f>VLOOKUP('Data Catalogue 2023_Excel'!S492,'Codebook Machine Read'!$P:$Q,2, FALSE)</f>
        <v>0</v>
      </c>
      <c r="W492" s="31" t="str">
        <f>'Data Catalogue 2023_RSS'!W492</f>
        <v>Not available</v>
      </c>
      <c r="X492" s="35">
        <f>'Data Catalogue 2023_RSS'!X492</f>
        <v>0</v>
      </c>
      <c r="Y492" s="35">
        <f>'Data Catalogue 2023_RSS'!Y492</f>
        <v>0</v>
      </c>
      <c r="Z492" s="35">
        <f>'Data Catalogue 2023_RSS'!Z492</f>
        <v>1</v>
      </c>
      <c r="AA492" s="35">
        <f>'Data Catalogue 2023_RSS'!AA492</f>
        <v>1</v>
      </c>
      <c r="AB492" s="35">
        <f>'Data Catalogue 2023_RSS'!AB492</f>
        <v>0</v>
      </c>
      <c r="AC492" s="35">
        <f>'Data Catalogue 2023_RSS'!AC492</f>
        <v>0</v>
      </c>
      <c r="AD492" s="35">
        <f>'Data Catalogue 2023_RSS'!AD492</f>
        <v>0</v>
      </c>
      <c r="AE492" s="35">
        <f>'Data Catalogue 2023_RSS'!AE492</f>
        <v>0</v>
      </c>
      <c r="AF492" s="31" t="str">
        <f>'Data Catalogue 2023_RSS'!AF492</f>
        <v>Data is not available.</v>
      </c>
    </row>
    <row r="493" spans="1:32" x14ac:dyDescent="0.2">
      <c r="A493" s="30">
        <f>'Data Catalogue 2023_RSS'!A493</f>
        <v>491</v>
      </c>
      <c r="B493" s="30">
        <f>'Data Catalogue 2023_RSS'!B493</f>
        <v>124</v>
      </c>
      <c r="C493" s="30">
        <f>'Data Catalogue 2023_RSS'!C493</f>
        <v>3</v>
      </c>
      <c r="D493" s="30" t="str">
        <f>'Data Catalogue 2023_RSS'!D493</f>
        <v>124.3</v>
      </c>
      <c r="E493" s="31" t="str">
        <f>'Data Catalogue 2023_RSS'!E493</f>
        <v>Indicators capturing technological innovation</v>
      </c>
      <c r="F493" s="32">
        <f>VLOOKUP('Data Catalogue 2023_RSS'!F493,'Codebook Machine Read'!J:K,2,FALSE)</f>
        <v>3</v>
      </c>
      <c r="G493" s="32">
        <f>VLOOKUP('Data Catalogue 2023_RSS'!G493,'Codebook Machine Read'!AE:AF,2,FALSE)</f>
        <v>14</v>
      </c>
      <c r="H493" s="32" t="str">
        <f>'Data Catalogue 2023_RSS'!H493</f>
        <v>sector</v>
      </c>
      <c r="I493" s="32">
        <f>'Data Catalogue 2023_RSS'!I493</f>
        <v>240</v>
      </c>
      <c r="J493" s="30" t="str">
        <f>'Data Catalogue 2023_RSS'!J493</f>
        <v>others.tsens.techinvind.sector.na</v>
      </c>
      <c r="K493" s="30" t="str">
        <f>'Data Catalogue 2023_RSS'!K493</f>
        <v>others.tsens.techinvind.sector.na.124.3</v>
      </c>
      <c r="L493" s="31" t="str">
        <f>'Data Catalogue 2023_RSS'!L493</f>
        <v>Not applicable</v>
      </c>
      <c r="M493" s="32" cm="1">
        <f t="array" ref="M493">INDEX('Codebook Machine Read'!T:T,MATCH(TRUE,INDEX('Codebook Machine Read'!S:S='Data Catalogue 2023_RSS'!M493,0),0))</f>
        <v>0</v>
      </c>
      <c r="N493" s="32">
        <f>VLOOKUP('Data Catalogue 2023_RSS'!N493,'Codebook Machine Read'!D:E,2,FALSE)</f>
        <v>36</v>
      </c>
      <c r="O493" s="32">
        <f>VLOOKUP('Data Catalogue 2023_RSS'!O493,'Codebook Machine Read'!A:B,2,FALSE)</f>
        <v>1</v>
      </c>
      <c r="P493" s="33">
        <f>VLOOKUP('Data Catalogue 2023_RSS'!P493,'Codebook Machine Read'!V:W,2,FALSE)</f>
        <v>0</v>
      </c>
      <c r="Q493" s="32">
        <f>VLOOKUP('Data Catalogue 2023_RSS'!Q493,'Codebook Machine Read'!Y:Z,2,FALSE)</f>
        <v>0</v>
      </c>
      <c r="R493" s="32">
        <f>VLOOKUP('Data Catalogue 2023_RSS'!R493,'Codebook Machine Read'!AB:AC,2,FALSE)</f>
        <v>0</v>
      </c>
      <c r="S493" s="34">
        <f>VLOOKUP('Data Catalogue 2023_Excel'!R493,'Codebook Machine Read'!G:H,2,FALSE)</f>
        <v>0</v>
      </c>
      <c r="T493" s="36">
        <f>'Data Catalogue 2023_RSS'!T493</f>
        <v>0</v>
      </c>
      <c r="U493" s="36">
        <f>'Data Catalogue 2023_RSS'!U493</f>
        <v>0</v>
      </c>
      <c r="V493" s="34">
        <f>VLOOKUP('Data Catalogue 2023_Excel'!S493,'Codebook Machine Read'!$P:$Q,2, FALSE)</f>
        <v>0</v>
      </c>
      <c r="W493" s="31" t="str">
        <f>'Data Catalogue 2023_RSS'!W493</f>
        <v>Not available</v>
      </c>
      <c r="X493" s="35">
        <f>'Data Catalogue 2023_RSS'!X493</f>
        <v>0</v>
      </c>
      <c r="Y493" s="35">
        <f>'Data Catalogue 2023_RSS'!Y493</f>
        <v>0</v>
      </c>
      <c r="Z493" s="35">
        <f>'Data Catalogue 2023_RSS'!Z493</f>
        <v>1</v>
      </c>
      <c r="AA493" s="35">
        <f>'Data Catalogue 2023_RSS'!AA493</f>
        <v>1</v>
      </c>
      <c r="AB493" s="35">
        <f>'Data Catalogue 2023_RSS'!AB493</f>
        <v>0</v>
      </c>
      <c r="AC493" s="35">
        <f>'Data Catalogue 2023_RSS'!AC493</f>
        <v>0</v>
      </c>
      <c r="AD493" s="35">
        <f>'Data Catalogue 2023_RSS'!AD493</f>
        <v>0</v>
      </c>
      <c r="AE493" s="35">
        <f>'Data Catalogue 2023_RSS'!AE493</f>
        <v>0</v>
      </c>
      <c r="AF493" s="31" t="str">
        <f>'Data Catalogue 2023_RSS'!AF493</f>
        <v>Data is not available.</v>
      </c>
    </row>
    <row r="494" spans="1:32" x14ac:dyDescent="0.2">
      <c r="A494" s="30">
        <f>'Data Catalogue 2023_RSS'!A494</f>
        <v>492</v>
      </c>
      <c r="B494" s="30">
        <f>'Data Catalogue 2023_RSS'!B494</f>
        <v>125</v>
      </c>
      <c r="C494" s="30">
        <f>'Data Catalogue 2023_RSS'!C494</f>
        <v>1</v>
      </c>
      <c r="D494" s="30" t="str">
        <f>'Data Catalogue 2023_RSS'!D494</f>
        <v>125.1</v>
      </c>
      <c r="E494" s="31" t="str">
        <f>'Data Catalogue 2023_RSS'!E494</f>
        <v>Executive remuneration linked to climate considerations</v>
      </c>
      <c r="F494" s="32">
        <f>VLOOKUP('Data Catalogue 2023_RSS'!F494,'Codebook Machine Read'!J:K,2,FALSE)</f>
        <v>3</v>
      </c>
      <c r="G494" s="32">
        <f>VLOOKUP('Data Catalogue 2023_RSS'!G494,'Codebook Machine Read'!AE:AF,2,FALSE)</f>
        <v>14</v>
      </c>
      <c r="H494" s="32" t="str">
        <f>'Data Catalogue 2023_RSS'!H494</f>
        <v>entity</v>
      </c>
      <c r="I494" s="32">
        <f>'Data Catalogue 2023_RSS'!I494</f>
        <v>241</v>
      </c>
      <c r="J494" s="30" t="str">
        <f>'Data Catalogue 2023_RSS'!J494</f>
        <v>others.tsens.remunclim.entity.entity</v>
      </c>
      <c r="K494" s="30" t="str">
        <f>'Data Catalogue 2023_RSS'!K494</f>
        <v>others.tsens.remunclim.entity.entity.125.1</v>
      </c>
      <c r="L494" s="31" t="str">
        <f>'Data Catalogue 2023_RSS'!L494</f>
        <v>Not applicable</v>
      </c>
      <c r="M494" s="32" cm="1">
        <f t="array" ref="M494">INDEX('Codebook Machine Read'!T:T,MATCH(TRUE,INDEX('Codebook Machine Read'!S:S='Data Catalogue 2023_RSS'!M494,0),0))</f>
        <v>39</v>
      </c>
      <c r="N494" s="32">
        <f>VLOOKUP('Data Catalogue 2023_RSS'!N494,'Codebook Machine Read'!D:E,2,FALSE)</f>
        <v>15</v>
      </c>
      <c r="O494" s="32">
        <f>VLOOKUP('Data Catalogue 2023_RSS'!O494,'Codebook Machine Read'!A:B,2,FALSE)</f>
        <v>1</v>
      </c>
      <c r="P494" s="33">
        <f>VLOOKUP('Data Catalogue 2023_RSS'!P494,'Codebook Machine Read'!V:W,2,FALSE)</f>
        <v>41</v>
      </c>
      <c r="Q494" s="32">
        <f>VLOOKUP('Data Catalogue 2023_RSS'!Q494,'Codebook Machine Read'!Y:Z,2,FALSE)</f>
        <v>1</v>
      </c>
      <c r="R494" s="32">
        <f>VLOOKUP('Data Catalogue 2023_RSS'!R494,'Codebook Machine Read'!AB:AC,2,FALSE)</f>
        <v>1</v>
      </c>
      <c r="S494" s="34">
        <f>VLOOKUP('Data Catalogue 2023_Excel'!R494,'Codebook Machine Read'!G:H,2,FALSE)</f>
        <v>0</v>
      </c>
      <c r="T494" s="36">
        <f>'Data Catalogue 2023_RSS'!T494</f>
        <v>0</v>
      </c>
      <c r="U494" s="36">
        <f>'Data Catalogue 2023_RSS'!U494</f>
        <v>0</v>
      </c>
      <c r="V494" s="34">
        <f>VLOOKUP('Data Catalogue 2023_Excel'!S494,'Codebook Machine Read'!$P:$Q,2, FALSE)</f>
        <v>0</v>
      </c>
      <c r="W494" s="31" t="str">
        <f>'Data Catalogue 2023_RSS'!W494</f>
        <v>Not available</v>
      </c>
      <c r="X494" s="35">
        <f>'Data Catalogue 2023_RSS'!X494</f>
        <v>1</v>
      </c>
      <c r="Y494" s="35">
        <f>'Data Catalogue 2023_RSS'!Y494</f>
        <v>0</v>
      </c>
      <c r="Z494" s="35">
        <f>'Data Catalogue 2023_RSS'!Z494</f>
        <v>1</v>
      </c>
      <c r="AA494" s="35">
        <f>'Data Catalogue 2023_RSS'!AA494</f>
        <v>0</v>
      </c>
      <c r="AB494" s="35">
        <f>'Data Catalogue 2023_RSS'!AB494</f>
        <v>0</v>
      </c>
      <c r="AC494" s="35">
        <f>'Data Catalogue 2023_RSS'!AC494</f>
        <v>0</v>
      </c>
      <c r="AD494" s="35">
        <f>'Data Catalogue 2023_RSS'!AD494</f>
        <v>0</v>
      </c>
      <c r="AE494" s="35">
        <f>'Data Catalogue 2023_RSS'!AE494</f>
        <v>0</v>
      </c>
      <c r="AF494" s="31" t="str">
        <f>'Data Catalogue 2023_RSS'!AF494</f>
        <v>Companies which are incorporating ESG/climate considerations into executive remuneration did not provide much details on how these are linked to remuneration. For ESG-linked remuneration practices in ASEAN, refer to https://www.sfinstitute.asia/wp-content/uploads/2022/05/integrating-esg-remuneration-final-version.pdf
Data is generally not available. Data users have to rely on news article or publications by entities to obtain relevant data.</v>
      </c>
    </row>
    <row r="495" spans="1:32" x14ac:dyDescent="0.2">
      <c r="A495" s="30">
        <f>'Data Catalogue 2023_RSS'!A495</f>
        <v>493</v>
      </c>
      <c r="B495" s="30">
        <f>'Data Catalogue 2023_RSS'!B495</f>
        <v>126</v>
      </c>
      <c r="C495" s="30">
        <f>'Data Catalogue 2023_RSS'!C495</f>
        <v>1</v>
      </c>
      <c r="D495" s="30" t="str">
        <f>'Data Catalogue 2023_RSS'!D495</f>
        <v>126.1</v>
      </c>
      <c r="E495" s="31" t="str">
        <f>'Data Catalogue 2023_RSS'!E495</f>
        <v>Climate-adjusted Probability of Defaults (PDs)</v>
      </c>
      <c r="F495" s="32">
        <f>VLOOKUP('Data Catalogue 2023_RSS'!F495,'Codebook Machine Read'!J:K,2,FALSE)</f>
        <v>2</v>
      </c>
      <c r="G495" s="32">
        <f>VLOOKUP('Data Catalogue 2023_RSS'!G495,'Codebook Machine Read'!AE:AF,2,FALSE)</f>
        <v>14</v>
      </c>
      <c r="H495" s="32" t="str">
        <f>'Data Catalogue 2023_RSS'!H495</f>
        <v>entity</v>
      </c>
      <c r="I495" s="32">
        <f>'Data Catalogue 2023_RSS'!I495</f>
        <v>242</v>
      </c>
      <c r="J495" s="30" t="str">
        <f>'Data Catalogue 2023_RSS'!J495</f>
        <v>others.combmet.climpd.entity.entity</v>
      </c>
      <c r="K495" s="30" t="str">
        <f>'Data Catalogue 2023_RSS'!K495</f>
        <v>others.combmet.climpd.entity.entity.126.1</v>
      </c>
      <c r="L495" s="31" t="str">
        <f>'Data Catalogue 2023_RSS'!L495</f>
        <v>Not applicable</v>
      </c>
      <c r="M495" s="32" cm="1">
        <f t="array" ref="M495">INDEX('Codebook Machine Read'!T:T,MATCH(TRUE,INDEX('Codebook Machine Read'!S:S='Data Catalogue 2023_RSS'!M495,0),0))</f>
        <v>30</v>
      </c>
      <c r="N495" s="32">
        <f>VLOOKUP('Data Catalogue 2023_RSS'!N495,'Codebook Machine Read'!D:E,2,FALSE)</f>
        <v>15</v>
      </c>
      <c r="O495" s="32">
        <f>VLOOKUP('Data Catalogue 2023_RSS'!O495,'Codebook Machine Read'!A:B,2,FALSE)</f>
        <v>1</v>
      </c>
      <c r="P495" s="33">
        <f>VLOOKUP('Data Catalogue 2023_RSS'!P495,'Codebook Machine Read'!V:W,2,FALSE)</f>
        <v>41</v>
      </c>
      <c r="Q495" s="32">
        <f>VLOOKUP('Data Catalogue 2023_RSS'!Q495,'Codebook Machine Read'!Y:Z,2,FALSE)</f>
        <v>1</v>
      </c>
      <c r="R495" s="32">
        <f>VLOOKUP('Data Catalogue 2023_RSS'!R495,'Codebook Machine Read'!AB:AC,2,FALSE)</f>
        <v>1</v>
      </c>
      <c r="S495" s="34">
        <f>VLOOKUP('Data Catalogue 2023_Excel'!R495,'Codebook Machine Read'!G:H,2,FALSE)</f>
        <v>0</v>
      </c>
      <c r="T495" s="36">
        <f>'Data Catalogue 2023_RSS'!T495</f>
        <v>2020</v>
      </c>
      <c r="U495" s="36">
        <f>'Data Catalogue 2023_RSS'!U495</f>
        <v>2023</v>
      </c>
      <c r="V495" s="34">
        <f>VLOOKUP('Data Catalogue 2023_Excel'!S495,'Codebook Machine Read'!$P:$Q,2, FALSE)</f>
        <v>0</v>
      </c>
      <c r="W495" s="31" t="str">
        <f>'Data Catalogue 2023_RSS'!W495</f>
        <v>Not available</v>
      </c>
      <c r="X495" s="35">
        <f>'Data Catalogue 2023_RSS'!X495</f>
        <v>0</v>
      </c>
      <c r="Y495" s="35">
        <f>'Data Catalogue 2023_RSS'!Y495</f>
        <v>0</v>
      </c>
      <c r="Z495" s="35">
        <f>'Data Catalogue 2023_RSS'!Z495</f>
        <v>1</v>
      </c>
      <c r="AA495" s="35">
        <f>'Data Catalogue 2023_RSS'!AA495</f>
        <v>1</v>
      </c>
      <c r="AB495" s="35">
        <f>'Data Catalogue 2023_RSS'!AB495</f>
        <v>0</v>
      </c>
      <c r="AC495" s="35">
        <f>'Data Catalogue 2023_RSS'!AC495</f>
        <v>0</v>
      </c>
      <c r="AD495" s="35">
        <f>'Data Catalogue 2023_RSS'!AD495</f>
        <v>0</v>
      </c>
      <c r="AE495" s="35">
        <f>'Data Catalogue 2023_RSS'!AE495</f>
        <v>0</v>
      </c>
      <c r="AF495" s="31" t="str">
        <f>'Data Catalogue 2023_RSS'!AF495</f>
        <v>Data is not readily available, requires methodology to model climate risk and embed this into the PDs of customers or counterparties.</v>
      </c>
    </row>
    <row r="496" spans="1:32" x14ac:dyDescent="0.2">
      <c r="A496" s="30">
        <f>'Data Catalogue 2023_RSS'!A496</f>
        <v>494</v>
      </c>
      <c r="B496" s="30">
        <f>'Data Catalogue 2023_RSS'!B496</f>
        <v>126</v>
      </c>
      <c r="C496" s="30">
        <f>'Data Catalogue 2023_RSS'!C496</f>
        <v>2</v>
      </c>
      <c r="D496" s="30" t="str">
        <f>'Data Catalogue 2023_RSS'!D496</f>
        <v>126.2</v>
      </c>
      <c r="E496" s="31" t="str">
        <f>'Data Catalogue 2023_RSS'!E496</f>
        <v>Climate-adjusted Probability of Defaults (PDs)</v>
      </c>
      <c r="F496" s="32">
        <f>VLOOKUP('Data Catalogue 2023_RSS'!F496,'Codebook Machine Read'!J:K,2,FALSE)</f>
        <v>2</v>
      </c>
      <c r="G496" s="32">
        <f>VLOOKUP('Data Catalogue 2023_RSS'!G496,'Codebook Machine Read'!AE:AF,2,FALSE)</f>
        <v>14</v>
      </c>
      <c r="H496" s="32" t="str">
        <f>'Data Catalogue 2023_RSS'!H496</f>
        <v>loanpurpose</v>
      </c>
      <c r="I496" s="32">
        <f>'Data Catalogue 2023_RSS'!I496</f>
        <v>243</v>
      </c>
      <c r="J496" s="30" t="str">
        <f>'Data Catalogue 2023_RSS'!J496</f>
        <v>others.combmet.climpd.loanpurpose.entity</v>
      </c>
      <c r="K496" s="30" t="str">
        <f>'Data Catalogue 2023_RSS'!K496</f>
        <v>others.combmet.climpd.loanpurpose.entity.126.2</v>
      </c>
      <c r="L496" s="31" t="str">
        <f>'Data Catalogue 2023_RSS'!L496</f>
        <v>Not applicable</v>
      </c>
      <c r="M496" s="32" cm="1">
        <f t="array" ref="M496">INDEX('Codebook Machine Read'!T:T,MATCH(TRUE,INDEX('Codebook Machine Read'!S:S='Data Catalogue 2023_RSS'!M496,0),0))</f>
        <v>30</v>
      </c>
      <c r="N496" s="32">
        <f>VLOOKUP('Data Catalogue 2023_RSS'!N496,'Codebook Machine Read'!D:E,2,FALSE)</f>
        <v>23</v>
      </c>
      <c r="O496" s="32">
        <f>VLOOKUP('Data Catalogue 2023_RSS'!O496,'Codebook Machine Read'!A:B,2,FALSE)</f>
        <v>1</v>
      </c>
      <c r="P496" s="33">
        <f>VLOOKUP('Data Catalogue 2023_RSS'!P496,'Codebook Machine Read'!V:W,2,FALSE)</f>
        <v>41</v>
      </c>
      <c r="Q496" s="32">
        <f>VLOOKUP('Data Catalogue 2023_RSS'!Q496,'Codebook Machine Read'!Y:Z,2,FALSE)</f>
        <v>1</v>
      </c>
      <c r="R496" s="32">
        <f>VLOOKUP('Data Catalogue 2023_RSS'!R496,'Codebook Machine Read'!AB:AC,2,FALSE)</f>
        <v>1</v>
      </c>
      <c r="S496" s="34">
        <f>VLOOKUP('Data Catalogue 2023_Excel'!R496,'Codebook Machine Read'!G:H,2,FALSE)</f>
        <v>0</v>
      </c>
      <c r="T496" s="36">
        <f>'Data Catalogue 2023_RSS'!T496</f>
        <v>0</v>
      </c>
      <c r="U496" s="36">
        <f>'Data Catalogue 2023_RSS'!U496</f>
        <v>0</v>
      </c>
      <c r="V496" s="34">
        <f>VLOOKUP('Data Catalogue 2023_Excel'!S496,'Codebook Machine Read'!$P:$Q,2, FALSE)</f>
        <v>0</v>
      </c>
      <c r="W496" s="31" t="str">
        <f>'Data Catalogue 2023_RSS'!W496</f>
        <v>Not available</v>
      </c>
      <c r="X496" s="35">
        <f>'Data Catalogue 2023_RSS'!X496</f>
        <v>0</v>
      </c>
      <c r="Y496" s="35">
        <f>'Data Catalogue 2023_RSS'!Y496</f>
        <v>0</v>
      </c>
      <c r="Z496" s="35">
        <f>'Data Catalogue 2023_RSS'!Z496</f>
        <v>1</v>
      </c>
      <c r="AA496" s="35">
        <f>'Data Catalogue 2023_RSS'!AA496</f>
        <v>1</v>
      </c>
      <c r="AB496" s="35">
        <f>'Data Catalogue 2023_RSS'!AB496</f>
        <v>0</v>
      </c>
      <c r="AC496" s="35">
        <f>'Data Catalogue 2023_RSS'!AC496</f>
        <v>0</v>
      </c>
      <c r="AD496" s="35">
        <f>'Data Catalogue 2023_RSS'!AD496</f>
        <v>0</v>
      </c>
      <c r="AE496" s="35">
        <f>'Data Catalogue 2023_RSS'!AE496</f>
        <v>0</v>
      </c>
      <c r="AF496" s="31" t="str">
        <f>'Data Catalogue 2023_RSS'!AF496</f>
        <v>Data is not readily available, requires methodology to model climate risk and embed this into the PDs of customers or counterparties.</v>
      </c>
    </row>
    <row r="497" spans="1:32" x14ac:dyDescent="0.2">
      <c r="A497" s="30">
        <f>'Data Catalogue 2023_RSS'!A497</f>
        <v>495</v>
      </c>
      <c r="B497" s="30">
        <f>'Data Catalogue 2023_RSS'!B497</f>
        <v>126</v>
      </c>
      <c r="C497" s="30">
        <f>'Data Catalogue 2023_RSS'!C497</f>
        <v>3</v>
      </c>
      <c r="D497" s="30" t="str">
        <f>'Data Catalogue 2023_RSS'!D497</f>
        <v>126.3</v>
      </c>
      <c r="E497" s="31" t="str">
        <f>'Data Catalogue 2023_RSS'!E497</f>
        <v>Climate-adjusted Probability of Defaults (PDs)</v>
      </c>
      <c r="F497" s="32">
        <f>VLOOKUP('Data Catalogue 2023_RSS'!F497,'Codebook Machine Read'!J:K,2,FALSE)</f>
        <v>2</v>
      </c>
      <c r="G497" s="32">
        <f>VLOOKUP('Data Catalogue 2023_RSS'!G497,'Codebook Machine Read'!AE:AF,2,FALSE)</f>
        <v>14</v>
      </c>
      <c r="H497" s="32" t="str">
        <f>'Data Catalogue 2023_RSS'!H497</f>
        <v>locationofuti</v>
      </c>
      <c r="I497" s="32">
        <f>'Data Catalogue 2023_RSS'!I497</f>
        <v>244</v>
      </c>
      <c r="J497" s="30" t="str">
        <f>'Data Catalogue 2023_RSS'!J497</f>
        <v>others.combmet.climpd.locationofuti.entity</v>
      </c>
      <c r="K497" s="30" t="str">
        <f>'Data Catalogue 2023_RSS'!K497</f>
        <v>others.combmet.climpd.locationofuti.entity.126.3</v>
      </c>
      <c r="L497" s="31" t="str">
        <f>'Data Catalogue 2023_RSS'!L497</f>
        <v>Not applicable</v>
      </c>
      <c r="M497" s="32" cm="1">
        <f t="array" ref="M497">INDEX('Codebook Machine Read'!T:T,MATCH(TRUE,INDEX('Codebook Machine Read'!S:S='Data Catalogue 2023_RSS'!M497,0),0))</f>
        <v>30</v>
      </c>
      <c r="N497" s="32">
        <f>VLOOKUP('Data Catalogue 2023_RSS'!N497,'Codebook Machine Read'!D:E,2,FALSE)</f>
        <v>26</v>
      </c>
      <c r="O497" s="32">
        <f>VLOOKUP('Data Catalogue 2023_RSS'!O497,'Codebook Machine Read'!A:B,2,FALSE)</f>
        <v>1</v>
      </c>
      <c r="P497" s="33">
        <f>VLOOKUP('Data Catalogue 2023_RSS'!P497,'Codebook Machine Read'!V:W,2,FALSE)</f>
        <v>41</v>
      </c>
      <c r="Q497" s="32">
        <f>VLOOKUP('Data Catalogue 2023_RSS'!Q497,'Codebook Machine Read'!Y:Z,2,FALSE)</f>
        <v>1</v>
      </c>
      <c r="R497" s="32">
        <f>VLOOKUP('Data Catalogue 2023_RSS'!R497,'Codebook Machine Read'!AB:AC,2,FALSE)</f>
        <v>1</v>
      </c>
      <c r="S497" s="34">
        <f>VLOOKUP('Data Catalogue 2023_Excel'!R497,'Codebook Machine Read'!G:H,2,FALSE)</f>
        <v>0</v>
      </c>
      <c r="T497" s="36">
        <f>'Data Catalogue 2023_RSS'!T497</f>
        <v>0</v>
      </c>
      <c r="U497" s="36">
        <f>'Data Catalogue 2023_RSS'!U497</f>
        <v>0</v>
      </c>
      <c r="V497" s="34">
        <f>VLOOKUP('Data Catalogue 2023_Excel'!S497,'Codebook Machine Read'!$P:$Q,2, FALSE)</f>
        <v>0</v>
      </c>
      <c r="W497" s="31" t="str">
        <f>'Data Catalogue 2023_RSS'!W497</f>
        <v>Not available</v>
      </c>
      <c r="X497" s="35">
        <f>'Data Catalogue 2023_RSS'!X497</f>
        <v>0</v>
      </c>
      <c r="Y497" s="35">
        <f>'Data Catalogue 2023_RSS'!Y497</f>
        <v>0</v>
      </c>
      <c r="Z497" s="35">
        <f>'Data Catalogue 2023_RSS'!Z497</f>
        <v>1</v>
      </c>
      <c r="AA497" s="35">
        <f>'Data Catalogue 2023_RSS'!AA497</f>
        <v>1</v>
      </c>
      <c r="AB497" s="35">
        <f>'Data Catalogue 2023_RSS'!AB497</f>
        <v>0</v>
      </c>
      <c r="AC497" s="35">
        <f>'Data Catalogue 2023_RSS'!AC497</f>
        <v>0</v>
      </c>
      <c r="AD497" s="35">
        <f>'Data Catalogue 2023_RSS'!AD497</f>
        <v>0</v>
      </c>
      <c r="AE497" s="35">
        <f>'Data Catalogue 2023_RSS'!AE497</f>
        <v>0</v>
      </c>
      <c r="AF497" s="31" t="str">
        <f>'Data Catalogue 2023_RSS'!AF497</f>
        <v>Data is not readily available, requires methodology to model climate risk and embed this into the PDs of customers or counterparties.</v>
      </c>
    </row>
    <row r="498" spans="1:32" x14ac:dyDescent="0.2">
      <c r="A498" s="30">
        <f>'Data Catalogue 2023_RSS'!A498</f>
        <v>496</v>
      </c>
      <c r="B498" s="30">
        <f>'Data Catalogue 2023_RSS'!B498</f>
        <v>126</v>
      </c>
      <c r="C498" s="30">
        <f>'Data Catalogue 2023_RSS'!C498</f>
        <v>4</v>
      </c>
      <c r="D498" s="30" t="str">
        <f>'Data Catalogue 2023_RSS'!D498</f>
        <v>126.4</v>
      </c>
      <c r="E498" s="31" t="str">
        <f>'Data Catalogue 2023_RSS'!E498</f>
        <v>Climate-adjusted Probability of Defaults (PDs)</v>
      </c>
      <c r="F498" s="32">
        <f>VLOOKUP('Data Catalogue 2023_RSS'!F498,'Codebook Machine Read'!J:K,2,FALSE)</f>
        <v>2</v>
      </c>
      <c r="G498" s="32">
        <f>VLOOKUP('Data Catalogue 2023_RSS'!G498,'Codebook Machine Read'!AE:AF,2,FALSE)</f>
        <v>14</v>
      </c>
      <c r="H498" s="32" t="str">
        <f>'Data Catalogue 2023_RSS'!H498</f>
        <v>sector</v>
      </c>
      <c r="I498" s="32">
        <f>'Data Catalogue 2023_RSS'!I498</f>
        <v>245</v>
      </c>
      <c r="J498" s="30" t="str">
        <f>'Data Catalogue 2023_RSS'!J498</f>
        <v>others.combmet.climpd.sector.entity</v>
      </c>
      <c r="K498" s="30" t="str">
        <f>'Data Catalogue 2023_RSS'!K498</f>
        <v>others.combmet.climpd.sector.entity.126.4</v>
      </c>
      <c r="L498" s="31" t="str">
        <f>'Data Catalogue 2023_RSS'!L498</f>
        <v>Not applicable</v>
      </c>
      <c r="M498" s="32" cm="1">
        <f t="array" ref="M498">INDEX('Codebook Machine Read'!T:T,MATCH(TRUE,INDEX('Codebook Machine Read'!S:S='Data Catalogue 2023_RSS'!M498,0),0))</f>
        <v>30</v>
      </c>
      <c r="N498" s="32">
        <f>VLOOKUP('Data Catalogue 2023_RSS'!N498,'Codebook Machine Read'!D:E,2,FALSE)</f>
        <v>36</v>
      </c>
      <c r="O498" s="32">
        <f>VLOOKUP('Data Catalogue 2023_RSS'!O498,'Codebook Machine Read'!A:B,2,FALSE)</f>
        <v>1</v>
      </c>
      <c r="P498" s="33">
        <f>VLOOKUP('Data Catalogue 2023_RSS'!P498,'Codebook Machine Read'!V:W,2,FALSE)</f>
        <v>41</v>
      </c>
      <c r="Q498" s="32">
        <f>VLOOKUP('Data Catalogue 2023_RSS'!Q498,'Codebook Machine Read'!Y:Z,2,FALSE)</f>
        <v>1</v>
      </c>
      <c r="R498" s="32">
        <f>VLOOKUP('Data Catalogue 2023_RSS'!R498,'Codebook Machine Read'!AB:AC,2,FALSE)</f>
        <v>1</v>
      </c>
      <c r="S498" s="34">
        <f>VLOOKUP('Data Catalogue 2023_Excel'!R498,'Codebook Machine Read'!G:H,2,FALSE)</f>
        <v>0</v>
      </c>
      <c r="T498" s="36">
        <f>'Data Catalogue 2023_RSS'!T498</f>
        <v>0</v>
      </c>
      <c r="U498" s="36">
        <f>'Data Catalogue 2023_RSS'!U498</f>
        <v>0</v>
      </c>
      <c r="V498" s="34">
        <f>VLOOKUP('Data Catalogue 2023_Excel'!S498,'Codebook Machine Read'!$P:$Q,2, FALSE)</f>
        <v>0</v>
      </c>
      <c r="W498" s="31" t="str">
        <f>'Data Catalogue 2023_RSS'!W498</f>
        <v>Not available</v>
      </c>
      <c r="X498" s="35">
        <f>'Data Catalogue 2023_RSS'!X498</f>
        <v>0</v>
      </c>
      <c r="Y498" s="35">
        <f>'Data Catalogue 2023_RSS'!Y498</f>
        <v>0</v>
      </c>
      <c r="Z498" s="35">
        <f>'Data Catalogue 2023_RSS'!Z498</f>
        <v>1</v>
      </c>
      <c r="AA498" s="35">
        <f>'Data Catalogue 2023_RSS'!AA498</f>
        <v>1</v>
      </c>
      <c r="AB498" s="35">
        <f>'Data Catalogue 2023_RSS'!AB498</f>
        <v>0</v>
      </c>
      <c r="AC498" s="35">
        <f>'Data Catalogue 2023_RSS'!AC498</f>
        <v>0</v>
      </c>
      <c r="AD498" s="35">
        <f>'Data Catalogue 2023_RSS'!AD498</f>
        <v>0</v>
      </c>
      <c r="AE498" s="35">
        <f>'Data Catalogue 2023_RSS'!AE498</f>
        <v>0</v>
      </c>
      <c r="AF498" s="31" t="str">
        <f>'Data Catalogue 2023_RSS'!AF498</f>
        <v>Data is not readily available, requires methodology to model climate risk and embed this into the PDs of customers or counterparties.</v>
      </c>
    </row>
    <row r="499" spans="1:32" x14ac:dyDescent="0.2">
      <c r="A499" s="30">
        <f>'Data Catalogue 2023_RSS'!A499</f>
        <v>497</v>
      </c>
      <c r="B499" s="30">
        <f>'Data Catalogue 2023_RSS'!B499</f>
        <v>127</v>
      </c>
      <c r="C499" s="30">
        <f>'Data Catalogue 2023_RSS'!C499</f>
        <v>1</v>
      </c>
      <c r="D499" s="30" t="str">
        <f>'Data Catalogue 2023_RSS'!D499</f>
        <v>127.1</v>
      </c>
      <c r="E499" s="31" t="str">
        <f>'Data Catalogue 2023_RSS'!E499</f>
        <v>Litigation claims and cases</v>
      </c>
      <c r="F499" s="32">
        <f>VLOOKUP('Data Catalogue 2023_RSS'!F499,'Codebook Machine Read'!J:K,2,FALSE)</f>
        <v>5</v>
      </c>
      <c r="G499" s="32">
        <f>VLOOKUP('Data Catalogue 2023_RSS'!G499,'Codebook Machine Read'!AE:AF,2,FALSE)</f>
        <v>14</v>
      </c>
      <c r="H499" s="32" t="str">
        <f>'Data Catalogue 2023_RSS'!H499</f>
        <v>entity</v>
      </c>
      <c r="I499" s="32">
        <f>'Data Catalogue 2023_RSS'!I499</f>
        <v>246</v>
      </c>
      <c r="J499" s="30" t="str">
        <f>'Data Catalogue 2023_RSS'!J499</f>
        <v>others.phy.litigcase.entity.doe</v>
      </c>
      <c r="K499" s="30" t="str">
        <f>'Data Catalogue 2023_RSS'!K499</f>
        <v>others.phy.litigcase.entity.doe.127.1</v>
      </c>
      <c r="L499" s="31" t="str">
        <f>'Data Catalogue 2023_RSS'!L499</f>
        <v>1. Laws and policies (International and local)
2. DOE</v>
      </c>
      <c r="M499" s="32" cm="1">
        <f t="array" ref="M499">INDEX('Codebook Machine Read'!T:T,MATCH(TRUE,INDEX('Codebook Machine Read'!S:S='Data Catalogue 2023_RSS'!M499,0),0))</f>
        <v>98</v>
      </c>
      <c r="N499" s="32">
        <f>VLOOKUP('Data Catalogue 2023_RSS'!N499,'Codebook Machine Read'!D:E,2,FALSE)</f>
        <v>15</v>
      </c>
      <c r="O499" s="32">
        <f>VLOOKUP('Data Catalogue 2023_RSS'!O499,'Codebook Machine Read'!A:B,2,FALSE)</f>
        <v>1</v>
      </c>
      <c r="P499" s="33">
        <f>VLOOKUP('Data Catalogue 2023_RSS'!P499,'Codebook Machine Read'!V:W,2,FALSE)</f>
        <v>29</v>
      </c>
      <c r="Q499" s="32">
        <f>VLOOKUP('Data Catalogue 2023_RSS'!Q499,'Codebook Machine Read'!Y:Z,2,FALSE)</f>
        <v>4</v>
      </c>
      <c r="R499" s="32">
        <f>VLOOKUP('Data Catalogue 2023_RSS'!R499,'Codebook Machine Read'!AB:AC,2,FALSE)</f>
        <v>1</v>
      </c>
      <c r="S499" s="34">
        <f>VLOOKUP('Data Catalogue 2023_Excel'!R499,'Codebook Machine Read'!G:H,2,FALSE)</f>
        <v>1</v>
      </c>
      <c r="T499" s="36">
        <f>'Data Catalogue 2023_RSS'!T499</f>
        <v>2014</v>
      </c>
      <c r="U499" s="36">
        <f>'Data Catalogue 2023_RSS'!U499</f>
        <v>2022</v>
      </c>
      <c r="V499" s="34">
        <f>VLOOKUP('Data Catalogue 2023_Excel'!S499,'Codebook Machine Read'!$P:$Q,2, FALSE)</f>
        <v>4</v>
      </c>
      <c r="W499" s="31" t="str">
        <f>'Data Catalogue 2023_RSS'!W499</f>
        <v>https://www.doe.gov.my/en/court-case-list/</v>
      </c>
      <c r="X499" s="35">
        <f>'Data Catalogue 2023_RSS'!X499</f>
        <v>1</v>
      </c>
      <c r="Y499" s="35">
        <f>'Data Catalogue 2023_RSS'!Y499</f>
        <v>0</v>
      </c>
      <c r="Z499" s="35">
        <f>'Data Catalogue 2023_RSS'!Z499</f>
        <v>1</v>
      </c>
      <c r="AA499" s="35">
        <f>'Data Catalogue 2023_RSS'!AA499</f>
        <v>1</v>
      </c>
      <c r="AB499" s="35">
        <f>'Data Catalogue 2023_RSS'!AB499</f>
        <v>0</v>
      </c>
      <c r="AC499" s="35">
        <f>'Data Catalogue 2023_RSS'!AC499</f>
        <v>0</v>
      </c>
      <c r="AD499" s="35">
        <f>'Data Catalogue 2023_RSS'!AD499</f>
        <v>0</v>
      </c>
      <c r="AE499" s="35">
        <f>'Data Catalogue 2023_RSS'!AE499</f>
        <v>0</v>
      </c>
      <c r="AF499" s="31" t="str">
        <f>'Data Catalogue 2023_RSS'!AF499</f>
        <v>Department of Environment (DOE) publishes/announces information on court cases related to environmental offences. The information published/announced include name of company/individual, date, Act, offences, court &amp; date of decision and penalties.</v>
      </c>
    </row>
    <row r="500" spans="1:32" x14ac:dyDescent="0.2">
      <c r="A500" s="30">
        <f>'Data Catalogue 2023_RSS'!A500</f>
        <v>498</v>
      </c>
      <c r="B500" s="30">
        <f>'Data Catalogue 2023_RSS'!B500</f>
        <v>127</v>
      </c>
      <c r="C500" s="30">
        <f>'Data Catalogue 2023_RSS'!C500</f>
        <v>2</v>
      </c>
      <c r="D500" s="30" t="str">
        <f>'Data Catalogue 2023_RSS'!D500</f>
        <v>127.2</v>
      </c>
      <c r="E500" s="31" t="str">
        <f>'Data Catalogue 2023_RSS'!E500</f>
        <v>Litigation claims and cases</v>
      </c>
      <c r="F500" s="32">
        <f>VLOOKUP('Data Catalogue 2023_RSS'!F500,'Codebook Machine Read'!J:K,2,FALSE)</f>
        <v>5</v>
      </c>
      <c r="G500" s="32">
        <f>VLOOKUP('Data Catalogue 2023_RSS'!G500,'Codebook Machine Read'!AE:AF,2,FALSE)</f>
        <v>14</v>
      </c>
      <c r="H500" s="32" t="str">
        <f>'Data Catalogue 2023_RSS'!H500</f>
        <v>sector</v>
      </c>
      <c r="I500" s="32">
        <f>'Data Catalogue 2023_RSS'!I500</f>
        <v>247</v>
      </c>
      <c r="J500" s="30" t="str">
        <f>'Data Catalogue 2023_RSS'!J500</f>
        <v>others.phy.litigcase.sector.climcasech</v>
      </c>
      <c r="K500" s="30" t="str">
        <f>'Data Catalogue 2023_RSS'!K500</f>
        <v>others.phy.litigcase.sector.climcasech.127.2</v>
      </c>
      <c r="L500" s="31" t="str">
        <f>'Data Catalogue 2023_RSS'!L500</f>
        <v>1. Laws and policies (International and local)
2. DOE</v>
      </c>
      <c r="M500" s="32" cm="1">
        <f t="array" ref="M500">INDEX('Codebook Machine Read'!T:T,MATCH(TRUE,INDEX('Codebook Machine Read'!S:S='Data Catalogue 2023_RSS'!M500,0),0))</f>
        <v>98</v>
      </c>
      <c r="N500" s="32">
        <f>VLOOKUP('Data Catalogue 2023_RSS'!N500,'Codebook Machine Read'!D:E,2,FALSE)</f>
        <v>36</v>
      </c>
      <c r="O500" s="32">
        <f>VLOOKUP('Data Catalogue 2023_RSS'!O500,'Codebook Machine Read'!A:B,2,FALSE)</f>
        <v>1</v>
      </c>
      <c r="P500" s="33">
        <f>VLOOKUP('Data Catalogue 2023_RSS'!P500,'Codebook Machine Read'!V:W,2,FALSE)</f>
        <v>21</v>
      </c>
      <c r="Q500" s="32">
        <f>VLOOKUP('Data Catalogue 2023_RSS'!Q500,'Codebook Machine Read'!Y:Z,2,FALSE)</f>
        <v>2</v>
      </c>
      <c r="R500" s="32">
        <f>VLOOKUP('Data Catalogue 2023_RSS'!R500,'Codebook Machine Read'!AB:AC,2,FALSE)</f>
        <v>2</v>
      </c>
      <c r="S500" s="34">
        <f>VLOOKUP('Data Catalogue 2023_Excel'!R500,'Codebook Machine Read'!G:H,2,FALSE)</f>
        <v>1</v>
      </c>
      <c r="T500" s="36">
        <f>'Data Catalogue 2023_RSS'!T500</f>
        <v>0</v>
      </c>
      <c r="U500" s="36">
        <f>'Data Catalogue 2023_RSS'!U500</f>
        <v>0</v>
      </c>
      <c r="V500" s="34">
        <f>VLOOKUP('Data Catalogue 2023_Excel'!S500,'Codebook Machine Read'!$P:$Q,2, FALSE)</f>
        <v>12</v>
      </c>
      <c r="W500" s="31" t="str">
        <f>'Data Catalogue 2023_RSS'!W500</f>
        <v>http://climatecasechart.com/climate-change-litigation/non-us-climate-change-litigation/</v>
      </c>
      <c r="X500" s="35">
        <f>'Data Catalogue 2023_RSS'!X500</f>
        <v>0</v>
      </c>
      <c r="Y500" s="35">
        <f>'Data Catalogue 2023_RSS'!Y500</f>
        <v>0</v>
      </c>
      <c r="Z500" s="35">
        <f>'Data Catalogue 2023_RSS'!Z500</f>
        <v>1</v>
      </c>
      <c r="AA500" s="35">
        <f>'Data Catalogue 2023_RSS'!AA500</f>
        <v>1</v>
      </c>
      <c r="AB500" s="35">
        <f>'Data Catalogue 2023_RSS'!AB500</f>
        <v>0</v>
      </c>
      <c r="AC500" s="35">
        <f>'Data Catalogue 2023_RSS'!AC500</f>
        <v>0</v>
      </c>
      <c r="AD500" s="35">
        <f>'Data Catalogue 2023_RSS'!AD500</f>
        <v>0</v>
      </c>
      <c r="AE500" s="35">
        <f>'Data Catalogue 2023_RSS'!AE500</f>
        <v>0</v>
      </c>
      <c r="AF500" s="31" t="str">
        <f>'Data Catalogue 2023_RSS'!AF500</f>
        <v>The Global Climate Change Litigation Database includes all cases except those in the U.S.</v>
      </c>
    </row>
    <row r="501" spans="1:32" x14ac:dyDescent="0.2">
      <c r="A501" s="30">
        <f>'Data Catalogue 2023_RSS'!A501</f>
        <v>499</v>
      </c>
      <c r="B501" s="30">
        <f>'Data Catalogue 2023_RSS'!B501</f>
        <v>127</v>
      </c>
      <c r="C501" s="30">
        <f>'Data Catalogue 2023_RSS'!C501</f>
        <v>3</v>
      </c>
      <c r="D501" s="30" t="str">
        <f>'Data Catalogue 2023_RSS'!D501</f>
        <v>127.3</v>
      </c>
      <c r="E501" s="31" t="str">
        <f>'Data Catalogue 2023_RSS'!E501</f>
        <v>Litigation claims and cases</v>
      </c>
      <c r="F501" s="32">
        <f>VLOOKUP('Data Catalogue 2023_RSS'!F501,'Codebook Machine Read'!J:K,2,FALSE)</f>
        <v>5</v>
      </c>
      <c r="G501" s="32">
        <f>VLOOKUP('Data Catalogue 2023_RSS'!G501,'Codebook Machine Read'!AE:AF,2,FALSE)</f>
        <v>14</v>
      </c>
      <c r="H501" s="32" t="str">
        <f>'Data Catalogue 2023_RSS'!H501</f>
        <v>sector</v>
      </c>
      <c r="I501" s="32">
        <f>'Data Catalogue 2023_RSS'!I501</f>
        <v>247</v>
      </c>
      <c r="J501" s="30" t="str">
        <f>'Data Catalogue 2023_RSS'!J501</f>
        <v>others.phy.litigcase.sector.doe</v>
      </c>
      <c r="K501" s="30" t="str">
        <f>'Data Catalogue 2023_RSS'!K501</f>
        <v>others.phy.litigcase.sector.doe.127.3</v>
      </c>
      <c r="L501" s="31" t="str">
        <f>'Data Catalogue 2023_RSS'!L501</f>
        <v>1. Laws and policies (International and local)
2. DOE</v>
      </c>
      <c r="M501" s="32" cm="1">
        <f t="array" ref="M501">INDEX('Codebook Machine Read'!T:T,MATCH(TRUE,INDEX('Codebook Machine Read'!S:S='Data Catalogue 2023_RSS'!M501,0),0))</f>
        <v>98</v>
      </c>
      <c r="N501" s="32">
        <f>VLOOKUP('Data Catalogue 2023_RSS'!N501,'Codebook Machine Read'!D:E,2,FALSE)</f>
        <v>36</v>
      </c>
      <c r="O501" s="32">
        <f>VLOOKUP('Data Catalogue 2023_RSS'!O501,'Codebook Machine Read'!A:B,2,FALSE)</f>
        <v>1</v>
      </c>
      <c r="P501" s="33">
        <f>VLOOKUP('Data Catalogue 2023_RSS'!P501,'Codebook Machine Read'!V:W,2,FALSE)</f>
        <v>29</v>
      </c>
      <c r="Q501" s="32">
        <f>VLOOKUP('Data Catalogue 2023_RSS'!Q501,'Codebook Machine Read'!Y:Z,2,FALSE)</f>
        <v>4</v>
      </c>
      <c r="R501" s="32">
        <f>VLOOKUP('Data Catalogue 2023_RSS'!R501,'Codebook Machine Read'!AB:AC,2,FALSE)</f>
        <v>1</v>
      </c>
      <c r="S501" s="34">
        <f>VLOOKUP('Data Catalogue 2023_Excel'!R501,'Codebook Machine Read'!G:H,2,FALSE)</f>
        <v>1</v>
      </c>
      <c r="T501" s="36">
        <f>'Data Catalogue 2023_RSS'!T501</f>
        <v>2014</v>
      </c>
      <c r="U501" s="36">
        <f>'Data Catalogue 2023_RSS'!U501</f>
        <v>2022</v>
      </c>
      <c r="V501" s="34">
        <f>VLOOKUP('Data Catalogue 2023_Excel'!S501,'Codebook Machine Read'!$P:$Q,2, FALSE)</f>
        <v>4</v>
      </c>
      <c r="W501" s="31" t="str">
        <f>'Data Catalogue 2023_RSS'!W501</f>
        <v>https://www.doe.gov.my/portalv1/en/awam/maklumat-umum/paparan-kes-mahkamah</v>
      </c>
      <c r="X501" s="35">
        <f>'Data Catalogue 2023_RSS'!X501</f>
        <v>0</v>
      </c>
      <c r="Y501" s="35">
        <f>'Data Catalogue 2023_RSS'!Y501</f>
        <v>0</v>
      </c>
      <c r="Z501" s="35">
        <f>'Data Catalogue 2023_RSS'!Z501</f>
        <v>1</v>
      </c>
      <c r="AA501" s="35">
        <f>'Data Catalogue 2023_RSS'!AA501</f>
        <v>1</v>
      </c>
      <c r="AB501" s="35">
        <f>'Data Catalogue 2023_RSS'!AB501</f>
        <v>0</v>
      </c>
      <c r="AC501" s="35">
        <f>'Data Catalogue 2023_RSS'!AC501</f>
        <v>0</v>
      </c>
      <c r="AD501" s="35">
        <f>'Data Catalogue 2023_RSS'!AD501</f>
        <v>0</v>
      </c>
      <c r="AE501" s="35">
        <f>'Data Catalogue 2023_RSS'!AE501</f>
        <v>0</v>
      </c>
      <c r="AF501" s="31" t="str">
        <f>'Data Catalogue 2023_RSS'!AF501</f>
        <v>Department of Environment (DOE) publishes court cases on their website with the name of offender, type of offence, and penalty on monthly basis.</v>
      </c>
    </row>
    <row r="502" spans="1:32" x14ac:dyDescent="0.2">
      <c r="A502" s="30">
        <f>'Data Catalogue 2023_RSS'!A502</f>
        <v>500</v>
      </c>
      <c r="B502" s="30">
        <f>'Data Catalogue 2023_RSS'!B502</f>
        <v>127</v>
      </c>
      <c r="C502" s="30">
        <f>'Data Catalogue 2023_RSS'!C502</f>
        <v>4</v>
      </c>
      <c r="D502" s="30" t="str">
        <f>'Data Catalogue 2023_RSS'!D502</f>
        <v>127.4</v>
      </c>
      <c r="E502" s="31" t="str">
        <f>'Data Catalogue 2023_RSS'!E502</f>
        <v>Litigation claims and cases</v>
      </c>
      <c r="F502" s="32">
        <f>VLOOKUP('Data Catalogue 2023_RSS'!F502,'Codebook Machine Read'!J:K,2,FALSE)</f>
        <v>5</v>
      </c>
      <c r="G502" s="32">
        <f>VLOOKUP('Data Catalogue 2023_RSS'!G502,'Codebook Machine Read'!AE:AF,2,FALSE)</f>
        <v>14</v>
      </c>
      <c r="H502" s="32" t="str">
        <f>'Data Catalogue 2023_RSS'!H502</f>
        <v>sector</v>
      </c>
      <c r="I502" s="32">
        <f>'Data Catalogue 2023_RSS'!I502</f>
        <v>247</v>
      </c>
      <c r="J502" s="30" t="str">
        <f>'Data Catalogue 2023_RSS'!J502</f>
        <v>others.phy.litigcase.sector.lse</v>
      </c>
      <c r="K502" s="30" t="str">
        <f>'Data Catalogue 2023_RSS'!K502</f>
        <v>others.phy.litigcase.sector.lse.127.4</v>
      </c>
      <c r="L502" s="31" t="str">
        <f>'Data Catalogue 2023_RSS'!L502</f>
        <v>1. Laws and policies (International and local)
2. DOE</v>
      </c>
      <c r="M502" s="32" cm="1">
        <f t="array" ref="M502">INDEX('Codebook Machine Read'!T:T,MATCH(TRUE,INDEX('Codebook Machine Read'!S:S='Data Catalogue 2023_RSS'!M502,0),0))</f>
        <v>98</v>
      </c>
      <c r="N502" s="32">
        <f>VLOOKUP('Data Catalogue 2023_RSS'!N502,'Codebook Machine Read'!D:E,2,FALSE)</f>
        <v>36</v>
      </c>
      <c r="O502" s="32">
        <f>VLOOKUP('Data Catalogue 2023_RSS'!O502,'Codebook Machine Read'!A:B,2,FALSE)</f>
        <v>1</v>
      </c>
      <c r="P502" s="33">
        <f>VLOOKUP('Data Catalogue 2023_RSS'!P502,'Codebook Machine Read'!V:W,2,FALSE)</f>
        <v>84</v>
      </c>
      <c r="Q502" s="32">
        <f>VLOOKUP('Data Catalogue 2023_RSS'!Q502,'Codebook Machine Read'!Y:Z,2,FALSE)</f>
        <v>5</v>
      </c>
      <c r="R502" s="32">
        <f>VLOOKUP('Data Catalogue 2023_RSS'!R502,'Codebook Machine Read'!AB:AC,2,FALSE)</f>
        <v>2</v>
      </c>
      <c r="S502" s="34">
        <f>VLOOKUP('Data Catalogue 2023_Excel'!R502,'Codebook Machine Read'!G:H,2,FALSE)</f>
        <v>1</v>
      </c>
      <c r="T502" s="36">
        <f>'Data Catalogue 2023_RSS'!T502</f>
        <v>2021</v>
      </c>
      <c r="U502" s="36">
        <f>'Data Catalogue 2023_RSS'!U502</f>
        <v>2021</v>
      </c>
      <c r="V502" s="34">
        <f>VLOOKUP('Data Catalogue 2023_Excel'!S502,'Codebook Machine Read'!$P:$Q,2, FALSE)</f>
        <v>99</v>
      </c>
      <c r="W502" s="31" t="str">
        <f>'Data Catalogue 2023_RSS'!W502</f>
        <v>https://www.lse.ac.uk/granthaminstitute/wp-content/uploads/2021/07/Global-trends-in-climate-change-litigation_2021-snapshot.pdf</v>
      </c>
      <c r="X502" s="35">
        <f>'Data Catalogue 2023_RSS'!X502</f>
        <v>0</v>
      </c>
      <c r="Y502" s="35">
        <f>'Data Catalogue 2023_RSS'!Y502</f>
        <v>0</v>
      </c>
      <c r="Z502" s="35">
        <f>'Data Catalogue 2023_RSS'!Z502</f>
        <v>1</v>
      </c>
      <c r="AA502" s="35">
        <f>'Data Catalogue 2023_RSS'!AA502</f>
        <v>1</v>
      </c>
      <c r="AB502" s="35">
        <f>'Data Catalogue 2023_RSS'!AB502</f>
        <v>0</v>
      </c>
      <c r="AC502" s="35">
        <f>'Data Catalogue 2023_RSS'!AC502</f>
        <v>0</v>
      </c>
      <c r="AD502" s="35">
        <f>'Data Catalogue 2023_RSS'!AD502</f>
        <v>0</v>
      </c>
      <c r="AE502" s="35">
        <f>'Data Catalogue 2023_RSS'!AE502</f>
        <v>0</v>
      </c>
      <c r="AF502" s="31" t="str">
        <f>'Data Catalogue 2023_RSS'!AF502</f>
        <v>Simplified trend of total cases data for certain countries (including Malaysia) is available at https://www.lse.ac.uk/granthaminstitute/wp-content/uploads/2021/07/Global-trends-in-climate-change-litigation_2021-snapshot.pdf</v>
      </c>
    </row>
    <row r="503" spans="1:32" x14ac:dyDescent="0.2">
      <c r="A503" s="30">
        <f>'Data Catalogue 2023_RSS'!A503</f>
        <v>501</v>
      </c>
      <c r="B503" s="30">
        <f>'Data Catalogue 2023_RSS'!B503</f>
        <v>127</v>
      </c>
      <c r="C503" s="30">
        <f>'Data Catalogue 2023_RSS'!C503</f>
        <v>5</v>
      </c>
      <c r="D503" s="30" t="str">
        <f>'Data Catalogue 2023_RSS'!D503</f>
        <v>127.5</v>
      </c>
      <c r="E503" s="31" t="str">
        <f>'Data Catalogue 2023_RSS'!E503</f>
        <v>Litigation claims and cases</v>
      </c>
      <c r="F503" s="32">
        <f>VLOOKUP('Data Catalogue 2023_RSS'!F503,'Codebook Machine Read'!J:K,2,FALSE)</f>
        <v>5</v>
      </c>
      <c r="G503" s="32">
        <f>VLOOKUP('Data Catalogue 2023_RSS'!G503,'Codebook Machine Read'!AE:AF,2,FALSE)</f>
        <v>14</v>
      </c>
      <c r="H503" s="32" t="str">
        <f>'Data Catalogue 2023_RSS'!H503</f>
        <v>sector</v>
      </c>
      <c r="I503" s="32">
        <f>'Data Catalogue 2023_RSS'!I503</f>
        <v>247</v>
      </c>
      <c r="J503" s="30" t="str">
        <f>'Data Catalogue 2023_RSS'!J503</f>
        <v>others.phy.litigcase.sector.lse</v>
      </c>
      <c r="K503" s="30" t="str">
        <f>'Data Catalogue 2023_RSS'!K503</f>
        <v>others.phy.litigcase.sector.lse.127.5</v>
      </c>
      <c r="L503" s="31" t="str">
        <f>'Data Catalogue 2023_RSS'!L503</f>
        <v>1. Laws and policies (International and local)
2. DOE</v>
      </c>
      <c r="M503" s="32" cm="1">
        <f t="array" ref="M503">INDEX('Codebook Machine Read'!T:T,MATCH(TRUE,INDEX('Codebook Machine Read'!S:S='Data Catalogue 2023_RSS'!M503,0),0))</f>
        <v>98</v>
      </c>
      <c r="N503" s="32">
        <f>VLOOKUP('Data Catalogue 2023_RSS'!N503,'Codebook Machine Read'!D:E,2,FALSE)</f>
        <v>36</v>
      </c>
      <c r="O503" s="32">
        <f>VLOOKUP('Data Catalogue 2023_RSS'!O503,'Codebook Machine Read'!A:B,2,FALSE)</f>
        <v>1</v>
      </c>
      <c r="P503" s="33">
        <f>VLOOKUP('Data Catalogue 2023_RSS'!P503,'Codebook Machine Read'!V:W,2,FALSE)</f>
        <v>84</v>
      </c>
      <c r="Q503" s="32">
        <f>VLOOKUP('Data Catalogue 2023_RSS'!Q503,'Codebook Machine Read'!Y:Z,2,FALSE)</f>
        <v>5</v>
      </c>
      <c r="R503" s="32">
        <f>VLOOKUP('Data Catalogue 2023_RSS'!R503,'Codebook Machine Read'!AB:AC,2,FALSE)</f>
        <v>2</v>
      </c>
      <c r="S503" s="34">
        <f>VLOOKUP('Data Catalogue 2023_Excel'!R503,'Codebook Machine Read'!G:H,2,FALSE)</f>
        <v>1</v>
      </c>
      <c r="T503" s="36">
        <f>'Data Catalogue 2023_RSS'!T503</f>
        <v>0</v>
      </c>
      <c r="U503" s="36">
        <f>'Data Catalogue 2023_RSS'!U503</f>
        <v>0</v>
      </c>
      <c r="V503" s="34">
        <f>VLOOKUP('Data Catalogue 2023_Excel'!S503,'Codebook Machine Read'!$P:$Q,2, FALSE)</f>
        <v>12</v>
      </c>
      <c r="W503" s="31" t="str">
        <f>'Data Catalogue 2023_RSS'!W503</f>
        <v>https://climate-laws.org/</v>
      </c>
      <c r="X503" s="35">
        <f>'Data Catalogue 2023_RSS'!X503</f>
        <v>0</v>
      </c>
      <c r="Y503" s="35">
        <f>'Data Catalogue 2023_RSS'!Y503</f>
        <v>0</v>
      </c>
      <c r="Z503" s="35">
        <f>'Data Catalogue 2023_RSS'!Z503</f>
        <v>1</v>
      </c>
      <c r="AA503" s="35">
        <f>'Data Catalogue 2023_RSS'!AA503</f>
        <v>1</v>
      </c>
      <c r="AB503" s="35">
        <f>'Data Catalogue 2023_RSS'!AB503</f>
        <v>0</v>
      </c>
      <c r="AC503" s="35">
        <f>'Data Catalogue 2023_RSS'!AC503</f>
        <v>0</v>
      </c>
      <c r="AD503" s="35">
        <f>'Data Catalogue 2023_RSS'!AD503</f>
        <v>0</v>
      </c>
      <c r="AE503" s="35">
        <f>'Data Catalogue 2023_RSS'!AE503</f>
        <v>0</v>
      </c>
      <c r="AF503" s="31" t="str">
        <f>'Data Catalogue 2023_RSS'!AF503</f>
        <v>A website of climate litigation cases by countries and its enforcement law within climate change.</v>
      </c>
    </row>
    <row r="504" spans="1:32" x14ac:dyDescent="0.2">
      <c r="A504" s="30">
        <f>'Data Catalogue 2023_RSS'!A504</f>
        <v>502</v>
      </c>
      <c r="B504" s="30">
        <f>'Data Catalogue 2023_RSS'!B504</f>
        <v>128</v>
      </c>
      <c r="C504" s="30">
        <f>'Data Catalogue 2023_RSS'!C504</f>
        <v>1</v>
      </c>
      <c r="D504" s="30" t="str">
        <f>'Data Catalogue 2023_RSS'!D504</f>
        <v>128.1</v>
      </c>
      <c r="E504" s="31" t="str">
        <f>'Data Catalogue 2023_RSS'!E504</f>
        <v>Environmental impact assessment (e.g. carbon footprint, pollution levels, and resource consumption)</v>
      </c>
      <c r="F504" s="32">
        <f>VLOOKUP('Data Catalogue 2023_RSS'!F504,'Codebook Machine Read'!J:K,2,FALSE)</f>
        <v>2</v>
      </c>
      <c r="G504" s="32">
        <f>VLOOKUP('Data Catalogue 2023_RSS'!G504,'Codebook Machine Read'!AE:AF,2,FALSE)</f>
        <v>14</v>
      </c>
      <c r="H504" s="32" t="str">
        <f>'Data Catalogue 2023_RSS'!H504</f>
        <v>country</v>
      </c>
      <c r="I504" s="32">
        <f>'Data Catalogue 2023_RSS'!I504</f>
        <v>248</v>
      </c>
      <c r="J504" s="30" t="str">
        <f>'Data Catalogue 2023_RSS'!J504</f>
        <v>others.combmet.eia.country.unep</v>
      </c>
      <c r="K504" s="30" t="str">
        <f>'Data Catalogue 2023_RSS'!K504</f>
        <v>others.combmet.eia.country.unep.128.1</v>
      </c>
      <c r="L504" s="31" t="str">
        <f>'Data Catalogue 2023_RSS'!L504</f>
        <v>Environmental Quality Act 1974 (EQA)</v>
      </c>
      <c r="M504" s="32" cm="1">
        <f t="array" ref="M504">INDEX('Codebook Machine Read'!T:T,MATCH(TRUE,INDEX('Codebook Machine Read'!S:S='Data Catalogue 2023_RSS'!M504,0),0))</f>
        <v>0</v>
      </c>
      <c r="N504" s="32">
        <f>VLOOKUP('Data Catalogue 2023_RSS'!N504,'Codebook Machine Read'!D:E,2,FALSE)</f>
        <v>9</v>
      </c>
      <c r="O504" s="32">
        <f>VLOOKUP('Data Catalogue 2023_RSS'!O504,'Codebook Machine Read'!A:B,2,FALSE)</f>
        <v>1</v>
      </c>
      <c r="P504" s="33">
        <f>VLOOKUP('Data Catalogue 2023_RSS'!P504,'Codebook Machine Read'!V:W,2,FALSE)</f>
        <v>137</v>
      </c>
      <c r="Q504" s="32">
        <f>VLOOKUP('Data Catalogue 2023_RSS'!Q504,'Codebook Machine Read'!Y:Z,2,FALSE)</f>
        <v>3</v>
      </c>
      <c r="R504" s="32">
        <f>VLOOKUP('Data Catalogue 2023_RSS'!R504,'Codebook Machine Read'!AB:AC,2,FALSE)</f>
        <v>2</v>
      </c>
      <c r="S504" s="34">
        <f>VLOOKUP('Data Catalogue 2023_Excel'!R504,'Codebook Machine Read'!G:H,2,FALSE)</f>
        <v>1</v>
      </c>
      <c r="T504" s="36">
        <f>'Data Catalogue 2023_RSS'!T504</f>
        <v>2018</v>
      </c>
      <c r="U504" s="36">
        <f>'Data Catalogue 2023_RSS'!U504</f>
        <v>2018</v>
      </c>
      <c r="V504" s="34">
        <f>VLOOKUP('Data Catalogue 2023_Excel'!S504,'Codebook Machine Read'!$P:$Q,2, FALSE)</f>
        <v>99</v>
      </c>
      <c r="W504" s="31" t="str">
        <f>'Data Catalogue 2023_RSS'!W504</f>
        <v>https://www.unep.org/resources/assessment/assessing-environmental-impacts-global-review-legislation</v>
      </c>
      <c r="X504" s="35">
        <f>'Data Catalogue 2023_RSS'!X504</f>
        <v>0</v>
      </c>
      <c r="Y504" s="35">
        <f>'Data Catalogue 2023_RSS'!Y504</f>
        <v>1</v>
      </c>
      <c r="Z504" s="35">
        <f>'Data Catalogue 2023_RSS'!Z504</f>
        <v>0</v>
      </c>
      <c r="AA504" s="35">
        <f>'Data Catalogue 2023_RSS'!AA504</f>
        <v>1</v>
      </c>
      <c r="AB504" s="35">
        <f>'Data Catalogue 2023_RSS'!AB504</f>
        <v>0</v>
      </c>
      <c r="AC504" s="35">
        <f>'Data Catalogue 2023_RSS'!AC504</f>
        <v>0</v>
      </c>
      <c r="AD504" s="35">
        <f>'Data Catalogue 2023_RSS'!AD504</f>
        <v>1</v>
      </c>
      <c r="AE504" s="35">
        <f>'Data Catalogue 2023_RSS'!AE504</f>
        <v>1</v>
      </c>
      <c r="AF504" s="31" t="str">
        <f>'Data Catalogue 2023_RSS'!AF504</f>
        <v>Data is not available. UNEP's report provides an overview of the current status of national legislation and institutional arrangements of relevance to EIAs and SEAs across the globe, as well as emerging issues and trends. Latest update in year 2018.</v>
      </c>
    </row>
    <row r="505" spans="1:32" x14ac:dyDescent="0.2">
      <c r="A505" s="30">
        <f>'Data Catalogue 2023_RSS'!A505</f>
        <v>503</v>
      </c>
      <c r="B505" s="30">
        <f>'Data Catalogue 2023_RSS'!B505</f>
        <v>128</v>
      </c>
      <c r="C505" s="30">
        <f>'Data Catalogue 2023_RSS'!C505</f>
        <v>2</v>
      </c>
      <c r="D505" s="30" t="str">
        <f>'Data Catalogue 2023_RSS'!D505</f>
        <v>128.2</v>
      </c>
      <c r="E505" s="31" t="str">
        <f>'Data Catalogue 2023_RSS'!E505</f>
        <v>Environmental impact assessment (e.g. carbon footprint, pollution levels, and resource consumption)</v>
      </c>
      <c r="F505" s="32">
        <f>VLOOKUP('Data Catalogue 2023_RSS'!F505,'Codebook Machine Read'!J:K,2,FALSE)</f>
        <v>2</v>
      </c>
      <c r="G505" s="32">
        <f>VLOOKUP('Data Catalogue 2023_RSS'!G505,'Codebook Machine Read'!AE:AF,2,FALSE)</f>
        <v>14</v>
      </c>
      <c r="H505" s="32" t="str">
        <f>'Data Catalogue 2023_RSS'!H505</f>
        <v>entity</v>
      </c>
      <c r="I505" s="32">
        <f>'Data Catalogue 2023_RSS'!I505</f>
        <v>249</v>
      </c>
      <c r="J505" s="30" t="str">
        <f>'Data Catalogue 2023_RSS'!J505</f>
        <v>others.combmet.eia.entity.doe</v>
      </c>
      <c r="K505" s="30" t="str">
        <f>'Data Catalogue 2023_RSS'!K505</f>
        <v>others.combmet.eia.entity.doe.128.2</v>
      </c>
      <c r="L505" s="31" t="str">
        <f>'Data Catalogue 2023_RSS'!L505</f>
        <v>Environmental Quality Act 1974 (EQA)</v>
      </c>
      <c r="M505" s="32" cm="1">
        <f t="array" ref="M505">INDEX('Codebook Machine Read'!T:T,MATCH(TRUE,INDEX('Codebook Machine Read'!S:S='Data Catalogue 2023_RSS'!M505,0),0))</f>
        <v>0</v>
      </c>
      <c r="N505" s="32">
        <f>VLOOKUP('Data Catalogue 2023_RSS'!N505,'Codebook Machine Read'!D:E,2,FALSE)</f>
        <v>15</v>
      </c>
      <c r="O505" s="32">
        <f>VLOOKUP('Data Catalogue 2023_RSS'!O505,'Codebook Machine Read'!A:B,2,FALSE)</f>
        <v>1</v>
      </c>
      <c r="P505" s="33">
        <f>VLOOKUP('Data Catalogue 2023_RSS'!P505,'Codebook Machine Read'!V:W,2,FALSE)</f>
        <v>29</v>
      </c>
      <c r="Q505" s="32">
        <f>VLOOKUP('Data Catalogue 2023_RSS'!Q505,'Codebook Machine Read'!Y:Z,2,FALSE)</f>
        <v>4</v>
      </c>
      <c r="R505" s="32">
        <f>VLOOKUP('Data Catalogue 2023_RSS'!R505,'Codebook Machine Read'!AB:AC,2,FALSE)</f>
        <v>1</v>
      </c>
      <c r="S505" s="34">
        <f>VLOOKUP('Data Catalogue 2023_Excel'!R505,'Codebook Machine Read'!G:H,2,FALSE)</f>
        <v>1</v>
      </c>
      <c r="T505" s="36">
        <f>'Data Catalogue 2023_RSS'!T505</f>
        <v>2023</v>
      </c>
      <c r="U505" s="36">
        <f>'Data Catalogue 2023_RSS'!U505</f>
        <v>2023</v>
      </c>
      <c r="V505" s="34">
        <f>VLOOKUP('Data Catalogue 2023_Excel'!S505,'Codebook Machine Read'!$P:$Q,2, FALSE)</f>
        <v>99</v>
      </c>
      <c r="W505" s="31" t="str">
        <f>'Data Catalogue 2023_RSS'!W505</f>
        <v>https://www.doe.gov.my/en/category/eia-report/</v>
      </c>
      <c r="X505" s="35">
        <f>'Data Catalogue 2023_RSS'!X505</f>
        <v>0</v>
      </c>
      <c r="Y505" s="35">
        <f>'Data Catalogue 2023_RSS'!Y505</f>
        <v>1</v>
      </c>
      <c r="Z505" s="35">
        <f>'Data Catalogue 2023_RSS'!Z505</f>
        <v>0</v>
      </c>
      <c r="AA505" s="35">
        <f>'Data Catalogue 2023_RSS'!AA505</f>
        <v>1</v>
      </c>
      <c r="AB505" s="35">
        <f>'Data Catalogue 2023_RSS'!AB505</f>
        <v>0</v>
      </c>
      <c r="AC505" s="35">
        <f>'Data Catalogue 2023_RSS'!AC505</f>
        <v>0</v>
      </c>
      <c r="AD505" s="35">
        <f>'Data Catalogue 2023_RSS'!AD505</f>
        <v>1</v>
      </c>
      <c r="AE505" s="35">
        <f>'Data Catalogue 2023_RSS'!AE505</f>
        <v>1</v>
      </c>
      <c r="AF505" s="31" t="str">
        <f>'Data Catalogue 2023_RSS'!AF505</f>
        <v>Data is readily available. Does not provide historical EIA report by companies.</v>
      </c>
    </row>
  </sheetData>
  <autoFilter ref="A2:AF505" xr:uid="{5052DFD4-5007-4349-A1DA-558B88F4F31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EE82-006F-4C92-8330-12B7BDD1A10E}">
  <sheetPr>
    <tabColor theme="3"/>
  </sheetPr>
  <dimension ref="A1"/>
  <sheetViews>
    <sheetView workbookViewId="0">
      <selection activeCell="F3" sqref="F3:F40"/>
    </sheetView>
  </sheetViews>
  <sheetFormatPr defaultRowHeight="15" x14ac:dyDescent="0.25"/>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FD632-F768-44F4-854A-737709064421}">
  <sheetPr>
    <tabColor rgb="FF3333FF"/>
  </sheetPr>
  <dimension ref="A1"/>
  <sheetViews>
    <sheetView workbookViewId="0">
      <selection activeCell="F3" sqref="F3:F40"/>
    </sheetView>
  </sheetViews>
  <sheetFormatPr defaultRowHeight="15" x14ac:dyDescent="0.25"/>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46F7D-CCC7-42BE-B4B6-52066BAFF729}">
  <sheetPr>
    <tabColor rgb="FF3333FF"/>
  </sheetPr>
  <dimension ref="A1:AJ161"/>
  <sheetViews>
    <sheetView topLeftCell="J1" zoomScale="90" workbookViewId="0">
      <selection activeCell="F3" sqref="F3:F40"/>
    </sheetView>
  </sheetViews>
  <sheetFormatPr defaultColWidth="8.7109375" defaultRowHeight="14.25" x14ac:dyDescent="0.2"/>
  <cols>
    <col min="1" max="1" width="16.28515625" style="63" customWidth="1"/>
    <col min="2" max="3" width="8.7109375" style="63"/>
    <col min="4" max="4" width="35.7109375" style="63" customWidth="1"/>
    <col min="5" max="6" width="8.7109375" style="63"/>
    <col min="7" max="7" width="13.28515625" style="63" customWidth="1"/>
    <col min="8" max="9" width="8.7109375" style="63"/>
    <col min="10" max="10" width="20.42578125" style="63" customWidth="1"/>
    <col min="11" max="12" width="8.7109375" style="63"/>
    <col min="13" max="13" width="9.28515625" style="63" bestFit="1" customWidth="1"/>
    <col min="14" max="15" width="8.7109375" style="63"/>
    <col min="16" max="16" width="9.28515625" style="63" bestFit="1" customWidth="1"/>
    <col min="17" max="17" width="8.7109375" style="63"/>
    <col min="18" max="18" width="8.7109375" style="63" customWidth="1"/>
    <col min="19" max="19" width="32.28515625" style="63" customWidth="1"/>
    <col min="20" max="21" width="8.7109375" style="63" customWidth="1"/>
    <col min="22" max="22" width="19.28515625" style="63" customWidth="1"/>
    <col min="23" max="24" width="8.7109375" style="63" customWidth="1"/>
    <col min="25" max="25" width="11.7109375" style="63" customWidth="1"/>
    <col min="26" max="34" width="8.7109375" style="63" customWidth="1"/>
    <col min="35" max="16384" width="8.7109375" style="63"/>
  </cols>
  <sheetData>
    <row r="1" spans="1:36" x14ac:dyDescent="0.2">
      <c r="A1" s="66" t="s">
        <v>1178</v>
      </c>
      <c r="D1" s="66"/>
      <c r="V1" s="66" t="s">
        <v>1179</v>
      </c>
    </row>
    <row r="2" spans="1:36" ht="15" x14ac:dyDescent="0.25">
      <c r="A2" s="64" t="s">
        <v>142</v>
      </c>
      <c r="B2" s="73" t="s">
        <v>1180</v>
      </c>
      <c r="D2" s="64" t="s">
        <v>141</v>
      </c>
      <c r="E2" s="73" t="s">
        <v>1180</v>
      </c>
      <c r="G2" s="64" t="s">
        <v>1181</v>
      </c>
      <c r="H2" s="73" t="s">
        <v>1180</v>
      </c>
      <c r="J2" s="64" t="s">
        <v>138</v>
      </c>
      <c r="K2" s="73" t="s">
        <v>1180</v>
      </c>
      <c r="M2" s="64" t="s">
        <v>149</v>
      </c>
      <c r="N2" s="73" t="s">
        <v>1180</v>
      </c>
      <c r="P2" s="64" t="s">
        <v>151</v>
      </c>
      <c r="Q2" s="73" t="s">
        <v>1180</v>
      </c>
      <c r="S2" s="64" t="s">
        <v>140</v>
      </c>
      <c r="T2" s="73" t="s">
        <v>1180</v>
      </c>
      <c r="V2" s="64" t="s">
        <v>148</v>
      </c>
      <c r="W2" s="73" t="s">
        <v>1180</v>
      </c>
      <c r="Y2" s="64" t="s">
        <v>1127</v>
      </c>
      <c r="Z2" s="73" t="s">
        <v>1180</v>
      </c>
      <c r="AB2" s="64" t="s">
        <v>1128</v>
      </c>
      <c r="AC2" s="73" t="s">
        <v>1180</v>
      </c>
      <c r="AE2" s="64" t="s">
        <v>13</v>
      </c>
      <c r="AF2" s="73" t="s">
        <v>1180</v>
      </c>
    </row>
    <row r="3" spans="1:36" ht="15" x14ac:dyDescent="0.2">
      <c r="A3" s="63" t="s">
        <v>683</v>
      </c>
      <c r="B3" s="63">
        <v>0</v>
      </c>
      <c r="D3" s="68" t="s">
        <v>703</v>
      </c>
      <c r="E3" s="63">
        <v>1</v>
      </c>
      <c r="G3" s="63" t="s">
        <v>205</v>
      </c>
      <c r="H3" s="63">
        <v>0</v>
      </c>
      <c r="J3" s="63" t="s">
        <v>154</v>
      </c>
      <c r="K3" s="63">
        <v>1</v>
      </c>
      <c r="M3" s="63" t="s">
        <v>205</v>
      </c>
      <c r="N3" s="63">
        <v>0</v>
      </c>
      <c r="P3" s="63" t="s">
        <v>205</v>
      </c>
      <c r="Q3" s="63">
        <v>0</v>
      </c>
      <c r="S3" s="63">
        <v>0</v>
      </c>
      <c r="T3" s="63">
        <v>0</v>
      </c>
      <c r="V3" s="63" t="s">
        <v>1182</v>
      </c>
      <c r="W3" s="63">
        <v>0</v>
      </c>
      <c r="Y3" s="63" t="s">
        <v>170</v>
      </c>
      <c r="Z3" s="63">
        <v>0</v>
      </c>
      <c r="AB3" s="63" t="s">
        <v>170</v>
      </c>
      <c r="AC3" s="63">
        <v>0</v>
      </c>
      <c r="AE3" s="63" t="s">
        <v>1183</v>
      </c>
      <c r="AF3" s="63">
        <v>1</v>
      </c>
      <c r="AI3" s="65"/>
      <c r="AJ3" s="65"/>
    </row>
    <row r="4" spans="1:36" ht="15" x14ac:dyDescent="0.2">
      <c r="A4" s="63" t="s">
        <v>157</v>
      </c>
      <c r="B4" s="63">
        <v>1</v>
      </c>
      <c r="D4" s="68" t="s">
        <v>190</v>
      </c>
      <c r="E4" s="63">
        <v>2</v>
      </c>
      <c r="G4" s="63" t="s">
        <v>161</v>
      </c>
      <c r="H4" s="63">
        <v>1</v>
      </c>
      <c r="J4" s="63" t="s">
        <v>229</v>
      </c>
      <c r="K4" s="63">
        <v>2</v>
      </c>
      <c r="M4" s="63" t="s">
        <v>160</v>
      </c>
      <c r="N4" s="63">
        <v>1</v>
      </c>
      <c r="P4" s="63" t="s">
        <v>523</v>
      </c>
      <c r="Q4" s="63">
        <v>1</v>
      </c>
      <c r="S4" s="69" t="s">
        <v>683</v>
      </c>
      <c r="T4" s="63">
        <v>0</v>
      </c>
      <c r="V4" s="63" t="s">
        <v>1246</v>
      </c>
      <c r="W4" s="63">
        <v>1</v>
      </c>
      <c r="Y4" s="63" t="s">
        <v>1185</v>
      </c>
      <c r="Z4" s="63">
        <v>1</v>
      </c>
      <c r="AB4" s="63" t="s">
        <v>1186</v>
      </c>
      <c r="AC4" s="63">
        <v>1</v>
      </c>
      <c r="AE4" s="63" t="s">
        <v>1187</v>
      </c>
      <c r="AF4" s="63">
        <v>2</v>
      </c>
      <c r="AI4" s="65"/>
      <c r="AJ4" s="65"/>
    </row>
    <row r="5" spans="1:36" ht="15" x14ac:dyDescent="0.2">
      <c r="A5" s="63" t="s">
        <v>176</v>
      </c>
      <c r="B5" s="63">
        <v>2</v>
      </c>
      <c r="C5" s="66"/>
      <c r="D5" s="68" t="s">
        <v>312</v>
      </c>
      <c r="E5" s="63">
        <v>3</v>
      </c>
      <c r="G5" s="63" t="s">
        <v>168</v>
      </c>
      <c r="H5" s="63">
        <v>2</v>
      </c>
      <c r="J5" s="63" t="s">
        <v>246</v>
      </c>
      <c r="K5" s="63">
        <v>3</v>
      </c>
      <c r="M5" s="63" t="s">
        <v>165</v>
      </c>
      <c r="N5" s="63">
        <v>2</v>
      </c>
      <c r="P5" s="63" t="s">
        <v>344</v>
      </c>
      <c r="Q5" s="63">
        <v>2</v>
      </c>
      <c r="S5" s="69" t="s">
        <v>205</v>
      </c>
      <c r="T5" s="63">
        <v>0</v>
      </c>
      <c r="V5" s="63" t="s">
        <v>1191</v>
      </c>
      <c r="W5" s="63">
        <v>2</v>
      </c>
      <c r="Y5" s="63" t="s">
        <v>1188</v>
      </c>
      <c r="Z5" s="63">
        <v>2</v>
      </c>
      <c r="AB5" s="63" t="s">
        <v>1189</v>
      </c>
      <c r="AC5" s="63">
        <v>2</v>
      </c>
      <c r="AE5" s="63" t="s">
        <v>1190</v>
      </c>
      <c r="AF5" s="63">
        <v>3</v>
      </c>
      <c r="AI5" s="65"/>
      <c r="AJ5" s="65"/>
    </row>
    <row r="6" spans="1:36" ht="15" x14ac:dyDescent="0.2">
      <c r="D6" s="68" t="s">
        <v>1797</v>
      </c>
      <c r="E6" s="63">
        <v>4</v>
      </c>
      <c r="G6" s="63" t="s">
        <v>328</v>
      </c>
      <c r="H6" s="63">
        <v>3</v>
      </c>
      <c r="J6" s="63" t="s">
        <v>324</v>
      </c>
      <c r="K6" s="63">
        <v>4</v>
      </c>
      <c r="M6" s="63" t="s">
        <v>337</v>
      </c>
      <c r="N6" s="63">
        <v>3</v>
      </c>
      <c r="P6" s="63" t="s">
        <v>515</v>
      </c>
      <c r="Q6" s="63">
        <v>3</v>
      </c>
      <c r="S6" s="69" t="s">
        <v>620</v>
      </c>
      <c r="T6" s="63">
        <v>1</v>
      </c>
      <c r="V6" s="63" t="s">
        <v>963</v>
      </c>
      <c r="W6" s="63">
        <v>3</v>
      </c>
      <c r="Y6" s="63" t="s">
        <v>1192</v>
      </c>
      <c r="Z6" s="63">
        <v>3</v>
      </c>
      <c r="AE6" s="63" t="s">
        <v>1193</v>
      </c>
      <c r="AF6" s="63">
        <v>4</v>
      </c>
      <c r="AI6" s="65"/>
      <c r="AJ6" s="65"/>
    </row>
    <row r="7" spans="1:36" ht="15" x14ac:dyDescent="0.2">
      <c r="D7" s="68" t="s">
        <v>1855</v>
      </c>
      <c r="E7" s="63">
        <v>5</v>
      </c>
      <c r="J7" s="63" t="s">
        <v>395</v>
      </c>
      <c r="K7" s="63">
        <v>5</v>
      </c>
      <c r="P7" s="63" t="s">
        <v>442</v>
      </c>
      <c r="Q7" s="63">
        <v>4</v>
      </c>
      <c r="S7" s="69" t="s">
        <v>777</v>
      </c>
      <c r="T7" s="63">
        <v>1</v>
      </c>
      <c r="V7" s="63" t="s">
        <v>1194</v>
      </c>
      <c r="W7" s="63">
        <v>4</v>
      </c>
      <c r="Y7" s="63" t="s">
        <v>1195</v>
      </c>
      <c r="Z7" s="63">
        <v>4</v>
      </c>
      <c r="AE7" s="63" t="s">
        <v>2129</v>
      </c>
      <c r="AF7" s="63">
        <v>5</v>
      </c>
      <c r="AI7" s="65"/>
      <c r="AJ7" s="65"/>
    </row>
    <row r="8" spans="1:36" ht="15" x14ac:dyDescent="0.2">
      <c r="D8" s="68" t="s">
        <v>331</v>
      </c>
      <c r="E8" s="63">
        <v>6</v>
      </c>
      <c r="J8" s="63" t="s">
        <v>483</v>
      </c>
      <c r="K8" s="63">
        <v>6</v>
      </c>
      <c r="P8" s="63" t="s">
        <v>179</v>
      </c>
      <c r="Q8" s="63">
        <v>5</v>
      </c>
      <c r="S8" s="68" t="s">
        <v>828</v>
      </c>
      <c r="T8" s="63">
        <v>2</v>
      </c>
      <c r="V8" s="63" t="s">
        <v>1184</v>
      </c>
      <c r="W8" s="63">
        <v>5</v>
      </c>
      <c r="Y8" s="63" t="s">
        <v>1196</v>
      </c>
      <c r="Z8" s="63">
        <v>5</v>
      </c>
      <c r="AE8" s="63" t="s">
        <v>2130</v>
      </c>
      <c r="AF8" s="63">
        <v>6</v>
      </c>
      <c r="AI8" s="65"/>
      <c r="AJ8" s="65"/>
    </row>
    <row r="9" spans="1:36" ht="15" x14ac:dyDescent="0.2">
      <c r="D9" s="68" t="s">
        <v>333</v>
      </c>
      <c r="E9" s="63">
        <v>7</v>
      </c>
      <c r="P9" s="63" t="s">
        <v>352</v>
      </c>
      <c r="Q9" s="63">
        <v>6</v>
      </c>
      <c r="S9" s="68" t="s">
        <v>702</v>
      </c>
      <c r="T9" s="63">
        <v>3</v>
      </c>
      <c r="V9" s="63" t="s">
        <v>2127</v>
      </c>
      <c r="W9" s="63">
        <v>6</v>
      </c>
      <c r="Y9" s="63" t="s">
        <v>1199</v>
      </c>
      <c r="Z9" s="63">
        <v>6</v>
      </c>
      <c r="AE9" s="63" t="s">
        <v>1200</v>
      </c>
      <c r="AF9" s="63">
        <v>7</v>
      </c>
      <c r="AI9" s="65"/>
      <c r="AJ9" s="65"/>
    </row>
    <row r="10" spans="1:36" ht="15" x14ac:dyDescent="0.2">
      <c r="D10" s="68" t="s">
        <v>1897</v>
      </c>
      <c r="E10" s="63">
        <v>8</v>
      </c>
      <c r="P10" s="63" t="s">
        <v>162</v>
      </c>
      <c r="Q10" s="63">
        <v>7</v>
      </c>
      <c r="S10" s="68" t="s">
        <v>1083</v>
      </c>
      <c r="T10" s="63">
        <v>4</v>
      </c>
      <c r="V10" s="63" t="s">
        <v>177</v>
      </c>
      <c r="W10" s="63">
        <v>7</v>
      </c>
      <c r="AE10" s="63" t="s">
        <v>1201</v>
      </c>
      <c r="AF10" s="63">
        <v>8</v>
      </c>
      <c r="AI10" s="65"/>
      <c r="AJ10" s="65"/>
    </row>
    <row r="11" spans="1:36" ht="15" x14ac:dyDescent="0.2">
      <c r="D11" s="68" t="s">
        <v>196</v>
      </c>
      <c r="E11" s="63">
        <v>9</v>
      </c>
      <c r="P11" s="63" t="s">
        <v>184</v>
      </c>
      <c r="Q11" s="63">
        <v>8</v>
      </c>
      <c r="S11" s="69" t="s">
        <v>914</v>
      </c>
      <c r="T11" s="63">
        <v>5</v>
      </c>
      <c r="V11" s="63" t="s">
        <v>329</v>
      </c>
      <c r="W11" s="63">
        <v>8</v>
      </c>
      <c r="AE11" s="63" t="s">
        <v>2131</v>
      </c>
      <c r="AF11" s="63">
        <v>9</v>
      </c>
      <c r="AI11" s="65"/>
      <c r="AJ11" s="65"/>
    </row>
    <row r="12" spans="1:36" ht="15" x14ac:dyDescent="0.2">
      <c r="D12" s="68" t="s">
        <v>1907</v>
      </c>
      <c r="E12" s="63">
        <v>10</v>
      </c>
      <c r="P12" s="63" t="s">
        <v>796</v>
      </c>
      <c r="Q12" s="63">
        <v>9</v>
      </c>
      <c r="S12" s="68" t="s">
        <v>709</v>
      </c>
      <c r="T12" s="63">
        <v>6</v>
      </c>
      <c r="V12" s="63" t="s">
        <v>171</v>
      </c>
      <c r="W12" s="63">
        <v>9</v>
      </c>
      <c r="AE12" s="63" t="s">
        <v>2132</v>
      </c>
      <c r="AF12" s="63">
        <v>10</v>
      </c>
      <c r="AI12" s="65"/>
      <c r="AJ12" s="65"/>
    </row>
    <row r="13" spans="1:36" ht="15" x14ac:dyDescent="0.2">
      <c r="D13" s="68" t="s">
        <v>498</v>
      </c>
      <c r="E13" s="63">
        <v>11</v>
      </c>
      <c r="P13" s="63" t="s">
        <v>742</v>
      </c>
      <c r="Q13" s="63">
        <v>10</v>
      </c>
      <c r="S13" s="69" t="s">
        <v>456</v>
      </c>
      <c r="T13" s="63">
        <v>7</v>
      </c>
      <c r="V13" s="63" t="s">
        <v>2123</v>
      </c>
      <c r="W13" s="63">
        <v>10</v>
      </c>
      <c r="AE13" s="63" t="s">
        <v>2133</v>
      </c>
      <c r="AF13" s="63">
        <v>11</v>
      </c>
      <c r="AI13" s="65"/>
      <c r="AJ13" s="65"/>
    </row>
    <row r="14" spans="1:36" ht="15" x14ac:dyDescent="0.2">
      <c r="D14" s="68" t="s">
        <v>357</v>
      </c>
      <c r="E14" s="63">
        <v>12</v>
      </c>
      <c r="P14" s="63" t="s">
        <v>582</v>
      </c>
      <c r="Q14" s="63">
        <v>11</v>
      </c>
      <c r="S14" s="69" t="s">
        <v>639</v>
      </c>
      <c r="T14" s="63">
        <v>8</v>
      </c>
      <c r="V14" s="63" t="s">
        <v>1202</v>
      </c>
      <c r="W14" s="63">
        <v>11</v>
      </c>
      <c r="AE14" s="63" t="s">
        <v>2134</v>
      </c>
      <c r="AF14" s="63">
        <v>12</v>
      </c>
      <c r="AI14" s="65"/>
      <c r="AJ14" s="65"/>
    </row>
    <row r="15" spans="1:36" ht="15" x14ac:dyDescent="0.2">
      <c r="D15" s="68" t="s">
        <v>937</v>
      </c>
      <c r="E15" s="63">
        <v>13</v>
      </c>
      <c r="P15" s="63" t="s">
        <v>339</v>
      </c>
      <c r="Q15" s="63">
        <v>12</v>
      </c>
      <c r="S15" s="69" t="s">
        <v>469</v>
      </c>
      <c r="T15" s="63">
        <v>9</v>
      </c>
      <c r="V15" s="63" t="s">
        <v>1198</v>
      </c>
      <c r="W15" s="63">
        <v>12</v>
      </c>
      <c r="AE15" s="63" t="s">
        <v>2136</v>
      </c>
      <c r="AF15" s="63">
        <v>13</v>
      </c>
      <c r="AI15" s="65"/>
      <c r="AJ15" s="65"/>
    </row>
    <row r="16" spans="1:36" ht="15" x14ac:dyDescent="0.2">
      <c r="D16" s="68" t="s">
        <v>675</v>
      </c>
      <c r="E16" s="63">
        <v>14</v>
      </c>
      <c r="P16" s="63" t="s">
        <v>211</v>
      </c>
      <c r="Q16" s="63">
        <v>99</v>
      </c>
      <c r="S16" s="69" t="s">
        <v>580</v>
      </c>
      <c r="T16" s="63">
        <v>10</v>
      </c>
      <c r="V16" s="63" t="s">
        <v>1203</v>
      </c>
      <c r="W16" s="63">
        <v>13</v>
      </c>
      <c r="AE16" s="63" t="s">
        <v>2135</v>
      </c>
      <c r="AF16" s="63">
        <v>14</v>
      </c>
      <c r="AI16" s="65"/>
      <c r="AJ16" s="65"/>
    </row>
    <row r="17" spans="4:23" ht="99.75" x14ac:dyDescent="0.2">
      <c r="D17" s="68" t="s">
        <v>156</v>
      </c>
      <c r="E17" s="63">
        <v>15</v>
      </c>
      <c r="P17" s="63" t="s">
        <v>234</v>
      </c>
      <c r="Q17" s="63">
        <v>99</v>
      </c>
      <c r="S17" s="71" t="s">
        <v>611</v>
      </c>
      <c r="T17" s="63">
        <v>11</v>
      </c>
      <c r="V17" s="63" t="s">
        <v>1206</v>
      </c>
      <c r="W17" s="63">
        <v>14</v>
      </c>
    </row>
    <row r="18" spans="4:23" x14ac:dyDescent="0.2">
      <c r="D18" s="68" t="s">
        <v>1908</v>
      </c>
      <c r="E18" s="63">
        <v>16</v>
      </c>
      <c r="P18" s="63" t="s">
        <v>299</v>
      </c>
      <c r="Q18" s="63">
        <v>99</v>
      </c>
      <c r="S18" s="68" t="s">
        <v>726</v>
      </c>
      <c r="T18" s="63">
        <v>12</v>
      </c>
      <c r="V18" s="63" t="s">
        <v>1204</v>
      </c>
      <c r="W18" s="63">
        <v>15</v>
      </c>
    </row>
    <row r="19" spans="4:23" x14ac:dyDescent="0.2">
      <c r="D19" s="68" t="s">
        <v>1879</v>
      </c>
      <c r="E19" s="63">
        <v>17</v>
      </c>
      <c r="S19" s="69" t="s">
        <v>423</v>
      </c>
      <c r="T19" s="63">
        <v>13</v>
      </c>
      <c r="V19" s="63" t="s">
        <v>1215</v>
      </c>
      <c r="W19" s="63">
        <v>16</v>
      </c>
    </row>
    <row r="20" spans="4:23" x14ac:dyDescent="0.2">
      <c r="D20" s="68" t="s">
        <v>721</v>
      </c>
      <c r="E20" s="63">
        <v>18</v>
      </c>
      <c r="S20" s="68" t="s">
        <v>901</v>
      </c>
      <c r="T20" s="63">
        <v>14</v>
      </c>
      <c r="V20" s="63" t="s">
        <v>1207</v>
      </c>
      <c r="W20" s="63">
        <v>17</v>
      </c>
    </row>
    <row r="21" spans="4:23" x14ac:dyDescent="0.2">
      <c r="D21" s="68" t="s">
        <v>978</v>
      </c>
      <c r="E21" s="63">
        <v>19</v>
      </c>
      <c r="S21" s="69" t="s">
        <v>1923</v>
      </c>
      <c r="T21" s="63">
        <v>15</v>
      </c>
      <c r="V21" s="63" t="s">
        <v>1208</v>
      </c>
      <c r="W21" s="63">
        <v>18</v>
      </c>
    </row>
    <row r="22" spans="4:23" x14ac:dyDescent="0.2">
      <c r="D22" s="68" t="s">
        <v>781</v>
      </c>
      <c r="E22" s="63">
        <v>20</v>
      </c>
      <c r="S22" s="69" t="s">
        <v>1924</v>
      </c>
      <c r="T22" s="63">
        <v>16</v>
      </c>
      <c r="V22" s="63" t="s">
        <v>1210</v>
      </c>
      <c r="W22" s="63">
        <v>19</v>
      </c>
    </row>
    <row r="23" spans="4:23" x14ac:dyDescent="0.2">
      <c r="D23" s="68" t="s">
        <v>2060</v>
      </c>
      <c r="E23" s="63">
        <v>21</v>
      </c>
      <c r="S23" s="69" t="s">
        <v>615</v>
      </c>
      <c r="T23" s="63">
        <v>17</v>
      </c>
      <c r="V23" s="63" t="s">
        <v>1205</v>
      </c>
      <c r="W23" s="63">
        <v>20</v>
      </c>
    </row>
    <row r="24" spans="4:23" x14ac:dyDescent="0.2">
      <c r="D24" s="68" t="s">
        <v>370</v>
      </c>
      <c r="E24" s="63">
        <v>22</v>
      </c>
      <c r="S24" s="69" t="s">
        <v>672</v>
      </c>
      <c r="T24" s="63">
        <v>18</v>
      </c>
      <c r="V24" s="63" t="s">
        <v>1212</v>
      </c>
      <c r="W24" s="63">
        <v>21</v>
      </c>
    </row>
    <row r="25" spans="4:23" x14ac:dyDescent="0.2">
      <c r="D25" s="68" t="s">
        <v>1046</v>
      </c>
      <c r="E25" s="63">
        <v>23</v>
      </c>
      <c r="S25" s="69" t="s">
        <v>195</v>
      </c>
      <c r="T25" s="63">
        <v>19</v>
      </c>
      <c r="V25" s="63" t="s">
        <v>1211</v>
      </c>
      <c r="W25" s="63">
        <v>22</v>
      </c>
    </row>
    <row r="26" spans="4:23" x14ac:dyDescent="0.2">
      <c r="D26" s="68" t="s">
        <v>398</v>
      </c>
      <c r="E26" s="63">
        <v>24</v>
      </c>
      <c r="S26" s="69" t="s">
        <v>200</v>
      </c>
      <c r="T26" s="63">
        <v>20</v>
      </c>
      <c r="V26" s="63" t="s">
        <v>1209</v>
      </c>
      <c r="W26" s="63">
        <v>23</v>
      </c>
    </row>
    <row r="27" spans="4:23" ht="15.75" x14ac:dyDescent="0.25">
      <c r="D27" s="68" t="s">
        <v>1910</v>
      </c>
      <c r="E27" s="63">
        <v>25</v>
      </c>
      <c r="P27" s="29"/>
      <c r="Q27" s="29"/>
      <c r="S27" s="69" t="s">
        <v>201</v>
      </c>
      <c r="T27" s="63">
        <v>21</v>
      </c>
      <c r="V27" s="63" t="s">
        <v>2125</v>
      </c>
      <c r="W27" s="63">
        <v>24</v>
      </c>
    </row>
    <row r="28" spans="4:23" ht="15.75" x14ac:dyDescent="0.25">
      <c r="D28" s="68" t="s">
        <v>332</v>
      </c>
      <c r="E28" s="63">
        <v>26</v>
      </c>
      <c r="P28" s="29"/>
      <c r="Q28" s="29"/>
      <c r="S28" s="69" t="s">
        <v>598</v>
      </c>
      <c r="T28" s="63">
        <v>22</v>
      </c>
      <c r="V28" s="63" t="s">
        <v>1213</v>
      </c>
      <c r="W28" s="63">
        <v>25</v>
      </c>
    </row>
    <row r="29" spans="4:23" ht="15.75" x14ac:dyDescent="0.25">
      <c r="D29" s="68" t="s">
        <v>1831</v>
      </c>
      <c r="E29" s="63">
        <v>27</v>
      </c>
      <c r="P29" s="29"/>
      <c r="Q29" s="29"/>
      <c r="S29" s="69" t="s">
        <v>912</v>
      </c>
      <c r="T29" s="63">
        <v>23</v>
      </c>
      <c r="V29" s="63" t="s">
        <v>1214</v>
      </c>
      <c r="W29" s="63">
        <v>26</v>
      </c>
    </row>
    <row r="30" spans="4:23" ht="15.75" x14ac:dyDescent="0.25">
      <c r="D30" s="68" t="s">
        <v>606</v>
      </c>
      <c r="E30" s="63">
        <v>28</v>
      </c>
      <c r="P30" s="29"/>
      <c r="Q30" s="29"/>
      <c r="S30" s="69" t="s">
        <v>1892</v>
      </c>
      <c r="T30" s="63">
        <v>24</v>
      </c>
      <c r="V30" s="63" t="s">
        <v>1216</v>
      </c>
      <c r="W30" s="63">
        <v>27</v>
      </c>
    </row>
    <row r="31" spans="4:23" ht="15.75" x14ac:dyDescent="0.25">
      <c r="D31" s="68" t="s">
        <v>330</v>
      </c>
      <c r="E31" s="63">
        <v>29</v>
      </c>
      <c r="P31" s="29"/>
      <c r="Q31" s="29"/>
      <c r="S31" s="68" t="s">
        <v>311</v>
      </c>
      <c r="T31" s="63">
        <v>25</v>
      </c>
      <c r="V31" s="63" t="s">
        <v>1217</v>
      </c>
      <c r="W31" s="63">
        <v>28</v>
      </c>
    </row>
    <row r="32" spans="4:23" ht="15.75" x14ac:dyDescent="0.25">
      <c r="D32" s="68" t="s">
        <v>418</v>
      </c>
      <c r="E32" s="63">
        <v>30</v>
      </c>
      <c r="P32" s="29"/>
      <c r="Q32" s="29"/>
      <c r="S32" s="69" t="s">
        <v>248</v>
      </c>
      <c r="T32" s="63">
        <v>26</v>
      </c>
      <c r="V32" s="63" t="s">
        <v>772</v>
      </c>
      <c r="W32" s="63">
        <v>29</v>
      </c>
    </row>
    <row r="33" spans="4:23" ht="15.75" x14ac:dyDescent="0.25">
      <c r="D33" s="68" t="s">
        <v>297</v>
      </c>
      <c r="E33" s="63">
        <v>31</v>
      </c>
      <c r="P33" s="29"/>
      <c r="Q33" s="29"/>
      <c r="S33" s="69" t="s">
        <v>840</v>
      </c>
      <c r="T33" s="63">
        <v>27</v>
      </c>
      <c r="V33" s="63" t="s">
        <v>549</v>
      </c>
      <c r="W33" s="63">
        <v>30</v>
      </c>
    </row>
    <row r="34" spans="4:23" ht="15.75" x14ac:dyDescent="0.25">
      <c r="D34" s="68" t="s">
        <v>2017</v>
      </c>
      <c r="E34" s="63">
        <v>32</v>
      </c>
      <c r="P34" s="29"/>
      <c r="Q34" s="29"/>
      <c r="S34" s="69" t="s">
        <v>501</v>
      </c>
      <c r="T34" s="63">
        <v>28</v>
      </c>
      <c r="V34" s="63" t="s">
        <v>389</v>
      </c>
      <c r="W34" s="63">
        <v>31</v>
      </c>
    </row>
    <row r="35" spans="4:23" ht="15.75" x14ac:dyDescent="0.25">
      <c r="D35" s="68" t="s">
        <v>1117</v>
      </c>
      <c r="E35" s="63">
        <v>33</v>
      </c>
      <c r="P35" s="29"/>
      <c r="Q35" s="29"/>
      <c r="S35" s="68" t="s">
        <v>1043</v>
      </c>
      <c r="T35" s="63">
        <v>29</v>
      </c>
      <c r="V35" s="63" t="s">
        <v>749</v>
      </c>
      <c r="W35" s="63">
        <v>32</v>
      </c>
    </row>
    <row r="36" spans="4:23" ht="15.75" x14ac:dyDescent="0.25">
      <c r="D36" s="68" t="s">
        <v>452</v>
      </c>
      <c r="E36" s="63">
        <v>34</v>
      </c>
      <c r="P36" s="29"/>
      <c r="Q36" s="29"/>
      <c r="S36" s="68" t="s">
        <v>1022</v>
      </c>
      <c r="T36" s="63">
        <v>30</v>
      </c>
      <c r="V36" s="63" t="s">
        <v>1219</v>
      </c>
      <c r="W36" s="63">
        <v>33</v>
      </c>
    </row>
    <row r="37" spans="4:23" ht="15.75" x14ac:dyDescent="0.25">
      <c r="D37" s="68" t="s">
        <v>315</v>
      </c>
      <c r="E37" s="63">
        <v>35</v>
      </c>
      <c r="P37" s="29"/>
      <c r="Q37" s="29"/>
      <c r="S37" s="70" t="s">
        <v>231</v>
      </c>
      <c r="T37" s="63">
        <v>31</v>
      </c>
      <c r="V37" s="63" t="s">
        <v>1220</v>
      </c>
      <c r="W37" s="63">
        <v>34</v>
      </c>
    </row>
    <row r="38" spans="4:23" ht="15.75" x14ac:dyDescent="0.25">
      <c r="D38" s="68" t="s">
        <v>182</v>
      </c>
      <c r="E38" s="63">
        <v>36</v>
      </c>
      <c r="P38" s="29"/>
      <c r="Q38" s="29"/>
      <c r="S38" s="68" t="s">
        <v>1035</v>
      </c>
      <c r="T38" s="63">
        <v>32</v>
      </c>
      <c r="V38" s="63" t="s">
        <v>197</v>
      </c>
      <c r="W38" s="63">
        <v>35</v>
      </c>
    </row>
    <row r="39" spans="4:23" ht="15.75" x14ac:dyDescent="0.25">
      <c r="D39" s="68" t="s">
        <v>722</v>
      </c>
      <c r="E39" s="63">
        <v>37</v>
      </c>
      <c r="P39" s="29"/>
      <c r="Q39" s="29"/>
      <c r="S39" s="68" t="s">
        <v>910</v>
      </c>
      <c r="T39" s="63">
        <v>33</v>
      </c>
      <c r="V39" s="63" t="s">
        <v>1218</v>
      </c>
      <c r="W39" s="63">
        <v>36</v>
      </c>
    </row>
    <row r="40" spans="4:23" ht="15.75" x14ac:dyDescent="0.25">
      <c r="D40" s="68" t="s">
        <v>1874</v>
      </c>
      <c r="E40" s="63">
        <v>38</v>
      </c>
      <c r="P40" s="29"/>
      <c r="Q40" s="29"/>
      <c r="S40" s="68" t="s">
        <v>870</v>
      </c>
      <c r="T40" s="63">
        <v>34</v>
      </c>
      <c r="V40" s="63" t="s">
        <v>1221</v>
      </c>
      <c r="W40" s="63">
        <v>37</v>
      </c>
    </row>
    <row r="41" spans="4:23" ht="15.75" x14ac:dyDescent="0.25">
      <c r="D41" s="68" t="s">
        <v>388</v>
      </c>
      <c r="E41" s="63">
        <v>39</v>
      </c>
      <c r="P41" s="29"/>
      <c r="Q41" s="29"/>
      <c r="S41" s="68" t="s">
        <v>875</v>
      </c>
      <c r="T41" s="63">
        <v>35</v>
      </c>
      <c r="V41" s="63" t="s">
        <v>1227</v>
      </c>
      <c r="W41" s="63">
        <v>38</v>
      </c>
    </row>
    <row r="42" spans="4:23" ht="15.75" x14ac:dyDescent="0.25">
      <c r="D42" s="68" t="s">
        <v>449</v>
      </c>
      <c r="E42" s="63">
        <v>40</v>
      </c>
      <c r="P42" s="29"/>
      <c r="Q42" s="29"/>
      <c r="S42" s="68" t="s">
        <v>2009</v>
      </c>
      <c r="T42" s="63">
        <v>36</v>
      </c>
      <c r="V42" s="63" t="s">
        <v>977</v>
      </c>
      <c r="W42" s="63">
        <v>39</v>
      </c>
    </row>
    <row r="43" spans="4:23" x14ac:dyDescent="0.2">
      <c r="D43" s="68" t="s">
        <v>258</v>
      </c>
      <c r="E43" s="63">
        <v>41</v>
      </c>
      <c r="S43" s="68" t="s">
        <v>736</v>
      </c>
      <c r="T43" s="63">
        <v>37</v>
      </c>
      <c r="V43" s="63" t="s">
        <v>1222</v>
      </c>
      <c r="W43" s="63">
        <v>40</v>
      </c>
    </row>
    <row r="44" spans="4:23" x14ac:dyDescent="0.2">
      <c r="D44" s="68" t="s">
        <v>217</v>
      </c>
      <c r="E44" s="63">
        <v>42</v>
      </c>
      <c r="S44" s="188" t="s">
        <v>326</v>
      </c>
      <c r="T44" s="67">
        <v>38</v>
      </c>
      <c r="V44" s="63" t="s">
        <v>204</v>
      </c>
      <c r="W44" s="63">
        <v>41</v>
      </c>
    </row>
    <row r="45" spans="4:23" x14ac:dyDescent="0.2">
      <c r="D45" s="186"/>
      <c r="S45" s="188" t="s">
        <v>380</v>
      </c>
      <c r="T45" s="67">
        <v>38</v>
      </c>
      <c r="V45" s="63" t="s">
        <v>1225</v>
      </c>
      <c r="W45" s="63">
        <v>42</v>
      </c>
    </row>
    <row r="46" spans="4:23" x14ac:dyDescent="0.2">
      <c r="D46" s="186"/>
      <c r="S46" s="69" t="s">
        <v>480</v>
      </c>
      <c r="T46" s="63">
        <v>39</v>
      </c>
      <c r="V46" s="63" t="s">
        <v>1228</v>
      </c>
      <c r="W46" s="63">
        <v>43</v>
      </c>
    </row>
    <row r="47" spans="4:23" x14ac:dyDescent="0.2">
      <c r="D47" s="186"/>
      <c r="S47" s="69" t="s">
        <v>824</v>
      </c>
      <c r="T47" s="63">
        <v>40</v>
      </c>
      <c r="V47" s="63" t="s">
        <v>1223</v>
      </c>
      <c r="W47" s="63">
        <v>44</v>
      </c>
    </row>
    <row r="48" spans="4:23" x14ac:dyDescent="0.2">
      <c r="D48" s="186"/>
      <c r="S48" s="68" t="s">
        <v>1086</v>
      </c>
      <c r="T48" s="63">
        <v>41</v>
      </c>
      <c r="V48" s="63" t="s">
        <v>1224</v>
      </c>
      <c r="W48" s="63">
        <v>45</v>
      </c>
    </row>
    <row r="49" spans="4:23" x14ac:dyDescent="0.2">
      <c r="D49" s="186"/>
      <c r="S49" s="68" t="s">
        <v>829</v>
      </c>
      <c r="T49" s="63">
        <v>42</v>
      </c>
      <c r="V49" s="63" t="s">
        <v>1230</v>
      </c>
      <c r="W49" s="63">
        <v>46</v>
      </c>
    </row>
    <row r="50" spans="4:23" x14ac:dyDescent="0.2">
      <c r="D50" s="186"/>
      <c r="S50" s="68" t="s">
        <v>268</v>
      </c>
      <c r="T50" s="63">
        <v>43</v>
      </c>
      <c r="V50" s="63" t="s">
        <v>1027</v>
      </c>
      <c r="W50" s="63">
        <v>47</v>
      </c>
    </row>
    <row r="51" spans="4:23" x14ac:dyDescent="0.2">
      <c r="D51" s="186"/>
      <c r="S51" s="69" t="s">
        <v>923</v>
      </c>
      <c r="T51" s="63">
        <v>44</v>
      </c>
      <c r="V51" s="63" t="s">
        <v>1450</v>
      </c>
      <c r="W51" s="63">
        <v>48</v>
      </c>
    </row>
    <row r="52" spans="4:23" x14ac:dyDescent="0.2">
      <c r="D52" s="186"/>
      <c r="S52" s="69" t="s">
        <v>921</v>
      </c>
      <c r="T52" s="63">
        <v>45</v>
      </c>
      <c r="V52" s="63" t="s">
        <v>2122</v>
      </c>
      <c r="W52" s="63">
        <v>49</v>
      </c>
    </row>
    <row r="53" spans="4:23" x14ac:dyDescent="0.2">
      <c r="D53" s="186"/>
      <c r="S53" s="69" t="s">
        <v>490</v>
      </c>
      <c r="T53" s="63">
        <v>46</v>
      </c>
      <c r="V53" s="63" t="s">
        <v>1276</v>
      </c>
      <c r="W53" s="63">
        <v>50</v>
      </c>
    </row>
    <row r="54" spans="4:23" x14ac:dyDescent="0.2">
      <c r="S54" s="68" t="s">
        <v>881</v>
      </c>
      <c r="T54" s="63">
        <v>47</v>
      </c>
      <c r="V54" s="63" t="s">
        <v>1269</v>
      </c>
      <c r="W54" s="63">
        <v>51</v>
      </c>
    </row>
    <row r="55" spans="4:23" x14ac:dyDescent="0.2">
      <c r="D55" s="186"/>
      <c r="S55" s="68" t="s">
        <v>2006</v>
      </c>
      <c r="T55" s="63">
        <v>48</v>
      </c>
      <c r="V55" s="63" t="s">
        <v>1231</v>
      </c>
      <c r="W55" s="63">
        <v>52</v>
      </c>
    </row>
    <row r="56" spans="4:23" x14ac:dyDescent="0.2">
      <c r="D56" s="186"/>
      <c r="S56" s="69" t="s">
        <v>451</v>
      </c>
      <c r="T56" s="63">
        <v>49</v>
      </c>
      <c r="V56" s="63" t="s">
        <v>712</v>
      </c>
      <c r="W56" s="63">
        <v>53</v>
      </c>
    </row>
    <row r="57" spans="4:23" x14ac:dyDescent="0.2">
      <c r="D57" s="186"/>
      <c r="S57" s="69" t="s">
        <v>391</v>
      </c>
      <c r="T57" s="63">
        <v>50</v>
      </c>
      <c r="V57" s="63" t="s">
        <v>1229</v>
      </c>
      <c r="W57" s="63">
        <v>54</v>
      </c>
    </row>
    <row r="58" spans="4:23" x14ac:dyDescent="0.2">
      <c r="S58" s="68" t="s">
        <v>1039</v>
      </c>
      <c r="T58" s="63">
        <v>51</v>
      </c>
      <c r="V58" s="63" t="s">
        <v>1235</v>
      </c>
      <c r="W58" s="63">
        <v>55</v>
      </c>
    </row>
    <row r="59" spans="4:23" x14ac:dyDescent="0.2">
      <c r="S59" s="69" t="s">
        <v>818</v>
      </c>
      <c r="T59" s="63">
        <v>52</v>
      </c>
      <c r="V59" s="63" t="s">
        <v>1041</v>
      </c>
      <c r="W59" s="63">
        <v>56</v>
      </c>
    </row>
    <row r="60" spans="4:23" x14ac:dyDescent="0.2">
      <c r="S60" s="69" t="s">
        <v>696</v>
      </c>
      <c r="T60" s="63">
        <v>53</v>
      </c>
      <c r="V60" s="63" t="s">
        <v>1233</v>
      </c>
      <c r="W60" s="63">
        <v>57</v>
      </c>
    </row>
    <row r="61" spans="4:23" x14ac:dyDescent="0.2">
      <c r="S61" s="69" t="s">
        <v>649</v>
      </c>
      <c r="T61" s="63">
        <v>54</v>
      </c>
      <c r="V61" s="63" t="s">
        <v>1234</v>
      </c>
      <c r="W61" s="63">
        <v>58</v>
      </c>
    </row>
    <row r="62" spans="4:23" x14ac:dyDescent="0.2">
      <c r="S62" s="69" t="s">
        <v>670</v>
      </c>
      <c r="T62" s="63">
        <v>55</v>
      </c>
      <c r="V62" s="63" t="s">
        <v>1238</v>
      </c>
      <c r="W62" s="63">
        <v>59</v>
      </c>
    </row>
    <row r="63" spans="4:23" x14ac:dyDescent="0.2">
      <c r="S63" s="69" t="s">
        <v>240</v>
      </c>
      <c r="T63" s="63">
        <v>56</v>
      </c>
      <c r="V63" s="63" t="s">
        <v>904</v>
      </c>
      <c r="W63" s="63">
        <v>60</v>
      </c>
    </row>
    <row r="64" spans="4:23" x14ac:dyDescent="0.2">
      <c r="S64" s="69" t="s">
        <v>208</v>
      </c>
      <c r="T64" s="63">
        <v>57</v>
      </c>
      <c r="V64" s="63" t="s">
        <v>1232</v>
      </c>
      <c r="W64" s="63">
        <v>61</v>
      </c>
    </row>
    <row r="65" spans="19:23" x14ac:dyDescent="0.2">
      <c r="S65" s="69" t="s">
        <v>257</v>
      </c>
      <c r="T65" s="63">
        <v>58</v>
      </c>
      <c r="V65" s="63" t="s">
        <v>1236</v>
      </c>
      <c r="W65" s="63">
        <v>62</v>
      </c>
    </row>
    <row r="66" spans="19:23" x14ac:dyDescent="0.2">
      <c r="S66" s="68" t="s">
        <v>674</v>
      </c>
      <c r="T66" s="63">
        <v>59</v>
      </c>
      <c r="V66" s="63" t="s">
        <v>1239</v>
      </c>
      <c r="W66" s="63">
        <v>63</v>
      </c>
    </row>
    <row r="67" spans="19:23" x14ac:dyDescent="0.2">
      <c r="S67" s="68" t="s">
        <v>296</v>
      </c>
      <c r="T67" s="63">
        <v>60</v>
      </c>
      <c r="V67" s="184" t="s">
        <v>1253</v>
      </c>
      <c r="W67" s="63">
        <v>64</v>
      </c>
    </row>
    <row r="68" spans="19:23" x14ac:dyDescent="0.2">
      <c r="S68" s="68" t="s">
        <v>309</v>
      </c>
      <c r="T68" s="63">
        <v>61</v>
      </c>
      <c r="V68" s="63" t="s">
        <v>1241</v>
      </c>
      <c r="W68" s="63">
        <v>65</v>
      </c>
    </row>
    <row r="69" spans="19:23" x14ac:dyDescent="0.2">
      <c r="S69" s="69" t="s">
        <v>419</v>
      </c>
      <c r="T69" s="63">
        <v>62</v>
      </c>
      <c r="V69" s="63" t="s">
        <v>1237</v>
      </c>
      <c r="W69" s="63">
        <v>66</v>
      </c>
    </row>
    <row r="70" spans="19:23" x14ac:dyDescent="0.2">
      <c r="S70" s="69" t="s">
        <v>575</v>
      </c>
      <c r="T70" s="63">
        <v>63</v>
      </c>
      <c r="V70" s="63" t="s">
        <v>1240</v>
      </c>
      <c r="W70" s="63">
        <v>67</v>
      </c>
    </row>
    <row r="71" spans="19:23" x14ac:dyDescent="0.2">
      <c r="S71" s="69" t="s">
        <v>645</v>
      </c>
      <c r="T71" s="63">
        <v>64</v>
      </c>
      <c r="V71" s="63" t="s">
        <v>971</v>
      </c>
      <c r="W71" s="63">
        <v>68</v>
      </c>
    </row>
    <row r="72" spans="19:23" x14ac:dyDescent="0.2">
      <c r="S72" s="68" t="s">
        <v>1936</v>
      </c>
      <c r="T72" s="63">
        <v>65</v>
      </c>
      <c r="V72" s="63" t="s">
        <v>1244</v>
      </c>
      <c r="W72" s="63">
        <v>69</v>
      </c>
    </row>
    <row r="73" spans="19:23" x14ac:dyDescent="0.2">
      <c r="S73" s="69" t="s">
        <v>766</v>
      </c>
      <c r="T73" s="63">
        <v>66</v>
      </c>
      <c r="V73" s="63" t="s">
        <v>1243</v>
      </c>
      <c r="W73" s="63">
        <v>70</v>
      </c>
    </row>
    <row r="74" spans="19:23" x14ac:dyDescent="0.2">
      <c r="S74" s="69" t="s">
        <v>839</v>
      </c>
      <c r="T74" s="63">
        <v>67</v>
      </c>
      <c r="V74" s="63" t="s">
        <v>227</v>
      </c>
      <c r="W74" s="63">
        <v>71</v>
      </c>
    </row>
    <row r="75" spans="19:23" x14ac:dyDescent="0.2">
      <c r="S75" s="68" t="s">
        <v>878</v>
      </c>
      <c r="T75" s="63">
        <v>68</v>
      </c>
      <c r="V75" s="63" t="s">
        <v>293</v>
      </c>
      <c r="W75" s="63">
        <v>72</v>
      </c>
    </row>
    <row r="76" spans="19:23" x14ac:dyDescent="0.2">
      <c r="S76" s="69" t="s">
        <v>1101</v>
      </c>
      <c r="T76" s="63">
        <v>69</v>
      </c>
      <c r="V76" s="63" t="s">
        <v>1242</v>
      </c>
      <c r="W76" s="63">
        <v>73</v>
      </c>
    </row>
    <row r="77" spans="19:23" x14ac:dyDescent="0.2">
      <c r="S77" s="69" t="s">
        <v>367</v>
      </c>
      <c r="T77" s="63">
        <v>70</v>
      </c>
      <c r="V77" s="63" t="s">
        <v>288</v>
      </c>
      <c r="W77" s="63">
        <v>74</v>
      </c>
    </row>
    <row r="78" spans="19:23" x14ac:dyDescent="0.2">
      <c r="S78" s="69" t="s">
        <v>504</v>
      </c>
      <c r="T78" s="63">
        <v>71</v>
      </c>
      <c r="V78" s="63" t="s">
        <v>968</v>
      </c>
      <c r="W78" s="63">
        <v>75</v>
      </c>
    </row>
    <row r="79" spans="19:23" x14ac:dyDescent="0.2">
      <c r="S79" s="68" t="s">
        <v>1037</v>
      </c>
      <c r="T79" s="63">
        <v>72</v>
      </c>
      <c r="V79" s="63" t="s">
        <v>1245</v>
      </c>
      <c r="W79" s="63">
        <v>76</v>
      </c>
    </row>
    <row r="80" spans="19:23" x14ac:dyDescent="0.2">
      <c r="S80" s="69" t="s">
        <v>284</v>
      </c>
      <c r="T80" s="63">
        <v>73</v>
      </c>
      <c r="V80" s="63" t="s">
        <v>186</v>
      </c>
      <c r="W80" s="63">
        <v>77</v>
      </c>
    </row>
    <row r="81" spans="19:23" x14ac:dyDescent="0.2">
      <c r="S81" s="69" t="s">
        <v>421</v>
      </c>
      <c r="T81" s="63">
        <v>74</v>
      </c>
      <c r="V81" s="63" t="s">
        <v>492</v>
      </c>
      <c r="W81" s="63">
        <v>78</v>
      </c>
    </row>
    <row r="82" spans="19:23" x14ac:dyDescent="0.2">
      <c r="S82" s="71" t="s">
        <v>427</v>
      </c>
      <c r="T82" s="63">
        <v>75</v>
      </c>
      <c r="V82" s="63" t="s">
        <v>1587</v>
      </c>
      <c r="W82" s="63">
        <v>79</v>
      </c>
    </row>
    <row r="83" spans="19:23" x14ac:dyDescent="0.2">
      <c r="S83" s="69" t="s">
        <v>407</v>
      </c>
      <c r="T83" s="63">
        <v>76</v>
      </c>
      <c r="V83" s="63" t="s">
        <v>1247</v>
      </c>
      <c r="W83" s="63">
        <v>80</v>
      </c>
    </row>
    <row r="84" spans="19:23" x14ac:dyDescent="0.2">
      <c r="S84" s="68" t="s">
        <v>903</v>
      </c>
      <c r="T84" s="63">
        <v>77</v>
      </c>
      <c r="V84" s="63" t="s">
        <v>1250</v>
      </c>
      <c r="W84" s="63">
        <v>81</v>
      </c>
    </row>
    <row r="85" spans="19:23" x14ac:dyDescent="0.2">
      <c r="S85" s="69" t="s">
        <v>650</v>
      </c>
      <c r="T85" s="63">
        <v>78</v>
      </c>
      <c r="V85" s="63" t="s">
        <v>1249</v>
      </c>
      <c r="W85" s="63">
        <v>82</v>
      </c>
    </row>
    <row r="86" spans="19:23" x14ac:dyDescent="0.2">
      <c r="S86" s="69" t="s">
        <v>694</v>
      </c>
      <c r="T86" s="63">
        <v>79</v>
      </c>
      <c r="V86" s="63" t="s">
        <v>1013</v>
      </c>
      <c r="W86" s="63">
        <v>83</v>
      </c>
    </row>
    <row r="87" spans="19:23" x14ac:dyDescent="0.2">
      <c r="S87" s="69" t="s">
        <v>647</v>
      </c>
      <c r="T87" s="63">
        <v>80</v>
      </c>
      <c r="V87" s="63" t="s">
        <v>1251</v>
      </c>
      <c r="W87" s="63">
        <v>84</v>
      </c>
    </row>
    <row r="88" spans="19:23" x14ac:dyDescent="0.2">
      <c r="S88" s="69" t="s">
        <v>596</v>
      </c>
      <c r="T88" s="63">
        <v>81</v>
      </c>
      <c r="V88" s="63" t="s">
        <v>1258</v>
      </c>
      <c r="W88" s="63">
        <v>85</v>
      </c>
    </row>
    <row r="89" spans="19:23" x14ac:dyDescent="0.2">
      <c r="S89" s="69" t="s">
        <v>668</v>
      </c>
      <c r="T89" s="63">
        <v>82</v>
      </c>
      <c r="V89" s="183" t="s">
        <v>2124</v>
      </c>
      <c r="W89" s="63">
        <v>86</v>
      </c>
    </row>
    <row r="90" spans="19:23" x14ac:dyDescent="0.2">
      <c r="S90" s="69" t="s">
        <v>646</v>
      </c>
      <c r="T90" s="63">
        <v>83</v>
      </c>
      <c r="V90" s="63" t="s">
        <v>1252</v>
      </c>
      <c r="W90" s="63">
        <v>87</v>
      </c>
    </row>
    <row r="91" spans="19:23" x14ac:dyDescent="0.2">
      <c r="S91" s="69" t="s">
        <v>2064</v>
      </c>
      <c r="T91" s="63">
        <v>84</v>
      </c>
      <c r="U91" s="66"/>
      <c r="V91" s="63" t="s">
        <v>513</v>
      </c>
      <c r="W91" s="63">
        <v>88</v>
      </c>
    </row>
    <row r="92" spans="19:23" x14ac:dyDescent="0.2">
      <c r="S92" s="69" t="s">
        <v>362</v>
      </c>
      <c r="T92" s="63">
        <v>85</v>
      </c>
      <c r="U92" s="66"/>
      <c r="V92" s="69" t="s">
        <v>1248</v>
      </c>
      <c r="W92" s="63">
        <v>89</v>
      </c>
    </row>
    <row r="93" spans="19:23" x14ac:dyDescent="0.2">
      <c r="S93" s="69" t="s">
        <v>759</v>
      </c>
      <c r="T93" s="63">
        <v>86</v>
      </c>
      <c r="V93" s="183" t="s">
        <v>1267</v>
      </c>
      <c r="W93" s="63">
        <v>90</v>
      </c>
    </row>
    <row r="94" spans="19:23" x14ac:dyDescent="0.2">
      <c r="S94" s="69" t="s">
        <v>533</v>
      </c>
      <c r="T94" s="63">
        <v>87</v>
      </c>
      <c r="V94" s="63" t="s">
        <v>1255</v>
      </c>
      <c r="W94" s="63">
        <v>91</v>
      </c>
    </row>
    <row r="95" spans="19:23" x14ac:dyDescent="0.2">
      <c r="S95" s="69" t="s">
        <v>461</v>
      </c>
      <c r="T95" s="63">
        <v>88</v>
      </c>
      <c r="V95" s="63" t="s">
        <v>1256</v>
      </c>
      <c r="W95" s="63">
        <v>92</v>
      </c>
    </row>
    <row r="96" spans="19:23" x14ac:dyDescent="0.2">
      <c r="S96" s="69" t="s">
        <v>214</v>
      </c>
      <c r="T96" s="63">
        <v>89</v>
      </c>
      <c r="V96" s="63" t="s">
        <v>1254</v>
      </c>
      <c r="W96" s="63">
        <v>93</v>
      </c>
    </row>
    <row r="97" spans="19:23" x14ac:dyDescent="0.2">
      <c r="S97" s="69" t="s">
        <v>546</v>
      </c>
      <c r="T97" s="63">
        <v>90</v>
      </c>
      <c r="V97" s="63" t="s">
        <v>1257</v>
      </c>
      <c r="W97" s="63">
        <v>94</v>
      </c>
    </row>
    <row r="98" spans="19:23" x14ac:dyDescent="0.2">
      <c r="S98" s="68" t="s">
        <v>732</v>
      </c>
      <c r="T98" s="63">
        <v>91</v>
      </c>
      <c r="V98" s="63" t="s">
        <v>269</v>
      </c>
      <c r="W98" s="63">
        <v>95</v>
      </c>
    </row>
    <row r="99" spans="19:23" x14ac:dyDescent="0.2">
      <c r="S99" s="69" t="s">
        <v>444</v>
      </c>
      <c r="T99" s="63">
        <v>92</v>
      </c>
      <c r="V99" s="63" t="s">
        <v>528</v>
      </c>
      <c r="W99" s="63">
        <v>96</v>
      </c>
    </row>
    <row r="100" spans="19:23" x14ac:dyDescent="0.2">
      <c r="S100" s="69" t="s">
        <v>447</v>
      </c>
      <c r="T100" s="63">
        <v>93</v>
      </c>
      <c r="V100" s="63" t="s">
        <v>1261</v>
      </c>
      <c r="W100" s="63">
        <v>97</v>
      </c>
    </row>
    <row r="101" spans="19:23" x14ac:dyDescent="0.2">
      <c r="S101" s="69" t="s">
        <v>252</v>
      </c>
      <c r="T101" s="63">
        <v>94</v>
      </c>
      <c r="V101" s="63" t="s">
        <v>1262</v>
      </c>
      <c r="W101" s="63">
        <v>98</v>
      </c>
    </row>
    <row r="102" spans="19:23" x14ac:dyDescent="0.2">
      <c r="S102" s="69" t="s">
        <v>633</v>
      </c>
      <c r="T102" s="63">
        <v>95</v>
      </c>
      <c r="V102" s="63" t="s">
        <v>589</v>
      </c>
      <c r="W102" s="63">
        <v>99</v>
      </c>
    </row>
    <row r="103" spans="19:23" x14ac:dyDescent="0.2">
      <c r="S103" s="68" t="s">
        <v>1068</v>
      </c>
      <c r="T103" s="63">
        <v>96</v>
      </c>
      <c r="V103" s="63" t="s">
        <v>1265</v>
      </c>
      <c r="W103" s="63">
        <v>100</v>
      </c>
    </row>
    <row r="104" spans="19:23" x14ac:dyDescent="0.2">
      <c r="S104" s="68" t="s">
        <v>1088</v>
      </c>
      <c r="T104" s="63">
        <v>97</v>
      </c>
      <c r="V104" s="63" t="s">
        <v>539</v>
      </c>
      <c r="W104" s="63">
        <v>101</v>
      </c>
    </row>
    <row r="105" spans="19:23" x14ac:dyDescent="0.2">
      <c r="S105" s="68" t="s">
        <v>1052</v>
      </c>
      <c r="T105" s="63">
        <v>98</v>
      </c>
      <c r="V105" s="63" t="s">
        <v>1282</v>
      </c>
      <c r="W105" s="63">
        <v>102</v>
      </c>
    </row>
    <row r="106" spans="19:23" x14ac:dyDescent="0.2">
      <c r="S106" s="68" t="s">
        <v>1048</v>
      </c>
      <c r="T106" s="63">
        <v>99</v>
      </c>
      <c r="V106" s="63" t="s">
        <v>1263</v>
      </c>
      <c r="W106" s="63">
        <v>103</v>
      </c>
    </row>
    <row r="107" spans="19:23" x14ac:dyDescent="0.2">
      <c r="S107" s="69" t="s">
        <v>662</v>
      </c>
      <c r="T107" s="63">
        <v>100</v>
      </c>
      <c r="V107" s="63" t="s">
        <v>1259</v>
      </c>
      <c r="W107" s="63">
        <v>104</v>
      </c>
    </row>
    <row r="108" spans="19:23" x14ac:dyDescent="0.2">
      <c r="S108" s="69" t="s">
        <v>698</v>
      </c>
      <c r="T108" s="63">
        <v>101</v>
      </c>
      <c r="V108" s="63" t="s">
        <v>1260</v>
      </c>
      <c r="W108" s="63">
        <v>105</v>
      </c>
    </row>
    <row r="109" spans="19:23" x14ac:dyDescent="0.2">
      <c r="S109" s="69" t="s">
        <v>590</v>
      </c>
      <c r="T109" s="63">
        <v>102</v>
      </c>
      <c r="V109" s="63" t="s">
        <v>888</v>
      </c>
      <c r="W109" s="63">
        <v>106</v>
      </c>
    </row>
    <row r="110" spans="19:23" x14ac:dyDescent="0.2">
      <c r="S110" s="68" t="s">
        <v>1084</v>
      </c>
      <c r="T110" s="63">
        <v>103</v>
      </c>
      <c r="V110" s="63" t="s">
        <v>1264</v>
      </c>
      <c r="W110" s="63">
        <v>107</v>
      </c>
    </row>
    <row r="111" spans="19:23" x14ac:dyDescent="0.2">
      <c r="S111" s="69" t="s">
        <v>666</v>
      </c>
      <c r="T111" s="63">
        <v>104</v>
      </c>
      <c r="V111" s="63" t="s">
        <v>1000</v>
      </c>
      <c r="W111" s="63">
        <v>108</v>
      </c>
    </row>
    <row r="112" spans="19:23" x14ac:dyDescent="0.2">
      <c r="S112" s="69" t="s">
        <v>1095</v>
      </c>
      <c r="T112" s="63">
        <v>105</v>
      </c>
      <c r="V112" s="63" t="s">
        <v>949</v>
      </c>
      <c r="W112" s="63">
        <v>109</v>
      </c>
    </row>
    <row r="113" spans="19:23" x14ac:dyDescent="0.2">
      <c r="S113" s="69" t="s">
        <v>1997</v>
      </c>
      <c r="T113" s="63">
        <v>106</v>
      </c>
      <c r="V113" s="63" t="s">
        <v>1268</v>
      </c>
      <c r="W113" s="63">
        <v>110</v>
      </c>
    </row>
    <row r="114" spans="19:23" x14ac:dyDescent="0.2">
      <c r="S114" s="68" t="s">
        <v>1089</v>
      </c>
      <c r="T114" s="63">
        <v>107</v>
      </c>
      <c r="V114" s="63" t="s">
        <v>225</v>
      </c>
      <c r="W114" s="63">
        <v>111</v>
      </c>
    </row>
    <row r="115" spans="19:23" x14ac:dyDescent="0.2">
      <c r="S115" s="69" t="s">
        <v>762</v>
      </c>
      <c r="T115" s="63">
        <v>108</v>
      </c>
      <c r="V115" s="63" t="s">
        <v>1009</v>
      </c>
      <c r="W115" s="63">
        <v>112</v>
      </c>
    </row>
    <row r="116" spans="19:23" x14ac:dyDescent="0.2">
      <c r="S116" s="69" t="s">
        <v>744</v>
      </c>
      <c r="T116" s="63">
        <v>109</v>
      </c>
      <c r="V116" s="63" t="s">
        <v>2142</v>
      </c>
      <c r="W116" s="63">
        <v>113</v>
      </c>
    </row>
    <row r="117" spans="19:23" x14ac:dyDescent="0.2">
      <c r="S117" s="69" t="s">
        <v>843</v>
      </c>
      <c r="T117" s="63">
        <v>110</v>
      </c>
      <c r="V117" s="63" t="s">
        <v>1270</v>
      </c>
      <c r="W117" s="63">
        <v>114</v>
      </c>
    </row>
    <row r="118" spans="19:23" x14ac:dyDescent="0.2">
      <c r="S118" s="69" t="s">
        <v>838</v>
      </c>
      <c r="T118" s="63">
        <v>111</v>
      </c>
      <c r="V118" s="63" t="s">
        <v>1271</v>
      </c>
      <c r="W118" s="63">
        <v>115</v>
      </c>
    </row>
    <row r="119" spans="19:23" x14ac:dyDescent="0.2">
      <c r="S119" s="69" t="s">
        <v>837</v>
      </c>
      <c r="T119" s="63">
        <v>112</v>
      </c>
      <c r="V119" s="63" t="s">
        <v>1272</v>
      </c>
      <c r="W119" s="63">
        <v>116</v>
      </c>
    </row>
    <row r="120" spans="19:23" x14ac:dyDescent="0.2">
      <c r="S120" s="69" t="s">
        <v>753</v>
      </c>
      <c r="T120" s="63">
        <v>113</v>
      </c>
      <c r="V120" s="63" t="s">
        <v>1273</v>
      </c>
      <c r="W120" s="63">
        <v>117</v>
      </c>
    </row>
    <row r="121" spans="19:23" x14ac:dyDescent="0.2">
      <c r="S121" s="69" t="s">
        <v>748</v>
      </c>
      <c r="T121" s="63">
        <v>114</v>
      </c>
      <c r="V121" s="63" t="s">
        <v>1274</v>
      </c>
      <c r="W121" s="63">
        <v>118</v>
      </c>
    </row>
    <row r="122" spans="19:23" x14ac:dyDescent="0.2">
      <c r="S122" s="69" t="s">
        <v>822</v>
      </c>
      <c r="T122" s="63">
        <v>115</v>
      </c>
      <c r="V122" s="63" t="s">
        <v>1279</v>
      </c>
      <c r="W122" s="63">
        <v>119</v>
      </c>
    </row>
    <row r="123" spans="19:23" x14ac:dyDescent="0.2">
      <c r="S123" s="69" t="s">
        <v>727</v>
      </c>
      <c r="T123" s="63">
        <v>116</v>
      </c>
      <c r="V123" s="63" t="s">
        <v>1275</v>
      </c>
      <c r="W123" s="63">
        <v>120</v>
      </c>
    </row>
    <row r="124" spans="19:23" x14ac:dyDescent="0.2">
      <c r="S124" s="68" t="s">
        <v>962</v>
      </c>
      <c r="T124" s="63">
        <v>117</v>
      </c>
      <c r="V124" s="63" t="s">
        <v>1280</v>
      </c>
      <c r="W124" s="63">
        <v>121</v>
      </c>
    </row>
    <row r="125" spans="19:23" x14ac:dyDescent="0.2">
      <c r="S125" s="68" t="s">
        <v>1007</v>
      </c>
      <c r="T125" s="63">
        <v>118</v>
      </c>
      <c r="V125" s="63" t="s">
        <v>2126</v>
      </c>
      <c r="W125" s="63">
        <v>122</v>
      </c>
    </row>
    <row r="126" spans="19:23" x14ac:dyDescent="0.2">
      <c r="S126" s="68" t="s">
        <v>1044</v>
      </c>
      <c r="T126" s="63">
        <v>119</v>
      </c>
      <c r="V126" s="63" t="s">
        <v>1277</v>
      </c>
      <c r="W126" s="63">
        <v>123</v>
      </c>
    </row>
    <row r="127" spans="19:23" x14ac:dyDescent="0.2">
      <c r="S127" s="69" t="s">
        <v>602</v>
      </c>
      <c r="T127" s="63">
        <v>120</v>
      </c>
      <c r="V127" s="63" t="s">
        <v>1278</v>
      </c>
      <c r="W127" s="63">
        <v>124</v>
      </c>
    </row>
    <row r="128" spans="19:23" x14ac:dyDescent="0.2">
      <c r="S128" s="69" t="s">
        <v>952</v>
      </c>
      <c r="T128" s="63">
        <v>121</v>
      </c>
      <c r="V128" s="63" t="s">
        <v>1281</v>
      </c>
      <c r="W128" s="63">
        <v>125</v>
      </c>
    </row>
    <row r="129" spans="19:23" x14ac:dyDescent="0.2">
      <c r="S129" s="69" t="s">
        <v>506</v>
      </c>
      <c r="T129" s="63">
        <v>122</v>
      </c>
      <c r="V129" s="63" t="s">
        <v>1283</v>
      </c>
      <c r="W129" s="63">
        <v>126</v>
      </c>
    </row>
    <row r="130" spans="19:23" x14ac:dyDescent="0.2">
      <c r="S130" s="68" t="s">
        <v>936</v>
      </c>
      <c r="T130" s="63">
        <v>123</v>
      </c>
      <c r="V130" s="63" t="s">
        <v>434</v>
      </c>
      <c r="W130" s="63">
        <v>127</v>
      </c>
    </row>
    <row r="131" spans="19:23" x14ac:dyDescent="0.2">
      <c r="S131" s="68" t="s">
        <v>928</v>
      </c>
      <c r="T131" s="63">
        <v>124</v>
      </c>
      <c r="V131" s="63" t="s">
        <v>1284</v>
      </c>
      <c r="W131" s="63">
        <v>128</v>
      </c>
    </row>
    <row r="132" spans="19:23" x14ac:dyDescent="0.2">
      <c r="S132" s="68" t="s">
        <v>1077</v>
      </c>
      <c r="T132" s="63">
        <v>125</v>
      </c>
      <c r="V132" s="63" t="s">
        <v>710</v>
      </c>
      <c r="W132" s="63">
        <v>129</v>
      </c>
    </row>
    <row r="133" spans="19:23" x14ac:dyDescent="0.2">
      <c r="S133" s="68" t="s">
        <v>939</v>
      </c>
      <c r="T133" s="63">
        <v>126</v>
      </c>
      <c r="V133" s="63" t="s">
        <v>1668</v>
      </c>
      <c r="W133" s="63">
        <v>130</v>
      </c>
    </row>
    <row r="134" spans="19:23" x14ac:dyDescent="0.2">
      <c r="S134" s="68" t="s">
        <v>684</v>
      </c>
      <c r="T134" s="63">
        <v>127</v>
      </c>
      <c r="V134" s="63" t="s">
        <v>1285</v>
      </c>
      <c r="W134" s="63">
        <v>131</v>
      </c>
    </row>
    <row r="135" spans="19:23" x14ac:dyDescent="0.2">
      <c r="S135" s="69" t="s">
        <v>569</v>
      </c>
      <c r="T135" s="63">
        <v>128</v>
      </c>
      <c r="V135" s="63" t="s">
        <v>1286</v>
      </c>
      <c r="W135" s="63">
        <v>132</v>
      </c>
    </row>
    <row r="136" spans="19:23" x14ac:dyDescent="0.2">
      <c r="S136" s="69" t="s">
        <v>555</v>
      </c>
      <c r="T136" s="63">
        <v>129</v>
      </c>
      <c r="V136" s="63" t="s">
        <v>830</v>
      </c>
      <c r="W136" s="63">
        <v>133</v>
      </c>
    </row>
    <row r="137" spans="19:23" x14ac:dyDescent="0.2">
      <c r="S137" s="68" t="s">
        <v>983</v>
      </c>
      <c r="T137" s="63">
        <v>130</v>
      </c>
      <c r="V137" s="63" t="s">
        <v>1287</v>
      </c>
      <c r="W137" s="63">
        <v>134</v>
      </c>
    </row>
    <row r="138" spans="19:23" x14ac:dyDescent="0.2">
      <c r="S138" s="68" t="s">
        <v>897</v>
      </c>
      <c r="T138" s="63">
        <v>131</v>
      </c>
      <c r="V138" s="63" t="s">
        <v>1288</v>
      </c>
      <c r="W138" s="63">
        <v>135</v>
      </c>
    </row>
    <row r="139" spans="19:23" x14ac:dyDescent="0.2">
      <c r="S139" s="69" t="s">
        <v>600</v>
      </c>
      <c r="T139" s="63">
        <v>132</v>
      </c>
      <c r="V139" s="63" t="s">
        <v>1452</v>
      </c>
      <c r="W139" s="63">
        <v>136</v>
      </c>
    </row>
    <row r="140" spans="19:23" x14ac:dyDescent="0.2">
      <c r="S140" s="69" t="s">
        <v>1970</v>
      </c>
      <c r="T140" s="63">
        <v>133</v>
      </c>
      <c r="V140" s="63" t="s">
        <v>1289</v>
      </c>
      <c r="W140" s="63">
        <v>137</v>
      </c>
    </row>
    <row r="141" spans="19:23" x14ac:dyDescent="0.2">
      <c r="S141" s="69" t="s">
        <v>505</v>
      </c>
      <c r="T141" s="63">
        <v>134</v>
      </c>
      <c r="V141" s="63" t="s">
        <v>974</v>
      </c>
      <c r="W141" s="63">
        <v>138</v>
      </c>
    </row>
    <row r="142" spans="19:23" x14ac:dyDescent="0.2">
      <c r="S142" s="68" t="s">
        <v>730</v>
      </c>
      <c r="T142" s="63">
        <v>135</v>
      </c>
      <c r="V142" s="63" t="s">
        <v>209</v>
      </c>
      <c r="W142" s="63">
        <v>139</v>
      </c>
    </row>
    <row r="143" spans="19:23" x14ac:dyDescent="0.2">
      <c r="S143" s="69" t="s">
        <v>181</v>
      </c>
      <c r="T143" s="63">
        <v>136</v>
      </c>
      <c r="V143" s="63" t="s">
        <v>2102</v>
      </c>
      <c r="W143" s="63">
        <v>140</v>
      </c>
    </row>
    <row r="144" spans="19:23" x14ac:dyDescent="0.2">
      <c r="S144" s="68" t="s">
        <v>320</v>
      </c>
      <c r="T144" s="63">
        <v>137</v>
      </c>
      <c r="V144" s="63" t="s">
        <v>1226</v>
      </c>
      <c r="W144" s="63">
        <v>141</v>
      </c>
    </row>
    <row r="145" spans="19:23" x14ac:dyDescent="0.2">
      <c r="S145" s="68" t="s">
        <v>484</v>
      </c>
      <c r="T145" s="63">
        <v>138</v>
      </c>
      <c r="V145" s="63" t="s">
        <v>1454</v>
      </c>
      <c r="W145" s="63">
        <v>142</v>
      </c>
    </row>
    <row r="146" spans="19:23" x14ac:dyDescent="0.2">
      <c r="S146" s="69" t="s">
        <v>563</v>
      </c>
      <c r="T146" s="63">
        <v>139</v>
      </c>
      <c r="V146" s="63" t="s">
        <v>1266</v>
      </c>
      <c r="W146" s="63">
        <v>143</v>
      </c>
    </row>
    <row r="147" spans="19:23" x14ac:dyDescent="0.2">
      <c r="S147" s="69" t="s">
        <v>497</v>
      </c>
      <c r="T147" s="63">
        <v>140</v>
      </c>
      <c r="V147" s="63" t="s">
        <v>1451</v>
      </c>
      <c r="W147" s="63">
        <v>144</v>
      </c>
    </row>
    <row r="148" spans="19:23" x14ac:dyDescent="0.2">
      <c r="S148" s="69" t="s">
        <v>455</v>
      </c>
      <c r="T148" s="63">
        <v>141</v>
      </c>
      <c r="V148" s="63" t="s">
        <v>1453</v>
      </c>
      <c r="W148" s="63">
        <v>145</v>
      </c>
    </row>
    <row r="149" spans="19:23" x14ac:dyDescent="0.2">
      <c r="S149" s="69" t="s">
        <v>437</v>
      </c>
      <c r="T149" s="63">
        <v>142</v>
      </c>
      <c r="V149" s="63" t="s">
        <v>1464</v>
      </c>
      <c r="W149" s="63">
        <v>146</v>
      </c>
    </row>
    <row r="150" spans="19:23" x14ac:dyDescent="0.2">
      <c r="S150" s="68" t="s">
        <v>802</v>
      </c>
      <c r="T150" s="63">
        <v>143</v>
      </c>
      <c r="V150" s="63" t="s">
        <v>1455</v>
      </c>
      <c r="W150" s="63">
        <v>147</v>
      </c>
    </row>
    <row r="151" spans="19:23" x14ac:dyDescent="0.2">
      <c r="S151" s="69" t="s">
        <v>356</v>
      </c>
      <c r="T151" s="63">
        <v>144</v>
      </c>
      <c r="V151" s="63" t="s">
        <v>1460</v>
      </c>
      <c r="W151" s="63">
        <v>148</v>
      </c>
    </row>
    <row r="152" spans="19:23" x14ac:dyDescent="0.2">
      <c r="S152" s="68" t="s">
        <v>493</v>
      </c>
      <c r="T152" s="63">
        <v>145</v>
      </c>
      <c r="V152" s="63" t="s">
        <v>1456</v>
      </c>
      <c r="W152" s="63">
        <v>149</v>
      </c>
    </row>
    <row r="153" spans="19:23" x14ac:dyDescent="0.2">
      <c r="S153" s="69" t="s">
        <v>475</v>
      </c>
      <c r="T153" s="63">
        <v>146</v>
      </c>
      <c r="V153" s="63" t="s">
        <v>1461</v>
      </c>
      <c r="W153" s="63">
        <v>150</v>
      </c>
    </row>
    <row r="154" spans="19:23" x14ac:dyDescent="0.2">
      <c r="S154" s="69" t="s">
        <v>275</v>
      </c>
      <c r="T154" s="63">
        <v>147</v>
      </c>
      <c r="V154" s="63" t="s">
        <v>1462</v>
      </c>
      <c r="W154" s="63">
        <v>151</v>
      </c>
    </row>
    <row r="155" spans="19:23" x14ac:dyDescent="0.2">
      <c r="S155" s="68" t="s">
        <v>291</v>
      </c>
      <c r="T155" s="63">
        <v>148</v>
      </c>
      <c r="V155" s="63" t="s">
        <v>1457</v>
      </c>
      <c r="W155" s="63">
        <v>152</v>
      </c>
    </row>
    <row r="156" spans="19:23" x14ac:dyDescent="0.2">
      <c r="S156" s="68" t="s">
        <v>95</v>
      </c>
      <c r="T156" s="63">
        <v>149</v>
      </c>
      <c r="V156" s="63" t="s">
        <v>1458</v>
      </c>
      <c r="W156" s="63">
        <v>153</v>
      </c>
    </row>
    <row r="157" spans="19:23" x14ac:dyDescent="0.2">
      <c r="S157" s="68" t="s">
        <v>2002</v>
      </c>
      <c r="T157" s="63">
        <v>150</v>
      </c>
      <c r="V157" s="63" t="s">
        <v>1459</v>
      </c>
      <c r="W157" s="63">
        <v>154</v>
      </c>
    </row>
    <row r="158" spans="19:23" x14ac:dyDescent="0.2">
      <c r="S158" s="68" t="s">
        <v>858</v>
      </c>
      <c r="T158" s="63">
        <v>151</v>
      </c>
      <c r="V158" s="63" t="s">
        <v>1463</v>
      </c>
      <c r="W158" s="63">
        <v>155</v>
      </c>
    </row>
    <row r="159" spans="19:23" x14ac:dyDescent="0.2">
      <c r="S159" s="68" t="s">
        <v>851</v>
      </c>
      <c r="T159" s="63">
        <v>152</v>
      </c>
      <c r="V159" s="63" t="s">
        <v>998</v>
      </c>
      <c r="W159" s="63">
        <v>156</v>
      </c>
    </row>
    <row r="160" spans="19:23" x14ac:dyDescent="0.2">
      <c r="S160" s="68" t="s">
        <v>739</v>
      </c>
      <c r="T160" s="63">
        <v>153</v>
      </c>
      <c r="V160" s="63" t="s">
        <v>1465</v>
      </c>
      <c r="W160" s="63">
        <v>157</v>
      </c>
    </row>
    <row r="161" spans="19:19" x14ac:dyDescent="0.2">
      <c r="S161" s="69"/>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F7E19-9DF4-4D74-A82B-699FC145625B}">
  <sheetPr>
    <tabColor rgb="FF3333FF"/>
  </sheetPr>
  <dimension ref="A1:AE201"/>
  <sheetViews>
    <sheetView topLeftCell="A135" zoomScaleNormal="100" workbookViewId="0">
      <selection activeCell="C3" sqref="C3:C163"/>
    </sheetView>
  </sheetViews>
  <sheetFormatPr defaultColWidth="8.7109375" defaultRowHeight="14.25" x14ac:dyDescent="0.2"/>
  <cols>
    <col min="1" max="2" width="8.7109375" style="63"/>
    <col min="3" max="3" width="75.7109375" style="63" customWidth="1"/>
    <col min="4" max="4" width="18.28515625" style="63" customWidth="1"/>
    <col min="5" max="5" width="22.7109375" style="63" bestFit="1" customWidth="1"/>
    <col min="6" max="6" width="15.28515625" style="63" bestFit="1" customWidth="1"/>
    <col min="7" max="10" width="8.7109375" style="63"/>
    <col min="11" max="11" width="8.7109375" style="63" bestFit="1" customWidth="1"/>
    <col min="12" max="12" width="32.28515625" style="63" bestFit="1" customWidth="1"/>
    <col min="13" max="13" width="17.7109375" style="63" bestFit="1" customWidth="1"/>
    <col min="14" max="14" width="8" style="63" customWidth="1"/>
    <col min="15" max="15" width="11.42578125" style="63" bestFit="1" customWidth="1"/>
    <col min="16" max="20" width="8.7109375" style="63"/>
    <col min="21" max="21" width="28.42578125" style="63" bestFit="1" customWidth="1"/>
    <col min="22" max="22" width="17.7109375" style="63" bestFit="1" customWidth="1"/>
    <col min="23" max="23" width="6.5703125" style="63" bestFit="1" customWidth="1"/>
    <col min="24" max="24" width="13.42578125" style="63" bestFit="1" customWidth="1"/>
    <col min="25" max="25" width="12.5703125" style="63" bestFit="1" customWidth="1"/>
    <col min="26" max="26" width="7.42578125" style="63" customWidth="1"/>
    <col min="27" max="27" width="28.42578125" style="63" bestFit="1" customWidth="1"/>
    <col min="28" max="28" width="17.7109375" style="63" bestFit="1" customWidth="1"/>
    <col min="29" max="29" width="6.5703125" style="63" bestFit="1" customWidth="1"/>
    <col min="30" max="30" width="13.7109375" style="63" bestFit="1" customWidth="1"/>
    <col min="31" max="31" width="12.5703125" style="63" bestFit="1" customWidth="1"/>
    <col min="32" max="16384" width="8.7109375" style="63"/>
  </cols>
  <sheetData>
    <row r="1" spans="1:31" x14ac:dyDescent="0.2">
      <c r="A1" s="66" t="s">
        <v>1418</v>
      </c>
      <c r="B1" s="66" t="s">
        <v>1419</v>
      </c>
      <c r="D1" s="63" t="s">
        <v>1420</v>
      </c>
      <c r="E1" s="66" t="s">
        <v>1421</v>
      </c>
      <c r="F1" s="66" t="s">
        <v>1422</v>
      </c>
      <c r="G1" s="66" t="s">
        <v>1423</v>
      </c>
      <c r="M1" s="66" t="s">
        <v>1424</v>
      </c>
      <c r="P1" s="66" t="s">
        <v>1425</v>
      </c>
      <c r="U1" s="66" t="s">
        <v>1426</v>
      </c>
      <c r="AA1" s="66" t="s">
        <v>1427</v>
      </c>
    </row>
    <row r="2" spans="1:31" ht="15.75" x14ac:dyDescent="0.25">
      <c r="B2" s="83" t="s">
        <v>1428</v>
      </c>
      <c r="C2" s="83" t="s">
        <v>1429</v>
      </c>
      <c r="D2" s="83" t="s">
        <v>1430</v>
      </c>
      <c r="E2" s="83" t="s">
        <v>1431</v>
      </c>
      <c r="F2" s="83" t="s">
        <v>1432</v>
      </c>
      <c r="G2" s="83" t="s">
        <v>1433</v>
      </c>
      <c r="H2" s="83" t="s">
        <v>1434</v>
      </c>
      <c r="I2" s="83" t="s">
        <v>1435</v>
      </c>
      <c r="J2" s="83" t="s">
        <v>1436</v>
      </c>
      <c r="L2" s="77" t="s">
        <v>148</v>
      </c>
      <c r="M2" s="84" t="s">
        <v>1437</v>
      </c>
      <c r="P2" s="73" t="s">
        <v>1428</v>
      </c>
      <c r="Q2" s="73" t="s">
        <v>1431</v>
      </c>
      <c r="R2" s="73" t="s">
        <v>1432</v>
      </c>
      <c r="U2" s="78" t="s">
        <v>1438</v>
      </c>
      <c r="V2" s="78" t="s">
        <v>1439</v>
      </c>
      <c r="AA2" s="78" t="s">
        <v>1438</v>
      </c>
      <c r="AB2" s="78" t="s">
        <v>1439</v>
      </c>
    </row>
    <row r="3" spans="1:31" x14ac:dyDescent="0.2">
      <c r="B3" s="63">
        <v>0</v>
      </c>
      <c r="C3" s="68" t="s">
        <v>205</v>
      </c>
      <c r="D3" s="63" t="s">
        <v>1182</v>
      </c>
      <c r="E3" s="63" t="s">
        <v>170</v>
      </c>
      <c r="F3" s="63" t="s">
        <v>2128</v>
      </c>
      <c r="G3" s="75">
        <f>IF(E3="international",1,0)</f>
        <v>0</v>
      </c>
      <c r="H3" s="75">
        <f>IF(E3="local",1,0)</f>
        <v>0</v>
      </c>
      <c r="I3" s="75">
        <f>IF(E3="Not Available",1,0)</f>
        <v>1</v>
      </c>
      <c r="J3" s="63">
        <f>SUM(G3:I3)</f>
        <v>1</v>
      </c>
      <c r="L3" s="63" t="s">
        <v>1440</v>
      </c>
      <c r="M3" s="63">
        <f>MAX(B:B)+1</f>
        <v>158</v>
      </c>
      <c r="P3" s="63">
        <v>0</v>
      </c>
      <c r="Q3" s="63" t="s">
        <v>170</v>
      </c>
      <c r="R3" s="63" t="s">
        <v>2128</v>
      </c>
      <c r="U3" s="78" t="s">
        <v>1296</v>
      </c>
      <c r="V3" s="63" t="s">
        <v>1441</v>
      </c>
      <c r="W3" s="63" t="s">
        <v>1442</v>
      </c>
      <c r="X3" s="63" t="s">
        <v>2128</v>
      </c>
      <c r="Y3" s="63" t="s">
        <v>1305</v>
      </c>
      <c r="AA3" s="78" t="s">
        <v>1296</v>
      </c>
      <c r="AB3" s="63" t="s">
        <v>1441</v>
      </c>
      <c r="AC3" s="63" t="s">
        <v>1442</v>
      </c>
      <c r="AD3" s="63" t="s">
        <v>2128</v>
      </c>
      <c r="AE3" s="63" t="s">
        <v>1305</v>
      </c>
    </row>
    <row r="4" spans="1:31" x14ac:dyDescent="0.2">
      <c r="B4" s="67">
        <v>1</v>
      </c>
      <c r="C4" s="180" t="s">
        <v>960</v>
      </c>
      <c r="D4" s="63" t="s">
        <v>1246</v>
      </c>
      <c r="E4" s="63" t="s">
        <v>1185</v>
      </c>
      <c r="F4" s="63" t="s">
        <v>1186</v>
      </c>
      <c r="G4" s="75">
        <f>IF(AND(F4="international",B4&gt;B3),G3+1,G3)</f>
        <v>0</v>
      </c>
      <c r="H4" s="75">
        <f>IF(AND(F4="local",B4&gt;B3),H3+1,H3)</f>
        <v>1</v>
      </c>
      <c r="I4" s="75">
        <f>IF(AND(F4="Not Available",B4&gt;B3),I3+1,I3)</f>
        <v>1</v>
      </c>
      <c r="J4" s="63">
        <f t="shared" ref="J4:J68" si="0">SUM(G4:I4)</f>
        <v>2</v>
      </c>
      <c r="L4" s="72" t="s">
        <v>1443</v>
      </c>
      <c r="M4" s="72">
        <f>MAX(G:G)</f>
        <v>105</v>
      </c>
      <c r="P4" s="67">
        <v>1</v>
      </c>
      <c r="Q4" s="63" t="s">
        <v>1185</v>
      </c>
      <c r="R4" s="63" t="s">
        <v>1186</v>
      </c>
      <c r="U4" s="79" t="s">
        <v>1444</v>
      </c>
      <c r="V4" s="63">
        <v>29</v>
      </c>
      <c r="W4" s="63">
        <v>2</v>
      </c>
      <c r="Y4" s="63">
        <v>31</v>
      </c>
      <c r="AA4" s="79" t="s">
        <v>1444</v>
      </c>
      <c r="AB4" s="63">
        <v>29</v>
      </c>
      <c r="AC4" s="63">
        <v>2</v>
      </c>
      <c r="AE4" s="63">
        <v>31</v>
      </c>
    </row>
    <row r="5" spans="1:31" x14ac:dyDescent="0.2">
      <c r="B5" s="63">
        <v>2</v>
      </c>
      <c r="C5" s="68" t="s">
        <v>915</v>
      </c>
      <c r="D5" s="63" t="s">
        <v>1191</v>
      </c>
      <c r="E5" s="63" t="s">
        <v>1195</v>
      </c>
      <c r="F5" s="63" t="s">
        <v>1186</v>
      </c>
      <c r="G5" s="75">
        <f t="shared" ref="G5:G68" si="1">IF(AND(F5="international",B5&gt;B4),G4+1,G4)</f>
        <v>0</v>
      </c>
      <c r="H5" s="75">
        <f t="shared" ref="H5:H68" si="2">IF(AND(F5="local",B5&gt;B4),H4+1,H4)</f>
        <v>2</v>
      </c>
      <c r="I5" s="75">
        <f t="shared" ref="I5:I68" si="3">IF(AND(F5="Not Available",B5&gt;B4),I4+1,I4)</f>
        <v>1</v>
      </c>
      <c r="J5" s="63">
        <f t="shared" si="0"/>
        <v>3</v>
      </c>
      <c r="L5" s="72" t="s">
        <v>160</v>
      </c>
      <c r="M5" s="72">
        <f>MAX(H:H)</f>
        <v>52</v>
      </c>
      <c r="P5" s="63">
        <v>2</v>
      </c>
      <c r="Q5" s="63" t="s">
        <v>1195</v>
      </c>
      <c r="R5" s="63" t="s">
        <v>1186</v>
      </c>
      <c r="U5" s="79" t="s">
        <v>1445</v>
      </c>
      <c r="W5" s="63">
        <v>4</v>
      </c>
      <c r="Y5" s="63">
        <v>4</v>
      </c>
      <c r="AA5" s="79" t="s">
        <v>1445</v>
      </c>
      <c r="AC5" s="63">
        <v>4</v>
      </c>
      <c r="AE5" s="63">
        <v>4</v>
      </c>
    </row>
    <row r="6" spans="1:31" x14ac:dyDescent="0.2">
      <c r="B6" s="63">
        <v>3</v>
      </c>
      <c r="C6" s="68" t="s">
        <v>963</v>
      </c>
      <c r="D6" s="63" t="s">
        <v>963</v>
      </c>
      <c r="E6" s="63" t="s">
        <v>1185</v>
      </c>
      <c r="F6" s="63" t="s">
        <v>1189</v>
      </c>
      <c r="G6" s="75">
        <f t="shared" si="1"/>
        <v>1</v>
      </c>
      <c r="H6" s="75">
        <f t="shared" si="2"/>
        <v>2</v>
      </c>
      <c r="I6" s="75">
        <f t="shared" si="3"/>
        <v>1</v>
      </c>
      <c r="J6" s="63">
        <f t="shared" si="0"/>
        <v>4</v>
      </c>
      <c r="L6" s="72" t="s">
        <v>170</v>
      </c>
      <c r="M6" s="72">
        <f>MAX(I:I)</f>
        <v>1</v>
      </c>
      <c r="P6" s="63">
        <v>3</v>
      </c>
      <c r="Q6" s="63" t="s">
        <v>1185</v>
      </c>
      <c r="R6" s="63" t="s">
        <v>1189</v>
      </c>
      <c r="U6" s="79" t="s">
        <v>1446</v>
      </c>
      <c r="V6" s="63">
        <v>40</v>
      </c>
      <c r="Y6" s="63">
        <v>40</v>
      </c>
      <c r="AA6" s="79" t="s">
        <v>1446</v>
      </c>
      <c r="AB6" s="63">
        <v>40</v>
      </c>
      <c r="AE6" s="63">
        <v>40</v>
      </c>
    </row>
    <row r="7" spans="1:31" x14ac:dyDescent="0.2">
      <c r="B7" s="63">
        <v>4</v>
      </c>
      <c r="C7" s="68" t="s">
        <v>593</v>
      </c>
      <c r="D7" s="63" t="s">
        <v>1194</v>
      </c>
      <c r="E7" s="63" t="s">
        <v>1188</v>
      </c>
      <c r="F7" s="63" t="s">
        <v>1189</v>
      </c>
      <c r="G7" s="75">
        <f t="shared" si="1"/>
        <v>2</v>
      </c>
      <c r="H7" s="75">
        <f t="shared" si="2"/>
        <v>2</v>
      </c>
      <c r="I7" s="75">
        <f t="shared" si="3"/>
        <v>1</v>
      </c>
      <c r="J7" s="63">
        <f t="shared" si="0"/>
        <v>5</v>
      </c>
      <c r="P7" s="63">
        <v>4</v>
      </c>
      <c r="Q7" s="63" t="s">
        <v>1188</v>
      </c>
      <c r="R7" s="63" t="s">
        <v>1189</v>
      </c>
      <c r="U7" s="79" t="s">
        <v>1447</v>
      </c>
      <c r="V7" s="63">
        <v>7</v>
      </c>
      <c r="W7" s="63">
        <v>35</v>
      </c>
      <c r="Y7" s="63">
        <v>42</v>
      </c>
      <c r="AA7" s="79" t="s">
        <v>1447</v>
      </c>
      <c r="AB7" s="63">
        <v>7</v>
      </c>
      <c r="AC7" s="63">
        <v>35</v>
      </c>
      <c r="AE7" s="63">
        <v>42</v>
      </c>
    </row>
    <row r="8" spans="1:31" x14ac:dyDescent="0.2">
      <c r="B8" s="63">
        <v>5</v>
      </c>
      <c r="C8" s="68" t="s">
        <v>336</v>
      </c>
      <c r="D8" s="63" t="s">
        <v>1184</v>
      </c>
      <c r="E8" s="63" t="s">
        <v>1188</v>
      </c>
      <c r="F8" s="63" t="s">
        <v>1189</v>
      </c>
      <c r="G8" s="75">
        <f t="shared" si="1"/>
        <v>3</v>
      </c>
      <c r="H8" s="75">
        <f t="shared" si="2"/>
        <v>2</v>
      </c>
      <c r="I8" s="75">
        <f t="shared" si="3"/>
        <v>1</v>
      </c>
      <c r="J8" s="63">
        <f t="shared" si="0"/>
        <v>6</v>
      </c>
      <c r="P8" s="63">
        <v>5</v>
      </c>
      <c r="Q8" s="63" t="s">
        <v>1188</v>
      </c>
      <c r="R8" s="63" t="s">
        <v>1189</v>
      </c>
      <c r="U8" s="79" t="s">
        <v>170</v>
      </c>
      <c r="X8" s="63">
        <v>1</v>
      </c>
      <c r="Y8" s="63">
        <v>1</v>
      </c>
      <c r="AA8" s="79" t="s">
        <v>170</v>
      </c>
      <c r="AD8" s="63">
        <v>1</v>
      </c>
      <c r="AE8" s="63">
        <v>1</v>
      </c>
    </row>
    <row r="9" spans="1:31" x14ac:dyDescent="0.2">
      <c r="B9" s="63">
        <v>6</v>
      </c>
      <c r="C9" s="68" t="s">
        <v>2018</v>
      </c>
      <c r="D9" s="63" t="s">
        <v>2127</v>
      </c>
      <c r="E9" s="69" t="s">
        <v>1192</v>
      </c>
      <c r="F9" s="63" t="s">
        <v>1189</v>
      </c>
      <c r="G9" s="75">
        <f t="shared" si="1"/>
        <v>4</v>
      </c>
      <c r="H9" s="75">
        <f t="shared" si="2"/>
        <v>2</v>
      </c>
      <c r="I9" s="75">
        <f t="shared" si="3"/>
        <v>1</v>
      </c>
      <c r="J9" s="63">
        <f t="shared" si="0"/>
        <v>7</v>
      </c>
      <c r="P9" s="63">
        <v>6</v>
      </c>
      <c r="Q9" s="69" t="s">
        <v>1192</v>
      </c>
      <c r="R9" s="63" t="s">
        <v>1189</v>
      </c>
      <c r="U9" s="79" t="s">
        <v>1448</v>
      </c>
      <c r="V9" s="63">
        <v>25</v>
      </c>
      <c r="W9" s="63">
        <v>11</v>
      </c>
      <c r="Y9" s="63">
        <v>36</v>
      </c>
      <c r="AA9" s="79" t="s">
        <v>1448</v>
      </c>
      <c r="AB9" s="63">
        <v>25</v>
      </c>
      <c r="AC9" s="63">
        <v>11</v>
      </c>
      <c r="AE9" s="63">
        <v>36</v>
      </c>
    </row>
    <row r="10" spans="1:31" x14ac:dyDescent="0.2">
      <c r="B10" s="63">
        <v>7</v>
      </c>
      <c r="C10" s="68" t="s">
        <v>177</v>
      </c>
      <c r="D10" s="63" t="s">
        <v>177</v>
      </c>
      <c r="E10" s="63" t="s">
        <v>1188</v>
      </c>
      <c r="F10" s="63" t="s">
        <v>1189</v>
      </c>
      <c r="G10" s="75">
        <f t="shared" si="1"/>
        <v>5</v>
      </c>
      <c r="H10" s="75">
        <f t="shared" si="2"/>
        <v>2</v>
      </c>
      <c r="I10" s="75">
        <f t="shared" si="3"/>
        <v>1</v>
      </c>
      <c r="J10" s="63">
        <f t="shared" si="0"/>
        <v>8</v>
      </c>
      <c r="P10" s="63">
        <v>7</v>
      </c>
      <c r="Q10" s="63" t="s">
        <v>1188</v>
      </c>
      <c r="R10" s="63" t="s">
        <v>1189</v>
      </c>
      <c r="U10" s="79" t="s">
        <v>1449</v>
      </c>
      <c r="V10" s="63">
        <v>4</v>
      </c>
      <c r="Y10" s="63">
        <v>4</v>
      </c>
      <c r="AA10" s="79" t="s">
        <v>1449</v>
      </c>
      <c r="AB10" s="63">
        <v>4</v>
      </c>
      <c r="AE10" s="63">
        <v>4</v>
      </c>
    </row>
    <row r="11" spans="1:31" x14ac:dyDescent="0.2">
      <c r="B11" s="63">
        <v>8</v>
      </c>
      <c r="C11" s="68" t="s">
        <v>1857</v>
      </c>
      <c r="D11" s="63" t="s">
        <v>329</v>
      </c>
      <c r="E11" s="63" t="s">
        <v>1195</v>
      </c>
      <c r="F11" s="63" t="s">
        <v>1186</v>
      </c>
      <c r="G11" s="75">
        <f t="shared" si="1"/>
        <v>5</v>
      </c>
      <c r="H11" s="75">
        <f t="shared" si="2"/>
        <v>3</v>
      </c>
      <c r="I11" s="75">
        <f t="shared" si="3"/>
        <v>1</v>
      </c>
      <c r="J11" s="63">
        <f t="shared" si="0"/>
        <v>9</v>
      </c>
      <c r="P11" s="63">
        <v>8</v>
      </c>
      <c r="Q11" s="63" t="s">
        <v>1195</v>
      </c>
      <c r="R11" s="63" t="s">
        <v>1186</v>
      </c>
      <c r="U11" s="79" t="s">
        <v>1305</v>
      </c>
      <c r="V11" s="63">
        <v>105</v>
      </c>
      <c r="W11" s="63">
        <v>52</v>
      </c>
      <c r="X11" s="63">
        <v>1</v>
      </c>
      <c r="Y11" s="63">
        <v>158</v>
      </c>
      <c r="AA11" s="79" t="s">
        <v>1305</v>
      </c>
      <c r="AB11" s="63">
        <v>105</v>
      </c>
      <c r="AC11" s="63">
        <v>52</v>
      </c>
      <c r="AD11" s="63">
        <v>1</v>
      </c>
      <c r="AE11" s="63">
        <v>158</v>
      </c>
    </row>
    <row r="12" spans="1:31" x14ac:dyDescent="0.2">
      <c r="B12" s="63">
        <v>9</v>
      </c>
      <c r="C12" s="68" t="s">
        <v>171</v>
      </c>
      <c r="D12" s="63" t="s">
        <v>171</v>
      </c>
      <c r="E12" s="63" t="s">
        <v>1185</v>
      </c>
      <c r="F12" s="63" t="s">
        <v>1189</v>
      </c>
      <c r="G12" s="75">
        <f t="shared" si="1"/>
        <v>6</v>
      </c>
      <c r="H12" s="75">
        <f t="shared" si="2"/>
        <v>3</v>
      </c>
      <c r="I12" s="75">
        <f t="shared" si="3"/>
        <v>1</v>
      </c>
      <c r="J12" s="63">
        <f t="shared" si="0"/>
        <v>10</v>
      </c>
      <c r="P12" s="63">
        <v>9</v>
      </c>
      <c r="Q12" s="63" t="s">
        <v>1185</v>
      </c>
      <c r="R12" s="63" t="s">
        <v>1189</v>
      </c>
    </row>
    <row r="13" spans="1:31" x14ac:dyDescent="0.2">
      <c r="B13" s="63">
        <v>10</v>
      </c>
      <c r="C13" s="68" t="s">
        <v>1862</v>
      </c>
      <c r="D13" s="63" t="s">
        <v>2123</v>
      </c>
      <c r="E13" s="63" t="s">
        <v>1185</v>
      </c>
      <c r="F13" s="63" t="s">
        <v>1189</v>
      </c>
      <c r="G13" s="75">
        <f t="shared" si="1"/>
        <v>7</v>
      </c>
      <c r="H13" s="75">
        <f t="shared" si="2"/>
        <v>3</v>
      </c>
      <c r="I13" s="75">
        <f t="shared" si="3"/>
        <v>1</v>
      </c>
      <c r="J13" s="63">
        <f t="shared" si="0"/>
        <v>11</v>
      </c>
      <c r="P13" s="63">
        <v>10</v>
      </c>
      <c r="Q13" s="63" t="s">
        <v>1185</v>
      </c>
      <c r="R13" s="63" t="s">
        <v>1189</v>
      </c>
    </row>
    <row r="14" spans="1:31" x14ac:dyDescent="0.2">
      <c r="B14" s="63">
        <v>11</v>
      </c>
      <c r="C14" s="68" t="s">
        <v>342</v>
      </c>
      <c r="D14" s="63" t="s">
        <v>1202</v>
      </c>
      <c r="E14" s="63" t="s">
        <v>1188</v>
      </c>
      <c r="F14" s="63" t="s">
        <v>1186</v>
      </c>
      <c r="G14" s="75">
        <f t="shared" si="1"/>
        <v>7</v>
      </c>
      <c r="H14" s="75">
        <f t="shared" si="2"/>
        <v>4</v>
      </c>
      <c r="I14" s="75">
        <f t="shared" si="3"/>
        <v>1</v>
      </c>
      <c r="J14" s="63">
        <f t="shared" si="0"/>
        <v>12</v>
      </c>
      <c r="P14" s="63">
        <v>11</v>
      </c>
      <c r="Q14" s="63" t="s">
        <v>1188</v>
      </c>
      <c r="R14" s="63" t="s">
        <v>1186</v>
      </c>
    </row>
    <row r="15" spans="1:31" x14ac:dyDescent="0.2">
      <c r="B15" s="63">
        <v>12</v>
      </c>
      <c r="C15" s="68" t="s">
        <v>346</v>
      </c>
      <c r="D15" s="63" t="s">
        <v>1198</v>
      </c>
      <c r="E15" s="63" t="s">
        <v>1188</v>
      </c>
      <c r="F15" s="63" t="s">
        <v>1186</v>
      </c>
      <c r="G15" s="75">
        <f t="shared" si="1"/>
        <v>7</v>
      </c>
      <c r="H15" s="75">
        <f t="shared" si="2"/>
        <v>5</v>
      </c>
      <c r="I15" s="75">
        <f t="shared" si="3"/>
        <v>1</v>
      </c>
      <c r="J15" s="63">
        <f t="shared" si="0"/>
        <v>13</v>
      </c>
      <c r="P15" s="63">
        <v>12</v>
      </c>
      <c r="Q15" s="63" t="s">
        <v>1188</v>
      </c>
      <c r="R15" s="63" t="s">
        <v>1186</v>
      </c>
    </row>
    <row r="16" spans="1:31" x14ac:dyDescent="0.2">
      <c r="B16" s="63">
        <v>13</v>
      </c>
      <c r="C16" s="68" t="s">
        <v>371</v>
      </c>
      <c r="D16" s="63" t="s">
        <v>1203</v>
      </c>
      <c r="E16" s="63" t="s">
        <v>1185</v>
      </c>
      <c r="F16" s="63" t="s">
        <v>1186</v>
      </c>
      <c r="G16" s="75">
        <f t="shared" si="1"/>
        <v>7</v>
      </c>
      <c r="H16" s="75">
        <f t="shared" si="2"/>
        <v>6</v>
      </c>
      <c r="I16" s="75">
        <f t="shared" si="3"/>
        <v>1</v>
      </c>
      <c r="J16" s="63">
        <f t="shared" si="0"/>
        <v>14</v>
      </c>
      <c r="P16" s="63">
        <v>13</v>
      </c>
      <c r="Q16" s="63" t="s">
        <v>1185</v>
      </c>
      <c r="R16" s="63" t="s">
        <v>1186</v>
      </c>
    </row>
    <row r="17" spans="2:18" x14ac:dyDescent="0.2">
      <c r="B17" s="63">
        <v>14</v>
      </c>
      <c r="C17" s="69" t="s">
        <v>164</v>
      </c>
      <c r="D17" s="63" t="s">
        <v>1206</v>
      </c>
      <c r="E17" s="63" t="s">
        <v>1188</v>
      </c>
      <c r="F17" s="63" t="s">
        <v>1189</v>
      </c>
      <c r="G17" s="75">
        <f t="shared" si="1"/>
        <v>8</v>
      </c>
      <c r="H17" s="75">
        <f t="shared" si="2"/>
        <v>6</v>
      </c>
      <c r="I17" s="75">
        <f t="shared" si="3"/>
        <v>1</v>
      </c>
      <c r="J17" s="63">
        <f t="shared" si="0"/>
        <v>15</v>
      </c>
      <c r="P17" s="63">
        <v>14</v>
      </c>
      <c r="Q17" s="63" t="s">
        <v>1188</v>
      </c>
      <c r="R17" s="63" t="s">
        <v>1189</v>
      </c>
    </row>
    <row r="18" spans="2:18" x14ac:dyDescent="0.2">
      <c r="B18" s="63">
        <v>15</v>
      </c>
      <c r="C18" s="68" t="s">
        <v>302</v>
      </c>
      <c r="D18" s="63" t="s">
        <v>1204</v>
      </c>
      <c r="E18" s="63" t="s">
        <v>1185</v>
      </c>
      <c r="F18" s="63" t="s">
        <v>1189</v>
      </c>
      <c r="G18" s="75">
        <f t="shared" si="1"/>
        <v>9</v>
      </c>
      <c r="H18" s="75">
        <f t="shared" si="2"/>
        <v>6</v>
      </c>
      <c r="I18" s="75">
        <f t="shared" si="3"/>
        <v>1</v>
      </c>
      <c r="J18" s="63">
        <f t="shared" si="0"/>
        <v>16</v>
      </c>
      <c r="P18" s="63">
        <v>15</v>
      </c>
      <c r="Q18" s="63" t="s">
        <v>1185</v>
      </c>
      <c r="R18" s="63" t="s">
        <v>1189</v>
      </c>
    </row>
    <row r="19" spans="2:18" x14ac:dyDescent="0.2">
      <c r="B19" s="63">
        <v>16</v>
      </c>
      <c r="C19" s="68" t="s">
        <v>564</v>
      </c>
      <c r="D19" s="63" t="s">
        <v>1215</v>
      </c>
      <c r="E19" s="63" t="s">
        <v>1192</v>
      </c>
      <c r="F19" s="63" t="s">
        <v>1189</v>
      </c>
      <c r="G19" s="75">
        <f t="shared" si="1"/>
        <v>10</v>
      </c>
      <c r="H19" s="75">
        <f t="shared" si="2"/>
        <v>6</v>
      </c>
      <c r="I19" s="75">
        <f t="shared" si="3"/>
        <v>1</v>
      </c>
      <c r="J19" s="63">
        <f t="shared" si="0"/>
        <v>17</v>
      </c>
      <c r="P19" s="63">
        <v>16</v>
      </c>
      <c r="Q19" s="63" t="s">
        <v>1192</v>
      </c>
      <c r="R19" s="63" t="s">
        <v>1189</v>
      </c>
    </row>
    <row r="20" spans="2:18" x14ac:dyDescent="0.2">
      <c r="B20" s="63">
        <v>17</v>
      </c>
      <c r="C20" s="68" t="s">
        <v>1049</v>
      </c>
      <c r="D20" s="63" t="s">
        <v>1207</v>
      </c>
      <c r="E20" s="63" t="s">
        <v>1185</v>
      </c>
      <c r="F20" s="63" t="s">
        <v>1189</v>
      </c>
      <c r="G20" s="75">
        <f t="shared" si="1"/>
        <v>11</v>
      </c>
      <c r="H20" s="75">
        <f t="shared" si="2"/>
        <v>6</v>
      </c>
      <c r="I20" s="75">
        <f t="shared" si="3"/>
        <v>1</v>
      </c>
      <c r="J20" s="63">
        <f t="shared" si="0"/>
        <v>18</v>
      </c>
      <c r="P20" s="63">
        <v>17</v>
      </c>
      <c r="Q20" s="63" t="s">
        <v>1185</v>
      </c>
      <c r="R20" s="63" t="s">
        <v>1189</v>
      </c>
    </row>
    <row r="21" spans="2:18" x14ac:dyDescent="0.2">
      <c r="B21" s="63">
        <v>18</v>
      </c>
      <c r="C21" s="68" t="s">
        <v>1983</v>
      </c>
      <c r="D21" s="63" t="s">
        <v>1208</v>
      </c>
      <c r="E21" s="63" t="s">
        <v>1185</v>
      </c>
      <c r="F21" s="63" t="s">
        <v>1189</v>
      </c>
      <c r="G21" s="75">
        <f t="shared" si="1"/>
        <v>12</v>
      </c>
      <c r="H21" s="75">
        <f t="shared" si="2"/>
        <v>6</v>
      </c>
      <c r="I21" s="75">
        <f t="shared" si="3"/>
        <v>1</v>
      </c>
      <c r="J21" s="63">
        <f t="shared" si="0"/>
        <v>19</v>
      </c>
      <c r="P21" s="63">
        <v>18</v>
      </c>
      <c r="Q21" s="63" t="s">
        <v>1185</v>
      </c>
      <c r="R21" s="63" t="s">
        <v>1189</v>
      </c>
    </row>
    <row r="22" spans="2:18" x14ac:dyDescent="0.2">
      <c r="B22" s="63">
        <v>19</v>
      </c>
      <c r="C22" s="68" t="s">
        <v>995</v>
      </c>
      <c r="D22" s="63" t="s">
        <v>1210</v>
      </c>
      <c r="E22" s="63" t="s">
        <v>1188</v>
      </c>
      <c r="F22" s="63" t="s">
        <v>1189</v>
      </c>
      <c r="G22" s="75">
        <f t="shared" si="1"/>
        <v>13</v>
      </c>
      <c r="H22" s="75">
        <f t="shared" si="2"/>
        <v>6</v>
      </c>
      <c r="I22" s="75">
        <f t="shared" si="3"/>
        <v>1</v>
      </c>
      <c r="J22" s="63">
        <f t="shared" si="0"/>
        <v>20</v>
      </c>
      <c r="P22" s="63">
        <v>19</v>
      </c>
      <c r="Q22" s="63" t="s">
        <v>1188</v>
      </c>
      <c r="R22" s="63" t="s">
        <v>1189</v>
      </c>
    </row>
    <row r="23" spans="2:18" x14ac:dyDescent="0.2">
      <c r="B23" s="63">
        <v>20</v>
      </c>
      <c r="C23" s="68" t="s">
        <v>350</v>
      </c>
      <c r="D23" s="63" t="s">
        <v>1205</v>
      </c>
      <c r="E23" s="63" t="s">
        <v>1188</v>
      </c>
      <c r="F23" s="63" t="s">
        <v>1189</v>
      </c>
      <c r="G23" s="75">
        <f t="shared" si="1"/>
        <v>14</v>
      </c>
      <c r="H23" s="75">
        <f t="shared" si="2"/>
        <v>6</v>
      </c>
      <c r="I23" s="75">
        <f t="shared" si="3"/>
        <v>1</v>
      </c>
      <c r="J23" s="63">
        <f t="shared" si="0"/>
        <v>21</v>
      </c>
      <c r="P23" s="63">
        <v>20</v>
      </c>
      <c r="Q23" s="63" t="s">
        <v>1188</v>
      </c>
      <c r="R23" s="63" t="s">
        <v>1189</v>
      </c>
    </row>
    <row r="24" spans="2:18" x14ac:dyDescent="0.2">
      <c r="B24" s="63">
        <v>21</v>
      </c>
      <c r="C24" s="68" t="s">
        <v>1055</v>
      </c>
      <c r="D24" s="63" t="s">
        <v>1212</v>
      </c>
      <c r="E24" s="63" t="s">
        <v>1188</v>
      </c>
      <c r="F24" s="63" t="s">
        <v>1189</v>
      </c>
      <c r="G24" s="75">
        <f t="shared" si="1"/>
        <v>15</v>
      </c>
      <c r="H24" s="75">
        <f t="shared" si="2"/>
        <v>6</v>
      </c>
      <c r="I24" s="75">
        <f t="shared" si="3"/>
        <v>1</v>
      </c>
      <c r="J24" s="63">
        <f t="shared" si="0"/>
        <v>22</v>
      </c>
      <c r="P24" s="63">
        <v>21</v>
      </c>
      <c r="Q24" s="63" t="s">
        <v>1188</v>
      </c>
      <c r="R24" s="63" t="s">
        <v>1189</v>
      </c>
    </row>
    <row r="25" spans="2:18" x14ac:dyDescent="0.2">
      <c r="B25" s="63">
        <v>22</v>
      </c>
      <c r="C25" s="68" t="s">
        <v>586</v>
      </c>
      <c r="D25" s="63" t="s">
        <v>1211</v>
      </c>
      <c r="E25" s="63" t="s">
        <v>1188</v>
      </c>
      <c r="F25" s="63" t="s">
        <v>1189</v>
      </c>
      <c r="G25" s="75">
        <f t="shared" si="1"/>
        <v>16</v>
      </c>
      <c r="H25" s="75">
        <f t="shared" si="2"/>
        <v>6</v>
      </c>
      <c r="I25" s="75">
        <f t="shared" si="3"/>
        <v>1</v>
      </c>
      <c r="J25" s="63">
        <f t="shared" si="0"/>
        <v>23</v>
      </c>
      <c r="P25" s="63">
        <v>22</v>
      </c>
      <c r="Q25" s="63" t="s">
        <v>1188</v>
      </c>
      <c r="R25" s="63" t="s">
        <v>1189</v>
      </c>
    </row>
    <row r="26" spans="2:18" x14ac:dyDescent="0.2">
      <c r="B26" s="63">
        <v>23</v>
      </c>
      <c r="C26" s="68" t="s">
        <v>616</v>
      </c>
      <c r="D26" s="63" t="s">
        <v>1209</v>
      </c>
      <c r="E26" s="63" t="s">
        <v>1192</v>
      </c>
      <c r="F26" s="63" t="s">
        <v>1189</v>
      </c>
      <c r="G26" s="75">
        <f t="shared" si="1"/>
        <v>17</v>
      </c>
      <c r="H26" s="75">
        <f t="shared" si="2"/>
        <v>6</v>
      </c>
      <c r="I26" s="75">
        <f t="shared" si="3"/>
        <v>1</v>
      </c>
      <c r="J26" s="63">
        <f t="shared" si="0"/>
        <v>24</v>
      </c>
      <c r="P26" s="63">
        <v>23</v>
      </c>
      <c r="Q26" s="63" t="s">
        <v>1192</v>
      </c>
      <c r="R26" s="63" t="s">
        <v>1189</v>
      </c>
    </row>
    <row r="27" spans="2:18" x14ac:dyDescent="0.2">
      <c r="B27" s="63">
        <v>24</v>
      </c>
      <c r="C27" s="68" t="s">
        <v>570</v>
      </c>
      <c r="D27" s="63" t="s">
        <v>2125</v>
      </c>
      <c r="E27" s="63" t="s">
        <v>1192</v>
      </c>
      <c r="F27" s="63" t="s">
        <v>1189</v>
      </c>
      <c r="G27" s="75">
        <f t="shared" si="1"/>
        <v>18</v>
      </c>
      <c r="H27" s="75">
        <f t="shared" si="2"/>
        <v>6</v>
      </c>
      <c r="I27" s="75">
        <f t="shared" si="3"/>
        <v>1</v>
      </c>
      <c r="J27" s="63">
        <f t="shared" si="0"/>
        <v>25</v>
      </c>
      <c r="P27" s="63">
        <v>24</v>
      </c>
      <c r="Q27" s="63" t="s">
        <v>1192</v>
      </c>
      <c r="R27" s="63" t="s">
        <v>1189</v>
      </c>
    </row>
    <row r="28" spans="2:18" x14ac:dyDescent="0.2">
      <c r="B28" s="63">
        <v>25</v>
      </c>
      <c r="C28" s="68" t="s">
        <v>191</v>
      </c>
      <c r="D28" s="63" t="s">
        <v>1213</v>
      </c>
      <c r="E28" s="63" t="s">
        <v>1188</v>
      </c>
      <c r="F28" s="63" t="s">
        <v>1189</v>
      </c>
      <c r="G28" s="75">
        <f t="shared" si="1"/>
        <v>19</v>
      </c>
      <c r="H28" s="75">
        <f t="shared" si="2"/>
        <v>6</v>
      </c>
      <c r="I28" s="75">
        <f t="shared" si="3"/>
        <v>1</v>
      </c>
      <c r="J28" s="63">
        <f t="shared" si="0"/>
        <v>26</v>
      </c>
      <c r="P28" s="63">
        <v>25</v>
      </c>
      <c r="Q28" s="63" t="s">
        <v>1188</v>
      </c>
      <c r="R28" s="63" t="s">
        <v>1189</v>
      </c>
    </row>
    <row r="29" spans="2:18" x14ac:dyDescent="0.2">
      <c r="B29" s="63">
        <v>26</v>
      </c>
      <c r="C29" s="68" t="s">
        <v>607</v>
      </c>
      <c r="D29" s="63" t="s">
        <v>1214</v>
      </c>
      <c r="E29" s="63" t="s">
        <v>1192</v>
      </c>
      <c r="F29" s="63" t="s">
        <v>1189</v>
      </c>
      <c r="G29" s="75">
        <f t="shared" si="1"/>
        <v>20</v>
      </c>
      <c r="H29" s="75">
        <f t="shared" si="2"/>
        <v>6</v>
      </c>
      <c r="I29" s="75">
        <f t="shared" si="3"/>
        <v>1</v>
      </c>
      <c r="J29" s="63">
        <f t="shared" si="0"/>
        <v>27</v>
      </c>
      <c r="P29" s="63">
        <v>26</v>
      </c>
      <c r="Q29" s="63" t="s">
        <v>1192</v>
      </c>
      <c r="R29" s="63" t="s">
        <v>1189</v>
      </c>
    </row>
    <row r="30" spans="2:18" x14ac:dyDescent="0.2">
      <c r="B30" s="63">
        <v>27</v>
      </c>
      <c r="C30" s="68" t="s">
        <v>2067</v>
      </c>
      <c r="D30" s="63" t="s">
        <v>1216</v>
      </c>
      <c r="E30" s="63" t="s">
        <v>1185</v>
      </c>
      <c r="F30" s="63" t="s">
        <v>1186</v>
      </c>
      <c r="G30" s="75">
        <f t="shared" si="1"/>
        <v>20</v>
      </c>
      <c r="H30" s="75">
        <f t="shared" si="2"/>
        <v>7</v>
      </c>
      <c r="I30" s="75">
        <f t="shared" si="3"/>
        <v>1</v>
      </c>
      <c r="J30" s="63">
        <f t="shared" si="0"/>
        <v>28</v>
      </c>
      <c r="P30" s="63">
        <v>27</v>
      </c>
      <c r="Q30" s="63" t="s">
        <v>1185</v>
      </c>
      <c r="R30" s="63" t="s">
        <v>1186</v>
      </c>
    </row>
    <row r="31" spans="2:18" x14ac:dyDescent="0.2">
      <c r="B31" s="63">
        <v>28</v>
      </c>
      <c r="C31" s="68" t="s">
        <v>1832</v>
      </c>
      <c r="D31" s="63" t="s">
        <v>1217</v>
      </c>
      <c r="E31" s="63" t="s">
        <v>1195</v>
      </c>
      <c r="F31" s="63" t="s">
        <v>1189</v>
      </c>
      <c r="G31" s="75">
        <f t="shared" si="1"/>
        <v>21</v>
      </c>
      <c r="H31" s="75">
        <f t="shared" si="2"/>
        <v>7</v>
      </c>
      <c r="I31" s="75">
        <f t="shared" si="3"/>
        <v>1</v>
      </c>
      <c r="J31" s="63">
        <f t="shared" si="0"/>
        <v>29</v>
      </c>
      <c r="P31" s="63">
        <v>28</v>
      </c>
      <c r="Q31" s="63" t="s">
        <v>1195</v>
      </c>
      <c r="R31" s="63" t="s">
        <v>1189</v>
      </c>
    </row>
    <row r="32" spans="2:18" x14ac:dyDescent="0.2">
      <c r="B32" s="63">
        <v>29</v>
      </c>
      <c r="C32" s="68" t="s">
        <v>771</v>
      </c>
      <c r="D32" s="63" t="s">
        <v>772</v>
      </c>
      <c r="E32" s="63" t="s">
        <v>1195</v>
      </c>
      <c r="F32" s="63" t="s">
        <v>1186</v>
      </c>
      <c r="G32" s="75">
        <f t="shared" si="1"/>
        <v>21</v>
      </c>
      <c r="H32" s="75">
        <f t="shared" si="2"/>
        <v>8</v>
      </c>
      <c r="I32" s="75">
        <f t="shared" si="3"/>
        <v>1</v>
      </c>
      <c r="J32" s="63">
        <f t="shared" si="0"/>
        <v>30</v>
      </c>
      <c r="P32" s="63">
        <v>29</v>
      </c>
      <c r="Q32" s="63" t="s">
        <v>1195</v>
      </c>
      <c r="R32" s="63" t="s">
        <v>1186</v>
      </c>
    </row>
    <row r="33" spans="2:18" x14ac:dyDescent="0.2">
      <c r="B33" s="63">
        <v>30</v>
      </c>
      <c r="C33" s="68" t="s">
        <v>1903</v>
      </c>
      <c r="D33" s="63" t="s">
        <v>549</v>
      </c>
      <c r="E33" s="63" t="s">
        <v>1195</v>
      </c>
      <c r="F33" s="63" t="s">
        <v>1186</v>
      </c>
      <c r="G33" s="75">
        <f t="shared" si="1"/>
        <v>21</v>
      </c>
      <c r="H33" s="75">
        <f t="shared" si="2"/>
        <v>9</v>
      </c>
      <c r="I33" s="75">
        <f t="shared" si="3"/>
        <v>1</v>
      </c>
      <c r="J33" s="63">
        <f t="shared" si="0"/>
        <v>31</v>
      </c>
      <c r="P33" s="63">
        <v>30</v>
      </c>
      <c r="Q33" s="63" t="s">
        <v>1195</v>
      </c>
      <c r="R33" s="63" t="s">
        <v>1186</v>
      </c>
    </row>
    <row r="34" spans="2:18" x14ac:dyDescent="0.2">
      <c r="B34" s="63">
        <v>31</v>
      </c>
      <c r="C34" s="68" t="s">
        <v>1865</v>
      </c>
      <c r="D34" s="63" t="s">
        <v>389</v>
      </c>
      <c r="E34" s="63" t="s">
        <v>1195</v>
      </c>
      <c r="F34" s="63" t="s">
        <v>1186</v>
      </c>
      <c r="G34" s="75">
        <f t="shared" si="1"/>
        <v>21</v>
      </c>
      <c r="H34" s="75">
        <f t="shared" si="2"/>
        <v>10</v>
      </c>
      <c r="I34" s="75">
        <f t="shared" si="3"/>
        <v>1</v>
      </c>
      <c r="J34" s="63">
        <f t="shared" si="0"/>
        <v>32</v>
      </c>
      <c r="P34" s="63">
        <v>31</v>
      </c>
      <c r="Q34" s="63" t="s">
        <v>1195</v>
      </c>
      <c r="R34" s="63" t="s">
        <v>1186</v>
      </c>
    </row>
    <row r="35" spans="2:18" x14ac:dyDescent="0.2">
      <c r="B35" s="63">
        <v>32</v>
      </c>
      <c r="C35" s="68" t="s">
        <v>749</v>
      </c>
      <c r="D35" s="63" t="s">
        <v>749</v>
      </c>
      <c r="E35" s="63" t="s">
        <v>1195</v>
      </c>
      <c r="F35" s="63" t="s">
        <v>1186</v>
      </c>
      <c r="G35" s="75">
        <f t="shared" si="1"/>
        <v>21</v>
      </c>
      <c r="H35" s="75">
        <f t="shared" si="2"/>
        <v>11</v>
      </c>
      <c r="I35" s="75">
        <f t="shared" si="3"/>
        <v>1</v>
      </c>
      <c r="J35" s="63">
        <f t="shared" si="0"/>
        <v>33</v>
      </c>
      <c r="P35" s="63">
        <v>32</v>
      </c>
      <c r="Q35" s="63" t="s">
        <v>1195</v>
      </c>
      <c r="R35" s="63" t="s">
        <v>1186</v>
      </c>
    </row>
    <row r="36" spans="2:18" x14ac:dyDescent="0.2">
      <c r="B36" s="63">
        <v>33</v>
      </c>
      <c r="C36" s="68" t="s">
        <v>728</v>
      </c>
      <c r="D36" s="63" t="s">
        <v>1219</v>
      </c>
      <c r="E36" s="63" t="s">
        <v>1195</v>
      </c>
      <c r="F36" s="63" t="s">
        <v>1186</v>
      </c>
      <c r="G36" s="75">
        <f t="shared" si="1"/>
        <v>21</v>
      </c>
      <c r="H36" s="75">
        <f t="shared" si="2"/>
        <v>12</v>
      </c>
      <c r="I36" s="75">
        <f t="shared" si="3"/>
        <v>1</v>
      </c>
      <c r="J36" s="63">
        <f t="shared" si="0"/>
        <v>34</v>
      </c>
      <c r="P36" s="63">
        <v>33</v>
      </c>
      <c r="Q36" s="63" t="s">
        <v>1195</v>
      </c>
      <c r="R36" s="63" t="s">
        <v>1186</v>
      </c>
    </row>
    <row r="37" spans="2:18" x14ac:dyDescent="0.2">
      <c r="B37" s="63">
        <v>34</v>
      </c>
      <c r="C37" s="68" t="s">
        <v>699</v>
      </c>
      <c r="D37" s="63" t="s">
        <v>1220</v>
      </c>
      <c r="E37" s="63" t="s">
        <v>1195</v>
      </c>
      <c r="F37" s="63" t="s">
        <v>1186</v>
      </c>
      <c r="G37" s="75">
        <f t="shared" si="1"/>
        <v>21</v>
      </c>
      <c r="H37" s="75">
        <f t="shared" si="2"/>
        <v>13</v>
      </c>
      <c r="I37" s="75">
        <f t="shared" si="3"/>
        <v>1</v>
      </c>
      <c r="J37" s="63">
        <f t="shared" si="0"/>
        <v>35</v>
      </c>
      <c r="P37" s="63">
        <v>34</v>
      </c>
      <c r="Q37" s="63" t="s">
        <v>1195</v>
      </c>
      <c r="R37" s="63" t="s">
        <v>1186</v>
      </c>
    </row>
    <row r="38" spans="2:18" x14ac:dyDescent="0.2">
      <c r="B38" s="63">
        <v>35</v>
      </c>
      <c r="C38" s="68" t="s">
        <v>197</v>
      </c>
      <c r="D38" s="63" t="s">
        <v>197</v>
      </c>
      <c r="E38" s="63" t="s">
        <v>1195</v>
      </c>
      <c r="F38" s="63" t="s">
        <v>1186</v>
      </c>
      <c r="G38" s="75">
        <f t="shared" si="1"/>
        <v>21</v>
      </c>
      <c r="H38" s="75">
        <f t="shared" si="2"/>
        <v>14</v>
      </c>
      <c r="I38" s="75">
        <f t="shared" si="3"/>
        <v>1</v>
      </c>
      <c r="J38" s="63">
        <f t="shared" si="0"/>
        <v>36</v>
      </c>
      <c r="P38" s="63">
        <v>35</v>
      </c>
      <c r="Q38" s="63" t="s">
        <v>1195</v>
      </c>
      <c r="R38" s="63" t="s">
        <v>1186</v>
      </c>
    </row>
    <row r="39" spans="2:18" x14ac:dyDescent="0.2">
      <c r="B39" s="63">
        <v>36</v>
      </c>
      <c r="C39" s="68" t="s">
        <v>376</v>
      </c>
      <c r="D39" s="63" t="s">
        <v>1218</v>
      </c>
      <c r="E39" s="63" t="s">
        <v>1185</v>
      </c>
      <c r="F39" s="63" t="s">
        <v>1189</v>
      </c>
      <c r="G39" s="75">
        <f t="shared" si="1"/>
        <v>22</v>
      </c>
      <c r="H39" s="75">
        <f t="shared" si="2"/>
        <v>14</v>
      </c>
      <c r="I39" s="75">
        <f t="shared" si="3"/>
        <v>1</v>
      </c>
      <c r="J39" s="63">
        <f t="shared" si="0"/>
        <v>37</v>
      </c>
      <c r="P39" s="63">
        <v>36</v>
      </c>
      <c r="Q39" s="63" t="s">
        <v>1185</v>
      </c>
      <c r="R39" s="63" t="s">
        <v>1189</v>
      </c>
    </row>
    <row r="40" spans="2:18" x14ac:dyDescent="0.2">
      <c r="B40" s="63">
        <v>37</v>
      </c>
      <c r="C40" s="68" t="s">
        <v>704</v>
      </c>
      <c r="D40" s="63" t="s">
        <v>1221</v>
      </c>
      <c r="E40" s="63" t="s">
        <v>1185</v>
      </c>
      <c r="F40" s="63" t="s">
        <v>1189</v>
      </c>
      <c r="G40" s="75">
        <f t="shared" si="1"/>
        <v>23</v>
      </c>
      <c r="H40" s="75">
        <f t="shared" si="2"/>
        <v>14</v>
      </c>
      <c r="I40" s="75">
        <f t="shared" si="3"/>
        <v>1</v>
      </c>
      <c r="J40" s="63">
        <f t="shared" si="0"/>
        <v>38</v>
      </c>
      <c r="P40" s="63">
        <v>37</v>
      </c>
      <c r="Q40" s="63" t="s">
        <v>1185</v>
      </c>
      <c r="R40" s="63" t="s">
        <v>1189</v>
      </c>
    </row>
    <row r="41" spans="2:18" x14ac:dyDescent="0.2">
      <c r="B41" s="63">
        <v>38</v>
      </c>
      <c r="C41" s="68" t="s">
        <v>253</v>
      </c>
      <c r="D41" s="63" t="s">
        <v>1227</v>
      </c>
      <c r="E41" s="63" t="s">
        <v>1195</v>
      </c>
      <c r="F41" s="63" t="s">
        <v>1186</v>
      </c>
      <c r="G41" s="75">
        <f t="shared" si="1"/>
        <v>23</v>
      </c>
      <c r="H41" s="75">
        <f t="shared" si="2"/>
        <v>15</v>
      </c>
      <c r="I41" s="75">
        <f t="shared" si="3"/>
        <v>1</v>
      </c>
      <c r="J41" s="63">
        <f t="shared" si="0"/>
        <v>39</v>
      </c>
      <c r="P41" s="63">
        <v>38</v>
      </c>
      <c r="Q41" s="63" t="s">
        <v>1195</v>
      </c>
      <c r="R41" s="63" t="s">
        <v>1186</v>
      </c>
    </row>
    <row r="42" spans="2:18" x14ac:dyDescent="0.2">
      <c r="B42" s="63">
        <v>39</v>
      </c>
      <c r="C42" s="68" t="s">
        <v>979</v>
      </c>
      <c r="D42" s="63" t="s">
        <v>977</v>
      </c>
      <c r="E42" s="63" t="s">
        <v>1199</v>
      </c>
      <c r="F42" s="63" t="s">
        <v>1186</v>
      </c>
      <c r="G42" s="75">
        <f t="shared" si="1"/>
        <v>23</v>
      </c>
      <c r="H42" s="75">
        <f t="shared" si="2"/>
        <v>16</v>
      </c>
      <c r="I42" s="75">
        <f t="shared" si="3"/>
        <v>1</v>
      </c>
      <c r="J42" s="63">
        <f t="shared" si="0"/>
        <v>40</v>
      </c>
      <c r="P42" s="63">
        <v>39</v>
      </c>
      <c r="Q42" s="63" t="s">
        <v>1199</v>
      </c>
      <c r="R42" s="63" t="s">
        <v>1186</v>
      </c>
    </row>
    <row r="43" spans="2:18" x14ac:dyDescent="0.2">
      <c r="B43" s="63">
        <v>40</v>
      </c>
      <c r="C43" s="68" t="s">
        <v>285</v>
      </c>
      <c r="D43" s="63" t="s">
        <v>1222</v>
      </c>
      <c r="E43" s="63" t="s">
        <v>1195</v>
      </c>
      <c r="F43" s="63" t="s">
        <v>1186</v>
      </c>
      <c r="G43" s="75">
        <f t="shared" si="1"/>
        <v>23</v>
      </c>
      <c r="H43" s="75">
        <f t="shared" si="2"/>
        <v>17</v>
      </c>
      <c r="I43" s="75">
        <f t="shared" si="3"/>
        <v>1</v>
      </c>
      <c r="J43" s="63">
        <f t="shared" si="0"/>
        <v>41</v>
      </c>
      <c r="P43" s="63">
        <v>40</v>
      </c>
      <c r="Q43" s="63" t="s">
        <v>1195</v>
      </c>
      <c r="R43" s="63" t="s">
        <v>1186</v>
      </c>
    </row>
    <row r="44" spans="2:18" x14ac:dyDescent="0.2">
      <c r="B44" s="63">
        <v>41</v>
      </c>
      <c r="C44" s="181" t="s">
        <v>204</v>
      </c>
      <c r="D44" s="63" t="s">
        <v>204</v>
      </c>
      <c r="E44" s="63" t="s">
        <v>1185</v>
      </c>
      <c r="F44" s="63" t="s">
        <v>1186</v>
      </c>
      <c r="G44" s="75">
        <f t="shared" si="1"/>
        <v>23</v>
      </c>
      <c r="H44" s="75">
        <f t="shared" si="2"/>
        <v>18</v>
      </c>
      <c r="I44" s="75">
        <f t="shared" si="3"/>
        <v>1</v>
      </c>
      <c r="J44" s="63">
        <f t="shared" si="0"/>
        <v>42</v>
      </c>
      <c r="P44" s="63">
        <v>41</v>
      </c>
      <c r="Q44" s="63" t="s">
        <v>1185</v>
      </c>
      <c r="R44" s="63" t="s">
        <v>1186</v>
      </c>
    </row>
    <row r="45" spans="2:18" x14ac:dyDescent="0.2">
      <c r="B45" s="63">
        <v>42</v>
      </c>
      <c r="C45" s="68" t="s">
        <v>689</v>
      </c>
      <c r="D45" s="63" t="s">
        <v>1225</v>
      </c>
      <c r="E45" s="63" t="s">
        <v>1185</v>
      </c>
      <c r="F45" s="63" t="s">
        <v>1189</v>
      </c>
      <c r="G45" s="75">
        <f t="shared" si="1"/>
        <v>24</v>
      </c>
      <c r="H45" s="75">
        <f t="shared" si="2"/>
        <v>18</v>
      </c>
      <c r="I45" s="75">
        <f t="shared" si="3"/>
        <v>1</v>
      </c>
      <c r="J45" s="63">
        <f t="shared" si="0"/>
        <v>43</v>
      </c>
      <c r="P45" s="63">
        <v>42</v>
      </c>
      <c r="Q45" s="63" t="s">
        <v>1185</v>
      </c>
      <c r="R45" s="63" t="s">
        <v>1189</v>
      </c>
    </row>
    <row r="46" spans="2:18" x14ac:dyDescent="0.2">
      <c r="B46" s="63">
        <v>43</v>
      </c>
      <c r="C46" s="68" t="s">
        <v>159</v>
      </c>
      <c r="D46" s="63" t="s">
        <v>1228</v>
      </c>
      <c r="E46" s="63" t="s">
        <v>1185</v>
      </c>
      <c r="F46" s="63" t="s">
        <v>1189</v>
      </c>
      <c r="G46" s="75">
        <f t="shared" si="1"/>
        <v>25</v>
      </c>
      <c r="H46" s="75">
        <f t="shared" si="2"/>
        <v>18</v>
      </c>
      <c r="I46" s="75">
        <f t="shared" si="3"/>
        <v>1</v>
      </c>
      <c r="J46" s="63">
        <f t="shared" si="0"/>
        <v>44</v>
      </c>
      <c r="P46" s="63">
        <v>43</v>
      </c>
      <c r="Q46" s="63" t="s">
        <v>1185</v>
      </c>
      <c r="R46" s="63" t="s">
        <v>1189</v>
      </c>
    </row>
    <row r="47" spans="2:18" x14ac:dyDescent="0.2">
      <c r="B47" s="63">
        <v>44</v>
      </c>
      <c r="C47" s="68" t="s">
        <v>1102</v>
      </c>
      <c r="D47" s="63" t="s">
        <v>1223</v>
      </c>
      <c r="E47" s="63" t="s">
        <v>1192</v>
      </c>
      <c r="F47" s="63" t="s">
        <v>1189</v>
      </c>
      <c r="G47" s="75">
        <f t="shared" si="1"/>
        <v>26</v>
      </c>
      <c r="H47" s="75">
        <f t="shared" si="2"/>
        <v>18</v>
      </c>
      <c r="I47" s="75">
        <f t="shared" si="3"/>
        <v>1</v>
      </c>
      <c r="J47" s="63">
        <f>SUM(G47:I47)</f>
        <v>45</v>
      </c>
      <c r="P47" s="63">
        <v>44</v>
      </c>
      <c r="Q47" s="63" t="s">
        <v>1192</v>
      </c>
      <c r="R47" s="63" t="s">
        <v>1189</v>
      </c>
    </row>
    <row r="48" spans="2:18" x14ac:dyDescent="0.2">
      <c r="B48" s="63">
        <v>45</v>
      </c>
      <c r="C48" s="68" t="s">
        <v>236</v>
      </c>
      <c r="D48" s="63" t="s">
        <v>1224</v>
      </c>
      <c r="E48" s="63" t="s">
        <v>1195</v>
      </c>
      <c r="F48" s="63" t="s">
        <v>1189</v>
      </c>
      <c r="G48" s="75">
        <f t="shared" si="1"/>
        <v>27</v>
      </c>
      <c r="H48" s="75">
        <f t="shared" si="2"/>
        <v>18</v>
      </c>
      <c r="I48" s="75">
        <f t="shared" si="3"/>
        <v>1</v>
      </c>
      <c r="J48" s="63">
        <f t="shared" si="0"/>
        <v>46</v>
      </c>
      <c r="P48" s="63">
        <v>45</v>
      </c>
      <c r="Q48" s="63" t="s">
        <v>1195</v>
      </c>
      <c r="R48" s="63" t="s">
        <v>1189</v>
      </c>
    </row>
    <row r="49" spans="2:18" x14ac:dyDescent="0.2">
      <c r="B49" s="63">
        <v>46</v>
      </c>
      <c r="C49" s="68" t="s">
        <v>327</v>
      </c>
      <c r="D49" s="63" t="s">
        <v>1230</v>
      </c>
      <c r="E49" s="63" t="s">
        <v>1185</v>
      </c>
      <c r="F49" s="63" t="s">
        <v>1186</v>
      </c>
      <c r="G49" s="75">
        <f t="shared" si="1"/>
        <v>27</v>
      </c>
      <c r="H49" s="75">
        <f t="shared" si="2"/>
        <v>19</v>
      </c>
      <c r="I49" s="75">
        <f t="shared" si="3"/>
        <v>1</v>
      </c>
      <c r="J49" s="63">
        <f t="shared" si="0"/>
        <v>47</v>
      </c>
      <c r="P49" s="63">
        <v>46</v>
      </c>
      <c r="Q49" s="63" t="s">
        <v>1185</v>
      </c>
      <c r="R49" s="63" t="s">
        <v>1186</v>
      </c>
    </row>
    <row r="50" spans="2:18" x14ac:dyDescent="0.2">
      <c r="B50" s="63">
        <v>47</v>
      </c>
      <c r="C50" s="68" t="s">
        <v>1027</v>
      </c>
      <c r="D50" s="63" t="s">
        <v>1027</v>
      </c>
      <c r="E50" s="63" t="s">
        <v>1185</v>
      </c>
      <c r="F50" s="63" t="s">
        <v>1189</v>
      </c>
      <c r="G50" s="75">
        <f t="shared" si="1"/>
        <v>28</v>
      </c>
      <c r="H50" s="75">
        <f t="shared" si="2"/>
        <v>19</v>
      </c>
      <c r="I50" s="75">
        <f t="shared" si="3"/>
        <v>1</v>
      </c>
      <c r="J50" s="63">
        <f t="shared" si="0"/>
        <v>48</v>
      </c>
      <c r="P50" s="63">
        <v>47</v>
      </c>
      <c r="Q50" s="63" t="s">
        <v>1185</v>
      </c>
      <c r="R50" s="63" t="s">
        <v>1189</v>
      </c>
    </row>
    <row r="51" spans="2:18" x14ac:dyDescent="0.2">
      <c r="B51" s="63">
        <v>48</v>
      </c>
      <c r="C51" s="68" t="s">
        <v>845</v>
      </c>
      <c r="D51" s="63" t="s">
        <v>1450</v>
      </c>
      <c r="E51" s="63" t="s">
        <v>1192</v>
      </c>
      <c r="F51" s="63" t="s">
        <v>1189</v>
      </c>
      <c r="G51" s="75">
        <f t="shared" si="1"/>
        <v>29</v>
      </c>
      <c r="H51" s="75">
        <f t="shared" si="2"/>
        <v>19</v>
      </c>
      <c r="I51" s="75">
        <f t="shared" si="3"/>
        <v>1</v>
      </c>
      <c r="J51" s="63">
        <f t="shared" si="0"/>
        <v>49</v>
      </c>
      <c r="P51" s="63">
        <v>48</v>
      </c>
      <c r="Q51" s="63" t="s">
        <v>1192</v>
      </c>
      <c r="R51" s="63" t="s">
        <v>1189</v>
      </c>
    </row>
    <row r="52" spans="2:18" x14ac:dyDescent="0.2">
      <c r="B52" s="63">
        <v>49</v>
      </c>
      <c r="C52" s="68" t="s">
        <v>834</v>
      </c>
      <c r="D52" s="63" t="s">
        <v>2122</v>
      </c>
      <c r="E52" s="63" t="s">
        <v>1188</v>
      </c>
      <c r="F52" s="63" t="s">
        <v>1189</v>
      </c>
      <c r="G52" s="75">
        <f t="shared" si="1"/>
        <v>30</v>
      </c>
      <c r="H52" s="75">
        <f t="shared" si="2"/>
        <v>19</v>
      </c>
      <c r="I52" s="75">
        <f t="shared" si="3"/>
        <v>1</v>
      </c>
      <c r="J52" s="63">
        <f t="shared" si="0"/>
        <v>50</v>
      </c>
      <c r="P52" s="63">
        <v>49</v>
      </c>
      <c r="Q52" s="63" t="s">
        <v>1188</v>
      </c>
      <c r="R52" s="63" t="s">
        <v>1189</v>
      </c>
    </row>
    <row r="53" spans="2:18" x14ac:dyDescent="0.2">
      <c r="B53" s="63">
        <v>50</v>
      </c>
      <c r="C53" s="68" t="s">
        <v>807</v>
      </c>
      <c r="D53" s="63" t="s">
        <v>1276</v>
      </c>
      <c r="E53" s="63" t="s">
        <v>1195</v>
      </c>
      <c r="F53" s="63" t="s">
        <v>1186</v>
      </c>
      <c r="G53" s="75">
        <f t="shared" si="1"/>
        <v>30</v>
      </c>
      <c r="H53" s="75">
        <f t="shared" si="2"/>
        <v>20</v>
      </c>
      <c r="I53" s="75">
        <f t="shared" si="3"/>
        <v>1</v>
      </c>
      <c r="J53" s="63">
        <f t="shared" si="0"/>
        <v>51</v>
      </c>
      <c r="P53" s="63">
        <v>50</v>
      </c>
      <c r="Q53" s="63" t="s">
        <v>1195</v>
      </c>
      <c r="R53" s="63" t="s">
        <v>1186</v>
      </c>
    </row>
    <row r="54" spans="2:18" x14ac:dyDescent="0.2">
      <c r="B54" s="63">
        <v>51</v>
      </c>
      <c r="C54" s="68" t="s">
        <v>803</v>
      </c>
      <c r="D54" s="63" t="s">
        <v>1269</v>
      </c>
      <c r="E54" s="63" t="s">
        <v>1195</v>
      </c>
      <c r="F54" s="63" t="s">
        <v>1186</v>
      </c>
      <c r="G54" s="75">
        <f t="shared" si="1"/>
        <v>30</v>
      </c>
      <c r="H54" s="75">
        <f t="shared" si="2"/>
        <v>21</v>
      </c>
      <c r="I54" s="75">
        <f t="shared" si="3"/>
        <v>1</v>
      </c>
      <c r="J54" s="63">
        <f t="shared" si="0"/>
        <v>52</v>
      </c>
      <c r="P54" s="63">
        <v>51</v>
      </c>
      <c r="Q54" s="63" t="s">
        <v>1195</v>
      </c>
      <c r="R54" s="63" t="s">
        <v>1186</v>
      </c>
    </row>
    <row r="55" spans="2:18" x14ac:dyDescent="0.2">
      <c r="B55" s="63">
        <v>52</v>
      </c>
      <c r="C55" s="68" t="s">
        <v>715</v>
      </c>
      <c r="D55" s="63" t="s">
        <v>1231</v>
      </c>
      <c r="E55" s="63" t="s">
        <v>1185</v>
      </c>
      <c r="F55" s="63" t="s">
        <v>1189</v>
      </c>
      <c r="G55" s="75">
        <f t="shared" si="1"/>
        <v>31</v>
      </c>
      <c r="H55" s="75">
        <f t="shared" si="2"/>
        <v>21</v>
      </c>
      <c r="I55" s="75">
        <f t="shared" si="3"/>
        <v>1</v>
      </c>
      <c r="J55" s="63">
        <f t="shared" si="0"/>
        <v>53</v>
      </c>
      <c r="P55" s="63">
        <v>52</v>
      </c>
      <c r="Q55" s="63" t="s">
        <v>1185</v>
      </c>
      <c r="R55" s="63" t="s">
        <v>1189</v>
      </c>
    </row>
    <row r="56" spans="2:18" x14ac:dyDescent="0.2">
      <c r="B56" s="63">
        <v>53</v>
      </c>
      <c r="C56" s="68" t="s">
        <v>712</v>
      </c>
      <c r="D56" s="63" t="s">
        <v>712</v>
      </c>
      <c r="E56" s="63" t="s">
        <v>1185</v>
      </c>
      <c r="F56" s="63" t="s">
        <v>1189</v>
      </c>
      <c r="G56" s="75">
        <f t="shared" si="1"/>
        <v>32</v>
      </c>
      <c r="H56" s="75">
        <f t="shared" si="2"/>
        <v>21</v>
      </c>
      <c r="I56" s="75">
        <f t="shared" si="3"/>
        <v>1</v>
      </c>
      <c r="J56" s="63">
        <f t="shared" si="0"/>
        <v>54</v>
      </c>
      <c r="P56" s="63">
        <v>53</v>
      </c>
      <c r="Q56" s="63" t="s">
        <v>1185</v>
      </c>
      <c r="R56" s="63" t="s">
        <v>1189</v>
      </c>
    </row>
    <row r="57" spans="2:18" x14ac:dyDescent="0.2">
      <c r="B57" s="63">
        <v>54</v>
      </c>
      <c r="C57" s="68" t="s">
        <v>348</v>
      </c>
      <c r="D57" s="63" t="s">
        <v>1229</v>
      </c>
      <c r="E57" s="63" t="s">
        <v>1195</v>
      </c>
      <c r="F57" s="63" t="s">
        <v>1186</v>
      </c>
      <c r="G57" s="75">
        <f t="shared" si="1"/>
        <v>32</v>
      </c>
      <c r="H57" s="75">
        <f t="shared" si="2"/>
        <v>22</v>
      </c>
      <c r="I57" s="75">
        <f t="shared" si="3"/>
        <v>1</v>
      </c>
      <c r="J57" s="63">
        <f t="shared" si="0"/>
        <v>55</v>
      </c>
      <c r="P57" s="63">
        <v>54</v>
      </c>
      <c r="Q57" s="63" t="s">
        <v>1195</v>
      </c>
      <c r="R57" s="63" t="s">
        <v>1186</v>
      </c>
    </row>
    <row r="58" spans="2:18" x14ac:dyDescent="0.2">
      <c r="B58" s="63">
        <v>55</v>
      </c>
      <c r="C58" s="68" t="s">
        <v>754</v>
      </c>
      <c r="D58" s="63" t="s">
        <v>1235</v>
      </c>
      <c r="E58" s="63" t="s">
        <v>1192</v>
      </c>
      <c r="F58" s="63" t="s">
        <v>1189</v>
      </c>
      <c r="G58" s="75">
        <f t="shared" si="1"/>
        <v>33</v>
      </c>
      <c r="H58" s="75">
        <f t="shared" si="2"/>
        <v>22</v>
      </c>
      <c r="I58" s="75">
        <f t="shared" si="3"/>
        <v>1</v>
      </c>
      <c r="J58" s="63">
        <f t="shared" si="0"/>
        <v>56</v>
      </c>
      <c r="P58" s="63">
        <v>55</v>
      </c>
      <c r="Q58" s="63" t="s">
        <v>1192</v>
      </c>
      <c r="R58" s="63" t="s">
        <v>1189</v>
      </c>
    </row>
    <row r="59" spans="2:18" x14ac:dyDescent="0.2">
      <c r="B59" s="63">
        <v>56</v>
      </c>
      <c r="C59" s="68" t="s">
        <v>2061</v>
      </c>
      <c r="D59" s="63" t="s">
        <v>1041</v>
      </c>
      <c r="E59" s="63" t="s">
        <v>1188</v>
      </c>
      <c r="F59" s="63" t="s">
        <v>1189</v>
      </c>
      <c r="G59" s="75">
        <f t="shared" si="1"/>
        <v>34</v>
      </c>
      <c r="H59" s="75">
        <f t="shared" si="2"/>
        <v>22</v>
      </c>
      <c r="I59" s="75">
        <f t="shared" si="3"/>
        <v>1</v>
      </c>
      <c r="J59" s="63">
        <f t="shared" si="0"/>
        <v>57</v>
      </c>
      <c r="P59" s="63">
        <v>56</v>
      </c>
      <c r="Q59" s="63" t="s">
        <v>1188</v>
      </c>
      <c r="R59" s="63" t="s">
        <v>1189</v>
      </c>
    </row>
    <row r="60" spans="2:18" x14ac:dyDescent="0.2">
      <c r="B60" s="63">
        <v>57</v>
      </c>
      <c r="C60" s="68" t="s">
        <v>787</v>
      </c>
      <c r="D60" s="63" t="s">
        <v>1233</v>
      </c>
      <c r="E60" s="63" t="s">
        <v>1188</v>
      </c>
      <c r="F60" s="63" t="s">
        <v>1189</v>
      </c>
      <c r="G60" s="75">
        <f t="shared" si="1"/>
        <v>35</v>
      </c>
      <c r="H60" s="75">
        <f t="shared" si="2"/>
        <v>22</v>
      </c>
      <c r="I60" s="75">
        <f t="shared" si="3"/>
        <v>1</v>
      </c>
      <c r="J60" s="63">
        <f t="shared" si="0"/>
        <v>58</v>
      </c>
      <c r="P60" s="63">
        <v>57</v>
      </c>
      <c r="Q60" s="63" t="s">
        <v>1188</v>
      </c>
      <c r="R60" s="63" t="s">
        <v>1189</v>
      </c>
    </row>
    <row r="61" spans="2:18" x14ac:dyDescent="0.2">
      <c r="B61" s="63">
        <v>58</v>
      </c>
      <c r="C61" s="68" t="s">
        <v>1911</v>
      </c>
      <c r="D61" s="63" t="s">
        <v>1234</v>
      </c>
      <c r="E61" s="63" t="s">
        <v>1192</v>
      </c>
      <c r="F61" s="63" t="s">
        <v>1189</v>
      </c>
      <c r="G61" s="75">
        <f t="shared" si="1"/>
        <v>36</v>
      </c>
      <c r="H61" s="75">
        <f t="shared" si="2"/>
        <v>22</v>
      </c>
      <c r="I61" s="75">
        <f t="shared" si="3"/>
        <v>1</v>
      </c>
      <c r="J61" s="63">
        <f t="shared" si="0"/>
        <v>59</v>
      </c>
      <c r="P61" s="63">
        <v>58</v>
      </c>
      <c r="Q61" s="63" t="s">
        <v>1192</v>
      </c>
      <c r="R61" s="63" t="s">
        <v>1189</v>
      </c>
    </row>
    <row r="62" spans="2:18" x14ac:dyDescent="0.2">
      <c r="B62" s="63">
        <v>59</v>
      </c>
      <c r="C62" s="68" t="s">
        <v>811</v>
      </c>
      <c r="D62" s="63" t="s">
        <v>1238</v>
      </c>
      <c r="E62" s="63" t="s">
        <v>1188</v>
      </c>
      <c r="F62" s="63" t="s">
        <v>1189</v>
      </c>
      <c r="G62" s="75">
        <f t="shared" si="1"/>
        <v>37</v>
      </c>
      <c r="H62" s="75">
        <f t="shared" si="2"/>
        <v>22</v>
      </c>
      <c r="I62" s="75">
        <f t="shared" si="3"/>
        <v>1</v>
      </c>
      <c r="J62" s="63">
        <f t="shared" si="0"/>
        <v>60</v>
      </c>
      <c r="P62" s="63">
        <v>59</v>
      </c>
      <c r="Q62" s="63" t="s">
        <v>1188</v>
      </c>
      <c r="R62" s="63" t="s">
        <v>1189</v>
      </c>
    </row>
    <row r="63" spans="2:18" x14ac:dyDescent="0.2">
      <c r="B63" s="63">
        <v>60</v>
      </c>
      <c r="C63" s="68" t="s">
        <v>1838</v>
      </c>
      <c r="D63" s="63" t="s">
        <v>904</v>
      </c>
      <c r="E63" s="63" t="s">
        <v>1185</v>
      </c>
      <c r="F63" s="63" t="s">
        <v>1189</v>
      </c>
      <c r="G63" s="75">
        <f t="shared" si="1"/>
        <v>38</v>
      </c>
      <c r="H63" s="75">
        <f t="shared" si="2"/>
        <v>22</v>
      </c>
      <c r="I63" s="75">
        <f t="shared" si="3"/>
        <v>1</v>
      </c>
      <c r="J63" s="63">
        <f t="shared" si="0"/>
        <v>61</v>
      </c>
      <c r="P63" s="63">
        <v>60</v>
      </c>
      <c r="Q63" s="63" t="s">
        <v>1185</v>
      </c>
      <c r="R63" s="63" t="s">
        <v>1189</v>
      </c>
    </row>
    <row r="64" spans="2:18" x14ac:dyDescent="0.2">
      <c r="B64" s="63">
        <v>61</v>
      </c>
      <c r="C64" s="68" t="s">
        <v>280</v>
      </c>
      <c r="D64" s="63" t="s">
        <v>1232</v>
      </c>
      <c r="E64" s="63" t="s">
        <v>1188</v>
      </c>
      <c r="F64" s="63" t="s">
        <v>1189</v>
      </c>
      <c r="G64" s="75">
        <f t="shared" si="1"/>
        <v>39</v>
      </c>
      <c r="H64" s="75">
        <f t="shared" si="2"/>
        <v>22</v>
      </c>
      <c r="I64" s="75">
        <f t="shared" si="3"/>
        <v>1</v>
      </c>
      <c r="J64" s="63">
        <f t="shared" si="0"/>
        <v>62</v>
      </c>
      <c r="P64" s="63">
        <v>61</v>
      </c>
      <c r="Q64" s="63" t="s">
        <v>1188</v>
      </c>
      <c r="R64" s="63" t="s">
        <v>1189</v>
      </c>
    </row>
    <row r="65" spans="2:18" x14ac:dyDescent="0.2">
      <c r="B65" s="63">
        <v>62</v>
      </c>
      <c r="C65" s="68" t="s">
        <v>1005</v>
      </c>
      <c r="D65" s="63" t="s">
        <v>1236</v>
      </c>
      <c r="E65" s="63" t="s">
        <v>1188</v>
      </c>
      <c r="F65" s="63" t="s">
        <v>1189</v>
      </c>
      <c r="G65" s="75">
        <f t="shared" si="1"/>
        <v>40</v>
      </c>
      <c r="H65" s="75">
        <f t="shared" si="2"/>
        <v>22</v>
      </c>
      <c r="I65" s="75">
        <f t="shared" si="3"/>
        <v>1</v>
      </c>
      <c r="J65" s="63">
        <f t="shared" si="0"/>
        <v>63</v>
      </c>
      <c r="P65" s="63">
        <v>62</v>
      </c>
      <c r="Q65" s="63" t="s">
        <v>1188</v>
      </c>
      <c r="R65" s="63" t="s">
        <v>1189</v>
      </c>
    </row>
    <row r="66" spans="2:18" x14ac:dyDescent="0.2">
      <c r="B66" s="63">
        <v>63</v>
      </c>
      <c r="C66" s="68" t="s">
        <v>1072</v>
      </c>
      <c r="D66" s="63" t="s">
        <v>1239</v>
      </c>
      <c r="E66" s="63" t="s">
        <v>1195</v>
      </c>
      <c r="F66" s="63" t="s">
        <v>1186</v>
      </c>
      <c r="G66" s="75">
        <f t="shared" si="1"/>
        <v>40</v>
      </c>
      <c r="H66" s="75">
        <f t="shared" si="2"/>
        <v>23</v>
      </c>
      <c r="I66" s="75">
        <f t="shared" si="3"/>
        <v>1</v>
      </c>
      <c r="J66" s="63">
        <f t="shared" si="0"/>
        <v>64</v>
      </c>
      <c r="P66" s="63">
        <v>63</v>
      </c>
      <c r="Q66" s="63" t="s">
        <v>1195</v>
      </c>
      <c r="R66" s="63" t="s">
        <v>1186</v>
      </c>
    </row>
    <row r="67" spans="2:18" x14ac:dyDescent="0.2">
      <c r="B67" s="63">
        <v>64</v>
      </c>
      <c r="C67" s="68" t="s">
        <v>957</v>
      </c>
      <c r="D67" s="184" t="s">
        <v>1253</v>
      </c>
      <c r="E67" s="184" t="s">
        <v>1195</v>
      </c>
      <c r="F67" s="184" t="s">
        <v>1186</v>
      </c>
      <c r="G67" s="75">
        <f t="shared" si="1"/>
        <v>40</v>
      </c>
      <c r="H67" s="75">
        <f t="shared" si="2"/>
        <v>24</v>
      </c>
      <c r="I67" s="75">
        <f t="shared" si="3"/>
        <v>1</v>
      </c>
      <c r="J67" s="63">
        <f t="shared" si="0"/>
        <v>65</v>
      </c>
      <c r="P67" s="63">
        <v>64</v>
      </c>
      <c r="Q67" s="184" t="s">
        <v>1195</v>
      </c>
      <c r="R67" s="184" t="s">
        <v>1186</v>
      </c>
    </row>
    <row r="68" spans="2:18" x14ac:dyDescent="0.2">
      <c r="B68" s="63">
        <v>65</v>
      </c>
      <c r="C68" s="68" t="s">
        <v>384</v>
      </c>
      <c r="D68" s="63" t="s">
        <v>1241</v>
      </c>
      <c r="E68" s="63" t="s">
        <v>1195</v>
      </c>
      <c r="F68" s="63" t="s">
        <v>1186</v>
      </c>
      <c r="G68" s="75">
        <f t="shared" si="1"/>
        <v>40</v>
      </c>
      <c r="H68" s="75">
        <f t="shared" si="2"/>
        <v>25</v>
      </c>
      <c r="I68" s="75">
        <f t="shared" si="3"/>
        <v>1</v>
      </c>
      <c r="J68" s="63">
        <f t="shared" si="0"/>
        <v>66</v>
      </c>
      <c r="P68" s="63">
        <v>65</v>
      </c>
      <c r="Q68" s="63" t="s">
        <v>1195</v>
      </c>
      <c r="R68" s="63" t="s">
        <v>1186</v>
      </c>
    </row>
    <row r="69" spans="2:18" x14ac:dyDescent="0.2">
      <c r="B69" s="63">
        <v>66</v>
      </c>
      <c r="C69" s="68" t="s">
        <v>1798</v>
      </c>
      <c r="D69" s="63" t="s">
        <v>1237</v>
      </c>
      <c r="E69" s="63" t="s">
        <v>1188</v>
      </c>
      <c r="F69" s="63" t="s">
        <v>1189</v>
      </c>
      <c r="G69" s="75">
        <f t="shared" ref="G69:G132" si="4">IF(AND(F69="international",B69&gt;B68),G68+1,G68)</f>
        <v>41</v>
      </c>
      <c r="H69" s="75">
        <f t="shared" ref="H69:H132" si="5">IF(AND(F69="local",B69&gt;B68),H68+1,H68)</f>
        <v>25</v>
      </c>
      <c r="I69" s="75">
        <f t="shared" ref="I69:I132" si="6">IF(AND(F69="Not Available",B69&gt;B68),I68+1,I68)</f>
        <v>1</v>
      </c>
      <c r="J69" s="63">
        <f t="shared" ref="J69:J132" si="7">SUM(G69:I69)</f>
        <v>67</v>
      </c>
      <c r="P69" s="63">
        <v>66</v>
      </c>
      <c r="Q69" s="63" t="s">
        <v>1188</v>
      </c>
      <c r="R69" s="63" t="s">
        <v>1189</v>
      </c>
    </row>
    <row r="70" spans="2:18" x14ac:dyDescent="0.2">
      <c r="B70" s="63">
        <v>67</v>
      </c>
      <c r="C70" s="68" t="s">
        <v>411</v>
      </c>
      <c r="D70" s="63" t="s">
        <v>1240</v>
      </c>
      <c r="E70" s="63" t="s">
        <v>1185</v>
      </c>
      <c r="F70" s="63" t="s">
        <v>1186</v>
      </c>
      <c r="G70" s="75">
        <f t="shared" si="4"/>
        <v>41</v>
      </c>
      <c r="H70" s="75">
        <f t="shared" si="5"/>
        <v>26</v>
      </c>
      <c r="I70" s="75">
        <f t="shared" si="6"/>
        <v>1</v>
      </c>
      <c r="J70" s="63">
        <f t="shared" si="7"/>
        <v>68</v>
      </c>
      <c r="P70" s="63">
        <v>67</v>
      </c>
      <c r="Q70" s="63" t="s">
        <v>1185</v>
      </c>
      <c r="R70" s="63" t="s">
        <v>1186</v>
      </c>
    </row>
    <row r="71" spans="2:18" x14ac:dyDescent="0.2">
      <c r="B71" s="63">
        <v>68</v>
      </c>
      <c r="C71" s="68" t="s">
        <v>2045</v>
      </c>
      <c r="D71" s="63" t="s">
        <v>971</v>
      </c>
      <c r="E71" s="63" t="s">
        <v>1192</v>
      </c>
      <c r="F71" s="63" t="s">
        <v>1189</v>
      </c>
      <c r="G71" s="75">
        <f t="shared" si="4"/>
        <v>42</v>
      </c>
      <c r="H71" s="75">
        <f t="shared" si="5"/>
        <v>26</v>
      </c>
      <c r="I71" s="75">
        <f t="shared" si="6"/>
        <v>1</v>
      </c>
      <c r="J71" s="63">
        <f t="shared" si="7"/>
        <v>69</v>
      </c>
      <c r="P71" s="63">
        <v>68</v>
      </c>
      <c r="Q71" s="63" t="s">
        <v>1192</v>
      </c>
      <c r="R71" s="63" t="s">
        <v>1189</v>
      </c>
    </row>
    <row r="72" spans="2:18" x14ac:dyDescent="0.2">
      <c r="B72" s="63">
        <v>69</v>
      </c>
      <c r="C72" s="68" t="s">
        <v>306</v>
      </c>
      <c r="D72" s="63" t="s">
        <v>1244</v>
      </c>
      <c r="E72" s="63" t="s">
        <v>1192</v>
      </c>
      <c r="F72" s="63" t="s">
        <v>1189</v>
      </c>
      <c r="G72" s="75">
        <f t="shared" si="4"/>
        <v>43</v>
      </c>
      <c r="H72" s="75">
        <f t="shared" si="5"/>
        <v>26</v>
      </c>
      <c r="I72" s="75">
        <f t="shared" si="6"/>
        <v>1</v>
      </c>
      <c r="J72" s="63">
        <f t="shared" si="7"/>
        <v>70</v>
      </c>
      <c r="P72" s="63">
        <v>69</v>
      </c>
      <c r="Q72" s="63" t="s">
        <v>1192</v>
      </c>
      <c r="R72" s="63" t="s">
        <v>1189</v>
      </c>
    </row>
    <row r="73" spans="2:18" x14ac:dyDescent="0.2">
      <c r="B73" s="67">
        <v>1</v>
      </c>
      <c r="C73" s="180" t="s">
        <v>987</v>
      </c>
      <c r="D73" s="63" t="s">
        <v>1246</v>
      </c>
      <c r="E73" s="63" t="s">
        <v>1185</v>
      </c>
      <c r="F73" s="63" t="s">
        <v>1186</v>
      </c>
      <c r="G73" s="75">
        <f t="shared" si="4"/>
        <v>43</v>
      </c>
      <c r="H73" s="75">
        <f t="shared" si="5"/>
        <v>26</v>
      </c>
      <c r="I73" s="75">
        <f t="shared" si="6"/>
        <v>1</v>
      </c>
      <c r="J73" s="63">
        <f t="shared" si="7"/>
        <v>70</v>
      </c>
      <c r="P73" s="63">
        <v>70</v>
      </c>
      <c r="Q73" s="63" t="s">
        <v>1188</v>
      </c>
      <c r="R73" s="63" t="s">
        <v>1189</v>
      </c>
    </row>
    <row r="74" spans="2:18" x14ac:dyDescent="0.2">
      <c r="B74" s="63">
        <v>70</v>
      </c>
      <c r="C74" s="68" t="s">
        <v>793</v>
      </c>
      <c r="D74" s="63" t="s">
        <v>1243</v>
      </c>
      <c r="E74" s="63" t="s">
        <v>1188</v>
      </c>
      <c r="F74" s="63" t="s">
        <v>1189</v>
      </c>
      <c r="G74" s="75">
        <f t="shared" si="4"/>
        <v>44</v>
      </c>
      <c r="H74" s="75">
        <f t="shared" si="5"/>
        <v>26</v>
      </c>
      <c r="I74" s="75">
        <f t="shared" si="6"/>
        <v>1</v>
      </c>
      <c r="J74" s="63">
        <f t="shared" si="7"/>
        <v>71</v>
      </c>
      <c r="P74" s="63">
        <v>71</v>
      </c>
      <c r="Q74" s="63" t="s">
        <v>1185</v>
      </c>
      <c r="R74" s="63" t="s">
        <v>1189</v>
      </c>
    </row>
    <row r="75" spans="2:18" x14ac:dyDescent="0.2">
      <c r="B75" s="63">
        <v>71</v>
      </c>
      <c r="C75" s="68" t="s">
        <v>1809</v>
      </c>
      <c r="D75" s="63" t="s">
        <v>227</v>
      </c>
      <c r="E75" s="63" t="s">
        <v>1185</v>
      </c>
      <c r="F75" s="63" t="s">
        <v>1189</v>
      </c>
      <c r="G75" s="75">
        <f t="shared" si="4"/>
        <v>45</v>
      </c>
      <c r="H75" s="75">
        <f t="shared" si="5"/>
        <v>26</v>
      </c>
      <c r="I75" s="75">
        <f t="shared" si="6"/>
        <v>1</v>
      </c>
      <c r="J75" s="63">
        <f t="shared" si="7"/>
        <v>72</v>
      </c>
      <c r="P75" s="63">
        <v>72</v>
      </c>
      <c r="Q75" s="63" t="s">
        <v>1192</v>
      </c>
      <c r="R75" s="63" t="s">
        <v>1189</v>
      </c>
    </row>
    <row r="76" spans="2:18" x14ac:dyDescent="0.2">
      <c r="B76" s="63">
        <v>72</v>
      </c>
      <c r="C76" s="68" t="s">
        <v>1834</v>
      </c>
      <c r="D76" s="63" t="s">
        <v>293</v>
      </c>
      <c r="E76" s="63" t="s">
        <v>1192</v>
      </c>
      <c r="F76" s="63" t="s">
        <v>1189</v>
      </c>
      <c r="G76" s="75">
        <f t="shared" si="4"/>
        <v>46</v>
      </c>
      <c r="H76" s="75">
        <f t="shared" si="5"/>
        <v>26</v>
      </c>
      <c r="I76" s="75">
        <f t="shared" si="6"/>
        <v>1</v>
      </c>
      <c r="J76" s="63">
        <f t="shared" si="7"/>
        <v>73</v>
      </c>
      <c r="P76" s="63">
        <v>73</v>
      </c>
      <c r="Q76" s="63" t="s">
        <v>1192</v>
      </c>
      <c r="R76" s="63" t="s">
        <v>1189</v>
      </c>
    </row>
    <row r="77" spans="2:18" x14ac:dyDescent="0.2">
      <c r="B77" s="63">
        <v>73</v>
      </c>
      <c r="C77" s="68" t="s">
        <v>1842</v>
      </c>
      <c r="D77" s="63" t="s">
        <v>1242</v>
      </c>
      <c r="E77" s="63" t="s">
        <v>1192</v>
      </c>
      <c r="F77" s="63" t="s">
        <v>1189</v>
      </c>
      <c r="G77" s="75">
        <f t="shared" si="4"/>
        <v>47</v>
      </c>
      <c r="H77" s="75">
        <f t="shared" si="5"/>
        <v>26</v>
      </c>
      <c r="I77" s="75">
        <f t="shared" si="6"/>
        <v>1</v>
      </c>
      <c r="J77" s="63">
        <f t="shared" si="7"/>
        <v>74</v>
      </c>
      <c r="P77" s="63">
        <v>74</v>
      </c>
      <c r="Q77" s="63" t="s">
        <v>1192</v>
      </c>
      <c r="R77" s="63" t="s">
        <v>1189</v>
      </c>
    </row>
    <row r="78" spans="2:18" x14ac:dyDescent="0.2">
      <c r="B78" s="63">
        <v>74</v>
      </c>
      <c r="C78" s="68" t="s">
        <v>247</v>
      </c>
      <c r="D78" s="63" t="s">
        <v>288</v>
      </c>
      <c r="E78" s="63" t="s">
        <v>1192</v>
      </c>
      <c r="F78" s="63" t="s">
        <v>1189</v>
      </c>
      <c r="G78" s="75">
        <f t="shared" si="4"/>
        <v>48</v>
      </c>
      <c r="H78" s="75">
        <f t="shared" si="5"/>
        <v>26</v>
      </c>
      <c r="I78" s="75">
        <f t="shared" si="6"/>
        <v>1</v>
      </c>
      <c r="J78" s="63">
        <f t="shared" si="7"/>
        <v>75</v>
      </c>
      <c r="P78" s="63">
        <v>75</v>
      </c>
      <c r="Q78" s="63" t="s">
        <v>1192</v>
      </c>
      <c r="R78" s="63" t="s">
        <v>1189</v>
      </c>
    </row>
    <row r="79" spans="2:18" x14ac:dyDescent="0.2">
      <c r="B79" s="63">
        <v>75</v>
      </c>
      <c r="C79" s="68" t="s">
        <v>2046</v>
      </c>
      <c r="D79" s="63" t="s">
        <v>968</v>
      </c>
      <c r="E79" s="63" t="s">
        <v>1192</v>
      </c>
      <c r="F79" s="63" t="s">
        <v>1189</v>
      </c>
      <c r="G79" s="75">
        <f t="shared" si="4"/>
        <v>49</v>
      </c>
      <c r="H79" s="75">
        <f t="shared" si="5"/>
        <v>26</v>
      </c>
      <c r="I79" s="75">
        <f t="shared" si="6"/>
        <v>1</v>
      </c>
      <c r="J79" s="63">
        <f t="shared" si="7"/>
        <v>76</v>
      </c>
      <c r="P79" s="63">
        <v>76</v>
      </c>
      <c r="Q79" s="63" t="s">
        <v>1192</v>
      </c>
      <c r="R79" s="63" t="s">
        <v>1189</v>
      </c>
    </row>
    <row r="80" spans="2:18" x14ac:dyDescent="0.2">
      <c r="B80" s="63">
        <v>76</v>
      </c>
      <c r="C80" s="69" t="s">
        <v>906</v>
      </c>
      <c r="D80" s="63" t="s">
        <v>1245</v>
      </c>
      <c r="E80" s="63" t="s">
        <v>1192</v>
      </c>
      <c r="F80" s="63" t="s">
        <v>1189</v>
      </c>
      <c r="G80" s="75">
        <f t="shared" si="4"/>
        <v>50</v>
      </c>
      <c r="H80" s="75">
        <f t="shared" si="5"/>
        <v>26</v>
      </c>
      <c r="I80" s="75">
        <f t="shared" si="6"/>
        <v>1</v>
      </c>
      <c r="J80" s="63">
        <f t="shared" si="7"/>
        <v>77</v>
      </c>
      <c r="P80" s="63">
        <v>77</v>
      </c>
      <c r="Q80" s="63" t="s">
        <v>1192</v>
      </c>
      <c r="R80" s="63" t="s">
        <v>1189</v>
      </c>
    </row>
    <row r="81" spans="2:18" x14ac:dyDescent="0.2">
      <c r="B81" s="63">
        <v>77</v>
      </c>
      <c r="C81" s="68" t="s">
        <v>1791</v>
      </c>
      <c r="D81" s="63" t="s">
        <v>186</v>
      </c>
      <c r="E81" s="63" t="s">
        <v>1192</v>
      </c>
      <c r="F81" s="63" t="s">
        <v>1189</v>
      </c>
      <c r="G81" s="75">
        <f t="shared" si="4"/>
        <v>51</v>
      </c>
      <c r="H81" s="75">
        <f t="shared" si="5"/>
        <v>26</v>
      </c>
      <c r="I81" s="75">
        <f t="shared" si="6"/>
        <v>1</v>
      </c>
      <c r="J81" s="63">
        <f t="shared" si="7"/>
        <v>78</v>
      </c>
      <c r="P81" s="63">
        <v>78</v>
      </c>
      <c r="Q81" s="63" t="s">
        <v>1192</v>
      </c>
      <c r="R81" s="63" t="s">
        <v>1189</v>
      </c>
    </row>
    <row r="82" spans="2:18" x14ac:dyDescent="0.2">
      <c r="B82" s="63">
        <v>78</v>
      </c>
      <c r="C82" s="68" t="s">
        <v>438</v>
      </c>
      <c r="D82" s="63" t="s">
        <v>492</v>
      </c>
      <c r="E82" s="63" t="s">
        <v>1192</v>
      </c>
      <c r="F82" s="63" t="s">
        <v>1189</v>
      </c>
      <c r="G82" s="75">
        <f t="shared" si="4"/>
        <v>52</v>
      </c>
      <c r="H82" s="75">
        <f t="shared" si="5"/>
        <v>26</v>
      </c>
      <c r="I82" s="75">
        <f t="shared" si="6"/>
        <v>1</v>
      </c>
      <c r="J82" s="63">
        <f t="shared" si="7"/>
        <v>79</v>
      </c>
      <c r="P82" s="63">
        <v>79</v>
      </c>
      <c r="Q82" s="63" t="s">
        <v>1192</v>
      </c>
      <c r="R82" s="63" t="s">
        <v>1189</v>
      </c>
    </row>
    <row r="83" spans="2:18" x14ac:dyDescent="0.2">
      <c r="B83" s="63">
        <v>79</v>
      </c>
      <c r="C83" s="68" t="s">
        <v>2035</v>
      </c>
      <c r="D83" s="63" t="s">
        <v>1587</v>
      </c>
      <c r="E83" s="63" t="s">
        <v>1192</v>
      </c>
      <c r="F83" s="63" t="s">
        <v>1189</v>
      </c>
      <c r="G83" s="75">
        <f t="shared" si="4"/>
        <v>53</v>
      </c>
      <c r="H83" s="75">
        <f t="shared" si="5"/>
        <v>26</v>
      </c>
      <c r="I83" s="75">
        <f t="shared" si="6"/>
        <v>1</v>
      </c>
      <c r="J83" s="63">
        <f t="shared" si="7"/>
        <v>80</v>
      </c>
      <c r="P83" s="63">
        <v>80</v>
      </c>
      <c r="Q83" s="63" t="s">
        <v>1195</v>
      </c>
      <c r="R83" s="63" t="s">
        <v>1186</v>
      </c>
    </row>
    <row r="84" spans="2:18" x14ac:dyDescent="0.2">
      <c r="B84" s="63">
        <v>80</v>
      </c>
      <c r="C84" s="68" t="s">
        <v>655</v>
      </c>
      <c r="D84" s="63" t="s">
        <v>1247</v>
      </c>
      <c r="E84" s="63" t="s">
        <v>1195</v>
      </c>
      <c r="F84" s="63" t="s">
        <v>1186</v>
      </c>
      <c r="G84" s="75">
        <f t="shared" si="4"/>
        <v>53</v>
      </c>
      <c r="H84" s="75">
        <f t="shared" si="5"/>
        <v>27</v>
      </c>
      <c r="I84" s="75">
        <f t="shared" si="6"/>
        <v>1</v>
      </c>
      <c r="J84" s="63">
        <f t="shared" si="7"/>
        <v>81</v>
      </c>
      <c r="P84" s="63">
        <v>81</v>
      </c>
      <c r="Q84" s="63" t="s">
        <v>1195</v>
      </c>
      <c r="R84" s="63" t="s">
        <v>1186</v>
      </c>
    </row>
    <row r="85" spans="2:18" x14ac:dyDescent="0.2">
      <c r="B85" s="63">
        <v>81</v>
      </c>
      <c r="C85" s="68" t="s">
        <v>852</v>
      </c>
      <c r="D85" s="63" t="s">
        <v>1250</v>
      </c>
      <c r="E85" s="63" t="s">
        <v>1195</v>
      </c>
      <c r="F85" s="63" t="s">
        <v>1186</v>
      </c>
      <c r="G85" s="75">
        <f t="shared" si="4"/>
        <v>53</v>
      </c>
      <c r="H85" s="75">
        <f t="shared" si="5"/>
        <v>28</v>
      </c>
      <c r="I85" s="75">
        <f t="shared" si="6"/>
        <v>1</v>
      </c>
      <c r="J85" s="63">
        <f t="shared" si="7"/>
        <v>82</v>
      </c>
      <c r="P85" s="63">
        <v>82</v>
      </c>
      <c r="Q85" s="63" t="s">
        <v>1199</v>
      </c>
      <c r="R85" s="63" t="s">
        <v>1186</v>
      </c>
    </row>
    <row r="86" spans="2:18" x14ac:dyDescent="0.2">
      <c r="B86" s="63">
        <v>82</v>
      </c>
      <c r="C86" s="68" t="s">
        <v>1017</v>
      </c>
      <c r="D86" s="63" t="s">
        <v>1249</v>
      </c>
      <c r="E86" s="63" t="s">
        <v>1199</v>
      </c>
      <c r="F86" s="63" t="s">
        <v>1186</v>
      </c>
      <c r="G86" s="75">
        <f t="shared" si="4"/>
        <v>53</v>
      </c>
      <c r="H86" s="75">
        <f t="shared" si="5"/>
        <v>29</v>
      </c>
      <c r="I86" s="75">
        <f t="shared" si="6"/>
        <v>1</v>
      </c>
      <c r="J86" s="63">
        <f t="shared" si="7"/>
        <v>83</v>
      </c>
      <c r="P86" s="63">
        <v>83</v>
      </c>
      <c r="Q86" s="63" t="s">
        <v>1199</v>
      </c>
      <c r="R86" s="63" t="s">
        <v>1186</v>
      </c>
    </row>
    <row r="87" spans="2:18" x14ac:dyDescent="0.2">
      <c r="B87" s="63">
        <v>83</v>
      </c>
      <c r="C87" s="68" t="s">
        <v>1014</v>
      </c>
      <c r="D87" s="63" t="s">
        <v>1013</v>
      </c>
      <c r="E87" s="63" t="s">
        <v>1199</v>
      </c>
      <c r="F87" s="63" t="s">
        <v>1186</v>
      </c>
      <c r="G87" s="75">
        <f t="shared" si="4"/>
        <v>53</v>
      </c>
      <c r="H87" s="75">
        <f t="shared" si="5"/>
        <v>30</v>
      </c>
      <c r="I87" s="75">
        <f t="shared" si="6"/>
        <v>1</v>
      </c>
      <c r="J87" s="63">
        <f t="shared" si="7"/>
        <v>84</v>
      </c>
      <c r="P87" s="63">
        <v>84</v>
      </c>
      <c r="Q87" s="63" t="s">
        <v>1196</v>
      </c>
      <c r="R87" s="63" t="s">
        <v>1189</v>
      </c>
    </row>
    <row r="88" spans="2:18" x14ac:dyDescent="0.2">
      <c r="B88" s="63">
        <v>84</v>
      </c>
      <c r="C88" s="68" t="s">
        <v>1059</v>
      </c>
      <c r="D88" s="63" t="s">
        <v>1251</v>
      </c>
      <c r="E88" s="63" t="s">
        <v>1196</v>
      </c>
      <c r="F88" s="63" t="s">
        <v>1189</v>
      </c>
      <c r="G88" s="75">
        <f t="shared" si="4"/>
        <v>54</v>
      </c>
      <c r="H88" s="75">
        <f t="shared" si="5"/>
        <v>30</v>
      </c>
      <c r="I88" s="75">
        <f t="shared" si="6"/>
        <v>1</v>
      </c>
      <c r="J88" s="63">
        <f t="shared" si="7"/>
        <v>85</v>
      </c>
      <c r="P88" s="63">
        <v>85</v>
      </c>
      <c r="Q88" s="63" t="s">
        <v>1195</v>
      </c>
      <c r="R88" s="63" t="s">
        <v>1186</v>
      </c>
    </row>
    <row r="89" spans="2:18" x14ac:dyDescent="0.2">
      <c r="B89" s="63">
        <v>85</v>
      </c>
      <c r="C89" s="68" t="s">
        <v>1990</v>
      </c>
      <c r="D89" s="63" t="s">
        <v>1258</v>
      </c>
      <c r="E89" s="63" t="s">
        <v>1195</v>
      </c>
      <c r="F89" s="63" t="s">
        <v>1186</v>
      </c>
      <c r="G89" s="75">
        <f t="shared" si="4"/>
        <v>54</v>
      </c>
      <c r="H89" s="75">
        <f t="shared" si="5"/>
        <v>31</v>
      </c>
      <c r="I89" s="75">
        <f t="shared" si="6"/>
        <v>1</v>
      </c>
      <c r="J89" s="63">
        <f t="shared" si="7"/>
        <v>86</v>
      </c>
      <c r="P89" s="63">
        <v>86</v>
      </c>
      <c r="Q89" s="183" t="s">
        <v>1195</v>
      </c>
      <c r="R89" s="183" t="s">
        <v>1186</v>
      </c>
    </row>
    <row r="90" spans="2:18" x14ac:dyDescent="0.2">
      <c r="B90" s="63">
        <v>86</v>
      </c>
      <c r="C90" s="68" t="s">
        <v>242</v>
      </c>
      <c r="D90" s="183" t="s">
        <v>2124</v>
      </c>
      <c r="E90" s="183" t="s">
        <v>1195</v>
      </c>
      <c r="F90" s="183" t="s">
        <v>1186</v>
      </c>
      <c r="G90" s="75">
        <f t="shared" si="4"/>
        <v>54</v>
      </c>
      <c r="H90" s="75">
        <f t="shared" si="5"/>
        <v>32</v>
      </c>
      <c r="I90" s="75">
        <f t="shared" si="6"/>
        <v>1</v>
      </c>
      <c r="J90" s="63">
        <f t="shared" si="7"/>
        <v>87</v>
      </c>
      <c r="P90" s="63">
        <v>87</v>
      </c>
      <c r="Q90" s="63" t="s">
        <v>1195</v>
      </c>
      <c r="R90" s="63" t="s">
        <v>1186</v>
      </c>
    </row>
    <row r="91" spans="2:18" x14ac:dyDescent="0.2">
      <c r="B91" s="63">
        <v>64</v>
      </c>
      <c r="C91" s="68" t="s">
        <v>381</v>
      </c>
      <c r="D91" s="185" t="s">
        <v>1253</v>
      </c>
      <c r="E91" s="185" t="s">
        <v>1195</v>
      </c>
      <c r="F91" s="185" t="s">
        <v>1186</v>
      </c>
      <c r="G91" s="75">
        <f t="shared" si="4"/>
        <v>54</v>
      </c>
      <c r="H91" s="75">
        <f t="shared" si="5"/>
        <v>32</v>
      </c>
      <c r="I91" s="75">
        <f t="shared" si="6"/>
        <v>1</v>
      </c>
      <c r="J91" s="63">
        <f t="shared" si="7"/>
        <v>87</v>
      </c>
      <c r="P91" s="63">
        <v>88</v>
      </c>
      <c r="Q91" s="63" t="s">
        <v>1195</v>
      </c>
      <c r="R91" s="63" t="s">
        <v>1186</v>
      </c>
    </row>
    <row r="92" spans="2:18" x14ac:dyDescent="0.2">
      <c r="B92" s="63">
        <v>87</v>
      </c>
      <c r="C92" s="68" t="s">
        <v>392</v>
      </c>
      <c r="D92" s="63" t="s">
        <v>1252</v>
      </c>
      <c r="E92" s="63" t="s">
        <v>1195</v>
      </c>
      <c r="F92" s="63" t="s">
        <v>1186</v>
      </c>
      <c r="G92" s="75">
        <f t="shared" si="4"/>
        <v>54</v>
      </c>
      <c r="H92" s="75">
        <f t="shared" si="5"/>
        <v>33</v>
      </c>
      <c r="I92" s="75">
        <f t="shared" si="6"/>
        <v>1</v>
      </c>
      <c r="J92" s="63">
        <f t="shared" si="7"/>
        <v>88</v>
      </c>
      <c r="P92" s="63">
        <v>89</v>
      </c>
      <c r="Q92" s="69" t="s">
        <v>1195</v>
      </c>
      <c r="R92" s="69" t="s">
        <v>1186</v>
      </c>
    </row>
    <row r="93" spans="2:18" x14ac:dyDescent="0.2">
      <c r="B93" s="63">
        <v>88</v>
      </c>
      <c r="C93" s="68" t="s">
        <v>513</v>
      </c>
      <c r="D93" s="63" t="s">
        <v>513</v>
      </c>
      <c r="E93" s="63" t="s">
        <v>1195</v>
      </c>
      <c r="F93" s="63" t="s">
        <v>1186</v>
      </c>
      <c r="G93" s="75">
        <f t="shared" si="4"/>
        <v>54</v>
      </c>
      <c r="H93" s="75">
        <f t="shared" si="5"/>
        <v>34</v>
      </c>
      <c r="I93" s="75">
        <f t="shared" si="6"/>
        <v>1</v>
      </c>
      <c r="J93" s="63">
        <f t="shared" si="7"/>
        <v>89</v>
      </c>
      <c r="P93" s="63">
        <v>90</v>
      </c>
      <c r="Q93" s="183" t="s">
        <v>1195</v>
      </c>
      <c r="R93" s="183" t="s">
        <v>1186</v>
      </c>
    </row>
    <row r="94" spans="2:18" x14ac:dyDescent="0.2">
      <c r="B94" s="63">
        <v>89</v>
      </c>
      <c r="C94" s="68" t="s">
        <v>953</v>
      </c>
      <c r="D94" s="69" t="s">
        <v>1248</v>
      </c>
      <c r="E94" s="69" t="s">
        <v>1195</v>
      </c>
      <c r="F94" s="69" t="s">
        <v>1186</v>
      </c>
      <c r="G94" s="75">
        <f t="shared" si="4"/>
        <v>54</v>
      </c>
      <c r="H94" s="75">
        <f t="shared" si="5"/>
        <v>35</v>
      </c>
      <c r="I94" s="75">
        <f t="shared" si="6"/>
        <v>1</v>
      </c>
      <c r="J94" s="63">
        <f t="shared" si="7"/>
        <v>90</v>
      </c>
      <c r="P94" s="63">
        <v>91</v>
      </c>
      <c r="Q94" s="63" t="s">
        <v>1195</v>
      </c>
      <c r="R94" s="63" t="s">
        <v>1186</v>
      </c>
    </row>
    <row r="95" spans="2:18" x14ac:dyDescent="0.2">
      <c r="B95" s="63">
        <v>90</v>
      </c>
      <c r="C95" s="68" t="s">
        <v>1794</v>
      </c>
      <c r="D95" s="183" t="s">
        <v>1267</v>
      </c>
      <c r="E95" s="183" t="s">
        <v>1195</v>
      </c>
      <c r="F95" s="183" t="s">
        <v>1186</v>
      </c>
      <c r="G95" s="75">
        <f t="shared" si="4"/>
        <v>54</v>
      </c>
      <c r="H95" s="75">
        <f t="shared" si="5"/>
        <v>36</v>
      </c>
      <c r="I95" s="75">
        <f t="shared" si="6"/>
        <v>1</v>
      </c>
      <c r="J95" s="63">
        <f t="shared" si="7"/>
        <v>91</v>
      </c>
      <c r="P95" s="63">
        <v>92</v>
      </c>
      <c r="Q95" s="63" t="s">
        <v>1195</v>
      </c>
      <c r="R95" s="63" t="s">
        <v>1186</v>
      </c>
    </row>
    <row r="96" spans="2:18" x14ac:dyDescent="0.2">
      <c r="B96" s="63">
        <v>90</v>
      </c>
      <c r="C96" s="68" t="s">
        <v>859</v>
      </c>
      <c r="D96" s="183" t="s">
        <v>1267</v>
      </c>
      <c r="E96" s="183" t="s">
        <v>1195</v>
      </c>
      <c r="F96" s="183" t="s">
        <v>1186</v>
      </c>
      <c r="G96" s="75">
        <f t="shared" si="4"/>
        <v>54</v>
      </c>
      <c r="H96" s="75">
        <f t="shared" si="5"/>
        <v>36</v>
      </c>
      <c r="I96" s="75">
        <f t="shared" si="6"/>
        <v>1</v>
      </c>
      <c r="J96" s="63">
        <f t="shared" si="7"/>
        <v>91</v>
      </c>
      <c r="P96" s="63">
        <v>93</v>
      </c>
      <c r="Q96" s="63" t="s">
        <v>1188</v>
      </c>
      <c r="R96" s="63" t="s">
        <v>1189</v>
      </c>
    </row>
    <row r="97" spans="2:18" x14ac:dyDescent="0.2">
      <c r="B97" s="63">
        <v>91</v>
      </c>
      <c r="C97" s="68" t="s">
        <v>618</v>
      </c>
      <c r="D97" s="63" t="s">
        <v>1255</v>
      </c>
      <c r="E97" s="63" t="s">
        <v>1195</v>
      </c>
      <c r="F97" s="63" t="s">
        <v>1186</v>
      </c>
      <c r="G97" s="75">
        <f t="shared" si="4"/>
        <v>54</v>
      </c>
      <c r="H97" s="75">
        <f t="shared" si="5"/>
        <v>37</v>
      </c>
      <c r="I97" s="75">
        <f t="shared" si="6"/>
        <v>1</v>
      </c>
      <c r="J97" s="63">
        <f t="shared" si="7"/>
        <v>92</v>
      </c>
      <c r="P97" s="63">
        <v>94</v>
      </c>
      <c r="Q97" s="63" t="s">
        <v>1185</v>
      </c>
      <c r="R97" s="63" t="s">
        <v>1189</v>
      </c>
    </row>
    <row r="98" spans="2:18" x14ac:dyDescent="0.2">
      <c r="B98" s="63">
        <v>92</v>
      </c>
      <c r="C98" s="68" t="s">
        <v>1087</v>
      </c>
      <c r="D98" s="63" t="s">
        <v>1256</v>
      </c>
      <c r="E98" s="63" t="s">
        <v>1195</v>
      </c>
      <c r="F98" s="63" t="s">
        <v>1186</v>
      </c>
      <c r="G98" s="75">
        <f t="shared" si="4"/>
        <v>54</v>
      </c>
      <c r="H98" s="75">
        <f t="shared" si="5"/>
        <v>38</v>
      </c>
      <c r="I98" s="75">
        <f t="shared" si="6"/>
        <v>1</v>
      </c>
      <c r="J98" s="63">
        <f t="shared" si="7"/>
        <v>93</v>
      </c>
      <c r="P98" s="63">
        <v>95</v>
      </c>
      <c r="Q98" s="63" t="s">
        <v>1185</v>
      </c>
      <c r="R98" s="63" t="s">
        <v>1189</v>
      </c>
    </row>
    <row r="99" spans="2:18" x14ac:dyDescent="0.2">
      <c r="B99" s="63">
        <v>93</v>
      </c>
      <c r="C99" s="68" t="s">
        <v>898</v>
      </c>
      <c r="D99" s="63" t="s">
        <v>1254</v>
      </c>
      <c r="E99" s="63" t="s">
        <v>1188</v>
      </c>
      <c r="F99" s="63" t="s">
        <v>1189</v>
      </c>
      <c r="G99" s="75">
        <f t="shared" si="4"/>
        <v>55</v>
      </c>
      <c r="H99" s="75">
        <f t="shared" si="5"/>
        <v>38</v>
      </c>
      <c r="I99" s="75">
        <f t="shared" si="6"/>
        <v>1</v>
      </c>
      <c r="J99" s="63">
        <f t="shared" si="7"/>
        <v>94</v>
      </c>
      <c r="P99" s="63">
        <v>96</v>
      </c>
      <c r="Q99" s="63" t="s">
        <v>1192</v>
      </c>
      <c r="R99" s="63" t="s">
        <v>1189</v>
      </c>
    </row>
    <row r="100" spans="2:18" x14ac:dyDescent="0.2">
      <c r="B100" s="63">
        <v>94</v>
      </c>
      <c r="C100" s="68" t="s">
        <v>1032</v>
      </c>
      <c r="D100" s="63" t="s">
        <v>1257</v>
      </c>
      <c r="E100" s="63" t="s">
        <v>1185</v>
      </c>
      <c r="F100" s="63" t="s">
        <v>1189</v>
      </c>
      <c r="G100" s="75">
        <f t="shared" si="4"/>
        <v>56</v>
      </c>
      <c r="H100" s="75">
        <f t="shared" si="5"/>
        <v>38</v>
      </c>
      <c r="I100" s="75">
        <f t="shared" si="6"/>
        <v>1</v>
      </c>
      <c r="J100" s="63">
        <f t="shared" si="7"/>
        <v>95</v>
      </c>
      <c r="P100" s="63">
        <v>97</v>
      </c>
      <c r="Q100" s="63" t="s">
        <v>1196</v>
      </c>
      <c r="R100" s="63" t="s">
        <v>1189</v>
      </c>
    </row>
    <row r="101" spans="2:18" x14ac:dyDescent="0.2">
      <c r="B101" s="63">
        <v>95</v>
      </c>
      <c r="C101" s="69" t="s">
        <v>1823</v>
      </c>
      <c r="D101" s="63" t="s">
        <v>269</v>
      </c>
      <c r="E101" s="63" t="s">
        <v>1185</v>
      </c>
      <c r="F101" s="63" t="s">
        <v>1189</v>
      </c>
      <c r="G101" s="75">
        <f t="shared" si="4"/>
        <v>57</v>
      </c>
      <c r="H101" s="75">
        <f t="shared" si="5"/>
        <v>38</v>
      </c>
      <c r="I101" s="75">
        <f t="shared" si="6"/>
        <v>1</v>
      </c>
      <c r="J101" s="63">
        <f t="shared" si="7"/>
        <v>96</v>
      </c>
      <c r="P101" s="63">
        <v>98</v>
      </c>
      <c r="Q101" s="63" t="s">
        <v>1195</v>
      </c>
      <c r="R101" s="63" t="s">
        <v>1189</v>
      </c>
    </row>
    <row r="102" spans="2:18" x14ac:dyDescent="0.2">
      <c r="B102" s="63">
        <v>96</v>
      </c>
      <c r="C102" s="68" t="s">
        <v>1898</v>
      </c>
      <c r="D102" s="63" t="s">
        <v>528</v>
      </c>
      <c r="E102" s="63" t="s">
        <v>1192</v>
      </c>
      <c r="F102" s="63" t="s">
        <v>1189</v>
      </c>
      <c r="G102" s="75">
        <f t="shared" si="4"/>
        <v>58</v>
      </c>
      <c r="H102" s="75">
        <f t="shared" si="5"/>
        <v>38</v>
      </c>
      <c r="I102" s="75">
        <f t="shared" si="6"/>
        <v>1</v>
      </c>
      <c r="J102" s="63">
        <f t="shared" si="7"/>
        <v>97</v>
      </c>
      <c r="P102" s="63">
        <v>99</v>
      </c>
      <c r="Q102" s="63" t="s">
        <v>1195</v>
      </c>
      <c r="R102" s="63" t="s">
        <v>1186</v>
      </c>
    </row>
    <row r="103" spans="2:18" x14ac:dyDescent="0.2">
      <c r="B103" s="63">
        <v>97</v>
      </c>
      <c r="C103" s="68" t="s">
        <v>761</v>
      </c>
      <c r="D103" s="63" t="s">
        <v>1261</v>
      </c>
      <c r="E103" s="63" t="s">
        <v>1196</v>
      </c>
      <c r="F103" s="63" t="s">
        <v>1189</v>
      </c>
      <c r="G103" s="75">
        <f t="shared" si="4"/>
        <v>59</v>
      </c>
      <c r="H103" s="75">
        <f t="shared" si="5"/>
        <v>38</v>
      </c>
      <c r="I103" s="75">
        <f t="shared" si="6"/>
        <v>1</v>
      </c>
      <c r="J103" s="63">
        <f t="shared" si="7"/>
        <v>98</v>
      </c>
      <c r="P103" s="63">
        <v>100</v>
      </c>
      <c r="Q103" s="63" t="s">
        <v>1192</v>
      </c>
      <c r="R103" s="63" t="s">
        <v>1189</v>
      </c>
    </row>
    <row r="104" spans="2:18" x14ac:dyDescent="0.2">
      <c r="B104" s="63">
        <v>98</v>
      </c>
      <c r="C104" s="68" t="s">
        <v>1930</v>
      </c>
      <c r="D104" s="63" t="s">
        <v>1262</v>
      </c>
      <c r="E104" s="63" t="s">
        <v>1195</v>
      </c>
      <c r="F104" s="63" t="s">
        <v>1189</v>
      </c>
      <c r="G104" s="75">
        <f t="shared" si="4"/>
        <v>60</v>
      </c>
      <c r="H104" s="75">
        <f t="shared" si="5"/>
        <v>38</v>
      </c>
      <c r="I104" s="75">
        <f t="shared" si="6"/>
        <v>1</v>
      </c>
      <c r="J104" s="63">
        <f t="shared" si="7"/>
        <v>99</v>
      </c>
      <c r="P104" s="63">
        <v>101</v>
      </c>
      <c r="Q104" s="63" t="s">
        <v>1195</v>
      </c>
      <c r="R104" s="63" t="s">
        <v>1186</v>
      </c>
    </row>
    <row r="105" spans="2:18" x14ac:dyDescent="0.2">
      <c r="B105" s="63">
        <v>99</v>
      </c>
      <c r="C105" s="68" t="s">
        <v>1926</v>
      </c>
      <c r="D105" s="63" t="s">
        <v>589</v>
      </c>
      <c r="E105" s="63" t="s">
        <v>1195</v>
      </c>
      <c r="F105" s="63" t="s">
        <v>1186</v>
      </c>
      <c r="G105" s="75">
        <f t="shared" si="4"/>
        <v>60</v>
      </c>
      <c r="H105" s="75">
        <f t="shared" si="5"/>
        <v>39</v>
      </c>
      <c r="I105" s="75">
        <f t="shared" si="6"/>
        <v>1</v>
      </c>
      <c r="J105" s="63">
        <f t="shared" si="7"/>
        <v>100</v>
      </c>
      <c r="P105" s="63">
        <v>102</v>
      </c>
      <c r="Q105" s="63" t="s">
        <v>1195</v>
      </c>
      <c r="R105" s="63" t="s">
        <v>1186</v>
      </c>
    </row>
    <row r="106" spans="2:18" x14ac:dyDescent="0.2">
      <c r="B106" s="63">
        <v>100</v>
      </c>
      <c r="C106" s="68" t="s">
        <v>1106</v>
      </c>
      <c r="D106" s="63" t="s">
        <v>1265</v>
      </c>
      <c r="E106" s="63" t="s">
        <v>1192</v>
      </c>
      <c r="F106" s="63" t="s">
        <v>1189</v>
      </c>
      <c r="G106" s="75">
        <f t="shared" si="4"/>
        <v>61</v>
      </c>
      <c r="H106" s="75">
        <f t="shared" si="5"/>
        <v>39</v>
      </c>
      <c r="I106" s="75">
        <f t="shared" si="6"/>
        <v>1</v>
      </c>
      <c r="J106" s="63">
        <f t="shared" si="7"/>
        <v>101</v>
      </c>
      <c r="P106" s="63">
        <v>103</v>
      </c>
      <c r="Q106" s="63" t="s">
        <v>1188</v>
      </c>
      <c r="R106" s="63" t="s">
        <v>1189</v>
      </c>
    </row>
    <row r="107" spans="2:18" x14ac:dyDescent="0.2">
      <c r="B107" s="63">
        <v>101</v>
      </c>
      <c r="C107" s="68" t="s">
        <v>1901</v>
      </c>
      <c r="D107" s="63" t="s">
        <v>539</v>
      </c>
      <c r="E107" s="63" t="s">
        <v>1195</v>
      </c>
      <c r="F107" s="63" t="s">
        <v>1186</v>
      </c>
      <c r="G107" s="75">
        <f t="shared" si="4"/>
        <v>61</v>
      </c>
      <c r="H107" s="75">
        <f t="shared" si="5"/>
        <v>40</v>
      </c>
      <c r="I107" s="75">
        <f t="shared" si="6"/>
        <v>1</v>
      </c>
      <c r="J107" s="63">
        <f t="shared" si="7"/>
        <v>102</v>
      </c>
      <c r="P107" s="63">
        <v>104</v>
      </c>
      <c r="Q107" s="63" t="s">
        <v>1192</v>
      </c>
      <c r="R107" s="63" t="s">
        <v>1189</v>
      </c>
    </row>
    <row r="108" spans="2:18" x14ac:dyDescent="0.2">
      <c r="B108" s="63">
        <v>102</v>
      </c>
      <c r="C108" s="68" t="s">
        <v>731</v>
      </c>
      <c r="D108" s="63" t="s">
        <v>1282</v>
      </c>
      <c r="E108" s="63" t="s">
        <v>1195</v>
      </c>
      <c r="F108" s="63" t="s">
        <v>1186</v>
      </c>
      <c r="G108" s="75">
        <f t="shared" si="4"/>
        <v>61</v>
      </c>
      <c r="H108" s="75">
        <f t="shared" si="5"/>
        <v>41</v>
      </c>
      <c r="I108" s="75">
        <f t="shared" si="6"/>
        <v>1</v>
      </c>
      <c r="J108" s="63">
        <f t="shared" si="7"/>
        <v>103</v>
      </c>
      <c r="P108" s="63">
        <v>105</v>
      </c>
      <c r="Q108" s="63" t="s">
        <v>1188</v>
      </c>
      <c r="R108" s="63" t="s">
        <v>1189</v>
      </c>
    </row>
    <row r="109" spans="2:18" x14ac:dyDescent="0.2">
      <c r="B109" s="63">
        <v>103</v>
      </c>
      <c r="C109" s="68" t="s">
        <v>790</v>
      </c>
      <c r="D109" s="63" t="s">
        <v>1263</v>
      </c>
      <c r="E109" s="63" t="s">
        <v>1188</v>
      </c>
      <c r="F109" s="63" t="s">
        <v>1189</v>
      </c>
      <c r="G109" s="75">
        <f t="shared" si="4"/>
        <v>62</v>
      </c>
      <c r="H109" s="75">
        <f t="shared" si="5"/>
        <v>41</v>
      </c>
      <c r="I109" s="75">
        <f t="shared" si="6"/>
        <v>1</v>
      </c>
      <c r="J109" s="63">
        <f t="shared" si="7"/>
        <v>104</v>
      </c>
      <c r="P109" s="63">
        <v>106</v>
      </c>
      <c r="Q109" s="63" t="s">
        <v>1192</v>
      </c>
      <c r="R109" s="63" t="s">
        <v>1189</v>
      </c>
    </row>
    <row r="110" spans="2:18" x14ac:dyDescent="0.2">
      <c r="B110" s="63">
        <v>104</v>
      </c>
      <c r="C110" s="68" t="s">
        <v>799</v>
      </c>
      <c r="D110" s="63" t="s">
        <v>1259</v>
      </c>
      <c r="E110" s="63" t="s">
        <v>1192</v>
      </c>
      <c r="F110" s="63" t="s">
        <v>1189</v>
      </c>
      <c r="G110" s="75">
        <f t="shared" si="4"/>
        <v>63</v>
      </c>
      <c r="H110" s="75">
        <f t="shared" si="5"/>
        <v>41</v>
      </c>
      <c r="I110" s="75">
        <f t="shared" si="6"/>
        <v>1</v>
      </c>
      <c r="J110" s="63">
        <f t="shared" si="7"/>
        <v>105</v>
      </c>
      <c r="P110" s="63">
        <v>107</v>
      </c>
      <c r="Q110" s="63" t="s">
        <v>1192</v>
      </c>
      <c r="R110" s="63" t="s">
        <v>1189</v>
      </c>
    </row>
    <row r="111" spans="2:18" x14ac:dyDescent="0.2">
      <c r="B111" s="63">
        <v>105</v>
      </c>
      <c r="C111" s="68" t="s">
        <v>691</v>
      </c>
      <c r="D111" s="63" t="s">
        <v>1260</v>
      </c>
      <c r="E111" s="63" t="s">
        <v>1188</v>
      </c>
      <c r="F111" s="63" t="s">
        <v>1189</v>
      </c>
      <c r="G111" s="75">
        <f t="shared" si="4"/>
        <v>64</v>
      </c>
      <c r="H111" s="75">
        <f t="shared" si="5"/>
        <v>41</v>
      </c>
      <c r="I111" s="75">
        <f t="shared" si="6"/>
        <v>1</v>
      </c>
      <c r="J111" s="63">
        <f t="shared" si="7"/>
        <v>106</v>
      </c>
      <c r="P111" s="63">
        <v>108</v>
      </c>
      <c r="Q111" s="63" t="s">
        <v>1188</v>
      </c>
      <c r="R111" s="63" t="s">
        <v>1189</v>
      </c>
    </row>
    <row r="112" spans="2:18" x14ac:dyDescent="0.2">
      <c r="B112" s="63">
        <v>106</v>
      </c>
      <c r="C112" s="68" t="s">
        <v>1848</v>
      </c>
      <c r="D112" s="63" t="s">
        <v>888</v>
      </c>
      <c r="E112" s="63" t="s">
        <v>1192</v>
      </c>
      <c r="F112" s="63" t="s">
        <v>1189</v>
      </c>
      <c r="G112" s="75">
        <f t="shared" si="4"/>
        <v>65</v>
      </c>
      <c r="H112" s="75">
        <f t="shared" si="5"/>
        <v>41</v>
      </c>
      <c r="I112" s="75">
        <f t="shared" si="6"/>
        <v>1</v>
      </c>
      <c r="J112" s="63">
        <f t="shared" si="7"/>
        <v>107</v>
      </c>
      <c r="P112" s="63">
        <v>109</v>
      </c>
      <c r="Q112" s="63" t="s">
        <v>1192</v>
      </c>
      <c r="R112" s="63" t="s">
        <v>1189</v>
      </c>
    </row>
    <row r="113" spans="2:18" x14ac:dyDescent="0.2">
      <c r="B113" s="63">
        <v>107</v>
      </c>
      <c r="C113" s="68" t="s">
        <v>173</v>
      </c>
      <c r="D113" s="63" t="s">
        <v>1264</v>
      </c>
      <c r="E113" s="63" t="s">
        <v>1192</v>
      </c>
      <c r="F113" s="63" t="s">
        <v>1189</v>
      </c>
      <c r="G113" s="75">
        <f t="shared" si="4"/>
        <v>66</v>
      </c>
      <c r="H113" s="75">
        <f t="shared" si="5"/>
        <v>41</v>
      </c>
      <c r="I113" s="75">
        <f t="shared" si="6"/>
        <v>1</v>
      </c>
      <c r="J113" s="63">
        <f t="shared" si="7"/>
        <v>108</v>
      </c>
      <c r="P113" s="63">
        <v>110</v>
      </c>
      <c r="Q113" s="63" t="s">
        <v>1185</v>
      </c>
      <c r="R113" s="63" t="s">
        <v>1189</v>
      </c>
    </row>
    <row r="114" spans="2:18" x14ac:dyDescent="0.2">
      <c r="B114" s="63">
        <v>108</v>
      </c>
      <c r="C114" s="68" t="s">
        <v>2051</v>
      </c>
      <c r="D114" s="63" t="s">
        <v>1000</v>
      </c>
      <c r="E114" s="63" t="s">
        <v>1188</v>
      </c>
      <c r="F114" s="63" t="s">
        <v>1189</v>
      </c>
      <c r="G114" s="75">
        <f t="shared" si="4"/>
        <v>67</v>
      </c>
      <c r="H114" s="75">
        <f t="shared" si="5"/>
        <v>41</v>
      </c>
      <c r="I114" s="75">
        <f t="shared" si="6"/>
        <v>1</v>
      </c>
      <c r="J114" s="63">
        <f t="shared" si="7"/>
        <v>109</v>
      </c>
      <c r="P114" s="63">
        <v>111</v>
      </c>
      <c r="Q114" s="63" t="s">
        <v>1188</v>
      </c>
      <c r="R114" s="63" t="s">
        <v>1189</v>
      </c>
    </row>
    <row r="115" spans="2:18" x14ac:dyDescent="0.2">
      <c r="B115" s="63">
        <v>109</v>
      </c>
      <c r="C115" s="68" t="s">
        <v>1870</v>
      </c>
      <c r="D115" s="63" t="s">
        <v>949</v>
      </c>
      <c r="E115" s="63" t="s">
        <v>1192</v>
      </c>
      <c r="F115" s="63" t="s">
        <v>1189</v>
      </c>
      <c r="G115" s="75">
        <f t="shared" si="4"/>
        <v>68</v>
      </c>
      <c r="H115" s="75">
        <f t="shared" si="5"/>
        <v>41</v>
      </c>
      <c r="I115" s="75">
        <f t="shared" si="6"/>
        <v>1</v>
      </c>
      <c r="J115" s="63">
        <f t="shared" si="7"/>
        <v>110</v>
      </c>
      <c r="P115" s="63">
        <v>112</v>
      </c>
      <c r="Q115" s="63" t="s">
        <v>1199</v>
      </c>
      <c r="R115" s="63" t="s">
        <v>1186</v>
      </c>
    </row>
    <row r="116" spans="2:18" x14ac:dyDescent="0.2">
      <c r="B116" s="63">
        <v>110</v>
      </c>
      <c r="C116" s="68" t="s">
        <v>924</v>
      </c>
      <c r="D116" s="63" t="s">
        <v>1268</v>
      </c>
      <c r="E116" s="63" t="s">
        <v>1185</v>
      </c>
      <c r="F116" s="63" t="s">
        <v>1189</v>
      </c>
      <c r="G116" s="75">
        <f t="shared" si="4"/>
        <v>69</v>
      </c>
      <c r="H116" s="75">
        <f t="shared" si="5"/>
        <v>41</v>
      </c>
      <c r="I116" s="75">
        <f t="shared" si="6"/>
        <v>1</v>
      </c>
      <c r="J116" s="63">
        <f t="shared" si="7"/>
        <v>111</v>
      </c>
      <c r="P116" s="63">
        <v>113</v>
      </c>
      <c r="Q116" s="63" t="s">
        <v>1195</v>
      </c>
      <c r="R116" s="63" t="s">
        <v>1186</v>
      </c>
    </row>
    <row r="117" spans="2:18" x14ac:dyDescent="0.2">
      <c r="B117" s="63">
        <v>111</v>
      </c>
      <c r="C117" s="68" t="s">
        <v>1811</v>
      </c>
      <c r="D117" s="63" t="s">
        <v>225</v>
      </c>
      <c r="E117" s="63" t="s">
        <v>1188</v>
      </c>
      <c r="F117" s="63" t="s">
        <v>1189</v>
      </c>
      <c r="G117" s="75">
        <f t="shared" si="4"/>
        <v>70</v>
      </c>
      <c r="H117" s="75">
        <f t="shared" si="5"/>
        <v>41</v>
      </c>
      <c r="I117" s="75">
        <f t="shared" si="6"/>
        <v>1</v>
      </c>
      <c r="J117" s="63">
        <f t="shared" si="7"/>
        <v>112</v>
      </c>
      <c r="P117" s="63">
        <v>114</v>
      </c>
      <c r="Q117" s="63" t="s">
        <v>1192</v>
      </c>
      <c r="R117" s="63" t="s">
        <v>1189</v>
      </c>
    </row>
    <row r="118" spans="2:18" x14ac:dyDescent="0.2">
      <c r="B118" s="63">
        <v>112</v>
      </c>
      <c r="C118" s="68" t="s">
        <v>1010</v>
      </c>
      <c r="D118" s="63" t="s">
        <v>1009</v>
      </c>
      <c r="E118" s="63" t="s">
        <v>1199</v>
      </c>
      <c r="F118" s="63" t="s">
        <v>1186</v>
      </c>
      <c r="G118" s="75">
        <f t="shared" si="4"/>
        <v>70</v>
      </c>
      <c r="H118" s="75">
        <f t="shared" si="5"/>
        <v>42</v>
      </c>
      <c r="I118" s="75">
        <f t="shared" si="6"/>
        <v>1</v>
      </c>
      <c r="J118" s="63">
        <f t="shared" si="7"/>
        <v>113</v>
      </c>
      <c r="P118" s="63">
        <v>115</v>
      </c>
      <c r="Q118" s="63" t="s">
        <v>1185</v>
      </c>
      <c r="R118" s="63" t="s">
        <v>1186</v>
      </c>
    </row>
    <row r="119" spans="2:18" x14ac:dyDescent="0.2">
      <c r="B119" s="63">
        <v>113</v>
      </c>
      <c r="C119" s="68" t="s">
        <v>634</v>
      </c>
      <c r="D119" s="63" t="s">
        <v>2141</v>
      </c>
      <c r="E119" s="63" t="s">
        <v>1195</v>
      </c>
      <c r="F119" s="63" t="s">
        <v>1186</v>
      </c>
      <c r="G119" s="75">
        <f t="shared" si="4"/>
        <v>70</v>
      </c>
      <c r="H119" s="75">
        <f t="shared" si="5"/>
        <v>43</v>
      </c>
      <c r="I119" s="75">
        <f t="shared" si="6"/>
        <v>1</v>
      </c>
      <c r="J119" s="63">
        <f t="shared" si="7"/>
        <v>114</v>
      </c>
      <c r="P119" s="63">
        <v>116</v>
      </c>
      <c r="Q119" s="63" t="s">
        <v>1185</v>
      </c>
      <c r="R119" s="63" t="s">
        <v>1189</v>
      </c>
    </row>
    <row r="120" spans="2:18" x14ac:dyDescent="0.2">
      <c r="B120" s="63">
        <v>114</v>
      </c>
      <c r="C120" s="68" t="s">
        <v>784</v>
      </c>
      <c r="D120" s="63" t="s">
        <v>1270</v>
      </c>
      <c r="E120" s="63" t="s">
        <v>1192</v>
      </c>
      <c r="F120" s="63" t="s">
        <v>1189</v>
      </c>
      <c r="G120" s="75">
        <f t="shared" si="4"/>
        <v>71</v>
      </c>
      <c r="H120" s="75">
        <f t="shared" si="5"/>
        <v>43</v>
      </c>
      <c r="I120" s="75">
        <f t="shared" si="6"/>
        <v>1</v>
      </c>
      <c r="J120" s="63">
        <f t="shared" si="7"/>
        <v>115</v>
      </c>
      <c r="P120" s="63">
        <v>117</v>
      </c>
      <c r="Q120" s="63" t="s">
        <v>1185</v>
      </c>
      <c r="R120" s="63" t="s">
        <v>1189</v>
      </c>
    </row>
    <row r="121" spans="2:18" x14ac:dyDescent="0.2">
      <c r="B121" s="63">
        <v>115</v>
      </c>
      <c r="C121" s="68" t="s">
        <v>718</v>
      </c>
      <c r="D121" s="63" t="s">
        <v>1271</v>
      </c>
      <c r="E121" s="63" t="s">
        <v>1185</v>
      </c>
      <c r="F121" s="63" t="s">
        <v>1186</v>
      </c>
      <c r="G121" s="75">
        <f t="shared" si="4"/>
        <v>71</v>
      </c>
      <c r="H121" s="75">
        <f t="shared" si="5"/>
        <v>44</v>
      </c>
      <c r="I121" s="75">
        <f t="shared" si="6"/>
        <v>1</v>
      </c>
      <c r="J121" s="63">
        <f t="shared" si="7"/>
        <v>116</v>
      </c>
      <c r="P121" s="63">
        <v>118</v>
      </c>
      <c r="Q121" s="63" t="s">
        <v>1185</v>
      </c>
      <c r="R121" s="63" t="s">
        <v>1189</v>
      </c>
    </row>
    <row r="122" spans="2:18" x14ac:dyDescent="0.2">
      <c r="B122" s="63">
        <v>116</v>
      </c>
      <c r="C122" s="68" t="s">
        <v>1272</v>
      </c>
      <c r="D122" s="63" t="s">
        <v>1272</v>
      </c>
      <c r="E122" s="63" t="s">
        <v>1185</v>
      </c>
      <c r="F122" s="63" t="s">
        <v>1189</v>
      </c>
      <c r="G122" s="75">
        <f t="shared" si="4"/>
        <v>72</v>
      </c>
      <c r="H122" s="75">
        <f t="shared" si="5"/>
        <v>44</v>
      </c>
      <c r="I122" s="75">
        <f t="shared" si="6"/>
        <v>1</v>
      </c>
      <c r="J122" s="63">
        <f t="shared" si="7"/>
        <v>117</v>
      </c>
      <c r="P122" s="63">
        <v>119</v>
      </c>
      <c r="Q122" s="63" t="s">
        <v>1185</v>
      </c>
      <c r="R122" s="63" t="s">
        <v>1186</v>
      </c>
    </row>
    <row r="123" spans="2:18" x14ac:dyDescent="0.2">
      <c r="B123" s="63">
        <v>117</v>
      </c>
      <c r="C123" s="68" t="s">
        <v>966</v>
      </c>
      <c r="D123" s="63" t="s">
        <v>1273</v>
      </c>
      <c r="E123" s="63" t="s">
        <v>1185</v>
      </c>
      <c r="F123" s="63" t="s">
        <v>1189</v>
      </c>
      <c r="G123" s="75">
        <f t="shared" si="4"/>
        <v>73</v>
      </c>
      <c r="H123" s="75">
        <f t="shared" si="5"/>
        <v>44</v>
      </c>
      <c r="I123" s="75">
        <f t="shared" si="6"/>
        <v>1</v>
      </c>
      <c r="J123" s="63">
        <f t="shared" si="7"/>
        <v>118</v>
      </c>
      <c r="P123" s="63">
        <v>120</v>
      </c>
      <c r="Q123" s="63" t="s">
        <v>1195</v>
      </c>
      <c r="R123" s="63" t="s">
        <v>1186</v>
      </c>
    </row>
    <row r="124" spans="2:18" x14ac:dyDescent="0.2">
      <c r="B124" s="63">
        <v>118</v>
      </c>
      <c r="C124" s="68" t="s">
        <v>686</v>
      </c>
      <c r="D124" s="63" t="s">
        <v>1274</v>
      </c>
      <c r="E124" s="63" t="s">
        <v>1185</v>
      </c>
      <c r="F124" s="63" t="s">
        <v>1189</v>
      </c>
      <c r="G124" s="75">
        <f t="shared" si="4"/>
        <v>74</v>
      </c>
      <c r="H124" s="75">
        <f t="shared" si="5"/>
        <v>44</v>
      </c>
      <c r="I124" s="75">
        <f t="shared" si="6"/>
        <v>1</v>
      </c>
      <c r="J124" s="63">
        <f t="shared" si="7"/>
        <v>119</v>
      </c>
      <c r="P124" s="63">
        <v>121</v>
      </c>
      <c r="Q124" s="63" t="s">
        <v>1185</v>
      </c>
      <c r="R124" s="63" t="s">
        <v>1186</v>
      </c>
    </row>
    <row r="125" spans="2:18" x14ac:dyDescent="0.2">
      <c r="B125" s="63">
        <v>119</v>
      </c>
      <c r="C125" s="68" t="s">
        <v>416</v>
      </c>
      <c r="D125" s="63" t="s">
        <v>1279</v>
      </c>
      <c r="E125" s="63" t="s">
        <v>1185</v>
      </c>
      <c r="F125" s="63" t="s">
        <v>1186</v>
      </c>
      <c r="G125" s="75">
        <f t="shared" si="4"/>
        <v>74</v>
      </c>
      <c r="H125" s="75">
        <f t="shared" si="5"/>
        <v>45</v>
      </c>
      <c r="I125" s="75">
        <f t="shared" si="6"/>
        <v>1</v>
      </c>
      <c r="J125" s="63">
        <f t="shared" si="7"/>
        <v>120</v>
      </c>
      <c r="P125" s="63">
        <v>122</v>
      </c>
      <c r="Q125" s="63" t="s">
        <v>1195</v>
      </c>
      <c r="R125" s="63" t="s">
        <v>1186</v>
      </c>
    </row>
    <row r="126" spans="2:18" x14ac:dyDescent="0.2">
      <c r="B126" s="63">
        <v>120</v>
      </c>
      <c r="C126" s="68" t="s">
        <v>809</v>
      </c>
      <c r="D126" s="63" t="s">
        <v>1275</v>
      </c>
      <c r="E126" s="63" t="s">
        <v>1195</v>
      </c>
      <c r="F126" s="63" t="s">
        <v>1186</v>
      </c>
      <c r="G126" s="75">
        <f t="shared" si="4"/>
        <v>74</v>
      </c>
      <c r="H126" s="75">
        <f t="shared" si="5"/>
        <v>46</v>
      </c>
      <c r="I126" s="75">
        <f t="shared" si="6"/>
        <v>1</v>
      </c>
      <c r="J126" s="63">
        <f t="shared" si="7"/>
        <v>121</v>
      </c>
      <c r="P126" s="63">
        <v>123</v>
      </c>
      <c r="Q126" s="63" t="s">
        <v>1188</v>
      </c>
      <c r="R126" s="63" t="s">
        <v>1189</v>
      </c>
    </row>
    <row r="127" spans="2:18" x14ac:dyDescent="0.2">
      <c r="B127" s="63">
        <v>121</v>
      </c>
      <c r="C127" s="68" t="s">
        <v>417</v>
      </c>
      <c r="D127" s="63" t="s">
        <v>1280</v>
      </c>
      <c r="E127" s="63" t="s">
        <v>1185</v>
      </c>
      <c r="F127" s="63" t="s">
        <v>1186</v>
      </c>
      <c r="G127" s="75">
        <f t="shared" si="4"/>
        <v>74</v>
      </c>
      <c r="H127" s="75">
        <f t="shared" si="5"/>
        <v>47</v>
      </c>
      <c r="I127" s="75">
        <f t="shared" si="6"/>
        <v>1</v>
      </c>
      <c r="J127" s="63">
        <f t="shared" si="7"/>
        <v>122</v>
      </c>
      <c r="P127" s="63">
        <v>124</v>
      </c>
      <c r="Q127" s="63" t="s">
        <v>1195</v>
      </c>
      <c r="R127" s="63" t="s">
        <v>1186</v>
      </c>
    </row>
    <row r="128" spans="2:18" x14ac:dyDescent="0.2">
      <c r="B128" s="63">
        <v>122</v>
      </c>
      <c r="C128" s="68" t="s">
        <v>1977</v>
      </c>
      <c r="D128" s="63" t="s">
        <v>2126</v>
      </c>
      <c r="E128" s="63" t="s">
        <v>1195</v>
      </c>
      <c r="F128" s="63" t="s">
        <v>1186</v>
      </c>
      <c r="G128" s="75">
        <f t="shared" si="4"/>
        <v>74</v>
      </c>
      <c r="H128" s="75">
        <f t="shared" si="5"/>
        <v>48</v>
      </c>
      <c r="I128" s="75">
        <f t="shared" si="6"/>
        <v>1</v>
      </c>
      <c r="J128" s="63">
        <f t="shared" si="7"/>
        <v>123</v>
      </c>
      <c r="P128" s="63">
        <v>125</v>
      </c>
      <c r="Q128" s="63" t="s">
        <v>1195</v>
      </c>
      <c r="R128" s="63" t="s">
        <v>1189</v>
      </c>
    </row>
    <row r="129" spans="2:18" x14ac:dyDescent="0.2">
      <c r="B129" s="63">
        <v>123</v>
      </c>
      <c r="C129" s="68" t="s">
        <v>222</v>
      </c>
      <c r="D129" s="63" t="s">
        <v>1277</v>
      </c>
      <c r="E129" s="63" t="s">
        <v>1188</v>
      </c>
      <c r="F129" s="63" t="s">
        <v>1189</v>
      </c>
      <c r="G129" s="75">
        <f t="shared" si="4"/>
        <v>75</v>
      </c>
      <c r="H129" s="75">
        <f t="shared" si="5"/>
        <v>48</v>
      </c>
      <c r="I129" s="75">
        <f t="shared" si="6"/>
        <v>1</v>
      </c>
      <c r="J129" s="63">
        <f t="shared" si="7"/>
        <v>124</v>
      </c>
      <c r="P129" s="63">
        <v>126</v>
      </c>
      <c r="Q129" s="63" t="s">
        <v>1185</v>
      </c>
      <c r="R129" s="63" t="s">
        <v>1189</v>
      </c>
    </row>
    <row r="130" spans="2:18" x14ac:dyDescent="0.2">
      <c r="B130" s="63">
        <v>124</v>
      </c>
      <c r="C130" s="68" t="s">
        <v>363</v>
      </c>
      <c r="D130" s="63" t="s">
        <v>1278</v>
      </c>
      <c r="E130" s="63" t="s">
        <v>1195</v>
      </c>
      <c r="F130" s="63" t="s">
        <v>1186</v>
      </c>
      <c r="G130" s="75">
        <f t="shared" si="4"/>
        <v>75</v>
      </c>
      <c r="H130" s="75">
        <f t="shared" si="5"/>
        <v>49</v>
      </c>
      <c r="I130" s="75">
        <f t="shared" si="6"/>
        <v>1</v>
      </c>
      <c r="J130" s="63">
        <f t="shared" si="7"/>
        <v>125</v>
      </c>
      <c r="P130" s="63">
        <v>127</v>
      </c>
      <c r="Q130" s="63" t="s">
        <v>1195</v>
      </c>
      <c r="R130" s="63" t="s">
        <v>1186</v>
      </c>
    </row>
    <row r="131" spans="2:18" x14ac:dyDescent="0.2">
      <c r="B131" s="63">
        <v>125</v>
      </c>
      <c r="C131" s="68" t="s">
        <v>264</v>
      </c>
      <c r="D131" s="63" t="s">
        <v>1281</v>
      </c>
      <c r="E131" s="63" t="s">
        <v>1195</v>
      </c>
      <c r="F131" s="63" t="s">
        <v>1189</v>
      </c>
      <c r="G131" s="75">
        <f t="shared" si="4"/>
        <v>76</v>
      </c>
      <c r="H131" s="75">
        <f t="shared" si="5"/>
        <v>49</v>
      </c>
      <c r="I131" s="75">
        <f t="shared" si="6"/>
        <v>1</v>
      </c>
      <c r="J131" s="63">
        <f t="shared" si="7"/>
        <v>126</v>
      </c>
      <c r="P131" s="63">
        <v>128</v>
      </c>
      <c r="Q131" s="63" t="s">
        <v>1185</v>
      </c>
      <c r="R131" s="63" t="s">
        <v>1189</v>
      </c>
    </row>
    <row r="132" spans="2:18" x14ac:dyDescent="0.2">
      <c r="B132" s="63">
        <v>126</v>
      </c>
      <c r="C132" s="68" t="s">
        <v>944</v>
      </c>
      <c r="D132" s="63" t="s">
        <v>1283</v>
      </c>
      <c r="E132" s="63" t="s">
        <v>1185</v>
      </c>
      <c r="F132" s="63" t="s">
        <v>1189</v>
      </c>
      <c r="G132" s="75">
        <f t="shared" si="4"/>
        <v>77</v>
      </c>
      <c r="H132" s="75">
        <f t="shared" si="5"/>
        <v>49</v>
      </c>
      <c r="I132" s="75">
        <f t="shared" si="6"/>
        <v>1</v>
      </c>
      <c r="J132" s="63">
        <f t="shared" si="7"/>
        <v>127</v>
      </c>
      <c r="P132" s="63">
        <v>129</v>
      </c>
      <c r="Q132" s="63" t="s">
        <v>1185</v>
      </c>
      <c r="R132" s="63" t="s">
        <v>1189</v>
      </c>
    </row>
    <row r="133" spans="2:18" x14ac:dyDescent="0.2">
      <c r="B133" s="63">
        <v>127</v>
      </c>
      <c r="C133" s="68" t="s">
        <v>1875</v>
      </c>
      <c r="D133" s="63" t="s">
        <v>434</v>
      </c>
      <c r="E133" s="63" t="s">
        <v>1195</v>
      </c>
      <c r="F133" s="63" t="s">
        <v>1186</v>
      </c>
      <c r="G133" s="75">
        <f t="shared" ref="G133:G163" si="8">IF(AND(F133="international",B133&gt;B132),G132+1,G132)</f>
        <v>77</v>
      </c>
      <c r="H133" s="75">
        <f t="shared" ref="H133:H163" si="9">IF(AND(F133="local",B133&gt;B132),H132+1,H132)</f>
        <v>50</v>
      </c>
      <c r="I133" s="75">
        <f t="shared" ref="I133:I163" si="10">IF(AND(F133="Not Available",B133&gt;B132),I132+1,I132)</f>
        <v>1</v>
      </c>
      <c r="J133" s="63">
        <f t="shared" ref="J133:J163" si="11">SUM(G133:I133)</f>
        <v>128</v>
      </c>
      <c r="P133" s="63">
        <v>130</v>
      </c>
      <c r="Q133" s="63" t="s">
        <v>1192</v>
      </c>
      <c r="R133" s="63" t="s">
        <v>1189</v>
      </c>
    </row>
    <row r="134" spans="2:18" x14ac:dyDescent="0.2">
      <c r="B134" s="63">
        <v>128</v>
      </c>
      <c r="C134" s="68" t="s">
        <v>1002</v>
      </c>
      <c r="D134" s="63" t="s">
        <v>1284</v>
      </c>
      <c r="E134" s="63" t="s">
        <v>1185</v>
      </c>
      <c r="F134" s="63" t="s">
        <v>1189</v>
      </c>
      <c r="G134" s="75">
        <f t="shared" si="8"/>
        <v>78</v>
      </c>
      <c r="H134" s="75">
        <f t="shared" si="9"/>
        <v>50</v>
      </c>
      <c r="I134" s="75">
        <f t="shared" si="10"/>
        <v>1</v>
      </c>
      <c r="J134" s="63">
        <f t="shared" si="11"/>
        <v>129</v>
      </c>
      <c r="P134" s="63">
        <v>131</v>
      </c>
      <c r="Q134" s="63" t="s">
        <v>1185</v>
      </c>
      <c r="R134" s="63" t="s">
        <v>1186</v>
      </c>
    </row>
    <row r="135" spans="2:18" x14ac:dyDescent="0.2">
      <c r="B135" s="63">
        <v>129</v>
      </c>
      <c r="C135" s="68" t="s">
        <v>710</v>
      </c>
      <c r="D135" s="63" t="s">
        <v>710</v>
      </c>
      <c r="E135" s="63" t="s">
        <v>1185</v>
      </c>
      <c r="F135" s="63" t="s">
        <v>1189</v>
      </c>
      <c r="G135" s="75">
        <f t="shared" si="8"/>
        <v>79</v>
      </c>
      <c r="H135" s="75">
        <f t="shared" si="9"/>
        <v>50</v>
      </c>
      <c r="I135" s="75">
        <f t="shared" si="10"/>
        <v>1</v>
      </c>
      <c r="J135" s="63">
        <f t="shared" si="11"/>
        <v>130</v>
      </c>
      <c r="P135" s="63">
        <v>132</v>
      </c>
      <c r="Q135" s="63" t="s">
        <v>1188</v>
      </c>
      <c r="R135" s="63" t="s">
        <v>1189</v>
      </c>
    </row>
    <row r="136" spans="2:18" x14ac:dyDescent="0.2">
      <c r="B136" s="63">
        <v>130</v>
      </c>
      <c r="C136" s="68" t="s">
        <v>2040</v>
      </c>
      <c r="D136" s="63" t="s">
        <v>1668</v>
      </c>
      <c r="E136" s="63" t="s">
        <v>1192</v>
      </c>
      <c r="F136" s="63" t="s">
        <v>1189</v>
      </c>
      <c r="G136" s="75">
        <f t="shared" si="8"/>
        <v>80</v>
      </c>
      <c r="H136" s="75">
        <f t="shared" si="9"/>
        <v>50</v>
      </c>
      <c r="I136" s="75">
        <f t="shared" si="10"/>
        <v>1</v>
      </c>
      <c r="J136" s="63">
        <f t="shared" si="11"/>
        <v>131</v>
      </c>
      <c r="P136" s="63">
        <v>133</v>
      </c>
      <c r="Q136" s="63" t="s">
        <v>1188</v>
      </c>
      <c r="R136" s="63" t="s">
        <v>1189</v>
      </c>
    </row>
    <row r="137" spans="2:18" x14ac:dyDescent="0.2">
      <c r="B137" s="63">
        <v>131</v>
      </c>
      <c r="C137" s="68" t="s">
        <v>415</v>
      </c>
      <c r="D137" s="63" t="s">
        <v>1285</v>
      </c>
      <c r="E137" s="63" t="s">
        <v>1185</v>
      </c>
      <c r="F137" s="63" t="s">
        <v>1186</v>
      </c>
      <c r="G137" s="75">
        <f t="shared" si="8"/>
        <v>80</v>
      </c>
      <c r="H137" s="75">
        <f t="shared" si="9"/>
        <v>51</v>
      </c>
      <c r="I137" s="75">
        <f t="shared" si="10"/>
        <v>1</v>
      </c>
      <c r="J137" s="63">
        <f t="shared" si="11"/>
        <v>132</v>
      </c>
      <c r="P137" s="63">
        <v>134</v>
      </c>
      <c r="Q137" s="63" t="s">
        <v>1195</v>
      </c>
      <c r="R137" s="63" t="s">
        <v>1189</v>
      </c>
    </row>
    <row r="138" spans="2:18" x14ac:dyDescent="0.2">
      <c r="B138" s="63">
        <v>132</v>
      </c>
      <c r="C138" s="68" t="s">
        <v>1023</v>
      </c>
      <c r="D138" s="63" t="s">
        <v>1286</v>
      </c>
      <c r="E138" s="63" t="s">
        <v>1188</v>
      </c>
      <c r="F138" s="63" t="s">
        <v>1189</v>
      </c>
      <c r="G138" s="75">
        <f t="shared" si="8"/>
        <v>81</v>
      </c>
      <c r="H138" s="75">
        <f t="shared" si="9"/>
        <v>51</v>
      </c>
      <c r="I138" s="75">
        <f t="shared" si="10"/>
        <v>1</v>
      </c>
      <c r="J138" s="63">
        <f t="shared" si="11"/>
        <v>133</v>
      </c>
      <c r="P138" s="63">
        <v>135</v>
      </c>
      <c r="Q138" s="63" t="s">
        <v>1195</v>
      </c>
      <c r="R138" s="63" t="s">
        <v>1189</v>
      </c>
    </row>
    <row r="139" spans="2:18" x14ac:dyDescent="0.2">
      <c r="B139" s="63">
        <v>133</v>
      </c>
      <c r="C139" s="68" t="s">
        <v>1995</v>
      </c>
      <c r="D139" s="63" t="s">
        <v>830</v>
      </c>
      <c r="E139" s="63" t="s">
        <v>1188</v>
      </c>
      <c r="F139" s="63" t="s">
        <v>1189</v>
      </c>
      <c r="G139" s="75">
        <f t="shared" si="8"/>
        <v>82</v>
      </c>
      <c r="H139" s="75">
        <f t="shared" si="9"/>
        <v>51</v>
      </c>
      <c r="I139" s="75">
        <f t="shared" si="10"/>
        <v>1</v>
      </c>
      <c r="J139" s="63">
        <f t="shared" si="11"/>
        <v>134</v>
      </c>
      <c r="P139" s="63">
        <v>136</v>
      </c>
      <c r="Q139" s="63" t="s">
        <v>1192</v>
      </c>
      <c r="R139" s="63" t="s">
        <v>1189</v>
      </c>
    </row>
    <row r="140" spans="2:18" x14ac:dyDescent="0.2">
      <c r="B140" s="63">
        <v>134</v>
      </c>
      <c r="C140" s="68" t="s">
        <v>316</v>
      </c>
      <c r="D140" s="63" t="s">
        <v>1287</v>
      </c>
      <c r="E140" s="63" t="s">
        <v>1195</v>
      </c>
      <c r="F140" s="63" t="s">
        <v>1189</v>
      </c>
      <c r="G140" s="75">
        <f t="shared" si="8"/>
        <v>83</v>
      </c>
      <c r="H140" s="75">
        <f t="shared" si="9"/>
        <v>51</v>
      </c>
      <c r="I140" s="75">
        <f t="shared" si="10"/>
        <v>1</v>
      </c>
      <c r="J140" s="63">
        <f t="shared" si="11"/>
        <v>135</v>
      </c>
      <c r="P140" s="63">
        <v>137</v>
      </c>
      <c r="Q140" s="63" t="s">
        <v>1192</v>
      </c>
      <c r="R140" s="63" t="s">
        <v>1189</v>
      </c>
    </row>
    <row r="141" spans="2:18" x14ac:dyDescent="0.2">
      <c r="B141" s="63">
        <v>135</v>
      </c>
      <c r="C141" s="68" t="s">
        <v>261</v>
      </c>
      <c r="D141" s="63" t="s">
        <v>1288</v>
      </c>
      <c r="E141" s="63" t="s">
        <v>1195</v>
      </c>
      <c r="F141" s="63" t="s">
        <v>1189</v>
      </c>
      <c r="G141" s="75">
        <f t="shared" si="8"/>
        <v>84</v>
      </c>
      <c r="H141" s="75">
        <f t="shared" si="9"/>
        <v>51</v>
      </c>
      <c r="I141" s="75">
        <f t="shared" si="10"/>
        <v>1</v>
      </c>
      <c r="J141" s="63">
        <f t="shared" si="11"/>
        <v>136</v>
      </c>
      <c r="P141" s="63">
        <v>138</v>
      </c>
      <c r="Q141" s="63" t="s">
        <v>1192</v>
      </c>
      <c r="R141" s="63" t="s">
        <v>1189</v>
      </c>
    </row>
    <row r="142" spans="2:18" ht="14.1" customHeight="1" x14ac:dyDescent="0.2">
      <c r="B142" s="63">
        <v>136</v>
      </c>
      <c r="C142" s="68" t="s">
        <v>1118</v>
      </c>
      <c r="D142" s="63" t="s">
        <v>1452</v>
      </c>
      <c r="E142" s="63" t="s">
        <v>1192</v>
      </c>
      <c r="F142" s="63" t="s">
        <v>1189</v>
      </c>
      <c r="G142" s="75">
        <f t="shared" si="8"/>
        <v>85</v>
      </c>
      <c r="H142" s="75">
        <f t="shared" si="9"/>
        <v>51</v>
      </c>
      <c r="I142" s="75">
        <f t="shared" si="10"/>
        <v>1</v>
      </c>
      <c r="J142" s="63">
        <f t="shared" si="11"/>
        <v>137</v>
      </c>
      <c r="P142" s="63">
        <v>139</v>
      </c>
      <c r="Q142" s="63" t="s">
        <v>1192</v>
      </c>
      <c r="R142" s="63" t="s">
        <v>1189</v>
      </c>
    </row>
    <row r="143" spans="2:18" ht="14.1" customHeight="1" x14ac:dyDescent="0.2">
      <c r="B143" s="63">
        <v>137</v>
      </c>
      <c r="C143" s="68" t="s">
        <v>2003</v>
      </c>
      <c r="D143" s="63" t="s">
        <v>1289</v>
      </c>
      <c r="E143" s="63" t="s">
        <v>1192</v>
      </c>
      <c r="F143" s="63" t="s">
        <v>1189</v>
      </c>
      <c r="G143" s="75">
        <f t="shared" si="8"/>
        <v>86</v>
      </c>
      <c r="H143" s="75">
        <f t="shared" si="9"/>
        <v>51</v>
      </c>
      <c r="I143" s="75">
        <f t="shared" si="10"/>
        <v>1</v>
      </c>
      <c r="J143" s="63">
        <f t="shared" si="11"/>
        <v>138</v>
      </c>
      <c r="P143" s="63">
        <v>140</v>
      </c>
      <c r="Q143" s="63" t="s">
        <v>1192</v>
      </c>
      <c r="R143" s="63" t="s">
        <v>1189</v>
      </c>
    </row>
    <row r="144" spans="2:18" ht="14.1" customHeight="1" x14ac:dyDescent="0.2">
      <c r="B144" s="63">
        <v>138</v>
      </c>
      <c r="C144" s="68" t="s">
        <v>2047</v>
      </c>
      <c r="D144" s="63" t="s">
        <v>974</v>
      </c>
      <c r="E144" s="63" t="s">
        <v>1192</v>
      </c>
      <c r="F144" s="63" t="s">
        <v>1189</v>
      </c>
      <c r="G144" s="75">
        <f t="shared" si="8"/>
        <v>87</v>
      </c>
      <c r="H144" s="75">
        <f t="shared" si="9"/>
        <v>51</v>
      </c>
      <c r="I144" s="75">
        <f t="shared" si="10"/>
        <v>1</v>
      </c>
      <c r="J144" s="63">
        <f t="shared" si="11"/>
        <v>139</v>
      </c>
      <c r="P144" s="63">
        <v>141</v>
      </c>
      <c r="Q144" s="63" t="s">
        <v>1192</v>
      </c>
      <c r="R144" s="63" t="s">
        <v>1189</v>
      </c>
    </row>
    <row r="145" spans="2:18" ht="14.1" customHeight="1" x14ac:dyDescent="0.2">
      <c r="B145" s="63">
        <v>139</v>
      </c>
      <c r="C145" s="68" t="s">
        <v>1805</v>
      </c>
      <c r="D145" s="63" t="s">
        <v>209</v>
      </c>
      <c r="E145" s="63" t="s">
        <v>1192</v>
      </c>
      <c r="F145" s="63" t="s">
        <v>1189</v>
      </c>
      <c r="G145" s="75">
        <f t="shared" si="8"/>
        <v>88</v>
      </c>
      <c r="H145" s="75">
        <f t="shared" si="9"/>
        <v>51</v>
      </c>
      <c r="I145" s="75">
        <f t="shared" si="10"/>
        <v>1</v>
      </c>
      <c r="J145" s="63">
        <f t="shared" si="11"/>
        <v>140</v>
      </c>
      <c r="P145" s="63">
        <v>142</v>
      </c>
      <c r="Q145" s="63" t="s">
        <v>1192</v>
      </c>
      <c r="R145" s="63" t="s">
        <v>1189</v>
      </c>
    </row>
    <row r="146" spans="2:18" ht="14.1" customHeight="1" x14ac:dyDescent="0.2">
      <c r="B146" s="63">
        <v>140</v>
      </c>
      <c r="C146" s="68" t="s">
        <v>1918</v>
      </c>
      <c r="D146" s="63" t="s">
        <v>2102</v>
      </c>
      <c r="E146" s="63" t="s">
        <v>1192</v>
      </c>
      <c r="F146" s="63" t="s">
        <v>1189</v>
      </c>
      <c r="G146" s="75">
        <f t="shared" si="8"/>
        <v>89</v>
      </c>
      <c r="H146" s="75">
        <f t="shared" si="9"/>
        <v>51</v>
      </c>
      <c r="I146" s="75">
        <f t="shared" si="10"/>
        <v>1</v>
      </c>
      <c r="J146" s="63">
        <f t="shared" si="11"/>
        <v>141</v>
      </c>
      <c r="P146" s="63">
        <v>143</v>
      </c>
      <c r="Q146" s="63" t="s">
        <v>1196</v>
      </c>
      <c r="R146" s="63" t="s">
        <v>1189</v>
      </c>
    </row>
    <row r="147" spans="2:18" ht="14.1" customHeight="1" x14ac:dyDescent="0.2">
      <c r="B147" s="63">
        <v>141</v>
      </c>
      <c r="C147" s="68" t="s">
        <v>873</v>
      </c>
      <c r="D147" s="63" t="s">
        <v>1226</v>
      </c>
      <c r="E147" s="63" t="s">
        <v>1192</v>
      </c>
      <c r="F147" s="63" t="s">
        <v>1189</v>
      </c>
      <c r="G147" s="75">
        <f t="shared" si="8"/>
        <v>90</v>
      </c>
      <c r="H147" s="75">
        <f t="shared" si="9"/>
        <v>51</v>
      </c>
      <c r="I147" s="75">
        <f t="shared" si="10"/>
        <v>1</v>
      </c>
      <c r="J147" s="63">
        <f t="shared" si="11"/>
        <v>142</v>
      </c>
      <c r="P147" s="63">
        <v>144</v>
      </c>
      <c r="Q147" s="63" t="s">
        <v>1196</v>
      </c>
      <c r="R147" s="63" t="s">
        <v>1189</v>
      </c>
    </row>
    <row r="148" spans="2:18" ht="14.1" customHeight="1" x14ac:dyDescent="0.2">
      <c r="B148" s="63">
        <v>142</v>
      </c>
      <c r="C148" s="68" t="s">
        <v>653</v>
      </c>
      <c r="D148" s="63" t="s">
        <v>1454</v>
      </c>
      <c r="E148" s="63" t="s">
        <v>1192</v>
      </c>
      <c r="F148" s="63" t="s">
        <v>1189</v>
      </c>
      <c r="G148" s="75">
        <f t="shared" si="8"/>
        <v>91</v>
      </c>
      <c r="H148" s="75">
        <f t="shared" si="9"/>
        <v>51</v>
      </c>
      <c r="I148" s="75">
        <f t="shared" si="10"/>
        <v>1</v>
      </c>
      <c r="J148" s="63">
        <f t="shared" si="11"/>
        <v>143</v>
      </c>
      <c r="P148" s="63">
        <v>145</v>
      </c>
      <c r="Q148" s="63" t="s">
        <v>1195</v>
      </c>
      <c r="R148" s="63" t="s">
        <v>1189</v>
      </c>
    </row>
    <row r="149" spans="2:18" ht="14.1" customHeight="1" x14ac:dyDescent="0.2">
      <c r="B149" s="63">
        <v>143</v>
      </c>
      <c r="C149" s="68" t="s">
        <v>1078</v>
      </c>
      <c r="D149" s="63" t="s">
        <v>1266</v>
      </c>
      <c r="E149" s="63" t="s">
        <v>1196</v>
      </c>
      <c r="F149" s="63" t="s">
        <v>1189</v>
      </c>
      <c r="G149" s="75">
        <f t="shared" si="8"/>
        <v>92</v>
      </c>
      <c r="H149" s="75">
        <f t="shared" si="9"/>
        <v>51</v>
      </c>
      <c r="I149" s="75">
        <f t="shared" si="10"/>
        <v>1</v>
      </c>
      <c r="J149" s="63">
        <f t="shared" si="11"/>
        <v>144</v>
      </c>
      <c r="P149" s="63">
        <v>146</v>
      </c>
      <c r="Q149" s="63" t="s">
        <v>1188</v>
      </c>
      <c r="R149" s="63" t="s">
        <v>1189</v>
      </c>
    </row>
    <row r="150" spans="2:18" ht="14.1" customHeight="1" x14ac:dyDescent="0.2">
      <c r="B150" s="63">
        <v>144</v>
      </c>
      <c r="C150" s="68" t="s">
        <v>865</v>
      </c>
      <c r="D150" s="63" t="s">
        <v>1451</v>
      </c>
      <c r="E150" s="63" t="s">
        <v>1196</v>
      </c>
      <c r="F150" s="63" t="s">
        <v>1189</v>
      </c>
      <c r="G150" s="75">
        <f t="shared" si="8"/>
        <v>93</v>
      </c>
      <c r="H150" s="75">
        <f t="shared" si="9"/>
        <v>51</v>
      </c>
      <c r="I150" s="75">
        <f t="shared" si="10"/>
        <v>1</v>
      </c>
      <c r="J150" s="63">
        <f t="shared" si="11"/>
        <v>145</v>
      </c>
      <c r="P150" s="63">
        <v>147</v>
      </c>
      <c r="Q150" s="63" t="s">
        <v>1185</v>
      </c>
      <c r="R150" s="63" t="s">
        <v>1186</v>
      </c>
    </row>
    <row r="151" spans="2:18" ht="14.1" customHeight="1" x14ac:dyDescent="0.2">
      <c r="B151" s="63">
        <v>145</v>
      </c>
      <c r="C151" s="68" t="s">
        <v>259</v>
      </c>
      <c r="D151" s="63" t="s">
        <v>1453</v>
      </c>
      <c r="E151" s="63" t="s">
        <v>1195</v>
      </c>
      <c r="F151" s="63" t="s">
        <v>1189</v>
      </c>
      <c r="G151" s="75">
        <f t="shared" si="8"/>
        <v>94</v>
      </c>
      <c r="H151" s="75">
        <f t="shared" si="9"/>
        <v>51</v>
      </c>
      <c r="I151" s="75">
        <f t="shared" si="10"/>
        <v>1</v>
      </c>
      <c r="J151" s="63">
        <f t="shared" si="11"/>
        <v>146</v>
      </c>
      <c r="P151" s="63">
        <v>148</v>
      </c>
      <c r="Q151" s="63" t="s">
        <v>1185</v>
      </c>
      <c r="R151" s="63" t="s">
        <v>1189</v>
      </c>
    </row>
    <row r="152" spans="2:18" ht="14.1" customHeight="1" x14ac:dyDescent="0.2">
      <c r="B152" s="63">
        <v>146</v>
      </c>
      <c r="C152" s="68" t="s">
        <v>612</v>
      </c>
      <c r="D152" s="63" t="s">
        <v>1464</v>
      </c>
      <c r="E152" s="63" t="s">
        <v>1188</v>
      </c>
      <c r="F152" s="63" t="s">
        <v>1189</v>
      </c>
      <c r="G152" s="75">
        <f t="shared" si="8"/>
        <v>95</v>
      </c>
      <c r="H152" s="75">
        <f t="shared" si="9"/>
        <v>51</v>
      </c>
      <c r="I152" s="75">
        <f t="shared" si="10"/>
        <v>1</v>
      </c>
      <c r="J152" s="63">
        <f t="shared" si="11"/>
        <v>147</v>
      </c>
      <c r="P152" s="63">
        <v>149</v>
      </c>
      <c r="Q152" s="63" t="s">
        <v>1192</v>
      </c>
      <c r="R152" s="63" t="s">
        <v>1189</v>
      </c>
    </row>
    <row r="153" spans="2:18" ht="14.1" customHeight="1" x14ac:dyDescent="0.2">
      <c r="B153" s="63">
        <v>147</v>
      </c>
      <c r="C153" s="68" t="s">
        <v>743</v>
      </c>
      <c r="D153" s="63" t="s">
        <v>1455</v>
      </c>
      <c r="E153" s="63" t="s">
        <v>1185</v>
      </c>
      <c r="F153" s="63" t="s">
        <v>1186</v>
      </c>
      <c r="G153" s="75">
        <f t="shared" si="8"/>
        <v>95</v>
      </c>
      <c r="H153" s="75">
        <f t="shared" si="9"/>
        <v>52</v>
      </c>
      <c r="I153" s="75">
        <f t="shared" si="10"/>
        <v>1</v>
      </c>
      <c r="J153" s="63">
        <f t="shared" si="11"/>
        <v>148</v>
      </c>
      <c r="P153" s="63">
        <v>150</v>
      </c>
      <c r="Q153" s="63" t="s">
        <v>1192</v>
      </c>
      <c r="R153" s="63" t="s">
        <v>1189</v>
      </c>
    </row>
    <row r="154" spans="2:18" ht="14.1" customHeight="1" x14ac:dyDescent="0.2">
      <c r="B154" s="63">
        <v>148</v>
      </c>
      <c r="C154" s="68" t="s">
        <v>918</v>
      </c>
      <c r="D154" s="63" t="s">
        <v>1460</v>
      </c>
      <c r="E154" s="63" t="s">
        <v>1185</v>
      </c>
      <c r="F154" s="63" t="s">
        <v>1189</v>
      </c>
      <c r="G154" s="75">
        <f t="shared" si="8"/>
        <v>96</v>
      </c>
      <c r="H154" s="75">
        <f t="shared" si="9"/>
        <v>52</v>
      </c>
      <c r="I154" s="75">
        <f t="shared" si="10"/>
        <v>1</v>
      </c>
      <c r="J154" s="63">
        <f t="shared" si="11"/>
        <v>149</v>
      </c>
      <c r="P154" s="63">
        <v>151</v>
      </c>
      <c r="Q154" s="63" t="s">
        <v>1188</v>
      </c>
      <c r="R154" s="63" t="s">
        <v>1189</v>
      </c>
    </row>
    <row r="155" spans="2:18" ht="14.1" customHeight="1" x14ac:dyDescent="0.2">
      <c r="B155" s="63">
        <v>149</v>
      </c>
      <c r="C155" s="68" t="s">
        <v>215</v>
      </c>
      <c r="D155" s="63" t="s">
        <v>1456</v>
      </c>
      <c r="E155" s="63" t="s">
        <v>1192</v>
      </c>
      <c r="F155" s="63" t="s">
        <v>1189</v>
      </c>
      <c r="G155" s="75">
        <f t="shared" si="8"/>
        <v>97</v>
      </c>
      <c r="H155" s="75">
        <f t="shared" si="9"/>
        <v>52</v>
      </c>
      <c r="I155" s="75">
        <f t="shared" si="10"/>
        <v>1</v>
      </c>
      <c r="J155" s="63">
        <f t="shared" si="11"/>
        <v>150</v>
      </c>
      <c r="P155" s="63">
        <v>152</v>
      </c>
      <c r="Q155" s="63" t="s">
        <v>1192</v>
      </c>
      <c r="R155" s="63" t="s">
        <v>1189</v>
      </c>
    </row>
    <row r="156" spans="2:18" ht="14.1" customHeight="1" x14ac:dyDescent="0.2">
      <c r="B156" s="63">
        <v>150</v>
      </c>
      <c r="C156" s="68" t="s">
        <v>1998</v>
      </c>
      <c r="D156" s="63" t="s">
        <v>1461</v>
      </c>
      <c r="E156" s="63" t="s">
        <v>1192</v>
      </c>
      <c r="F156" s="63" t="s">
        <v>1189</v>
      </c>
      <c r="G156" s="75">
        <f t="shared" si="8"/>
        <v>98</v>
      </c>
      <c r="H156" s="75">
        <f t="shared" si="9"/>
        <v>52</v>
      </c>
      <c r="I156" s="75">
        <f t="shared" si="10"/>
        <v>1</v>
      </c>
      <c r="J156" s="63">
        <f t="shared" si="11"/>
        <v>151</v>
      </c>
      <c r="P156" s="63">
        <v>153</v>
      </c>
      <c r="Q156" s="63" t="s">
        <v>1188</v>
      </c>
      <c r="R156" s="63" t="s">
        <v>1189</v>
      </c>
    </row>
    <row r="157" spans="2:18" ht="14.65" customHeight="1" x14ac:dyDescent="0.2">
      <c r="B157" s="63">
        <v>151</v>
      </c>
      <c r="C157" s="68" t="s">
        <v>432</v>
      </c>
      <c r="D157" s="63" t="s">
        <v>1462</v>
      </c>
      <c r="E157" s="63" t="s">
        <v>1188</v>
      </c>
      <c r="F157" s="63" t="s">
        <v>1189</v>
      </c>
      <c r="G157" s="75">
        <f t="shared" si="8"/>
        <v>99</v>
      </c>
      <c r="H157" s="75">
        <f t="shared" si="9"/>
        <v>52</v>
      </c>
      <c r="I157" s="75">
        <f t="shared" si="10"/>
        <v>1</v>
      </c>
      <c r="J157" s="63">
        <f t="shared" si="11"/>
        <v>152</v>
      </c>
      <c r="P157" s="63">
        <v>154</v>
      </c>
      <c r="Q157" s="63" t="s">
        <v>1192</v>
      </c>
      <c r="R157" s="63" t="s">
        <v>1189</v>
      </c>
    </row>
    <row r="158" spans="2:18" ht="14.65" customHeight="1" x14ac:dyDescent="0.2">
      <c r="B158" s="63">
        <v>152</v>
      </c>
      <c r="C158" s="68" t="s">
        <v>502</v>
      </c>
      <c r="D158" s="63" t="s">
        <v>1457</v>
      </c>
      <c r="E158" s="63" t="s">
        <v>1192</v>
      </c>
      <c r="F158" s="63" t="s">
        <v>1189</v>
      </c>
      <c r="G158" s="75">
        <f t="shared" si="8"/>
        <v>100</v>
      </c>
      <c r="H158" s="75">
        <f t="shared" si="9"/>
        <v>52</v>
      </c>
      <c r="I158" s="75">
        <f t="shared" si="10"/>
        <v>1</v>
      </c>
      <c r="J158" s="63">
        <f t="shared" si="11"/>
        <v>153</v>
      </c>
      <c r="P158" s="63">
        <v>155</v>
      </c>
      <c r="Q158" s="63" t="s">
        <v>1188</v>
      </c>
      <c r="R158" s="63" t="s">
        <v>1189</v>
      </c>
    </row>
    <row r="159" spans="2:18" ht="14.65" customHeight="1" x14ac:dyDescent="0.2">
      <c r="B159" s="63">
        <v>153</v>
      </c>
      <c r="C159" s="68" t="s">
        <v>278</v>
      </c>
      <c r="D159" s="63" t="s">
        <v>1458</v>
      </c>
      <c r="E159" s="63" t="s">
        <v>1188</v>
      </c>
      <c r="F159" s="63" t="s">
        <v>1189</v>
      </c>
      <c r="G159" s="75">
        <f t="shared" si="8"/>
        <v>101</v>
      </c>
      <c r="H159" s="75">
        <f t="shared" si="9"/>
        <v>52</v>
      </c>
      <c r="I159" s="75">
        <f t="shared" si="10"/>
        <v>1</v>
      </c>
      <c r="J159" s="63">
        <f t="shared" si="11"/>
        <v>154</v>
      </c>
      <c r="P159" s="63">
        <v>156</v>
      </c>
      <c r="Q159" s="63" t="s">
        <v>1192</v>
      </c>
      <c r="R159" s="63" t="s">
        <v>1189</v>
      </c>
    </row>
    <row r="160" spans="2:18" ht="14.65" customHeight="1" x14ac:dyDescent="0.2">
      <c r="B160" s="63">
        <v>154</v>
      </c>
      <c r="C160" s="68" t="s">
        <v>626</v>
      </c>
      <c r="D160" s="63" t="s">
        <v>1459</v>
      </c>
      <c r="E160" s="63" t="s">
        <v>1192</v>
      </c>
      <c r="F160" s="63" t="s">
        <v>1189</v>
      </c>
      <c r="G160" s="75">
        <f t="shared" si="8"/>
        <v>102</v>
      </c>
      <c r="H160" s="75">
        <f t="shared" si="9"/>
        <v>52</v>
      </c>
      <c r="I160" s="75">
        <f t="shared" si="10"/>
        <v>1</v>
      </c>
      <c r="J160" s="63">
        <f t="shared" si="11"/>
        <v>155</v>
      </c>
      <c r="P160" s="63">
        <v>157</v>
      </c>
      <c r="Q160" s="63" t="s">
        <v>1192</v>
      </c>
      <c r="R160" s="63" t="s">
        <v>1189</v>
      </c>
    </row>
    <row r="161" spans="2:10" ht="14.65" customHeight="1" x14ac:dyDescent="0.2">
      <c r="B161" s="63">
        <v>155</v>
      </c>
      <c r="C161" s="68" t="s">
        <v>321</v>
      </c>
      <c r="D161" s="63" t="s">
        <v>1463</v>
      </c>
      <c r="E161" s="63" t="s">
        <v>1188</v>
      </c>
      <c r="F161" s="63" t="s">
        <v>1189</v>
      </c>
      <c r="G161" s="75">
        <f t="shared" si="8"/>
        <v>103</v>
      </c>
      <c r="H161" s="75">
        <f t="shared" si="9"/>
        <v>52</v>
      </c>
      <c r="I161" s="75">
        <f t="shared" si="10"/>
        <v>1</v>
      </c>
      <c r="J161" s="63">
        <f t="shared" si="11"/>
        <v>156</v>
      </c>
    </row>
    <row r="162" spans="2:10" ht="14.65" customHeight="1" x14ac:dyDescent="0.2">
      <c r="B162" s="63">
        <v>156</v>
      </c>
      <c r="C162" s="68" t="s">
        <v>1951</v>
      </c>
      <c r="D162" s="63" t="s">
        <v>998</v>
      </c>
      <c r="E162" s="63" t="s">
        <v>1192</v>
      </c>
      <c r="F162" s="63" t="s">
        <v>1189</v>
      </c>
      <c r="G162" s="75">
        <f t="shared" si="8"/>
        <v>104</v>
      </c>
      <c r="H162" s="75">
        <f t="shared" si="9"/>
        <v>52</v>
      </c>
      <c r="I162" s="75">
        <f t="shared" si="10"/>
        <v>1</v>
      </c>
      <c r="J162" s="63">
        <f t="shared" si="11"/>
        <v>157</v>
      </c>
    </row>
    <row r="163" spans="2:10" ht="14.65" customHeight="1" x14ac:dyDescent="0.2">
      <c r="B163" s="63">
        <v>157</v>
      </c>
      <c r="C163" s="68" t="s">
        <v>1092</v>
      </c>
      <c r="D163" s="63" t="s">
        <v>1465</v>
      </c>
      <c r="E163" s="63" t="s">
        <v>1192</v>
      </c>
      <c r="F163" s="63" t="s">
        <v>1189</v>
      </c>
      <c r="G163" s="75">
        <f t="shared" si="8"/>
        <v>105</v>
      </c>
      <c r="H163" s="75">
        <f t="shared" si="9"/>
        <v>52</v>
      </c>
      <c r="I163" s="75">
        <f t="shared" si="10"/>
        <v>1</v>
      </c>
      <c r="J163" s="63">
        <f t="shared" si="11"/>
        <v>158</v>
      </c>
    </row>
    <row r="164" spans="2:10" ht="14.65" customHeight="1" x14ac:dyDescent="0.2"/>
    <row r="165" spans="2:10" ht="14.65" customHeight="1" x14ac:dyDescent="0.2"/>
    <row r="166" spans="2:10" ht="14.65" customHeight="1" x14ac:dyDescent="0.2"/>
    <row r="167" spans="2:10" ht="14.65" customHeight="1" x14ac:dyDescent="0.2"/>
    <row r="168" spans="2:10" ht="14.65" customHeight="1" x14ac:dyDescent="0.2"/>
    <row r="169" spans="2:10" ht="14.65" customHeight="1" x14ac:dyDescent="0.2"/>
    <row r="170" spans="2:10" ht="14.65" customHeight="1" x14ac:dyDescent="0.2"/>
    <row r="171" spans="2:10" ht="14.65" customHeight="1" x14ac:dyDescent="0.2"/>
    <row r="201" spans="4:6" x14ac:dyDescent="0.2">
      <c r="D201" s="182"/>
      <c r="E201" s="182"/>
      <c r="F201" s="182"/>
    </row>
  </sheetData>
  <pageMargins left="0.7" right="0.7" top="0.75" bottom="0.75" header="0.3" footer="0.3"/>
  <pageSetup orientation="portrait" r:id="rId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75F08-79BD-4B60-B363-3684F9A7CA7E}">
  <sheetPr>
    <tabColor rgb="FF3333FF"/>
  </sheetPr>
  <dimension ref="B1:Q540"/>
  <sheetViews>
    <sheetView zoomScale="95" workbookViewId="0">
      <selection activeCell="F2" sqref="F2"/>
    </sheetView>
  </sheetViews>
  <sheetFormatPr defaultColWidth="8.7109375" defaultRowHeight="15.75" x14ac:dyDescent="0.25"/>
  <cols>
    <col min="1" max="16384" width="8.7109375" style="29"/>
  </cols>
  <sheetData>
    <row r="1" spans="2:17" x14ac:dyDescent="0.25">
      <c r="B1" s="29" t="s">
        <v>1466</v>
      </c>
      <c r="C1" s="29" t="s">
        <v>1292</v>
      </c>
      <c r="D1" s="29" t="s">
        <v>1437</v>
      </c>
      <c r="F1" s="29" t="s">
        <v>151</v>
      </c>
      <c r="G1" s="29" t="s">
        <v>1292</v>
      </c>
      <c r="H1" s="29" t="s">
        <v>1467</v>
      </c>
      <c r="I1" s="29" t="s">
        <v>1437</v>
      </c>
    </row>
    <row r="2" spans="2:17" x14ac:dyDescent="0.25">
      <c r="B2" s="29" t="s">
        <v>205</v>
      </c>
      <c r="C2" s="29">
        <v>0</v>
      </c>
      <c r="D2" s="29">
        <f>COUNTIF('Data Catalogue 2023_RSS'!S:S,"=0")</f>
        <v>0</v>
      </c>
      <c r="F2" s="29" t="s">
        <v>205</v>
      </c>
      <c r="G2" s="29">
        <v>0</v>
      </c>
      <c r="H2" s="29" t="s">
        <v>1182</v>
      </c>
      <c r="I2" s="29">
        <f>COUNTIF('Data Catalogue 2023_RSS'!V:V,"=0")</f>
        <v>0</v>
      </c>
      <c r="P2" s="98"/>
    </row>
    <row r="3" spans="2:17" x14ac:dyDescent="0.25">
      <c r="B3" s="29" t="s">
        <v>161</v>
      </c>
      <c r="C3" s="29">
        <v>1</v>
      </c>
      <c r="D3" s="29">
        <f>COUNTIF('Data Catalogue 2023_RSS'!S:S,"=1")</f>
        <v>0</v>
      </c>
      <c r="F3" s="29" t="s">
        <v>523</v>
      </c>
      <c r="G3" s="29">
        <v>1</v>
      </c>
      <c r="H3" s="29" t="s">
        <v>1468</v>
      </c>
      <c r="I3" s="29">
        <f>COUNTIF('Data Catalogue 2023_RSS'!V:V,"1")</f>
        <v>0</v>
      </c>
      <c r="P3" s="86"/>
      <c r="Q3"/>
    </row>
    <row r="4" spans="2:17" x14ac:dyDescent="0.25">
      <c r="B4" s="29" t="s">
        <v>168</v>
      </c>
      <c r="C4" s="29">
        <v>2</v>
      </c>
      <c r="D4" s="29">
        <f>COUNTIF('Data Catalogue 2023_RSS'!S:S,"=2")</f>
        <v>0</v>
      </c>
      <c r="F4" s="29" t="s">
        <v>344</v>
      </c>
      <c r="G4" s="29">
        <v>2</v>
      </c>
      <c r="H4" s="29" t="s">
        <v>1469</v>
      </c>
      <c r="I4" s="29">
        <f>COUNTIF('Data Catalogue 2023_RSS'!V:V,"2")</f>
        <v>0</v>
      </c>
      <c r="P4"/>
      <c r="Q4"/>
    </row>
    <row r="5" spans="2:17" x14ac:dyDescent="0.25">
      <c r="B5" s="29" t="s">
        <v>328</v>
      </c>
      <c r="C5" s="29">
        <v>3</v>
      </c>
      <c r="D5" s="29">
        <f>COUNTIF('Data Catalogue 2023_RSS'!S:S,"=3")</f>
        <v>0</v>
      </c>
      <c r="F5" s="29" t="s">
        <v>515</v>
      </c>
      <c r="G5" s="29">
        <v>3</v>
      </c>
      <c r="H5" s="29" t="s">
        <v>1470</v>
      </c>
      <c r="I5" s="29">
        <f>COUNTIF('Data Catalogue 2023_RSS'!V:V,"3")</f>
        <v>0</v>
      </c>
      <c r="P5" s="86"/>
      <c r="Q5"/>
    </row>
    <row r="6" spans="2:17" ht="16.5" thickBot="1" x14ac:dyDescent="0.3">
      <c r="B6" s="29" t="s">
        <v>1304</v>
      </c>
      <c r="D6" s="187">
        <f>SUM(D2:D5)</f>
        <v>0</v>
      </c>
      <c r="F6" s="29" t="s">
        <v>442</v>
      </c>
      <c r="G6" s="29">
        <v>4</v>
      </c>
      <c r="H6" s="29" t="s">
        <v>1471</v>
      </c>
      <c r="I6" s="29">
        <f>COUNTIF('Data Catalogue 2023_RSS'!V:V,"=4")</f>
        <v>0</v>
      </c>
      <c r="P6" s="86"/>
      <c r="Q6"/>
    </row>
    <row r="7" spans="2:17" ht="16.5" thickTop="1" x14ac:dyDescent="0.25">
      <c r="F7" s="29" t="s">
        <v>179</v>
      </c>
      <c r="G7" s="29">
        <v>5</v>
      </c>
      <c r="H7" s="29" t="s">
        <v>1472</v>
      </c>
      <c r="I7" s="29">
        <f>COUNTIF('Data Catalogue 2023_RSS'!V:V,"=5")</f>
        <v>0</v>
      </c>
      <c r="P7" s="86"/>
      <c r="Q7"/>
    </row>
    <row r="8" spans="2:17" x14ac:dyDescent="0.25">
      <c r="F8" s="29" t="s">
        <v>352</v>
      </c>
      <c r="G8" s="29">
        <v>6</v>
      </c>
      <c r="H8" s="29" t="s">
        <v>1473</v>
      </c>
      <c r="I8" s="29">
        <f>COUNTIF('Data Catalogue 2023_RSS'!V:V,"=6")</f>
        <v>0</v>
      </c>
      <c r="P8" s="86"/>
      <c r="Q8"/>
    </row>
    <row r="9" spans="2:17" x14ac:dyDescent="0.25">
      <c r="F9" s="29" t="s">
        <v>162</v>
      </c>
      <c r="G9" s="29">
        <v>7</v>
      </c>
      <c r="H9" s="29" t="s">
        <v>1474</v>
      </c>
      <c r="I9" s="29">
        <f>COUNTIF('Data Catalogue 2023_RSS'!V:V,"7")</f>
        <v>0</v>
      </c>
      <c r="P9" s="86"/>
      <c r="Q9"/>
    </row>
    <row r="10" spans="2:17" x14ac:dyDescent="0.25">
      <c r="F10" s="29" t="s">
        <v>184</v>
      </c>
      <c r="G10" s="29">
        <v>8</v>
      </c>
      <c r="H10" s="29" t="s">
        <v>1475</v>
      </c>
      <c r="I10" s="29">
        <f>COUNTIF('Data Catalogue 2023_RSS'!V:V,"8")</f>
        <v>0</v>
      </c>
      <c r="P10" s="86"/>
      <c r="Q10"/>
    </row>
    <row r="11" spans="2:17" x14ac:dyDescent="0.25">
      <c r="F11" s="29" t="s">
        <v>796</v>
      </c>
      <c r="G11" s="29">
        <v>9</v>
      </c>
      <c r="H11" s="29" t="s">
        <v>1476</v>
      </c>
      <c r="I11" s="29">
        <f>COUNTIF('Data Catalogue 2023_RSS'!V:V,"9")</f>
        <v>0</v>
      </c>
      <c r="P11" s="86"/>
      <c r="Q11"/>
    </row>
    <row r="12" spans="2:17" x14ac:dyDescent="0.25">
      <c r="F12" s="29" t="s">
        <v>742</v>
      </c>
      <c r="G12" s="29">
        <v>10</v>
      </c>
      <c r="H12" s="29" t="s">
        <v>1477</v>
      </c>
      <c r="I12" s="29">
        <f>COUNTIF('Data Catalogue 2023_RSS'!V:V,"10")</f>
        <v>0</v>
      </c>
      <c r="P12" s="86"/>
      <c r="Q12"/>
    </row>
    <row r="13" spans="2:17" x14ac:dyDescent="0.25">
      <c r="F13" s="29" t="s">
        <v>582</v>
      </c>
      <c r="G13" s="29">
        <v>11</v>
      </c>
      <c r="H13" s="29" t="s">
        <v>1478</v>
      </c>
      <c r="I13" s="29">
        <f>COUNTIF('Data Catalogue 2023_RSS'!V:V,"11")</f>
        <v>0</v>
      </c>
      <c r="P13" s="86"/>
      <c r="Q13"/>
    </row>
    <row r="14" spans="2:17" x14ac:dyDescent="0.25">
      <c r="F14" s="29" t="s">
        <v>339</v>
      </c>
      <c r="G14" s="29">
        <v>12</v>
      </c>
      <c r="H14" s="29" t="s">
        <v>339</v>
      </c>
      <c r="I14" s="29">
        <f>COUNTIF('Data Catalogue 2023_RSS'!V:V,"12")</f>
        <v>0</v>
      </c>
      <c r="P14" s="86"/>
      <c r="Q14"/>
    </row>
    <row r="15" spans="2:17" x14ac:dyDescent="0.25">
      <c r="F15" s="29" t="s">
        <v>211</v>
      </c>
      <c r="G15" s="29">
        <v>99</v>
      </c>
      <c r="H15" s="29" t="s">
        <v>1479</v>
      </c>
      <c r="I15" s="29">
        <f>COUNTIF('Data Catalogue 2023_RSS'!V:V,"99")</f>
        <v>0</v>
      </c>
      <c r="P15" s="86"/>
      <c r="Q15"/>
    </row>
    <row r="16" spans="2:17" ht="16.5" thickBot="1" x14ac:dyDescent="0.3">
      <c r="F16" s="29" t="s">
        <v>234</v>
      </c>
      <c r="G16" s="29">
        <v>99</v>
      </c>
      <c r="I16" s="187">
        <f>SUM(I2:I15)</f>
        <v>0</v>
      </c>
      <c r="P16" s="86"/>
      <c r="Q16"/>
    </row>
    <row r="17" spans="6:17" ht="16.5" thickTop="1" x14ac:dyDescent="0.25">
      <c r="F17" s="29" t="s">
        <v>299</v>
      </c>
      <c r="G17" s="29">
        <v>99</v>
      </c>
      <c r="P17" s="86"/>
      <c r="Q17"/>
    </row>
    <row r="18" spans="6:17" x14ac:dyDescent="0.25">
      <c r="Q18"/>
    </row>
    <row r="20" spans="6:17" x14ac:dyDescent="0.25">
      <c r="J20"/>
    </row>
    <row r="21" spans="6:17" x14ac:dyDescent="0.25">
      <c r="J21"/>
    </row>
    <row r="22" spans="6:17" x14ac:dyDescent="0.25">
      <c r="J22"/>
    </row>
    <row r="23" spans="6:17" x14ac:dyDescent="0.25">
      <c r="J23"/>
    </row>
    <row r="24" spans="6:17" x14ac:dyDescent="0.25">
      <c r="J24"/>
    </row>
    <row r="25" spans="6:17" x14ac:dyDescent="0.25">
      <c r="J25"/>
    </row>
    <row r="26" spans="6:17" x14ac:dyDescent="0.25">
      <c r="J26"/>
    </row>
    <row r="27" spans="6:17" x14ac:dyDescent="0.25">
      <c r="J27"/>
    </row>
    <row r="28" spans="6:17" x14ac:dyDescent="0.25">
      <c r="J28"/>
    </row>
    <row r="29" spans="6:17" x14ac:dyDescent="0.25">
      <c r="J29"/>
    </row>
    <row r="30" spans="6:17" x14ac:dyDescent="0.25">
      <c r="J30"/>
    </row>
    <row r="31" spans="6:17" x14ac:dyDescent="0.25">
      <c r="J31"/>
    </row>
    <row r="32" spans="6:17" x14ac:dyDescent="0.25">
      <c r="J32"/>
    </row>
    <row r="33" spans="10:10" x14ac:dyDescent="0.25">
      <c r="J33"/>
    </row>
    <row r="34" spans="10:10" x14ac:dyDescent="0.25">
      <c r="J34"/>
    </row>
    <row r="35" spans="10:10" x14ac:dyDescent="0.25">
      <c r="J35"/>
    </row>
    <row r="36" spans="10:10" x14ac:dyDescent="0.25">
      <c r="J36"/>
    </row>
    <row r="37" spans="10:10" x14ac:dyDescent="0.25">
      <c r="J37"/>
    </row>
    <row r="38" spans="10:10" x14ac:dyDescent="0.25">
      <c r="J38"/>
    </row>
    <row r="39" spans="10:10" x14ac:dyDescent="0.25">
      <c r="J39"/>
    </row>
    <row r="40" spans="10:10" x14ac:dyDescent="0.25">
      <c r="J40"/>
    </row>
    <row r="41" spans="10:10" x14ac:dyDescent="0.25">
      <c r="J41"/>
    </row>
    <row r="42" spans="10:10" x14ac:dyDescent="0.25">
      <c r="J42"/>
    </row>
    <row r="43" spans="10:10" x14ac:dyDescent="0.25">
      <c r="J43"/>
    </row>
    <row r="44" spans="10:10" x14ac:dyDescent="0.25">
      <c r="J44"/>
    </row>
    <row r="45" spans="10:10" x14ac:dyDescent="0.25">
      <c r="J45"/>
    </row>
    <row r="46" spans="10:10" x14ac:dyDescent="0.25">
      <c r="J46"/>
    </row>
    <row r="47" spans="10:10" x14ac:dyDescent="0.25">
      <c r="J47"/>
    </row>
    <row r="48" spans="10:10" x14ac:dyDescent="0.25">
      <c r="J48"/>
    </row>
    <row r="49" spans="2:10" x14ac:dyDescent="0.25">
      <c r="J49"/>
    </row>
    <row r="50" spans="2:10" x14ac:dyDescent="0.25">
      <c r="J50"/>
    </row>
    <row r="51" spans="2:10" x14ac:dyDescent="0.25">
      <c r="J51"/>
    </row>
    <row r="52" spans="2:10" x14ac:dyDescent="0.25">
      <c r="J52"/>
    </row>
    <row r="53" spans="2:10" x14ac:dyDescent="0.25">
      <c r="J53"/>
    </row>
    <row r="54" spans="2:10" x14ac:dyDescent="0.25">
      <c r="J54"/>
    </row>
    <row r="55" spans="2:10" x14ac:dyDescent="0.25">
      <c r="B55"/>
      <c r="J55"/>
    </row>
    <row r="56" spans="2:10" x14ac:dyDescent="0.25">
      <c r="B56"/>
      <c r="J56"/>
    </row>
    <row r="57" spans="2:10" x14ac:dyDescent="0.25">
      <c r="B57"/>
      <c r="J57"/>
    </row>
    <row r="58" spans="2:10" x14ac:dyDescent="0.25">
      <c r="B58"/>
      <c r="J58"/>
    </row>
    <row r="59" spans="2:10" x14ac:dyDescent="0.25">
      <c r="B59"/>
      <c r="J59"/>
    </row>
    <row r="60" spans="2:10" x14ac:dyDescent="0.25">
      <c r="B60"/>
      <c r="J60"/>
    </row>
    <row r="61" spans="2:10" x14ac:dyDescent="0.25">
      <c r="B61"/>
      <c r="J61"/>
    </row>
    <row r="62" spans="2:10" x14ac:dyDescent="0.25">
      <c r="B62"/>
      <c r="J62"/>
    </row>
    <row r="63" spans="2:10" x14ac:dyDescent="0.25">
      <c r="B63"/>
      <c r="J63"/>
    </row>
    <row r="64" spans="2:10" x14ac:dyDescent="0.25">
      <c r="B64"/>
      <c r="J64"/>
    </row>
    <row r="65" spans="2:10" x14ac:dyDescent="0.25">
      <c r="B65"/>
      <c r="J65"/>
    </row>
    <row r="66" spans="2:10" x14ac:dyDescent="0.25">
      <c r="B66"/>
      <c r="J66"/>
    </row>
    <row r="67" spans="2:10" x14ac:dyDescent="0.25">
      <c r="B67"/>
      <c r="J67"/>
    </row>
    <row r="68" spans="2:10" x14ac:dyDescent="0.25">
      <c r="B68"/>
      <c r="J68"/>
    </row>
    <row r="69" spans="2:10" x14ac:dyDescent="0.25">
      <c r="B69"/>
      <c r="J69"/>
    </row>
    <row r="70" spans="2:10" x14ac:dyDescent="0.25">
      <c r="B70"/>
      <c r="J70"/>
    </row>
    <row r="71" spans="2:10" x14ac:dyDescent="0.25">
      <c r="B71"/>
      <c r="J71"/>
    </row>
    <row r="72" spans="2:10" x14ac:dyDescent="0.25">
      <c r="B72"/>
      <c r="J72"/>
    </row>
    <row r="73" spans="2:10" x14ac:dyDescent="0.25">
      <c r="B73"/>
      <c r="J73"/>
    </row>
    <row r="74" spans="2:10" x14ac:dyDescent="0.25">
      <c r="B74"/>
      <c r="J74"/>
    </row>
    <row r="75" spans="2:10" x14ac:dyDescent="0.25">
      <c r="B75"/>
      <c r="J75"/>
    </row>
    <row r="76" spans="2:10" x14ac:dyDescent="0.25">
      <c r="B76"/>
      <c r="J76"/>
    </row>
    <row r="77" spans="2:10" x14ac:dyDescent="0.25">
      <c r="B77"/>
      <c r="J77"/>
    </row>
    <row r="78" spans="2:10" x14ac:dyDescent="0.25">
      <c r="B78"/>
      <c r="J78"/>
    </row>
    <row r="79" spans="2:10" x14ac:dyDescent="0.25">
      <c r="B79"/>
      <c r="J79"/>
    </row>
    <row r="80" spans="2:10" x14ac:dyDescent="0.25">
      <c r="B80"/>
      <c r="J80"/>
    </row>
    <row r="81" spans="2:10" x14ac:dyDescent="0.25">
      <c r="B81"/>
      <c r="J81"/>
    </row>
    <row r="82" spans="2:10" x14ac:dyDescent="0.25">
      <c r="B82"/>
      <c r="J82"/>
    </row>
    <row r="83" spans="2:10" x14ac:dyDescent="0.25">
      <c r="B83"/>
      <c r="J83"/>
    </row>
    <row r="84" spans="2:10" x14ac:dyDescent="0.25">
      <c r="B84"/>
      <c r="J84"/>
    </row>
    <row r="85" spans="2:10" x14ac:dyDescent="0.25">
      <c r="B85"/>
      <c r="J85"/>
    </row>
    <row r="86" spans="2:10" x14ac:dyDescent="0.25">
      <c r="B86"/>
      <c r="J86"/>
    </row>
    <row r="87" spans="2:10" x14ac:dyDescent="0.25">
      <c r="B87"/>
      <c r="J87"/>
    </row>
    <row r="88" spans="2:10" x14ac:dyDescent="0.25">
      <c r="B88"/>
      <c r="J88"/>
    </row>
    <row r="89" spans="2:10" x14ac:dyDescent="0.25">
      <c r="B89"/>
      <c r="J89"/>
    </row>
    <row r="90" spans="2:10" x14ac:dyDescent="0.25">
      <c r="B90"/>
      <c r="J90"/>
    </row>
    <row r="91" spans="2:10" x14ac:dyDescent="0.25">
      <c r="B91"/>
      <c r="J91"/>
    </row>
    <row r="92" spans="2:10" x14ac:dyDescent="0.25">
      <c r="B92"/>
      <c r="J92"/>
    </row>
    <row r="93" spans="2:10" x14ac:dyDescent="0.25">
      <c r="B93"/>
      <c r="J93"/>
    </row>
    <row r="94" spans="2:10" x14ac:dyDescent="0.25">
      <c r="B94"/>
      <c r="J94"/>
    </row>
    <row r="95" spans="2:10" x14ac:dyDescent="0.25">
      <c r="B95"/>
      <c r="J95"/>
    </row>
    <row r="96" spans="2:10" x14ac:dyDescent="0.25">
      <c r="B96"/>
      <c r="J96"/>
    </row>
    <row r="97" spans="2:10" x14ac:dyDescent="0.25">
      <c r="B97"/>
      <c r="J97"/>
    </row>
    <row r="98" spans="2:10" x14ac:dyDescent="0.25">
      <c r="B98"/>
      <c r="J98"/>
    </row>
    <row r="99" spans="2:10" x14ac:dyDescent="0.25">
      <c r="B99"/>
      <c r="J99"/>
    </row>
    <row r="100" spans="2:10" x14ac:dyDescent="0.25">
      <c r="B100"/>
      <c r="J100"/>
    </row>
    <row r="101" spans="2:10" x14ac:dyDescent="0.25">
      <c r="B101"/>
      <c r="J101"/>
    </row>
    <row r="102" spans="2:10" x14ac:dyDescent="0.25">
      <c r="B102"/>
      <c r="J102"/>
    </row>
    <row r="103" spans="2:10" x14ac:dyDescent="0.25">
      <c r="B103"/>
      <c r="J103"/>
    </row>
    <row r="104" spans="2:10" x14ac:dyDescent="0.25">
      <c r="B104"/>
      <c r="J104"/>
    </row>
    <row r="105" spans="2:10" x14ac:dyDescent="0.25">
      <c r="B105"/>
      <c r="J105"/>
    </row>
    <row r="106" spans="2:10" x14ac:dyDescent="0.25">
      <c r="B106"/>
      <c r="J106"/>
    </row>
    <row r="107" spans="2:10" x14ac:dyDescent="0.25">
      <c r="B107"/>
      <c r="J107"/>
    </row>
    <row r="108" spans="2:10" x14ac:dyDescent="0.25">
      <c r="B108"/>
      <c r="J108"/>
    </row>
    <row r="109" spans="2:10" x14ac:dyDescent="0.25">
      <c r="B109"/>
      <c r="J109"/>
    </row>
    <row r="110" spans="2:10" x14ac:dyDescent="0.25">
      <c r="B110"/>
      <c r="J110"/>
    </row>
    <row r="111" spans="2:10" x14ac:dyDescent="0.25">
      <c r="B111"/>
      <c r="J111"/>
    </row>
    <row r="112" spans="2:10" x14ac:dyDescent="0.25">
      <c r="B112"/>
      <c r="J112"/>
    </row>
    <row r="113" spans="2:10" x14ac:dyDescent="0.25">
      <c r="B113"/>
      <c r="J113"/>
    </row>
    <row r="114" spans="2:10" x14ac:dyDescent="0.25">
      <c r="B114"/>
      <c r="J114"/>
    </row>
    <row r="115" spans="2:10" x14ac:dyDescent="0.25">
      <c r="B115"/>
      <c r="J115"/>
    </row>
    <row r="116" spans="2:10" x14ac:dyDescent="0.25">
      <c r="B116"/>
      <c r="J116"/>
    </row>
    <row r="117" spans="2:10" x14ac:dyDescent="0.25">
      <c r="B117"/>
      <c r="J117"/>
    </row>
    <row r="118" spans="2:10" x14ac:dyDescent="0.25">
      <c r="B118"/>
      <c r="J118"/>
    </row>
    <row r="119" spans="2:10" x14ac:dyDescent="0.25">
      <c r="B119"/>
      <c r="J119"/>
    </row>
    <row r="120" spans="2:10" x14ac:dyDescent="0.25">
      <c r="B120"/>
      <c r="J120"/>
    </row>
    <row r="121" spans="2:10" x14ac:dyDescent="0.25">
      <c r="B121"/>
      <c r="J121"/>
    </row>
    <row r="122" spans="2:10" x14ac:dyDescent="0.25">
      <c r="B122"/>
      <c r="J122"/>
    </row>
    <row r="123" spans="2:10" x14ac:dyDescent="0.25">
      <c r="B123"/>
      <c r="J123"/>
    </row>
    <row r="124" spans="2:10" x14ac:dyDescent="0.25">
      <c r="B124"/>
      <c r="J124"/>
    </row>
    <row r="125" spans="2:10" x14ac:dyDescent="0.25">
      <c r="B125"/>
      <c r="J125"/>
    </row>
    <row r="126" spans="2:10" x14ac:dyDescent="0.25">
      <c r="B126"/>
      <c r="J126"/>
    </row>
    <row r="127" spans="2:10" x14ac:dyDescent="0.25">
      <c r="B127"/>
      <c r="J127"/>
    </row>
    <row r="128" spans="2:10" x14ac:dyDescent="0.25">
      <c r="B128"/>
      <c r="J128"/>
    </row>
    <row r="129" spans="2:10" x14ac:dyDescent="0.25">
      <c r="B129"/>
      <c r="J129"/>
    </row>
    <row r="130" spans="2:10" x14ac:dyDescent="0.25">
      <c r="B130"/>
      <c r="J130"/>
    </row>
    <row r="131" spans="2:10" x14ac:dyDescent="0.25">
      <c r="B131"/>
      <c r="J131"/>
    </row>
    <row r="132" spans="2:10" x14ac:dyDescent="0.25">
      <c r="B132"/>
      <c r="J132"/>
    </row>
    <row r="133" spans="2:10" x14ac:dyDescent="0.25">
      <c r="B133"/>
      <c r="J133"/>
    </row>
    <row r="134" spans="2:10" x14ac:dyDescent="0.25">
      <c r="B134"/>
      <c r="J134"/>
    </row>
    <row r="135" spans="2:10" x14ac:dyDescent="0.25">
      <c r="B135"/>
      <c r="J135"/>
    </row>
    <row r="136" spans="2:10" x14ac:dyDescent="0.25">
      <c r="B136"/>
      <c r="J136"/>
    </row>
    <row r="137" spans="2:10" x14ac:dyDescent="0.25">
      <c r="B137"/>
      <c r="J137"/>
    </row>
    <row r="138" spans="2:10" x14ac:dyDescent="0.25">
      <c r="B138"/>
      <c r="J138"/>
    </row>
    <row r="139" spans="2:10" x14ac:dyDescent="0.25">
      <c r="B139"/>
      <c r="J139"/>
    </row>
    <row r="140" spans="2:10" x14ac:dyDescent="0.25">
      <c r="B140"/>
      <c r="J140"/>
    </row>
    <row r="141" spans="2:10" x14ac:dyDescent="0.25">
      <c r="B141"/>
      <c r="J141"/>
    </row>
    <row r="142" spans="2:10" x14ac:dyDescent="0.25">
      <c r="B142"/>
      <c r="J142"/>
    </row>
    <row r="143" spans="2:10" x14ac:dyDescent="0.25">
      <c r="B143"/>
      <c r="J143"/>
    </row>
    <row r="144" spans="2:10" x14ac:dyDescent="0.25">
      <c r="B144"/>
      <c r="J144"/>
    </row>
    <row r="145" spans="2:10" x14ac:dyDescent="0.25">
      <c r="B145"/>
      <c r="J145"/>
    </row>
    <row r="146" spans="2:10" x14ac:dyDescent="0.25">
      <c r="B146"/>
      <c r="J146"/>
    </row>
    <row r="147" spans="2:10" x14ac:dyDescent="0.25">
      <c r="B147"/>
      <c r="J147"/>
    </row>
    <row r="148" spans="2:10" x14ac:dyDescent="0.25">
      <c r="B148"/>
      <c r="J148"/>
    </row>
    <row r="149" spans="2:10" x14ac:dyDescent="0.25">
      <c r="B149"/>
      <c r="J149"/>
    </row>
    <row r="150" spans="2:10" x14ac:dyDescent="0.25">
      <c r="B150"/>
      <c r="J150"/>
    </row>
    <row r="151" spans="2:10" x14ac:dyDescent="0.25">
      <c r="B151"/>
      <c r="J151"/>
    </row>
    <row r="152" spans="2:10" x14ac:dyDescent="0.25">
      <c r="B152"/>
      <c r="J152"/>
    </row>
    <row r="153" spans="2:10" x14ac:dyDescent="0.25">
      <c r="B153"/>
      <c r="J153"/>
    </row>
    <row r="154" spans="2:10" x14ac:dyDescent="0.25">
      <c r="B154"/>
      <c r="J154"/>
    </row>
    <row r="155" spans="2:10" x14ac:dyDescent="0.25">
      <c r="B155"/>
      <c r="J155"/>
    </row>
    <row r="156" spans="2:10" x14ac:dyDescent="0.25">
      <c r="B156"/>
      <c r="J156"/>
    </row>
    <row r="157" spans="2:10" x14ac:dyDescent="0.25">
      <c r="B157"/>
      <c r="J157"/>
    </row>
    <row r="158" spans="2:10" x14ac:dyDescent="0.25">
      <c r="B158"/>
      <c r="J158"/>
    </row>
    <row r="159" spans="2:10" x14ac:dyDescent="0.25">
      <c r="B159"/>
      <c r="J159"/>
    </row>
    <row r="160" spans="2:10" x14ac:dyDescent="0.25">
      <c r="B160"/>
      <c r="J160"/>
    </row>
    <row r="161" spans="2:10" x14ac:dyDescent="0.25">
      <c r="B161"/>
      <c r="J161"/>
    </row>
    <row r="162" spans="2:10" x14ac:dyDescent="0.25">
      <c r="B162"/>
      <c r="J162"/>
    </row>
    <row r="163" spans="2:10" x14ac:dyDescent="0.25">
      <c r="B163"/>
      <c r="J163"/>
    </row>
    <row r="164" spans="2:10" x14ac:dyDescent="0.25">
      <c r="B164"/>
      <c r="J164"/>
    </row>
    <row r="165" spans="2:10" x14ac:dyDescent="0.25">
      <c r="B165"/>
      <c r="J165"/>
    </row>
    <row r="166" spans="2:10" x14ac:dyDescent="0.25">
      <c r="B166"/>
      <c r="J166"/>
    </row>
    <row r="167" spans="2:10" x14ac:dyDescent="0.25">
      <c r="B167"/>
      <c r="J167"/>
    </row>
    <row r="168" spans="2:10" x14ac:dyDescent="0.25">
      <c r="B168"/>
      <c r="J168"/>
    </row>
    <row r="169" spans="2:10" x14ac:dyDescent="0.25">
      <c r="B169"/>
      <c r="J169"/>
    </row>
    <row r="170" spans="2:10" x14ac:dyDescent="0.25">
      <c r="B170"/>
      <c r="J170"/>
    </row>
    <row r="171" spans="2:10" x14ac:dyDescent="0.25">
      <c r="B171"/>
      <c r="J171"/>
    </row>
    <row r="172" spans="2:10" x14ac:dyDescent="0.25">
      <c r="B172"/>
      <c r="J172"/>
    </row>
    <row r="173" spans="2:10" x14ac:dyDescent="0.25">
      <c r="B173"/>
      <c r="J173"/>
    </row>
    <row r="174" spans="2:10" x14ac:dyDescent="0.25">
      <c r="B174"/>
      <c r="J174"/>
    </row>
    <row r="175" spans="2:10" x14ac:dyDescent="0.25">
      <c r="B175"/>
      <c r="J175"/>
    </row>
    <row r="176" spans="2:10" x14ac:dyDescent="0.25">
      <c r="B176"/>
      <c r="J176"/>
    </row>
    <row r="177" spans="2:10" x14ac:dyDescent="0.25">
      <c r="B177"/>
      <c r="J177"/>
    </row>
    <row r="178" spans="2:10" x14ac:dyDescent="0.25">
      <c r="B178"/>
      <c r="J178"/>
    </row>
    <row r="179" spans="2:10" x14ac:dyDescent="0.25">
      <c r="B179"/>
      <c r="J179"/>
    </row>
    <row r="180" spans="2:10" x14ac:dyDescent="0.25">
      <c r="B180"/>
      <c r="J180"/>
    </row>
    <row r="181" spans="2:10" x14ac:dyDescent="0.25">
      <c r="B181"/>
      <c r="J181"/>
    </row>
    <row r="182" spans="2:10" x14ac:dyDescent="0.25">
      <c r="B182"/>
      <c r="J182"/>
    </row>
    <row r="183" spans="2:10" x14ac:dyDescent="0.25">
      <c r="B183"/>
      <c r="J183"/>
    </row>
    <row r="184" spans="2:10" x14ac:dyDescent="0.25">
      <c r="B184"/>
      <c r="J184"/>
    </row>
    <row r="185" spans="2:10" x14ac:dyDescent="0.25">
      <c r="B185"/>
      <c r="J185"/>
    </row>
    <row r="186" spans="2:10" x14ac:dyDescent="0.25">
      <c r="B186"/>
      <c r="J186"/>
    </row>
    <row r="187" spans="2:10" x14ac:dyDescent="0.25">
      <c r="B187"/>
      <c r="J187"/>
    </row>
    <row r="188" spans="2:10" x14ac:dyDescent="0.25">
      <c r="B188"/>
      <c r="J188"/>
    </row>
    <row r="189" spans="2:10" x14ac:dyDescent="0.25">
      <c r="B189"/>
      <c r="J189"/>
    </row>
    <row r="190" spans="2:10" x14ac:dyDescent="0.25">
      <c r="B190"/>
      <c r="J190"/>
    </row>
    <row r="191" spans="2:10" x14ac:dyDescent="0.25">
      <c r="B191"/>
      <c r="J191"/>
    </row>
    <row r="192" spans="2:10" x14ac:dyDescent="0.25">
      <c r="B192"/>
      <c r="J192"/>
    </row>
    <row r="193" spans="2:10" x14ac:dyDescent="0.25">
      <c r="B193"/>
      <c r="J193"/>
    </row>
    <row r="194" spans="2:10" x14ac:dyDescent="0.25">
      <c r="B194"/>
      <c r="J194"/>
    </row>
    <row r="195" spans="2:10" x14ac:dyDescent="0.25">
      <c r="B195"/>
      <c r="J195"/>
    </row>
    <row r="196" spans="2:10" x14ac:dyDescent="0.25">
      <c r="B196"/>
      <c r="J196"/>
    </row>
    <row r="197" spans="2:10" x14ac:dyDescent="0.25">
      <c r="B197"/>
      <c r="J197"/>
    </row>
    <row r="198" spans="2:10" x14ac:dyDescent="0.25">
      <c r="B198"/>
      <c r="J198"/>
    </row>
    <row r="199" spans="2:10" x14ac:dyDescent="0.25">
      <c r="B199"/>
      <c r="J199"/>
    </row>
    <row r="200" spans="2:10" x14ac:dyDescent="0.25">
      <c r="B200"/>
      <c r="J200"/>
    </row>
    <row r="201" spans="2:10" x14ac:dyDescent="0.25">
      <c r="B201"/>
      <c r="J201"/>
    </row>
    <row r="202" spans="2:10" x14ac:dyDescent="0.25">
      <c r="B202"/>
      <c r="J202"/>
    </row>
    <row r="203" spans="2:10" x14ac:dyDescent="0.25">
      <c r="B203"/>
      <c r="J203"/>
    </row>
    <row r="204" spans="2:10" x14ac:dyDescent="0.25">
      <c r="B204"/>
      <c r="J204"/>
    </row>
    <row r="205" spans="2:10" x14ac:dyDescent="0.25">
      <c r="B205"/>
      <c r="J205"/>
    </row>
    <row r="206" spans="2:10" x14ac:dyDescent="0.25">
      <c r="B206"/>
      <c r="J206"/>
    </row>
    <row r="207" spans="2:10" x14ac:dyDescent="0.25">
      <c r="B207"/>
      <c r="J207"/>
    </row>
    <row r="208" spans="2:10" x14ac:dyDescent="0.25">
      <c r="B208"/>
      <c r="J208"/>
    </row>
    <row r="209" spans="2:10" x14ac:dyDescent="0.25">
      <c r="B209"/>
      <c r="J209"/>
    </row>
    <row r="210" spans="2:10" x14ac:dyDescent="0.25">
      <c r="B210"/>
      <c r="J210"/>
    </row>
    <row r="211" spans="2:10" x14ac:dyDescent="0.25">
      <c r="B211"/>
      <c r="J211"/>
    </row>
    <row r="212" spans="2:10" x14ac:dyDescent="0.25">
      <c r="B212"/>
      <c r="J212"/>
    </row>
    <row r="213" spans="2:10" x14ac:dyDescent="0.25">
      <c r="B213"/>
      <c r="J213"/>
    </row>
    <row r="214" spans="2:10" x14ac:dyDescent="0.25">
      <c r="B214"/>
      <c r="J214"/>
    </row>
    <row r="215" spans="2:10" x14ac:dyDescent="0.25">
      <c r="B215"/>
      <c r="J215"/>
    </row>
    <row r="216" spans="2:10" x14ac:dyDescent="0.25">
      <c r="B216"/>
      <c r="J216"/>
    </row>
    <row r="217" spans="2:10" x14ac:dyDescent="0.25">
      <c r="B217"/>
      <c r="J217"/>
    </row>
    <row r="218" spans="2:10" x14ac:dyDescent="0.25">
      <c r="B218"/>
      <c r="J218"/>
    </row>
    <row r="219" spans="2:10" x14ac:dyDescent="0.25">
      <c r="B219"/>
      <c r="J219"/>
    </row>
    <row r="220" spans="2:10" x14ac:dyDescent="0.25">
      <c r="B220"/>
      <c r="J220"/>
    </row>
    <row r="221" spans="2:10" x14ac:dyDescent="0.25">
      <c r="B221"/>
      <c r="J221"/>
    </row>
    <row r="222" spans="2:10" x14ac:dyDescent="0.25">
      <c r="B222"/>
      <c r="J222"/>
    </row>
    <row r="223" spans="2:10" x14ac:dyDescent="0.25">
      <c r="B223"/>
      <c r="J223"/>
    </row>
    <row r="224" spans="2:10" x14ac:dyDescent="0.25">
      <c r="B224"/>
      <c r="J224"/>
    </row>
    <row r="225" spans="2:10" x14ac:dyDescent="0.25">
      <c r="B225"/>
      <c r="J225"/>
    </row>
    <row r="226" spans="2:10" x14ac:dyDescent="0.25">
      <c r="B226"/>
      <c r="J226"/>
    </row>
    <row r="227" spans="2:10" x14ac:dyDescent="0.25">
      <c r="B227"/>
      <c r="J227"/>
    </row>
    <row r="228" spans="2:10" x14ac:dyDescent="0.25">
      <c r="B228"/>
      <c r="J228"/>
    </row>
    <row r="229" spans="2:10" x14ac:dyDescent="0.25">
      <c r="B229"/>
      <c r="J229"/>
    </row>
    <row r="230" spans="2:10" x14ac:dyDescent="0.25">
      <c r="B230"/>
      <c r="J230"/>
    </row>
    <row r="231" spans="2:10" x14ac:dyDescent="0.25">
      <c r="B231"/>
      <c r="J231"/>
    </row>
    <row r="232" spans="2:10" x14ac:dyDescent="0.25">
      <c r="B232"/>
      <c r="J232"/>
    </row>
    <row r="233" spans="2:10" x14ac:dyDescent="0.25">
      <c r="B233"/>
      <c r="J233"/>
    </row>
    <row r="234" spans="2:10" x14ac:dyDescent="0.25">
      <c r="B234"/>
      <c r="J234"/>
    </row>
    <row r="235" spans="2:10" x14ac:dyDescent="0.25">
      <c r="B235"/>
      <c r="J235"/>
    </row>
    <row r="236" spans="2:10" x14ac:dyDescent="0.25">
      <c r="B236"/>
      <c r="J236"/>
    </row>
    <row r="237" spans="2:10" x14ac:dyDescent="0.25">
      <c r="B237"/>
      <c r="J237"/>
    </row>
    <row r="238" spans="2:10" x14ac:dyDescent="0.25">
      <c r="B238"/>
      <c r="J238"/>
    </row>
    <row r="239" spans="2:10" x14ac:dyDescent="0.25">
      <c r="B239"/>
      <c r="J239"/>
    </row>
    <row r="240" spans="2:10" x14ac:dyDescent="0.25">
      <c r="B240"/>
      <c r="J240"/>
    </row>
    <row r="241" spans="2:10" x14ac:dyDescent="0.25">
      <c r="B241"/>
      <c r="J241"/>
    </row>
    <row r="242" spans="2:10" x14ac:dyDescent="0.25">
      <c r="B242"/>
      <c r="J242"/>
    </row>
    <row r="243" spans="2:10" x14ac:dyDescent="0.25">
      <c r="B243"/>
      <c r="J243"/>
    </row>
    <row r="244" spans="2:10" x14ac:dyDescent="0.25">
      <c r="B244"/>
      <c r="J244"/>
    </row>
    <row r="245" spans="2:10" x14ac:dyDescent="0.25">
      <c r="B245"/>
      <c r="J245"/>
    </row>
    <row r="246" spans="2:10" x14ac:dyDescent="0.25">
      <c r="B246"/>
      <c r="J246"/>
    </row>
    <row r="247" spans="2:10" x14ac:dyDescent="0.25">
      <c r="B247"/>
      <c r="J247"/>
    </row>
    <row r="248" spans="2:10" x14ac:dyDescent="0.25">
      <c r="B248"/>
      <c r="J248"/>
    </row>
    <row r="249" spans="2:10" x14ac:dyDescent="0.25">
      <c r="B249"/>
      <c r="J249"/>
    </row>
    <row r="250" spans="2:10" x14ac:dyDescent="0.25">
      <c r="B250"/>
      <c r="J250"/>
    </row>
    <row r="251" spans="2:10" x14ac:dyDescent="0.25">
      <c r="B251"/>
      <c r="J251"/>
    </row>
    <row r="252" spans="2:10" x14ac:dyDescent="0.25">
      <c r="B252"/>
      <c r="J252"/>
    </row>
    <row r="253" spans="2:10" x14ac:dyDescent="0.25">
      <c r="B253"/>
      <c r="J253"/>
    </row>
    <row r="254" spans="2:10" x14ac:dyDescent="0.25">
      <c r="B254"/>
      <c r="J254"/>
    </row>
    <row r="255" spans="2:10" x14ac:dyDescent="0.25">
      <c r="B255"/>
      <c r="J255"/>
    </row>
    <row r="256" spans="2:10" x14ac:dyDescent="0.25">
      <c r="B256"/>
      <c r="J256"/>
    </row>
    <row r="257" spans="2:10" x14ac:dyDescent="0.25">
      <c r="B257"/>
      <c r="J257"/>
    </row>
    <row r="258" spans="2:10" x14ac:dyDescent="0.25">
      <c r="B258"/>
      <c r="J258"/>
    </row>
    <row r="259" spans="2:10" x14ac:dyDescent="0.25">
      <c r="B259"/>
      <c r="J259"/>
    </row>
    <row r="260" spans="2:10" x14ac:dyDescent="0.25">
      <c r="B260"/>
      <c r="J260"/>
    </row>
    <row r="261" spans="2:10" x14ac:dyDescent="0.25">
      <c r="B261"/>
      <c r="J261"/>
    </row>
    <row r="262" spans="2:10" x14ac:dyDescent="0.25">
      <c r="B262"/>
      <c r="J262"/>
    </row>
    <row r="263" spans="2:10" x14ac:dyDescent="0.25">
      <c r="B263"/>
      <c r="J263"/>
    </row>
    <row r="264" spans="2:10" x14ac:dyDescent="0.25">
      <c r="B264"/>
      <c r="J264"/>
    </row>
    <row r="265" spans="2:10" x14ac:dyDescent="0.25">
      <c r="B265"/>
      <c r="J265"/>
    </row>
    <row r="266" spans="2:10" x14ac:dyDescent="0.25">
      <c r="B266"/>
      <c r="J266"/>
    </row>
    <row r="267" spans="2:10" x14ac:dyDescent="0.25">
      <c r="B267"/>
      <c r="J267"/>
    </row>
    <row r="268" spans="2:10" x14ac:dyDescent="0.25">
      <c r="B268"/>
      <c r="J268"/>
    </row>
    <row r="269" spans="2:10" x14ac:dyDescent="0.25">
      <c r="B269"/>
      <c r="J269"/>
    </row>
    <row r="270" spans="2:10" x14ac:dyDescent="0.25">
      <c r="B270"/>
      <c r="J270"/>
    </row>
    <row r="271" spans="2:10" x14ac:dyDescent="0.25">
      <c r="B271"/>
      <c r="J271"/>
    </row>
    <row r="272" spans="2:10" x14ac:dyDescent="0.25">
      <c r="B272"/>
      <c r="J272"/>
    </row>
    <row r="273" spans="2:10" x14ac:dyDescent="0.25">
      <c r="B273"/>
      <c r="J273"/>
    </row>
    <row r="274" spans="2:10" x14ac:dyDescent="0.25">
      <c r="B274"/>
      <c r="J274"/>
    </row>
    <row r="275" spans="2:10" x14ac:dyDescent="0.25">
      <c r="B275"/>
      <c r="J275"/>
    </row>
    <row r="276" spans="2:10" x14ac:dyDescent="0.25">
      <c r="B276"/>
      <c r="J276"/>
    </row>
    <row r="277" spans="2:10" x14ac:dyDescent="0.25">
      <c r="B277"/>
      <c r="J277"/>
    </row>
    <row r="278" spans="2:10" x14ac:dyDescent="0.25">
      <c r="B278"/>
      <c r="J278"/>
    </row>
    <row r="279" spans="2:10" x14ac:dyDescent="0.25">
      <c r="B279"/>
      <c r="J279"/>
    </row>
    <row r="280" spans="2:10" x14ac:dyDescent="0.25">
      <c r="B280"/>
      <c r="J280"/>
    </row>
    <row r="281" spans="2:10" x14ac:dyDescent="0.25">
      <c r="B281"/>
      <c r="J281"/>
    </row>
    <row r="282" spans="2:10" x14ac:dyDescent="0.25">
      <c r="B282"/>
      <c r="J282"/>
    </row>
    <row r="283" spans="2:10" x14ac:dyDescent="0.25">
      <c r="B283"/>
      <c r="J283"/>
    </row>
    <row r="284" spans="2:10" x14ac:dyDescent="0.25">
      <c r="B284"/>
      <c r="J284"/>
    </row>
    <row r="285" spans="2:10" x14ac:dyDescent="0.25">
      <c r="B285"/>
      <c r="J285"/>
    </row>
    <row r="286" spans="2:10" x14ac:dyDescent="0.25">
      <c r="B286"/>
      <c r="J286"/>
    </row>
    <row r="287" spans="2:10" x14ac:dyDescent="0.25">
      <c r="B287"/>
      <c r="J287"/>
    </row>
    <row r="288" spans="2:10" x14ac:dyDescent="0.25">
      <c r="B288"/>
      <c r="J288"/>
    </row>
    <row r="289" spans="2:10" x14ac:dyDescent="0.25">
      <c r="B289"/>
      <c r="J289"/>
    </row>
    <row r="290" spans="2:10" x14ac:dyDescent="0.25">
      <c r="B290"/>
      <c r="J290"/>
    </row>
    <row r="291" spans="2:10" x14ac:dyDescent="0.25">
      <c r="B291"/>
      <c r="J291"/>
    </row>
    <row r="292" spans="2:10" x14ac:dyDescent="0.25">
      <c r="B292"/>
      <c r="J292"/>
    </row>
    <row r="293" spans="2:10" x14ac:dyDescent="0.25">
      <c r="B293"/>
      <c r="J293"/>
    </row>
    <row r="294" spans="2:10" x14ac:dyDescent="0.25">
      <c r="B294"/>
      <c r="J294"/>
    </row>
    <row r="295" spans="2:10" x14ac:dyDescent="0.25">
      <c r="B295"/>
      <c r="J295"/>
    </row>
    <row r="296" spans="2:10" x14ac:dyDescent="0.25">
      <c r="B296"/>
      <c r="J296"/>
    </row>
    <row r="297" spans="2:10" x14ac:dyDescent="0.25">
      <c r="B297"/>
      <c r="J297"/>
    </row>
    <row r="298" spans="2:10" x14ac:dyDescent="0.25">
      <c r="B298"/>
      <c r="J298"/>
    </row>
    <row r="299" spans="2:10" x14ac:dyDescent="0.25">
      <c r="B299"/>
      <c r="J299"/>
    </row>
    <row r="300" spans="2:10" x14ac:dyDescent="0.25">
      <c r="B300"/>
      <c r="J300"/>
    </row>
    <row r="301" spans="2:10" x14ac:dyDescent="0.25">
      <c r="B301"/>
      <c r="J301"/>
    </row>
    <row r="302" spans="2:10" x14ac:dyDescent="0.25">
      <c r="B302"/>
      <c r="J302"/>
    </row>
    <row r="303" spans="2:10" x14ac:dyDescent="0.25">
      <c r="B303"/>
      <c r="J303"/>
    </row>
    <row r="304" spans="2:10" x14ac:dyDescent="0.25">
      <c r="B304"/>
      <c r="J304"/>
    </row>
    <row r="305" spans="2:10" x14ac:dyDescent="0.25">
      <c r="B305"/>
      <c r="J305"/>
    </row>
    <row r="306" spans="2:10" x14ac:dyDescent="0.25">
      <c r="B306"/>
      <c r="J306"/>
    </row>
    <row r="307" spans="2:10" x14ac:dyDescent="0.25">
      <c r="B307"/>
      <c r="J307"/>
    </row>
    <row r="308" spans="2:10" x14ac:dyDescent="0.25">
      <c r="B308"/>
      <c r="J308"/>
    </row>
    <row r="309" spans="2:10" x14ac:dyDescent="0.25">
      <c r="B309"/>
      <c r="J309"/>
    </row>
    <row r="310" spans="2:10" x14ac:dyDescent="0.25">
      <c r="B310"/>
      <c r="J310"/>
    </row>
    <row r="311" spans="2:10" x14ac:dyDescent="0.25">
      <c r="B311"/>
      <c r="J311"/>
    </row>
    <row r="312" spans="2:10" x14ac:dyDescent="0.25">
      <c r="B312"/>
      <c r="J312"/>
    </row>
    <row r="313" spans="2:10" x14ac:dyDescent="0.25">
      <c r="B313"/>
      <c r="J313"/>
    </row>
    <row r="314" spans="2:10" x14ac:dyDescent="0.25">
      <c r="B314"/>
      <c r="J314"/>
    </row>
    <row r="315" spans="2:10" x14ac:dyDescent="0.25">
      <c r="B315"/>
      <c r="J315"/>
    </row>
    <row r="316" spans="2:10" x14ac:dyDescent="0.25">
      <c r="B316"/>
      <c r="J316"/>
    </row>
    <row r="317" spans="2:10" x14ac:dyDescent="0.25">
      <c r="B317"/>
      <c r="J317"/>
    </row>
    <row r="318" spans="2:10" x14ac:dyDescent="0.25">
      <c r="B318"/>
      <c r="J318"/>
    </row>
    <row r="319" spans="2:10" x14ac:dyDescent="0.25">
      <c r="B319"/>
      <c r="J319"/>
    </row>
    <row r="320" spans="2:10" x14ac:dyDescent="0.25">
      <c r="B320"/>
      <c r="J320"/>
    </row>
    <row r="321" spans="2:10" x14ac:dyDescent="0.25">
      <c r="B321"/>
      <c r="J321"/>
    </row>
    <row r="322" spans="2:10" x14ac:dyDescent="0.25">
      <c r="B322"/>
      <c r="J322"/>
    </row>
    <row r="323" spans="2:10" x14ac:dyDescent="0.25">
      <c r="B323"/>
      <c r="J323"/>
    </row>
    <row r="324" spans="2:10" x14ac:dyDescent="0.25">
      <c r="B324"/>
      <c r="J324"/>
    </row>
    <row r="325" spans="2:10" x14ac:dyDescent="0.25">
      <c r="B325"/>
      <c r="J325"/>
    </row>
    <row r="326" spans="2:10" x14ac:dyDescent="0.25">
      <c r="B326"/>
      <c r="J326"/>
    </row>
    <row r="327" spans="2:10" x14ac:dyDescent="0.25">
      <c r="B327"/>
      <c r="J327"/>
    </row>
    <row r="328" spans="2:10" x14ac:dyDescent="0.25">
      <c r="B328"/>
      <c r="J328"/>
    </row>
    <row r="329" spans="2:10" x14ac:dyDescent="0.25">
      <c r="B329"/>
      <c r="J329"/>
    </row>
    <row r="330" spans="2:10" x14ac:dyDescent="0.25">
      <c r="B330"/>
      <c r="J330"/>
    </row>
    <row r="331" spans="2:10" x14ac:dyDescent="0.25">
      <c r="B331"/>
      <c r="J331"/>
    </row>
    <row r="332" spans="2:10" x14ac:dyDescent="0.25">
      <c r="B332"/>
      <c r="J332"/>
    </row>
    <row r="333" spans="2:10" x14ac:dyDescent="0.25">
      <c r="B333"/>
      <c r="J333"/>
    </row>
    <row r="334" spans="2:10" x14ac:dyDescent="0.25">
      <c r="B334"/>
      <c r="J334"/>
    </row>
    <row r="335" spans="2:10" x14ac:dyDescent="0.25">
      <c r="B335"/>
      <c r="J335"/>
    </row>
    <row r="336" spans="2:10" x14ac:dyDescent="0.25">
      <c r="B336"/>
      <c r="J336"/>
    </row>
    <row r="337" spans="2:10" x14ac:dyDescent="0.25">
      <c r="B337"/>
      <c r="J337"/>
    </row>
    <row r="338" spans="2:10" x14ac:dyDescent="0.25">
      <c r="B338"/>
      <c r="J338"/>
    </row>
    <row r="339" spans="2:10" x14ac:dyDescent="0.25">
      <c r="B339"/>
      <c r="J339"/>
    </row>
    <row r="340" spans="2:10" x14ac:dyDescent="0.25">
      <c r="B340"/>
      <c r="J340"/>
    </row>
    <row r="341" spans="2:10" x14ac:dyDescent="0.25">
      <c r="B341"/>
      <c r="J341"/>
    </row>
    <row r="342" spans="2:10" x14ac:dyDescent="0.25">
      <c r="B342"/>
      <c r="J342"/>
    </row>
    <row r="343" spans="2:10" x14ac:dyDescent="0.25">
      <c r="B343"/>
      <c r="J343"/>
    </row>
    <row r="344" spans="2:10" x14ac:dyDescent="0.25">
      <c r="B344"/>
      <c r="J344"/>
    </row>
    <row r="345" spans="2:10" x14ac:dyDescent="0.25">
      <c r="B345"/>
      <c r="J345"/>
    </row>
    <row r="346" spans="2:10" x14ac:dyDescent="0.25">
      <c r="B346"/>
      <c r="J346"/>
    </row>
    <row r="347" spans="2:10" x14ac:dyDescent="0.25">
      <c r="B347"/>
      <c r="J347"/>
    </row>
    <row r="348" spans="2:10" x14ac:dyDescent="0.25">
      <c r="B348"/>
      <c r="J348"/>
    </row>
    <row r="349" spans="2:10" x14ac:dyDescent="0.25">
      <c r="B349"/>
      <c r="J349"/>
    </row>
    <row r="350" spans="2:10" x14ac:dyDescent="0.25">
      <c r="B350"/>
      <c r="J350"/>
    </row>
    <row r="351" spans="2:10" x14ac:dyDescent="0.25">
      <c r="B351"/>
      <c r="J351"/>
    </row>
    <row r="352" spans="2:10" x14ac:dyDescent="0.25">
      <c r="B352"/>
      <c r="J352"/>
    </row>
    <row r="353" spans="2:10" x14ac:dyDescent="0.25">
      <c r="B353"/>
      <c r="J353"/>
    </row>
    <row r="354" spans="2:10" x14ac:dyDescent="0.25">
      <c r="B354"/>
      <c r="J354"/>
    </row>
    <row r="355" spans="2:10" x14ac:dyDescent="0.25">
      <c r="B355"/>
      <c r="J355"/>
    </row>
    <row r="356" spans="2:10" x14ac:dyDescent="0.25">
      <c r="B356"/>
      <c r="J356"/>
    </row>
    <row r="357" spans="2:10" x14ac:dyDescent="0.25">
      <c r="B357"/>
      <c r="J357"/>
    </row>
    <row r="358" spans="2:10" x14ac:dyDescent="0.25">
      <c r="B358"/>
      <c r="J358"/>
    </row>
    <row r="359" spans="2:10" x14ac:dyDescent="0.25">
      <c r="B359"/>
      <c r="J359"/>
    </row>
    <row r="360" spans="2:10" x14ac:dyDescent="0.25">
      <c r="B360"/>
      <c r="J360"/>
    </row>
    <row r="361" spans="2:10" x14ac:dyDescent="0.25">
      <c r="B361"/>
      <c r="J361"/>
    </row>
    <row r="362" spans="2:10" x14ac:dyDescent="0.25">
      <c r="B362"/>
      <c r="J362"/>
    </row>
    <row r="363" spans="2:10" x14ac:dyDescent="0.25">
      <c r="B363"/>
      <c r="J363"/>
    </row>
    <row r="364" spans="2:10" x14ac:dyDescent="0.25">
      <c r="B364"/>
      <c r="J364"/>
    </row>
    <row r="365" spans="2:10" x14ac:dyDescent="0.25">
      <c r="B365"/>
      <c r="J365"/>
    </row>
    <row r="366" spans="2:10" x14ac:dyDescent="0.25">
      <c r="B366"/>
      <c r="J366"/>
    </row>
    <row r="367" spans="2:10" x14ac:dyDescent="0.25">
      <c r="B367"/>
      <c r="J367"/>
    </row>
    <row r="368" spans="2:10" x14ac:dyDescent="0.25">
      <c r="B368"/>
      <c r="J368"/>
    </row>
    <row r="369" spans="2:10" x14ac:dyDescent="0.25">
      <c r="B369"/>
      <c r="J369"/>
    </row>
    <row r="370" spans="2:10" x14ac:dyDescent="0.25">
      <c r="B370"/>
      <c r="J370"/>
    </row>
    <row r="371" spans="2:10" x14ac:dyDescent="0.25">
      <c r="B371"/>
      <c r="J371"/>
    </row>
    <row r="372" spans="2:10" x14ac:dyDescent="0.25">
      <c r="B372"/>
      <c r="J372"/>
    </row>
    <row r="373" spans="2:10" x14ac:dyDescent="0.25">
      <c r="B373"/>
      <c r="J373"/>
    </row>
    <row r="374" spans="2:10" x14ac:dyDescent="0.25">
      <c r="B374"/>
      <c r="J374"/>
    </row>
    <row r="375" spans="2:10" x14ac:dyDescent="0.25">
      <c r="B375"/>
      <c r="J375"/>
    </row>
    <row r="376" spans="2:10" x14ac:dyDescent="0.25">
      <c r="B376"/>
      <c r="J376"/>
    </row>
    <row r="377" spans="2:10" x14ac:dyDescent="0.25">
      <c r="B377"/>
      <c r="J377"/>
    </row>
    <row r="378" spans="2:10" x14ac:dyDescent="0.25">
      <c r="B378"/>
      <c r="J378"/>
    </row>
    <row r="379" spans="2:10" x14ac:dyDescent="0.25">
      <c r="B379"/>
      <c r="J379"/>
    </row>
    <row r="380" spans="2:10" x14ac:dyDescent="0.25">
      <c r="B380"/>
      <c r="J380"/>
    </row>
    <row r="381" spans="2:10" x14ac:dyDescent="0.25">
      <c r="B381"/>
      <c r="J381"/>
    </row>
    <row r="382" spans="2:10" x14ac:dyDescent="0.25">
      <c r="B382"/>
      <c r="J382"/>
    </row>
    <row r="383" spans="2:10" x14ac:dyDescent="0.25">
      <c r="B383"/>
      <c r="J383"/>
    </row>
    <row r="384" spans="2:10" x14ac:dyDescent="0.25">
      <c r="B384"/>
      <c r="J384"/>
    </row>
    <row r="385" spans="2:10" x14ac:dyDescent="0.25">
      <c r="B385"/>
      <c r="J385"/>
    </row>
    <row r="386" spans="2:10" x14ac:dyDescent="0.25">
      <c r="B386"/>
      <c r="J386"/>
    </row>
    <row r="387" spans="2:10" x14ac:dyDescent="0.25">
      <c r="B387"/>
      <c r="J387"/>
    </row>
    <row r="388" spans="2:10" x14ac:dyDescent="0.25">
      <c r="B388"/>
      <c r="J388"/>
    </row>
    <row r="389" spans="2:10" x14ac:dyDescent="0.25">
      <c r="B389"/>
      <c r="J389"/>
    </row>
    <row r="390" spans="2:10" x14ac:dyDescent="0.25">
      <c r="B390"/>
      <c r="J390"/>
    </row>
    <row r="391" spans="2:10" x14ac:dyDescent="0.25">
      <c r="B391"/>
      <c r="J391"/>
    </row>
    <row r="392" spans="2:10" x14ac:dyDescent="0.25">
      <c r="B392"/>
      <c r="J392"/>
    </row>
    <row r="393" spans="2:10" x14ac:dyDescent="0.25">
      <c r="B393"/>
      <c r="J393"/>
    </row>
    <row r="394" spans="2:10" x14ac:dyDescent="0.25">
      <c r="B394"/>
      <c r="J394"/>
    </row>
    <row r="395" spans="2:10" x14ac:dyDescent="0.25">
      <c r="B395"/>
      <c r="J395"/>
    </row>
    <row r="396" spans="2:10" x14ac:dyDescent="0.25">
      <c r="B396"/>
      <c r="J396"/>
    </row>
    <row r="397" spans="2:10" x14ac:dyDescent="0.25">
      <c r="B397"/>
      <c r="J397"/>
    </row>
    <row r="398" spans="2:10" x14ac:dyDescent="0.25">
      <c r="B398"/>
      <c r="J398"/>
    </row>
    <row r="399" spans="2:10" x14ac:dyDescent="0.25">
      <c r="B399"/>
      <c r="J399"/>
    </row>
    <row r="400" spans="2:10" x14ac:dyDescent="0.25">
      <c r="B400"/>
      <c r="J400"/>
    </row>
    <row r="401" spans="2:10" x14ac:dyDescent="0.25">
      <c r="B401"/>
      <c r="J401"/>
    </row>
    <row r="402" spans="2:10" x14ac:dyDescent="0.25">
      <c r="B402"/>
      <c r="J402"/>
    </row>
    <row r="403" spans="2:10" x14ac:dyDescent="0.25">
      <c r="B403"/>
      <c r="J403"/>
    </row>
    <row r="404" spans="2:10" x14ac:dyDescent="0.25">
      <c r="B404"/>
      <c r="J404"/>
    </row>
    <row r="405" spans="2:10" x14ac:dyDescent="0.25">
      <c r="B405"/>
      <c r="J405"/>
    </row>
    <row r="406" spans="2:10" x14ac:dyDescent="0.25">
      <c r="B406"/>
      <c r="J406"/>
    </row>
    <row r="407" spans="2:10" x14ac:dyDescent="0.25">
      <c r="B407"/>
      <c r="J407"/>
    </row>
    <row r="408" spans="2:10" x14ac:dyDescent="0.25">
      <c r="B408"/>
      <c r="J408"/>
    </row>
    <row r="409" spans="2:10" x14ac:dyDescent="0.25">
      <c r="B409"/>
      <c r="J409"/>
    </row>
    <row r="410" spans="2:10" x14ac:dyDescent="0.25">
      <c r="B410"/>
      <c r="J410"/>
    </row>
    <row r="411" spans="2:10" x14ac:dyDescent="0.25">
      <c r="B411"/>
      <c r="J411"/>
    </row>
    <row r="412" spans="2:10" x14ac:dyDescent="0.25">
      <c r="B412"/>
      <c r="J412"/>
    </row>
    <row r="413" spans="2:10" x14ac:dyDescent="0.25">
      <c r="B413"/>
      <c r="J413"/>
    </row>
    <row r="414" spans="2:10" x14ac:dyDescent="0.25">
      <c r="B414"/>
      <c r="J414"/>
    </row>
    <row r="415" spans="2:10" x14ac:dyDescent="0.25">
      <c r="B415"/>
      <c r="J415"/>
    </row>
    <row r="416" spans="2:10" x14ac:dyDescent="0.25">
      <c r="B416"/>
      <c r="J416"/>
    </row>
    <row r="417" spans="2:10" x14ac:dyDescent="0.25">
      <c r="B417"/>
      <c r="J417"/>
    </row>
    <row r="418" spans="2:10" x14ac:dyDescent="0.25">
      <c r="B418"/>
      <c r="J418"/>
    </row>
    <row r="419" spans="2:10" x14ac:dyDescent="0.25">
      <c r="B419"/>
      <c r="J419"/>
    </row>
    <row r="420" spans="2:10" x14ac:dyDescent="0.25">
      <c r="B420"/>
      <c r="J420"/>
    </row>
    <row r="421" spans="2:10" x14ac:dyDescent="0.25">
      <c r="B421"/>
      <c r="J421"/>
    </row>
    <row r="422" spans="2:10" x14ac:dyDescent="0.25">
      <c r="B422"/>
      <c r="J422"/>
    </row>
    <row r="423" spans="2:10" x14ac:dyDescent="0.25">
      <c r="B423"/>
      <c r="J423"/>
    </row>
    <row r="424" spans="2:10" x14ac:dyDescent="0.25">
      <c r="B424"/>
      <c r="J424"/>
    </row>
    <row r="425" spans="2:10" x14ac:dyDescent="0.25">
      <c r="B425"/>
      <c r="J425"/>
    </row>
    <row r="426" spans="2:10" x14ac:dyDescent="0.25">
      <c r="B426"/>
      <c r="J426"/>
    </row>
    <row r="427" spans="2:10" x14ac:dyDescent="0.25">
      <c r="B427"/>
      <c r="J427"/>
    </row>
    <row r="428" spans="2:10" x14ac:dyDescent="0.25">
      <c r="B428"/>
      <c r="J428"/>
    </row>
    <row r="429" spans="2:10" x14ac:dyDescent="0.25">
      <c r="B429"/>
      <c r="J429"/>
    </row>
    <row r="430" spans="2:10" x14ac:dyDescent="0.25">
      <c r="B430"/>
      <c r="J430"/>
    </row>
    <row r="431" spans="2:10" x14ac:dyDescent="0.25">
      <c r="B431"/>
      <c r="J431"/>
    </row>
    <row r="432" spans="2:10" x14ac:dyDescent="0.25">
      <c r="B432"/>
      <c r="J432"/>
    </row>
    <row r="433" spans="2:10" x14ac:dyDescent="0.25">
      <c r="B433"/>
      <c r="J433"/>
    </row>
    <row r="434" spans="2:10" x14ac:dyDescent="0.25">
      <c r="B434"/>
      <c r="J434"/>
    </row>
    <row r="435" spans="2:10" x14ac:dyDescent="0.25">
      <c r="B435"/>
      <c r="J435"/>
    </row>
    <row r="436" spans="2:10" x14ac:dyDescent="0.25">
      <c r="B436"/>
      <c r="J436"/>
    </row>
    <row r="437" spans="2:10" x14ac:dyDescent="0.25">
      <c r="B437"/>
      <c r="J437"/>
    </row>
    <row r="438" spans="2:10" x14ac:dyDescent="0.25">
      <c r="B438"/>
      <c r="J438"/>
    </row>
    <row r="439" spans="2:10" x14ac:dyDescent="0.25">
      <c r="B439"/>
      <c r="J439"/>
    </row>
    <row r="440" spans="2:10" x14ac:dyDescent="0.25">
      <c r="B440"/>
      <c r="J440"/>
    </row>
    <row r="441" spans="2:10" x14ac:dyDescent="0.25">
      <c r="B441"/>
      <c r="J441"/>
    </row>
    <row r="442" spans="2:10" x14ac:dyDescent="0.25">
      <c r="B442"/>
      <c r="J442"/>
    </row>
    <row r="443" spans="2:10" x14ac:dyDescent="0.25">
      <c r="B443"/>
      <c r="J443"/>
    </row>
    <row r="444" spans="2:10" x14ac:dyDescent="0.25">
      <c r="B444"/>
      <c r="J444"/>
    </row>
    <row r="445" spans="2:10" x14ac:dyDescent="0.25">
      <c r="B445"/>
      <c r="J445"/>
    </row>
    <row r="446" spans="2:10" x14ac:dyDescent="0.25">
      <c r="B446"/>
      <c r="J446"/>
    </row>
    <row r="447" spans="2:10" x14ac:dyDescent="0.25">
      <c r="B447"/>
      <c r="J447"/>
    </row>
    <row r="448" spans="2:10" x14ac:dyDescent="0.25">
      <c r="B448"/>
      <c r="J448"/>
    </row>
    <row r="449" spans="2:10" x14ac:dyDescent="0.25">
      <c r="B449"/>
      <c r="J449"/>
    </row>
    <row r="450" spans="2:10" x14ac:dyDescent="0.25">
      <c r="B450"/>
      <c r="J450"/>
    </row>
    <row r="451" spans="2:10" x14ac:dyDescent="0.25">
      <c r="B451"/>
      <c r="J451"/>
    </row>
    <row r="452" spans="2:10" x14ac:dyDescent="0.25">
      <c r="B452"/>
      <c r="J452"/>
    </row>
    <row r="453" spans="2:10" x14ac:dyDescent="0.25">
      <c r="B453"/>
      <c r="J453"/>
    </row>
    <row r="454" spans="2:10" x14ac:dyDescent="0.25">
      <c r="B454"/>
      <c r="J454"/>
    </row>
    <row r="455" spans="2:10" x14ac:dyDescent="0.25">
      <c r="B455"/>
      <c r="J455"/>
    </row>
    <row r="456" spans="2:10" x14ac:dyDescent="0.25">
      <c r="B456"/>
      <c r="J456"/>
    </row>
    <row r="457" spans="2:10" x14ac:dyDescent="0.25">
      <c r="B457"/>
      <c r="J457"/>
    </row>
    <row r="458" spans="2:10" x14ac:dyDescent="0.25">
      <c r="B458"/>
      <c r="J458"/>
    </row>
    <row r="459" spans="2:10" x14ac:dyDescent="0.25">
      <c r="B459"/>
      <c r="J459"/>
    </row>
    <row r="460" spans="2:10" x14ac:dyDescent="0.25">
      <c r="B460"/>
      <c r="J460"/>
    </row>
    <row r="461" spans="2:10" x14ac:dyDescent="0.25">
      <c r="B461"/>
      <c r="J461"/>
    </row>
    <row r="462" spans="2:10" x14ac:dyDescent="0.25">
      <c r="B462"/>
      <c r="J462"/>
    </row>
    <row r="463" spans="2:10" x14ac:dyDescent="0.25">
      <c r="B463"/>
      <c r="J463"/>
    </row>
    <row r="464" spans="2:10" x14ac:dyDescent="0.25">
      <c r="B464"/>
      <c r="J464"/>
    </row>
    <row r="465" spans="2:10" x14ac:dyDescent="0.25">
      <c r="B465"/>
      <c r="J465"/>
    </row>
    <row r="466" spans="2:10" x14ac:dyDescent="0.25">
      <c r="B466"/>
      <c r="J466"/>
    </row>
    <row r="467" spans="2:10" x14ac:dyDescent="0.25">
      <c r="B467"/>
      <c r="J467"/>
    </row>
    <row r="468" spans="2:10" x14ac:dyDescent="0.25">
      <c r="B468"/>
      <c r="J468"/>
    </row>
    <row r="469" spans="2:10" x14ac:dyDescent="0.25">
      <c r="B469"/>
      <c r="J469"/>
    </row>
    <row r="470" spans="2:10" x14ac:dyDescent="0.25">
      <c r="B470"/>
      <c r="J470"/>
    </row>
    <row r="471" spans="2:10" x14ac:dyDescent="0.25">
      <c r="B471"/>
      <c r="J471"/>
    </row>
    <row r="472" spans="2:10" x14ac:dyDescent="0.25">
      <c r="B472"/>
      <c r="J472"/>
    </row>
    <row r="473" spans="2:10" x14ac:dyDescent="0.25">
      <c r="B473"/>
      <c r="J473"/>
    </row>
    <row r="474" spans="2:10" x14ac:dyDescent="0.25">
      <c r="B474"/>
      <c r="J474"/>
    </row>
    <row r="475" spans="2:10" x14ac:dyDescent="0.25">
      <c r="B475"/>
      <c r="J475"/>
    </row>
    <row r="476" spans="2:10" x14ac:dyDescent="0.25">
      <c r="B476"/>
      <c r="J476"/>
    </row>
    <row r="477" spans="2:10" x14ac:dyDescent="0.25">
      <c r="B477"/>
      <c r="J477"/>
    </row>
    <row r="478" spans="2:10" x14ac:dyDescent="0.25">
      <c r="B478"/>
      <c r="J478"/>
    </row>
    <row r="479" spans="2:10" x14ac:dyDescent="0.25">
      <c r="B479"/>
      <c r="J479"/>
    </row>
    <row r="480" spans="2:10" x14ac:dyDescent="0.25">
      <c r="B480"/>
      <c r="J480"/>
    </row>
    <row r="481" spans="2:10" x14ac:dyDescent="0.25">
      <c r="B481"/>
      <c r="J481"/>
    </row>
    <row r="482" spans="2:10" x14ac:dyDescent="0.25">
      <c r="B482"/>
      <c r="J482"/>
    </row>
    <row r="483" spans="2:10" x14ac:dyDescent="0.25">
      <c r="B483"/>
      <c r="J483"/>
    </row>
    <row r="484" spans="2:10" x14ac:dyDescent="0.25">
      <c r="B484"/>
      <c r="J484"/>
    </row>
    <row r="485" spans="2:10" x14ac:dyDescent="0.25">
      <c r="B485"/>
      <c r="J485"/>
    </row>
    <row r="486" spans="2:10" x14ac:dyDescent="0.25">
      <c r="B486"/>
      <c r="J486"/>
    </row>
    <row r="487" spans="2:10" x14ac:dyDescent="0.25">
      <c r="B487"/>
      <c r="J487"/>
    </row>
    <row r="488" spans="2:10" x14ac:dyDescent="0.25">
      <c r="B488"/>
      <c r="J488"/>
    </row>
    <row r="489" spans="2:10" x14ac:dyDescent="0.25">
      <c r="B489"/>
      <c r="J489"/>
    </row>
    <row r="490" spans="2:10" x14ac:dyDescent="0.25">
      <c r="B490"/>
      <c r="J490"/>
    </row>
    <row r="491" spans="2:10" x14ac:dyDescent="0.25">
      <c r="B491"/>
      <c r="J491"/>
    </row>
    <row r="492" spans="2:10" x14ac:dyDescent="0.25">
      <c r="B492"/>
      <c r="J492"/>
    </row>
    <row r="493" spans="2:10" x14ac:dyDescent="0.25">
      <c r="B493"/>
      <c r="J493"/>
    </row>
    <row r="494" spans="2:10" x14ac:dyDescent="0.25">
      <c r="B494"/>
      <c r="J494"/>
    </row>
    <row r="495" spans="2:10" x14ac:dyDescent="0.25">
      <c r="B495"/>
      <c r="J495"/>
    </row>
    <row r="496" spans="2:10" x14ac:dyDescent="0.25">
      <c r="B496"/>
      <c r="J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0AB0-D36F-489A-ACDC-BA8144A315BC}">
  <sheetPr>
    <tabColor rgb="FF3333FF"/>
  </sheetPr>
  <dimension ref="A1:M505"/>
  <sheetViews>
    <sheetView zoomScale="98" zoomScaleNormal="98" workbookViewId="0">
      <selection activeCell="F3" sqref="F3:F40"/>
    </sheetView>
  </sheetViews>
  <sheetFormatPr defaultColWidth="8.7109375" defaultRowHeight="14.25" x14ac:dyDescent="0.2"/>
  <cols>
    <col min="1" max="1" width="8.7109375" style="75"/>
    <col min="2" max="16384" width="8.7109375" style="63"/>
  </cols>
  <sheetData>
    <row r="1" spans="1:13" x14ac:dyDescent="0.2">
      <c r="A1" s="75" t="s">
        <v>1480</v>
      </c>
      <c r="B1" s="63">
        <f t="shared" ref="B1:I1" si="0">SUM(B3:B505)</f>
        <v>256</v>
      </c>
      <c r="C1" s="63">
        <f t="shared" si="0"/>
        <v>336</v>
      </c>
      <c r="D1" s="63">
        <f t="shared" si="0"/>
        <v>263</v>
      </c>
      <c r="E1" s="63">
        <f t="shared" si="0"/>
        <v>356</v>
      </c>
      <c r="F1" s="63">
        <f t="shared" si="0"/>
        <v>127</v>
      </c>
      <c r="G1" s="63">
        <f t="shared" si="0"/>
        <v>81</v>
      </c>
      <c r="H1" s="63">
        <f t="shared" si="0"/>
        <v>287</v>
      </c>
      <c r="I1" s="63">
        <f t="shared" si="0"/>
        <v>254</v>
      </c>
    </row>
    <row r="2" spans="1:13" ht="15" x14ac:dyDescent="0.25">
      <c r="A2" s="76" t="str">
        <f>'Data Catalogue 2023_RSS'!D2</f>
        <v>Data Item.SubItem</v>
      </c>
      <c r="B2" s="73" t="s">
        <v>108</v>
      </c>
      <c r="C2" s="73" t="s">
        <v>143</v>
      </c>
      <c r="D2" s="73" t="s">
        <v>33</v>
      </c>
      <c r="E2" s="73" t="s">
        <v>31</v>
      </c>
      <c r="F2" s="73" t="s">
        <v>144</v>
      </c>
      <c r="G2" s="73" t="s">
        <v>145</v>
      </c>
      <c r="H2" s="73" t="s">
        <v>146</v>
      </c>
      <c r="I2" s="73" t="s">
        <v>147</v>
      </c>
      <c r="J2" s="73" t="s">
        <v>1304</v>
      </c>
      <c r="L2" s="73" t="s">
        <v>1481</v>
      </c>
      <c r="M2" s="73" t="s">
        <v>1295</v>
      </c>
    </row>
    <row r="3" spans="1:13" x14ac:dyDescent="0.2">
      <c r="A3" s="75" t="str">
        <f>'Data Catalogue 2023_RSS'!D3</f>
        <v>1.1</v>
      </c>
      <c r="B3" s="63">
        <f>'Data Catalogue 2023_RSS'!X3</f>
        <v>1</v>
      </c>
      <c r="C3" s="63">
        <f>'Data Catalogue 2023_RSS'!Y3</f>
        <v>1</v>
      </c>
      <c r="D3" s="63">
        <f>'Data Catalogue 2023_RSS'!Z3</f>
        <v>1</v>
      </c>
      <c r="E3" s="63">
        <f>'Data Catalogue 2023_RSS'!AA3</f>
        <v>1</v>
      </c>
      <c r="F3" s="63">
        <f>'Data Catalogue 2023_RSS'!AB3</f>
        <v>0</v>
      </c>
      <c r="G3" s="63">
        <f>'Data Catalogue 2023_RSS'!AC3</f>
        <v>0</v>
      </c>
      <c r="H3" s="63">
        <f>'Data Catalogue 2023_RSS'!AD3</f>
        <v>1</v>
      </c>
      <c r="I3" s="63">
        <f>'Data Catalogue 2023_RSS'!AE3</f>
        <v>1</v>
      </c>
      <c r="J3" s="63">
        <f>SUM(B3:I3)</f>
        <v>6</v>
      </c>
      <c r="L3" s="63">
        <v>1</v>
      </c>
      <c r="M3" s="63">
        <f>COUNTIF(J:J,"=1")</f>
        <v>74</v>
      </c>
    </row>
    <row r="4" spans="1:13" x14ac:dyDescent="0.2">
      <c r="A4" s="75" t="str">
        <f>'Data Catalogue 2023_RSS'!D4</f>
        <v>1.2</v>
      </c>
      <c r="B4" s="63">
        <f>'Data Catalogue 2023_RSS'!X4</f>
        <v>1</v>
      </c>
      <c r="C4" s="63">
        <f>'Data Catalogue 2023_RSS'!Y4</f>
        <v>1</v>
      </c>
      <c r="D4" s="63">
        <f>'Data Catalogue 2023_RSS'!Z4</f>
        <v>1</v>
      </c>
      <c r="E4" s="63">
        <f>'Data Catalogue 2023_RSS'!AA4</f>
        <v>1</v>
      </c>
      <c r="F4" s="63">
        <f>'Data Catalogue 2023_RSS'!AB4</f>
        <v>0</v>
      </c>
      <c r="G4" s="63">
        <f>'Data Catalogue 2023_RSS'!AC4</f>
        <v>0</v>
      </c>
      <c r="H4" s="63">
        <f>'Data Catalogue 2023_RSS'!AD4</f>
        <v>1</v>
      </c>
      <c r="I4" s="63">
        <f>'Data Catalogue 2023_RSS'!AE4</f>
        <v>1</v>
      </c>
      <c r="J4" s="63">
        <f t="shared" ref="J4:J67" si="1">SUM(B4:I4)</f>
        <v>6</v>
      </c>
      <c r="L4" s="63">
        <v>2</v>
      </c>
      <c r="M4" s="63">
        <f>COUNTIF(J:J,"=2")</f>
        <v>82</v>
      </c>
    </row>
    <row r="5" spans="1:13" x14ac:dyDescent="0.2">
      <c r="A5" s="75" t="str">
        <f>'Data Catalogue 2023_RSS'!D5</f>
        <v>1.3</v>
      </c>
      <c r="B5" s="63">
        <f>'Data Catalogue 2023_RSS'!X5</f>
        <v>1</v>
      </c>
      <c r="C5" s="63">
        <f>'Data Catalogue 2023_RSS'!Y5</f>
        <v>1</v>
      </c>
      <c r="D5" s="63">
        <f>'Data Catalogue 2023_RSS'!Z5</f>
        <v>1</v>
      </c>
      <c r="E5" s="63">
        <f>'Data Catalogue 2023_RSS'!AA5</f>
        <v>1</v>
      </c>
      <c r="F5" s="63">
        <f>'Data Catalogue 2023_RSS'!AB5</f>
        <v>0</v>
      </c>
      <c r="G5" s="63">
        <f>'Data Catalogue 2023_RSS'!AC5</f>
        <v>0</v>
      </c>
      <c r="H5" s="63">
        <f>'Data Catalogue 2023_RSS'!AD5</f>
        <v>1</v>
      </c>
      <c r="I5" s="63">
        <f>'Data Catalogue 2023_RSS'!AE5</f>
        <v>1</v>
      </c>
      <c r="J5" s="63">
        <f t="shared" si="1"/>
        <v>6</v>
      </c>
      <c r="L5" s="63">
        <v>3</v>
      </c>
      <c r="M5" s="63">
        <f>COUNTIF(J:J,"=3")</f>
        <v>75</v>
      </c>
    </row>
    <row r="6" spans="1:13" x14ac:dyDescent="0.2">
      <c r="A6" s="75" t="str">
        <f>'Data Catalogue 2023_RSS'!D6</f>
        <v>1.4</v>
      </c>
      <c r="B6" s="63">
        <f>'Data Catalogue 2023_RSS'!X6</f>
        <v>1</v>
      </c>
      <c r="C6" s="63">
        <f>'Data Catalogue 2023_RSS'!Y6</f>
        <v>1</v>
      </c>
      <c r="D6" s="63">
        <f>'Data Catalogue 2023_RSS'!Z6</f>
        <v>1</v>
      </c>
      <c r="E6" s="63">
        <f>'Data Catalogue 2023_RSS'!AA6</f>
        <v>1</v>
      </c>
      <c r="F6" s="63">
        <f>'Data Catalogue 2023_RSS'!AB6</f>
        <v>0</v>
      </c>
      <c r="G6" s="63">
        <f>'Data Catalogue 2023_RSS'!AC6</f>
        <v>0</v>
      </c>
      <c r="H6" s="63">
        <f>'Data Catalogue 2023_RSS'!AD6</f>
        <v>1</v>
      </c>
      <c r="I6" s="63">
        <f>'Data Catalogue 2023_RSS'!AE6</f>
        <v>1</v>
      </c>
      <c r="J6" s="63">
        <f t="shared" si="1"/>
        <v>6</v>
      </c>
      <c r="L6" s="63">
        <v>4</v>
      </c>
      <c r="M6" s="63">
        <f>COUNTIF(J:J,"=4")</f>
        <v>70</v>
      </c>
    </row>
    <row r="7" spans="1:13" x14ac:dyDescent="0.2">
      <c r="A7" s="75" t="str">
        <f>'Data Catalogue 2023_RSS'!D7</f>
        <v>1.5</v>
      </c>
      <c r="B7" s="63">
        <f>'Data Catalogue 2023_RSS'!X7</f>
        <v>1</v>
      </c>
      <c r="C7" s="63">
        <f>'Data Catalogue 2023_RSS'!Y7</f>
        <v>1</v>
      </c>
      <c r="D7" s="63">
        <f>'Data Catalogue 2023_RSS'!Z7</f>
        <v>1</v>
      </c>
      <c r="E7" s="63">
        <f>'Data Catalogue 2023_RSS'!AA7</f>
        <v>1</v>
      </c>
      <c r="F7" s="63">
        <f>'Data Catalogue 2023_RSS'!AB7</f>
        <v>0</v>
      </c>
      <c r="G7" s="63">
        <f>'Data Catalogue 2023_RSS'!AC7</f>
        <v>0</v>
      </c>
      <c r="H7" s="63">
        <f>'Data Catalogue 2023_RSS'!AD7</f>
        <v>1</v>
      </c>
      <c r="I7" s="63">
        <f>'Data Catalogue 2023_RSS'!AE7</f>
        <v>1</v>
      </c>
      <c r="J7" s="63">
        <f t="shared" si="1"/>
        <v>6</v>
      </c>
      <c r="L7" s="63">
        <v>5</v>
      </c>
      <c r="M7" s="63">
        <f>COUNTIF(J:J,"=5")</f>
        <v>44</v>
      </c>
    </row>
    <row r="8" spans="1:13" x14ac:dyDescent="0.2">
      <c r="A8" s="75" t="str">
        <f>'Data Catalogue 2023_RSS'!D8</f>
        <v>1.6</v>
      </c>
      <c r="B8" s="63">
        <f>'Data Catalogue 2023_RSS'!X8</f>
        <v>1</v>
      </c>
      <c r="C8" s="63">
        <f>'Data Catalogue 2023_RSS'!Y8</f>
        <v>1</v>
      </c>
      <c r="D8" s="63">
        <f>'Data Catalogue 2023_RSS'!Z8</f>
        <v>1</v>
      </c>
      <c r="E8" s="63">
        <f>'Data Catalogue 2023_RSS'!AA8</f>
        <v>1</v>
      </c>
      <c r="F8" s="63">
        <f>'Data Catalogue 2023_RSS'!AB8</f>
        <v>0</v>
      </c>
      <c r="G8" s="63">
        <f>'Data Catalogue 2023_RSS'!AC8</f>
        <v>0</v>
      </c>
      <c r="H8" s="63">
        <f>'Data Catalogue 2023_RSS'!AD8</f>
        <v>1</v>
      </c>
      <c r="I8" s="63">
        <f>'Data Catalogue 2023_RSS'!AE8</f>
        <v>1</v>
      </c>
      <c r="J8" s="63">
        <f t="shared" si="1"/>
        <v>6</v>
      </c>
      <c r="L8" s="63">
        <v>6</v>
      </c>
      <c r="M8" s="63">
        <f>COUNTIF(J:J,"=6")</f>
        <v>112</v>
      </c>
    </row>
    <row r="9" spans="1:13" x14ac:dyDescent="0.2">
      <c r="A9" s="75" t="str">
        <f>'Data Catalogue 2023_RSS'!D9</f>
        <v>1.7</v>
      </c>
      <c r="B9" s="63">
        <f>'Data Catalogue 2023_RSS'!X9</f>
        <v>1</v>
      </c>
      <c r="C9" s="63">
        <f>'Data Catalogue 2023_RSS'!Y9</f>
        <v>1</v>
      </c>
      <c r="D9" s="63">
        <f>'Data Catalogue 2023_RSS'!Z9</f>
        <v>1</v>
      </c>
      <c r="E9" s="63">
        <f>'Data Catalogue 2023_RSS'!AA9</f>
        <v>1</v>
      </c>
      <c r="F9" s="63">
        <f>'Data Catalogue 2023_RSS'!AB9</f>
        <v>0</v>
      </c>
      <c r="G9" s="63">
        <f>'Data Catalogue 2023_RSS'!AC9</f>
        <v>0</v>
      </c>
      <c r="H9" s="63">
        <f>'Data Catalogue 2023_RSS'!AD9</f>
        <v>1</v>
      </c>
      <c r="I9" s="63">
        <f>'Data Catalogue 2023_RSS'!AE9</f>
        <v>1</v>
      </c>
      <c r="J9" s="63">
        <f t="shared" si="1"/>
        <v>6</v>
      </c>
      <c r="L9" s="63">
        <v>7</v>
      </c>
      <c r="M9" s="63">
        <f>COUNTIF(J:J,"=7")</f>
        <v>43</v>
      </c>
    </row>
    <row r="10" spans="1:13" x14ac:dyDescent="0.2">
      <c r="A10" s="75" t="str">
        <f>'Data Catalogue 2023_RSS'!D10</f>
        <v>1.8</v>
      </c>
      <c r="B10" s="63">
        <f>'Data Catalogue 2023_RSS'!X10</f>
        <v>1</v>
      </c>
      <c r="C10" s="63">
        <f>'Data Catalogue 2023_RSS'!Y10</f>
        <v>1</v>
      </c>
      <c r="D10" s="63">
        <f>'Data Catalogue 2023_RSS'!Z10</f>
        <v>1</v>
      </c>
      <c r="E10" s="63">
        <f>'Data Catalogue 2023_RSS'!AA10</f>
        <v>1</v>
      </c>
      <c r="F10" s="63">
        <f>'Data Catalogue 2023_RSS'!AB10</f>
        <v>0</v>
      </c>
      <c r="G10" s="63">
        <f>'Data Catalogue 2023_RSS'!AC10</f>
        <v>0</v>
      </c>
      <c r="H10" s="63">
        <f>'Data Catalogue 2023_RSS'!AD10</f>
        <v>1</v>
      </c>
      <c r="I10" s="63">
        <f>'Data Catalogue 2023_RSS'!AE10</f>
        <v>1</v>
      </c>
      <c r="J10" s="63">
        <f t="shared" si="1"/>
        <v>6</v>
      </c>
      <c r="L10" s="63">
        <v>8</v>
      </c>
      <c r="M10" s="63">
        <f>COUNTIF(J:J,"=8")</f>
        <v>3</v>
      </c>
    </row>
    <row r="11" spans="1:13" x14ac:dyDescent="0.2">
      <c r="A11" s="75" t="str">
        <f>'Data Catalogue 2023_RSS'!D11</f>
        <v>1.9</v>
      </c>
      <c r="B11" s="63">
        <f>'Data Catalogue 2023_RSS'!X11</f>
        <v>1</v>
      </c>
      <c r="C11" s="63">
        <f>'Data Catalogue 2023_RSS'!Y11</f>
        <v>1</v>
      </c>
      <c r="D11" s="63">
        <f>'Data Catalogue 2023_RSS'!Z11</f>
        <v>1</v>
      </c>
      <c r="E11" s="63">
        <f>'Data Catalogue 2023_RSS'!AA11</f>
        <v>1</v>
      </c>
      <c r="F11" s="63">
        <f>'Data Catalogue 2023_RSS'!AB11</f>
        <v>0</v>
      </c>
      <c r="G11" s="63">
        <f>'Data Catalogue 2023_RSS'!AC11</f>
        <v>0</v>
      </c>
      <c r="H11" s="63">
        <f>'Data Catalogue 2023_RSS'!AD11</f>
        <v>1</v>
      </c>
      <c r="I11" s="63">
        <f>'Data Catalogue 2023_RSS'!AE11</f>
        <v>1</v>
      </c>
      <c r="J11" s="63">
        <f t="shared" si="1"/>
        <v>6</v>
      </c>
    </row>
    <row r="12" spans="1:13" x14ac:dyDescent="0.2">
      <c r="A12" s="75" t="str">
        <f>'Data Catalogue 2023_RSS'!D12</f>
        <v>1.10</v>
      </c>
      <c r="B12" s="63">
        <f>'Data Catalogue 2023_RSS'!X12</f>
        <v>1</v>
      </c>
      <c r="C12" s="63">
        <f>'Data Catalogue 2023_RSS'!Y12</f>
        <v>1</v>
      </c>
      <c r="D12" s="63">
        <f>'Data Catalogue 2023_RSS'!Z12</f>
        <v>1</v>
      </c>
      <c r="E12" s="63">
        <f>'Data Catalogue 2023_RSS'!AA12</f>
        <v>1</v>
      </c>
      <c r="F12" s="63">
        <f>'Data Catalogue 2023_RSS'!AB12</f>
        <v>0</v>
      </c>
      <c r="G12" s="63">
        <f>'Data Catalogue 2023_RSS'!AC12</f>
        <v>0</v>
      </c>
      <c r="H12" s="63">
        <f>'Data Catalogue 2023_RSS'!AD12</f>
        <v>1</v>
      </c>
      <c r="I12" s="63">
        <f>'Data Catalogue 2023_RSS'!AE12</f>
        <v>1</v>
      </c>
      <c r="J12" s="63">
        <f t="shared" si="1"/>
        <v>6</v>
      </c>
    </row>
    <row r="13" spans="1:13" x14ac:dyDescent="0.2">
      <c r="A13" s="75" t="str">
        <f>'Data Catalogue 2023_RSS'!D13</f>
        <v>1.11</v>
      </c>
      <c r="B13" s="63">
        <f>'Data Catalogue 2023_RSS'!X13</f>
        <v>1</v>
      </c>
      <c r="C13" s="63">
        <f>'Data Catalogue 2023_RSS'!Y13</f>
        <v>1</v>
      </c>
      <c r="D13" s="63">
        <f>'Data Catalogue 2023_RSS'!Z13</f>
        <v>1</v>
      </c>
      <c r="E13" s="63">
        <f>'Data Catalogue 2023_RSS'!AA13</f>
        <v>1</v>
      </c>
      <c r="F13" s="63">
        <f>'Data Catalogue 2023_RSS'!AB13</f>
        <v>0</v>
      </c>
      <c r="G13" s="63">
        <f>'Data Catalogue 2023_RSS'!AC13</f>
        <v>0</v>
      </c>
      <c r="H13" s="63">
        <f>'Data Catalogue 2023_RSS'!AD13</f>
        <v>1</v>
      </c>
      <c r="I13" s="63">
        <f>'Data Catalogue 2023_RSS'!AE13</f>
        <v>1</v>
      </c>
      <c r="J13" s="63">
        <f t="shared" si="1"/>
        <v>6</v>
      </c>
    </row>
    <row r="14" spans="1:13" x14ac:dyDescent="0.2">
      <c r="A14" s="75" t="str">
        <f>'Data Catalogue 2023_RSS'!D14</f>
        <v>1.12</v>
      </c>
      <c r="B14" s="63">
        <f>'Data Catalogue 2023_RSS'!X14</f>
        <v>1</v>
      </c>
      <c r="C14" s="63">
        <f>'Data Catalogue 2023_RSS'!Y14</f>
        <v>1</v>
      </c>
      <c r="D14" s="63">
        <f>'Data Catalogue 2023_RSS'!Z14</f>
        <v>1</v>
      </c>
      <c r="E14" s="63">
        <f>'Data Catalogue 2023_RSS'!AA14</f>
        <v>1</v>
      </c>
      <c r="F14" s="63">
        <f>'Data Catalogue 2023_RSS'!AB14</f>
        <v>0</v>
      </c>
      <c r="G14" s="63">
        <f>'Data Catalogue 2023_RSS'!AC14</f>
        <v>0</v>
      </c>
      <c r="H14" s="63">
        <f>'Data Catalogue 2023_RSS'!AD14</f>
        <v>1</v>
      </c>
      <c r="I14" s="63">
        <f>'Data Catalogue 2023_RSS'!AE14</f>
        <v>1</v>
      </c>
      <c r="J14" s="63">
        <f t="shared" si="1"/>
        <v>6</v>
      </c>
    </row>
    <row r="15" spans="1:13" x14ac:dyDescent="0.2">
      <c r="A15" s="75" t="str">
        <f>'Data Catalogue 2023_RSS'!D15</f>
        <v>1.13</v>
      </c>
      <c r="B15" s="63">
        <f>'Data Catalogue 2023_RSS'!X15</f>
        <v>1</v>
      </c>
      <c r="C15" s="63">
        <f>'Data Catalogue 2023_RSS'!Y15</f>
        <v>1</v>
      </c>
      <c r="D15" s="63">
        <f>'Data Catalogue 2023_RSS'!Z15</f>
        <v>1</v>
      </c>
      <c r="E15" s="63">
        <f>'Data Catalogue 2023_RSS'!AA15</f>
        <v>1</v>
      </c>
      <c r="F15" s="63">
        <f>'Data Catalogue 2023_RSS'!AB15</f>
        <v>0</v>
      </c>
      <c r="G15" s="63">
        <f>'Data Catalogue 2023_RSS'!AC15</f>
        <v>0</v>
      </c>
      <c r="H15" s="63">
        <f>'Data Catalogue 2023_RSS'!AD15</f>
        <v>1</v>
      </c>
      <c r="I15" s="63">
        <f>'Data Catalogue 2023_RSS'!AE15</f>
        <v>1</v>
      </c>
      <c r="J15" s="63">
        <f t="shared" si="1"/>
        <v>6</v>
      </c>
    </row>
    <row r="16" spans="1:13" x14ac:dyDescent="0.2">
      <c r="A16" s="75" t="str">
        <f>'Data Catalogue 2023_RSS'!D16</f>
        <v>1.14</v>
      </c>
      <c r="B16" s="63">
        <f>'Data Catalogue 2023_RSS'!X16</f>
        <v>1</v>
      </c>
      <c r="C16" s="63">
        <f>'Data Catalogue 2023_RSS'!Y16</f>
        <v>1</v>
      </c>
      <c r="D16" s="63">
        <f>'Data Catalogue 2023_RSS'!Z16</f>
        <v>1</v>
      </c>
      <c r="E16" s="63">
        <f>'Data Catalogue 2023_RSS'!AA16</f>
        <v>1</v>
      </c>
      <c r="F16" s="63">
        <f>'Data Catalogue 2023_RSS'!AB16</f>
        <v>0</v>
      </c>
      <c r="G16" s="63">
        <f>'Data Catalogue 2023_RSS'!AC16</f>
        <v>0</v>
      </c>
      <c r="H16" s="63">
        <f>'Data Catalogue 2023_RSS'!AD16</f>
        <v>1</v>
      </c>
      <c r="I16" s="63">
        <f>'Data Catalogue 2023_RSS'!AE16</f>
        <v>1</v>
      </c>
      <c r="J16" s="63">
        <f t="shared" si="1"/>
        <v>6</v>
      </c>
    </row>
    <row r="17" spans="1:10" x14ac:dyDescent="0.2">
      <c r="A17" s="75" t="str">
        <f>'Data Catalogue 2023_RSS'!D17</f>
        <v>2.1</v>
      </c>
      <c r="B17" s="63">
        <f>'Data Catalogue 2023_RSS'!X17</f>
        <v>1</v>
      </c>
      <c r="C17" s="63">
        <f>'Data Catalogue 2023_RSS'!Y17</f>
        <v>1</v>
      </c>
      <c r="D17" s="63">
        <f>'Data Catalogue 2023_RSS'!Z17</f>
        <v>1</v>
      </c>
      <c r="E17" s="63">
        <f>'Data Catalogue 2023_RSS'!AA17</f>
        <v>1</v>
      </c>
      <c r="F17" s="63">
        <f>'Data Catalogue 2023_RSS'!AB17</f>
        <v>0</v>
      </c>
      <c r="G17" s="63">
        <f>'Data Catalogue 2023_RSS'!AC17</f>
        <v>0</v>
      </c>
      <c r="H17" s="63">
        <f>'Data Catalogue 2023_RSS'!AD17</f>
        <v>1</v>
      </c>
      <c r="I17" s="63">
        <f>'Data Catalogue 2023_RSS'!AE17</f>
        <v>1</v>
      </c>
      <c r="J17" s="63">
        <f t="shared" si="1"/>
        <v>6</v>
      </c>
    </row>
    <row r="18" spans="1:10" x14ac:dyDescent="0.2">
      <c r="A18" s="75" t="str">
        <f>'Data Catalogue 2023_RSS'!D18</f>
        <v>2.2</v>
      </c>
      <c r="B18" s="63">
        <f>'Data Catalogue 2023_RSS'!X18</f>
        <v>1</v>
      </c>
      <c r="C18" s="63">
        <f>'Data Catalogue 2023_RSS'!Y18</f>
        <v>1</v>
      </c>
      <c r="D18" s="63">
        <f>'Data Catalogue 2023_RSS'!Z18</f>
        <v>1</v>
      </c>
      <c r="E18" s="63">
        <f>'Data Catalogue 2023_RSS'!AA18</f>
        <v>1</v>
      </c>
      <c r="F18" s="63">
        <f>'Data Catalogue 2023_RSS'!AB18</f>
        <v>0</v>
      </c>
      <c r="G18" s="63">
        <f>'Data Catalogue 2023_RSS'!AC18</f>
        <v>0</v>
      </c>
      <c r="H18" s="63">
        <f>'Data Catalogue 2023_RSS'!AD18</f>
        <v>1</v>
      </c>
      <c r="I18" s="63">
        <f>'Data Catalogue 2023_RSS'!AE18</f>
        <v>1</v>
      </c>
      <c r="J18" s="63">
        <f t="shared" si="1"/>
        <v>6</v>
      </c>
    </row>
    <row r="19" spans="1:10" x14ac:dyDescent="0.2">
      <c r="A19" s="75" t="str">
        <f>'Data Catalogue 2023_RSS'!D19</f>
        <v>2.3</v>
      </c>
      <c r="B19" s="63">
        <f>'Data Catalogue 2023_RSS'!X19</f>
        <v>1</v>
      </c>
      <c r="C19" s="63">
        <f>'Data Catalogue 2023_RSS'!Y19</f>
        <v>1</v>
      </c>
      <c r="D19" s="63">
        <f>'Data Catalogue 2023_RSS'!Z19</f>
        <v>1</v>
      </c>
      <c r="E19" s="63">
        <f>'Data Catalogue 2023_RSS'!AA19</f>
        <v>1</v>
      </c>
      <c r="F19" s="63">
        <f>'Data Catalogue 2023_RSS'!AB19</f>
        <v>0</v>
      </c>
      <c r="G19" s="63">
        <f>'Data Catalogue 2023_RSS'!AC19</f>
        <v>0</v>
      </c>
      <c r="H19" s="63">
        <f>'Data Catalogue 2023_RSS'!AD19</f>
        <v>1</v>
      </c>
      <c r="I19" s="63">
        <f>'Data Catalogue 2023_RSS'!AE19</f>
        <v>1</v>
      </c>
      <c r="J19" s="63">
        <f t="shared" si="1"/>
        <v>6</v>
      </c>
    </row>
    <row r="20" spans="1:10" x14ac:dyDescent="0.2">
      <c r="A20" s="75" t="str">
        <f>'Data Catalogue 2023_RSS'!D20</f>
        <v>2.4</v>
      </c>
      <c r="B20" s="63">
        <f>'Data Catalogue 2023_RSS'!X20</f>
        <v>1</v>
      </c>
      <c r="C20" s="63">
        <f>'Data Catalogue 2023_RSS'!Y20</f>
        <v>1</v>
      </c>
      <c r="D20" s="63">
        <f>'Data Catalogue 2023_RSS'!Z20</f>
        <v>1</v>
      </c>
      <c r="E20" s="63">
        <f>'Data Catalogue 2023_RSS'!AA20</f>
        <v>1</v>
      </c>
      <c r="F20" s="63">
        <f>'Data Catalogue 2023_RSS'!AB20</f>
        <v>0</v>
      </c>
      <c r="G20" s="63">
        <f>'Data Catalogue 2023_RSS'!AC20</f>
        <v>0</v>
      </c>
      <c r="H20" s="63">
        <f>'Data Catalogue 2023_RSS'!AD20</f>
        <v>1</v>
      </c>
      <c r="I20" s="63">
        <f>'Data Catalogue 2023_RSS'!AE20</f>
        <v>1</v>
      </c>
      <c r="J20" s="63">
        <f t="shared" si="1"/>
        <v>6</v>
      </c>
    </row>
    <row r="21" spans="1:10" x14ac:dyDescent="0.2">
      <c r="A21" s="75" t="str">
        <f>'Data Catalogue 2023_RSS'!D21</f>
        <v>2.5</v>
      </c>
      <c r="B21" s="63">
        <f>'Data Catalogue 2023_RSS'!X21</f>
        <v>1</v>
      </c>
      <c r="C21" s="63">
        <f>'Data Catalogue 2023_RSS'!Y21</f>
        <v>1</v>
      </c>
      <c r="D21" s="63">
        <f>'Data Catalogue 2023_RSS'!Z21</f>
        <v>1</v>
      </c>
      <c r="E21" s="63">
        <f>'Data Catalogue 2023_RSS'!AA21</f>
        <v>1</v>
      </c>
      <c r="F21" s="63">
        <f>'Data Catalogue 2023_RSS'!AB21</f>
        <v>0</v>
      </c>
      <c r="G21" s="63">
        <f>'Data Catalogue 2023_RSS'!AC21</f>
        <v>0</v>
      </c>
      <c r="H21" s="63">
        <f>'Data Catalogue 2023_RSS'!AD21</f>
        <v>1</v>
      </c>
      <c r="I21" s="63">
        <f>'Data Catalogue 2023_RSS'!AE21</f>
        <v>1</v>
      </c>
      <c r="J21" s="63">
        <f t="shared" si="1"/>
        <v>6</v>
      </c>
    </row>
    <row r="22" spans="1:10" x14ac:dyDescent="0.2">
      <c r="A22" s="75" t="str">
        <f>'Data Catalogue 2023_RSS'!D22</f>
        <v>2.6</v>
      </c>
      <c r="B22" s="63">
        <f>'Data Catalogue 2023_RSS'!X22</f>
        <v>1</v>
      </c>
      <c r="C22" s="63">
        <f>'Data Catalogue 2023_RSS'!Y22</f>
        <v>1</v>
      </c>
      <c r="D22" s="63">
        <f>'Data Catalogue 2023_RSS'!Z22</f>
        <v>1</v>
      </c>
      <c r="E22" s="63">
        <f>'Data Catalogue 2023_RSS'!AA22</f>
        <v>1</v>
      </c>
      <c r="F22" s="63">
        <f>'Data Catalogue 2023_RSS'!AB22</f>
        <v>0</v>
      </c>
      <c r="G22" s="63">
        <f>'Data Catalogue 2023_RSS'!AC22</f>
        <v>0</v>
      </c>
      <c r="H22" s="63">
        <f>'Data Catalogue 2023_RSS'!AD22</f>
        <v>1</v>
      </c>
      <c r="I22" s="63">
        <f>'Data Catalogue 2023_RSS'!AE22</f>
        <v>1</v>
      </c>
      <c r="J22" s="63">
        <f t="shared" si="1"/>
        <v>6</v>
      </c>
    </row>
    <row r="23" spans="1:10" x14ac:dyDescent="0.2">
      <c r="A23" s="75" t="str">
        <f>'Data Catalogue 2023_RSS'!D23</f>
        <v>2.7</v>
      </c>
      <c r="B23" s="63">
        <f>'Data Catalogue 2023_RSS'!X23</f>
        <v>1</v>
      </c>
      <c r="C23" s="63">
        <f>'Data Catalogue 2023_RSS'!Y23</f>
        <v>1</v>
      </c>
      <c r="D23" s="63">
        <f>'Data Catalogue 2023_RSS'!Z23</f>
        <v>1</v>
      </c>
      <c r="E23" s="63">
        <f>'Data Catalogue 2023_RSS'!AA23</f>
        <v>1</v>
      </c>
      <c r="F23" s="63">
        <f>'Data Catalogue 2023_RSS'!AB23</f>
        <v>0</v>
      </c>
      <c r="G23" s="63">
        <f>'Data Catalogue 2023_RSS'!AC23</f>
        <v>0</v>
      </c>
      <c r="H23" s="63">
        <f>'Data Catalogue 2023_RSS'!AD23</f>
        <v>1</v>
      </c>
      <c r="I23" s="63">
        <f>'Data Catalogue 2023_RSS'!AE23</f>
        <v>1</v>
      </c>
      <c r="J23" s="63">
        <f t="shared" si="1"/>
        <v>6</v>
      </c>
    </row>
    <row r="24" spans="1:10" x14ac:dyDescent="0.2">
      <c r="A24" s="75" t="str">
        <f>'Data Catalogue 2023_RSS'!D24</f>
        <v>2.8</v>
      </c>
      <c r="B24" s="63">
        <f>'Data Catalogue 2023_RSS'!X24</f>
        <v>1</v>
      </c>
      <c r="C24" s="63">
        <f>'Data Catalogue 2023_RSS'!Y24</f>
        <v>1</v>
      </c>
      <c r="D24" s="63">
        <f>'Data Catalogue 2023_RSS'!Z24</f>
        <v>1</v>
      </c>
      <c r="E24" s="63">
        <f>'Data Catalogue 2023_RSS'!AA24</f>
        <v>1</v>
      </c>
      <c r="F24" s="63">
        <f>'Data Catalogue 2023_RSS'!AB24</f>
        <v>0</v>
      </c>
      <c r="G24" s="63">
        <f>'Data Catalogue 2023_RSS'!AC24</f>
        <v>0</v>
      </c>
      <c r="H24" s="63">
        <f>'Data Catalogue 2023_RSS'!AD24</f>
        <v>1</v>
      </c>
      <c r="I24" s="63">
        <f>'Data Catalogue 2023_RSS'!AE24</f>
        <v>1</v>
      </c>
      <c r="J24" s="63">
        <f t="shared" si="1"/>
        <v>6</v>
      </c>
    </row>
    <row r="25" spans="1:10" x14ac:dyDescent="0.2">
      <c r="A25" s="75" t="str">
        <f>'Data Catalogue 2023_RSS'!D25</f>
        <v>2.9</v>
      </c>
      <c r="B25" s="63">
        <f>'Data Catalogue 2023_RSS'!X25</f>
        <v>1</v>
      </c>
      <c r="C25" s="63">
        <f>'Data Catalogue 2023_RSS'!Y25</f>
        <v>1</v>
      </c>
      <c r="D25" s="63">
        <f>'Data Catalogue 2023_RSS'!Z25</f>
        <v>1</v>
      </c>
      <c r="E25" s="63">
        <f>'Data Catalogue 2023_RSS'!AA25</f>
        <v>1</v>
      </c>
      <c r="F25" s="63">
        <f>'Data Catalogue 2023_RSS'!AB25</f>
        <v>0</v>
      </c>
      <c r="G25" s="63">
        <f>'Data Catalogue 2023_RSS'!AC25</f>
        <v>0</v>
      </c>
      <c r="H25" s="63">
        <f>'Data Catalogue 2023_RSS'!AD25</f>
        <v>1</v>
      </c>
      <c r="I25" s="63">
        <f>'Data Catalogue 2023_RSS'!AE25</f>
        <v>1</v>
      </c>
      <c r="J25" s="63">
        <f t="shared" si="1"/>
        <v>6</v>
      </c>
    </row>
    <row r="26" spans="1:10" x14ac:dyDescent="0.2">
      <c r="A26" s="75" t="str">
        <f>'Data Catalogue 2023_RSS'!D26</f>
        <v>2.10</v>
      </c>
      <c r="B26" s="63">
        <f>'Data Catalogue 2023_RSS'!X26</f>
        <v>1</v>
      </c>
      <c r="C26" s="63">
        <f>'Data Catalogue 2023_RSS'!Y26</f>
        <v>1</v>
      </c>
      <c r="D26" s="63">
        <f>'Data Catalogue 2023_RSS'!Z26</f>
        <v>1</v>
      </c>
      <c r="E26" s="63">
        <f>'Data Catalogue 2023_RSS'!AA26</f>
        <v>1</v>
      </c>
      <c r="F26" s="63">
        <f>'Data Catalogue 2023_RSS'!AB26</f>
        <v>0</v>
      </c>
      <c r="G26" s="63">
        <f>'Data Catalogue 2023_RSS'!AC26</f>
        <v>0</v>
      </c>
      <c r="H26" s="63">
        <f>'Data Catalogue 2023_RSS'!AD26</f>
        <v>1</v>
      </c>
      <c r="I26" s="63">
        <f>'Data Catalogue 2023_RSS'!AE26</f>
        <v>1</v>
      </c>
      <c r="J26" s="63">
        <f t="shared" si="1"/>
        <v>6</v>
      </c>
    </row>
    <row r="27" spans="1:10" x14ac:dyDescent="0.2">
      <c r="A27" s="75" t="str">
        <f>'Data Catalogue 2023_RSS'!D27</f>
        <v>3.1</v>
      </c>
      <c r="B27" s="63">
        <f>'Data Catalogue 2023_RSS'!X27</f>
        <v>1</v>
      </c>
      <c r="C27" s="63">
        <f>'Data Catalogue 2023_RSS'!Y27</f>
        <v>1</v>
      </c>
      <c r="D27" s="63">
        <f>'Data Catalogue 2023_RSS'!Z27</f>
        <v>1</v>
      </c>
      <c r="E27" s="63">
        <f>'Data Catalogue 2023_RSS'!AA27</f>
        <v>1</v>
      </c>
      <c r="F27" s="63">
        <f>'Data Catalogue 2023_RSS'!AB27</f>
        <v>0</v>
      </c>
      <c r="G27" s="63">
        <f>'Data Catalogue 2023_RSS'!AC27</f>
        <v>0</v>
      </c>
      <c r="H27" s="63">
        <f>'Data Catalogue 2023_RSS'!AD27</f>
        <v>1</v>
      </c>
      <c r="I27" s="63">
        <f>'Data Catalogue 2023_RSS'!AE27</f>
        <v>1</v>
      </c>
      <c r="J27" s="63">
        <f t="shared" si="1"/>
        <v>6</v>
      </c>
    </row>
    <row r="28" spans="1:10" x14ac:dyDescent="0.2">
      <c r="A28" s="75" t="str">
        <f>'Data Catalogue 2023_RSS'!D28</f>
        <v>3.2</v>
      </c>
      <c r="B28" s="63">
        <f>'Data Catalogue 2023_RSS'!X28</f>
        <v>1</v>
      </c>
      <c r="C28" s="63">
        <f>'Data Catalogue 2023_RSS'!Y28</f>
        <v>1</v>
      </c>
      <c r="D28" s="63">
        <f>'Data Catalogue 2023_RSS'!Z28</f>
        <v>1</v>
      </c>
      <c r="E28" s="63">
        <f>'Data Catalogue 2023_RSS'!AA28</f>
        <v>1</v>
      </c>
      <c r="F28" s="63">
        <f>'Data Catalogue 2023_RSS'!AB28</f>
        <v>0</v>
      </c>
      <c r="G28" s="63">
        <f>'Data Catalogue 2023_RSS'!AC28</f>
        <v>0</v>
      </c>
      <c r="H28" s="63">
        <f>'Data Catalogue 2023_RSS'!AD28</f>
        <v>1</v>
      </c>
      <c r="I28" s="63">
        <f>'Data Catalogue 2023_RSS'!AE28</f>
        <v>1</v>
      </c>
      <c r="J28" s="63">
        <f t="shared" si="1"/>
        <v>6</v>
      </c>
    </row>
    <row r="29" spans="1:10" x14ac:dyDescent="0.2">
      <c r="A29" s="75" t="str">
        <f>'Data Catalogue 2023_RSS'!D29</f>
        <v>3.3</v>
      </c>
      <c r="B29" s="63">
        <f>'Data Catalogue 2023_RSS'!X29</f>
        <v>1</v>
      </c>
      <c r="C29" s="63">
        <f>'Data Catalogue 2023_RSS'!Y29</f>
        <v>1</v>
      </c>
      <c r="D29" s="63">
        <f>'Data Catalogue 2023_RSS'!Z29</f>
        <v>1</v>
      </c>
      <c r="E29" s="63">
        <f>'Data Catalogue 2023_RSS'!AA29</f>
        <v>1</v>
      </c>
      <c r="F29" s="63">
        <f>'Data Catalogue 2023_RSS'!AB29</f>
        <v>0</v>
      </c>
      <c r="G29" s="63">
        <f>'Data Catalogue 2023_RSS'!AC29</f>
        <v>0</v>
      </c>
      <c r="H29" s="63">
        <f>'Data Catalogue 2023_RSS'!AD29</f>
        <v>1</v>
      </c>
      <c r="I29" s="63">
        <f>'Data Catalogue 2023_RSS'!AE29</f>
        <v>1</v>
      </c>
      <c r="J29" s="63">
        <f t="shared" si="1"/>
        <v>6</v>
      </c>
    </row>
    <row r="30" spans="1:10" x14ac:dyDescent="0.2">
      <c r="A30" s="75" t="str">
        <f>'Data Catalogue 2023_RSS'!D30</f>
        <v>3.4</v>
      </c>
      <c r="B30" s="63">
        <f>'Data Catalogue 2023_RSS'!X30</f>
        <v>1</v>
      </c>
      <c r="C30" s="63">
        <f>'Data Catalogue 2023_RSS'!Y30</f>
        <v>1</v>
      </c>
      <c r="D30" s="63">
        <f>'Data Catalogue 2023_RSS'!Z30</f>
        <v>1</v>
      </c>
      <c r="E30" s="63">
        <f>'Data Catalogue 2023_RSS'!AA30</f>
        <v>1</v>
      </c>
      <c r="F30" s="63">
        <f>'Data Catalogue 2023_RSS'!AB30</f>
        <v>0</v>
      </c>
      <c r="G30" s="63">
        <f>'Data Catalogue 2023_RSS'!AC30</f>
        <v>0</v>
      </c>
      <c r="H30" s="63">
        <f>'Data Catalogue 2023_RSS'!AD30</f>
        <v>1</v>
      </c>
      <c r="I30" s="63">
        <f>'Data Catalogue 2023_RSS'!AE30</f>
        <v>1</v>
      </c>
      <c r="J30" s="63">
        <f t="shared" si="1"/>
        <v>6</v>
      </c>
    </row>
    <row r="31" spans="1:10" x14ac:dyDescent="0.2">
      <c r="A31" s="75" t="str">
        <f>'Data Catalogue 2023_RSS'!D31</f>
        <v>3.5</v>
      </c>
      <c r="B31" s="63">
        <f>'Data Catalogue 2023_RSS'!X31</f>
        <v>1</v>
      </c>
      <c r="C31" s="63">
        <f>'Data Catalogue 2023_RSS'!Y31</f>
        <v>1</v>
      </c>
      <c r="D31" s="63">
        <f>'Data Catalogue 2023_RSS'!Z31</f>
        <v>1</v>
      </c>
      <c r="E31" s="63">
        <f>'Data Catalogue 2023_RSS'!AA31</f>
        <v>1</v>
      </c>
      <c r="F31" s="63">
        <f>'Data Catalogue 2023_RSS'!AB31</f>
        <v>0</v>
      </c>
      <c r="G31" s="63">
        <f>'Data Catalogue 2023_RSS'!AC31</f>
        <v>0</v>
      </c>
      <c r="H31" s="63">
        <f>'Data Catalogue 2023_RSS'!AD31</f>
        <v>1</v>
      </c>
      <c r="I31" s="63">
        <f>'Data Catalogue 2023_RSS'!AE31</f>
        <v>1</v>
      </c>
      <c r="J31" s="63">
        <f t="shared" si="1"/>
        <v>6</v>
      </c>
    </row>
    <row r="32" spans="1:10" x14ac:dyDescent="0.2">
      <c r="A32" s="75" t="str">
        <f>'Data Catalogue 2023_RSS'!D32</f>
        <v>4.1</v>
      </c>
      <c r="B32" s="63">
        <f>'Data Catalogue 2023_RSS'!X32</f>
        <v>1</v>
      </c>
      <c r="C32" s="63">
        <f>'Data Catalogue 2023_RSS'!Y32</f>
        <v>0</v>
      </c>
      <c r="D32" s="63">
        <f>'Data Catalogue 2023_RSS'!Z32</f>
        <v>1</v>
      </c>
      <c r="E32" s="63">
        <f>'Data Catalogue 2023_RSS'!AA32</f>
        <v>1</v>
      </c>
      <c r="F32" s="63">
        <f>'Data Catalogue 2023_RSS'!AB32</f>
        <v>0</v>
      </c>
      <c r="G32" s="63">
        <f>'Data Catalogue 2023_RSS'!AC32</f>
        <v>0</v>
      </c>
      <c r="H32" s="63">
        <f>'Data Catalogue 2023_RSS'!AD32</f>
        <v>1</v>
      </c>
      <c r="I32" s="63">
        <f>'Data Catalogue 2023_RSS'!AE32</f>
        <v>1</v>
      </c>
      <c r="J32" s="63">
        <f t="shared" si="1"/>
        <v>5</v>
      </c>
    </row>
    <row r="33" spans="1:10" x14ac:dyDescent="0.2">
      <c r="A33" s="75" t="str">
        <f>'Data Catalogue 2023_RSS'!D33</f>
        <v>4.2</v>
      </c>
      <c r="B33" s="63">
        <f>'Data Catalogue 2023_RSS'!X33</f>
        <v>1</v>
      </c>
      <c r="C33" s="63">
        <f>'Data Catalogue 2023_RSS'!Y33</f>
        <v>0</v>
      </c>
      <c r="D33" s="63">
        <f>'Data Catalogue 2023_RSS'!Z33</f>
        <v>1</v>
      </c>
      <c r="E33" s="63">
        <f>'Data Catalogue 2023_RSS'!AA33</f>
        <v>1</v>
      </c>
      <c r="F33" s="63">
        <f>'Data Catalogue 2023_RSS'!AB33</f>
        <v>0</v>
      </c>
      <c r="G33" s="63">
        <f>'Data Catalogue 2023_RSS'!AC33</f>
        <v>0</v>
      </c>
      <c r="H33" s="63">
        <f>'Data Catalogue 2023_RSS'!AD33</f>
        <v>1</v>
      </c>
      <c r="I33" s="63">
        <f>'Data Catalogue 2023_RSS'!AE33</f>
        <v>1</v>
      </c>
      <c r="J33" s="63">
        <f t="shared" si="1"/>
        <v>5</v>
      </c>
    </row>
    <row r="34" spans="1:10" x14ac:dyDescent="0.2">
      <c r="A34" s="75" t="str">
        <f>'Data Catalogue 2023_RSS'!D34</f>
        <v>4.3</v>
      </c>
      <c r="B34" s="63">
        <f>'Data Catalogue 2023_RSS'!X34</f>
        <v>1</v>
      </c>
      <c r="C34" s="63">
        <f>'Data Catalogue 2023_RSS'!Y34</f>
        <v>0</v>
      </c>
      <c r="D34" s="63">
        <f>'Data Catalogue 2023_RSS'!Z34</f>
        <v>1</v>
      </c>
      <c r="E34" s="63">
        <f>'Data Catalogue 2023_RSS'!AA34</f>
        <v>1</v>
      </c>
      <c r="F34" s="63">
        <f>'Data Catalogue 2023_RSS'!AB34</f>
        <v>0</v>
      </c>
      <c r="G34" s="63">
        <f>'Data Catalogue 2023_RSS'!AC34</f>
        <v>0</v>
      </c>
      <c r="H34" s="63">
        <f>'Data Catalogue 2023_RSS'!AD34</f>
        <v>1</v>
      </c>
      <c r="I34" s="63">
        <f>'Data Catalogue 2023_RSS'!AE34</f>
        <v>1</v>
      </c>
      <c r="J34" s="63">
        <f t="shared" si="1"/>
        <v>5</v>
      </c>
    </row>
    <row r="35" spans="1:10" x14ac:dyDescent="0.2">
      <c r="A35" s="75" t="str">
        <f>'Data Catalogue 2023_RSS'!D35</f>
        <v>4.4</v>
      </c>
      <c r="B35" s="63">
        <f>'Data Catalogue 2023_RSS'!X35</f>
        <v>1</v>
      </c>
      <c r="C35" s="63">
        <f>'Data Catalogue 2023_RSS'!Y35</f>
        <v>0</v>
      </c>
      <c r="D35" s="63">
        <f>'Data Catalogue 2023_RSS'!Z35</f>
        <v>1</v>
      </c>
      <c r="E35" s="63">
        <f>'Data Catalogue 2023_RSS'!AA35</f>
        <v>1</v>
      </c>
      <c r="F35" s="63">
        <f>'Data Catalogue 2023_RSS'!AB35</f>
        <v>0</v>
      </c>
      <c r="G35" s="63">
        <f>'Data Catalogue 2023_RSS'!AC35</f>
        <v>0</v>
      </c>
      <c r="H35" s="63">
        <f>'Data Catalogue 2023_RSS'!AD35</f>
        <v>1</v>
      </c>
      <c r="I35" s="63">
        <f>'Data Catalogue 2023_RSS'!AE35</f>
        <v>1</v>
      </c>
      <c r="J35" s="63">
        <f t="shared" si="1"/>
        <v>5</v>
      </c>
    </row>
    <row r="36" spans="1:10" x14ac:dyDescent="0.2">
      <c r="A36" s="75" t="str">
        <f>'Data Catalogue 2023_RSS'!D36</f>
        <v>4.5</v>
      </c>
      <c r="B36" s="63">
        <f>'Data Catalogue 2023_RSS'!X36</f>
        <v>1</v>
      </c>
      <c r="C36" s="63">
        <f>'Data Catalogue 2023_RSS'!Y36</f>
        <v>0</v>
      </c>
      <c r="D36" s="63">
        <f>'Data Catalogue 2023_RSS'!Z36</f>
        <v>1</v>
      </c>
      <c r="E36" s="63">
        <f>'Data Catalogue 2023_RSS'!AA36</f>
        <v>1</v>
      </c>
      <c r="F36" s="63">
        <f>'Data Catalogue 2023_RSS'!AB36</f>
        <v>0</v>
      </c>
      <c r="G36" s="63">
        <f>'Data Catalogue 2023_RSS'!AC36</f>
        <v>0</v>
      </c>
      <c r="H36" s="63">
        <f>'Data Catalogue 2023_RSS'!AD36</f>
        <v>1</v>
      </c>
      <c r="I36" s="63">
        <f>'Data Catalogue 2023_RSS'!AE36</f>
        <v>1</v>
      </c>
      <c r="J36" s="63">
        <f t="shared" si="1"/>
        <v>5</v>
      </c>
    </row>
    <row r="37" spans="1:10" x14ac:dyDescent="0.2">
      <c r="A37" s="75" t="str">
        <f>'Data Catalogue 2023_RSS'!D37</f>
        <v>5.1</v>
      </c>
      <c r="B37" s="63">
        <f>'Data Catalogue 2023_RSS'!X37</f>
        <v>1</v>
      </c>
      <c r="C37" s="63">
        <f>'Data Catalogue 2023_RSS'!Y37</f>
        <v>1</v>
      </c>
      <c r="D37" s="63">
        <f>'Data Catalogue 2023_RSS'!Z37</f>
        <v>1</v>
      </c>
      <c r="E37" s="63">
        <f>'Data Catalogue 2023_RSS'!AA37</f>
        <v>1</v>
      </c>
      <c r="F37" s="63">
        <f>'Data Catalogue 2023_RSS'!AB37</f>
        <v>0</v>
      </c>
      <c r="G37" s="63">
        <f>'Data Catalogue 2023_RSS'!AC37</f>
        <v>0</v>
      </c>
      <c r="H37" s="63">
        <f>'Data Catalogue 2023_RSS'!AD37</f>
        <v>1</v>
      </c>
      <c r="I37" s="63">
        <f>'Data Catalogue 2023_RSS'!AE37</f>
        <v>1</v>
      </c>
      <c r="J37" s="63">
        <f t="shared" si="1"/>
        <v>6</v>
      </c>
    </row>
    <row r="38" spans="1:10" x14ac:dyDescent="0.2">
      <c r="A38" s="75" t="str">
        <f>'Data Catalogue 2023_RSS'!D38</f>
        <v>5.2</v>
      </c>
      <c r="B38" s="63">
        <f>'Data Catalogue 2023_RSS'!X38</f>
        <v>1</v>
      </c>
      <c r="C38" s="63">
        <f>'Data Catalogue 2023_RSS'!Y38</f>
        <v>1</v>
      </c>
      <c r="D38" s="63">
        <f>'Data Catalogue 2023_RSS'!Z38</f>
        <v>1</v>
      </c>
      <c r="E38" s="63">
        <f>'Data Catalogue 2023_RSS'!AA38</f>
        <v>1</v>
      </c>
      <c r="F38" s="63">
        <f>'Data Catalogue 2023_RSS'!AB38</f>
        <v>0</v>
      </c>
      <c r="G38" s="63">
        <f>'Data Catalogue 2023_RSS'!AC38</f>
        <v>0</v>
      </c>
      <c r="H38" s="63">
        <f>'Data Catalogue 2023_RSS'!AD38</f>
        <v>1</v>
      </c>
      <c r="I38" s="63">
        <f>'Data Catalogue 2023_RSS'!AE38</f>
        <v>1</v>
      </c>
      <c r="J38" s="63">
        <f t="shared" si="1"/>
        <v>6</v>
      </c>
    </row>
    <row r="39" spans="1:10" x14ac:dyDescent="0.2">
      <c r="A39" s="75" t="str">
        <f>'Data Catalogue 2023_RSS'!D39</f>
        <v>5.3</v>
      </c>
      <c r="B39" s="63">
        <f>'Data Catalogue 2023_RSS'!X39</f>
        <v>1</v>
      </c>
      <c r="C39" s="63">
        <f>'Data Catalogue 2023_RSS'!Y39</f>
        <v>1</v>
      </c>
      <c r="D39" s="63">
        <f>'Data Catalogue 2023_RSS'!Z39</f>
        <v>1</v>
      </c>
      <c r="E39" s="63">
        <f>'Data Catalogue 2023_RSS'!AA39</f>
        <v>1</v>
      </c>
      <c r="F39" s="63">
        <f>'Data Catalogue 2023_RSS'!AB39</f>
        <v>0</v>
      </c>
      <c r="G39" s="63">
        <f>'Data Catalogue 2023_RSS'!AC39</f>
        <v>0</v>
      </c>
      <c r="H39" s="63">
        <f>'Data Catalogue 2023_RSS'!AD39</f>
        <v>1</v>
      </c>
      <c r="I39" s="63">
        <f>'Data Catalogue 2023_RSS'!AE39</f>
        <v>1</v>
      </c>
      <c r="J39" s="63">
        <f t="shared" si="1"/>
        <v>6</v>
      </c>
    </row>
    <row r="40" spans="1:10" x14ac:dyDescent="0.2">
      <c r="A40" s="75" t="str">
        <f>'Data Catalogue 2023_RSS'!D40</f>
        <v>5.4</v>
      </c>
      <c r="B40" s="63">
        <f>'Data Catalogue 2023_RSS'!X40</f>
        <v>1</v>
      </c>
      <c r="C40" s="63">
        <f>'Data Catalogue 2023_RSS'!Y40</f>
        <v>1</v>
      </c>
      <c r="D40" s="63">
        <f>'Data Catalogue 2023_RSS'!Z40</f>
        <v>1</v>
      </c>
      <c r="E40" s="63">
        <f>'Data Catalogue 2023_RSS'!AA40</f>
        <v>1</v>
      </c>
      <c r="F40" s="63">
        <f>'Data Catalogue 2023_RSS'!AB40</f>
        <v>0</v>
      </c>
      <c r="G40" s="63">
        <f>'Data Catalogue 2023_RSS'!AC40</f>
        <v>0</v>
      </c>
      <c r="H40" s="63">
        <f>'Data Catalogue 2023_RSS'!AD40</f>
        <v>1</v>
      </c>
      <c r="I40" s="63">
        <f>'Data Catalogue 2023_RSS'!AE40</f>
        <v>1</v>
      </c>
      <c r="J40" s="63">
        <f t="shared" si="1"/>
        <v>6</v>
      </c>
    </row>
    <row r="41" spans="1:10" x14ac:dyDescent="0.2">
      <c r="A41" s="75" t="str">
        <f>'Data Catalogue 2023_RSS'!D41</f>
        <v>5.5</v>
      </c>
      <c r="B41" s="63">
        <f>'Data Catalogue 2023_RSS'!X41</f>
        <v>0</v>
      </c>
      <c r="C41" s="63">
        <f>'Data Catalogue 2023_RSS'!Y41</f>
        <v>1</v>
      </c>
      <c r="D41" s="63">
        <f>'Data Catalogue 2023_RSS'!Z41</f>
        <v>0</v>
      </c>
      <c r="E41" s="63">
        <f>'Data Catalogue 2023_RSS'!AA41</f>
        <v>1</v>
      </c>
      <c r="F41" s="63">
        <f>'Data Catalogue 2023_RSS'!AB41</f>
        <v>0</v>
      </c>
      <c r="G41" s="63">
        <f>'Data Catalogue 2023_RSS'!AC41</f>
        <v>0</v>
      </c>
      <c r="H41" s="63">
        <f>'Data Catalogue 2023_RSS'!AD41</f>
        <v>1</v>
      </c>
      <c r="I41" s="63">
        <f>'Data Catalogue 2023_RSS'!AE41</f>
        <v>1</v>
      </c>
      <c r="J41" s="63">
        <f t="shared" si="1"/>
        <v>4</v>
      </c>
    </row>
    <row r="42" spans="1:10" x14ac:dyDescent="0.2">
      <c r="A42" s="75" t="str">
        <f>'Data Catalogue 2023_RSS'!D42</f>
        <v>5.6</v>
      </c>
      <c r="B42" s="63">
        <f>'Data Catalogue 2023_RSS'!X42</f>
        <v>0</v>
      </c>
      <c r="C42" s="63">
        <f>'Data Catalogue 2023_RSS'!Y42</f>
        <v>1</v>
      </c>
      <c r="D42" s="63">
        <f>'Data Catalogue 2023_RSS'!Z42</f>
        <v>0</v>
      </c>
      <c r="E42" s="63">
        <f>'Data Catalogue 2023_RSS'!AA42</f>
        <v>1</v>
      </c>
      <c r="F42" s="63">
        <f>'Data Catalogue 2023_RSS'!AB42</f>
        <v>0</v>
      </c>
      <c r="G42" s="63">
        <f>'Data Catalogue 2023_RSS'!AC42</f>
        <v>0</v>
      </c>
      <c r="H42" s="63">
        <f>'Data Catalogue 2023_RSS'!AD42</f>
        <v>1</v>
      </c>
      <c r="I42" s="63">
        <f>'Data Catalogue 2023_RSS'!AE42</f>
        <v>1</v>
      </c>
      <c r="J42" s="63">
        <f t="shared" si="1"/>
        <v>4</v>
      </c>
    </row>
    <row r="43" spans="1:10" x14ac:dyDescent="0.2">
      <c r="A43" s="75" t="str">
        <f>'Data Catalogue 2023_RSS'!D43</f>
        <v>6.1</v>
      </c>
      <c r="B43" s="63">
        <f>'Data Catalogue 2023_RSS'!X43</f>
        <v>0</v>
      </c>
      <c r="C43" s="63">
        <f>'Data Catalogue 2023_RSS'!Y43</f>
        <v>0</v>
      </c>
      <c r="D43" s="63">
        <f>'Data Catalogue 2023_RSS'!Z43</f>
        <v>0</v>
      </c>
      <c r="E43" s="63">
        <f>'Data Catalogue 2023_RSS'!AA43</f>
        <v>1</v>
      </c>
      <c r="F43" s="63">
        <f>'Data Catalogue 2023_RSS'!AB43</f>
        <v>0</v>
      </c>
      <c r="G43" s="63">
        <f>'Data Catalogue 2023_RSS'!AC43</f>
        <v>0</v>
      </c>
      <c r="H43" s="63">
        <f>'Data Catalogue 2023_RSS'!AD43</f>
        <v>0</v>
      </c>
      <c r="I43" s="63">
        <f>'Data Catalogue 2023_RSS'!AE43</f>
        <v>0</v>
      </c>
      <c r="J43" s="63">
        <f t="shared" si="1"/>
        <v>1</v>
      </c>
    </row>
    <row r="44" spans="1:10" x14ac:dyDescent="0.2">
      <c r="A44" s="75" t="str">
        <f>'Data Catalogue 2023_RSS'!D44</f>
        <v>6.2</v>
      </c>
      <c r="B44" s="63">
        <f>'Data Catalogue 2023_RSS'!X44</f>
        <v>0</v>
      </c>
      <c r="C44" s="63">
        <f>'Data Catalogue 2023_RSS'!Y44</f>
        <v>0</v>
      </c>
      <c r="D44" s="63">
        <f>'Data Catalogue 2023_RSS'!Z44</f>
        <v>0</v>
      </c>
      <c r="E44" s="63">
        <f>'Data Catalogue 2023_RSS'!AA44</f>
        <v>1</v>
      </c>
      <c r="F44" s="63">
        <f>'Data Catalogue 2023_RSS'!AB44</f>
        <v>0</v>
      </c>
      <c r="G44" s="63">
        <f>'Data Catalogue 2023_RSS'!AC44</f>
        <v>0</v>
      </c>
      <c r="H44" s="63">
        <f>'Data Catalogue 2023_RSS'!AD44</f>
        <v>0</v>
      </c>
      <c r="I44" s="63">
        <f>'Data Catalogue 2023_RSS'!AE44</f>
        <v>0</v>
      </c>
      <c r="J44" s="63">
        <f t="shared" si="1"/>
        <v>1</v>
      </c>
    </row>
    <row r="45" spans="1:10" x14ac:dyDescent="0.2">
      <c r="A45" s="75" t="str">
        <f>'Data Catalogue 2023_RSS'!D45</f>
        <v>7.1</v>
      </c>
      <c r="B45" s="63">
        <f>'Data Catalogue 2023_RSS'!X45</f>
        <v>1</v>
      </c>
      <c r="C45" s="63">
        <f>'Data Catalogue 2023_RSS'!Y45</f>
        <v>1</v>
      </c>
      <c r="D45" s="63">
        <f>'Data Catalogue 2023_RSS'!Z45</f>
        <v>0</v>
      </c>
      <c r="E45" s="63">
        <f>'Data Catalogue 2023_RSS'!AA45</f>
        <v>0</v>
      </c>
      <c r="F45" s="63">
        <f>'Data Catalogue 2023_RSS'!AB45</f>
        <v>0</v>
      </c>
      <c r="G45" s="63">
        <f>'Data Catalogue 2023_RSS'!AC45</f>
        <v>0</v>
      </c>
      <c r="H45" s="63">
        <f>'Data Catalogue 2023_RSS'!AD45</f>
        <v>1</v>
      </c>
      <c r="I45" s="63">
        <f>'Data Catalogue 2023_RSS'!AE45</f>
        <v>1</v>
      </c>
      <c r="J45" s="63">
        <f t="shared" si="1"/>
        <v>4</v>
      </c>
    </row>
    <row r="46" spans="1:10" x14ac:dyDescent="0.2">
      <c r="A46" s="75" t="str">
        <f>'Data Catalogue 2023_RSS'!D46</f>
        <v>7.2</v>
      </c>
      <c r="B46" s="63">
        <f>'Data Catalogue 2023_RSS'!X46</f>
        <v>1</v>
      </c>
      <c r="C46" s="63">
        <f>'Data Catalogue 2023_RSS'!Y46</f>
        <v>1</v>
      </c>
      <c r="D46" s="63">
        <f>'Data Catalogue 2023_RSS'!Z46</f>
        <v>0</v>
      </c>
      <c r="E46" s="63">
        <f>'Data Catalogue 2023_RSS'!AA46</f>
        <v>0</v>
      </c>
      <c r="F46" s="63">
        <f>'Data Catalogue 2023_RSS'!AB46</f>
        <v>0</v>
      </c>
      <c r="G46" s="63">
        <f>'Data Catalogue 2023_RSS'!AC46</f>
        <v>0</v>
      </c>
      <c r="H46" s="63">
        <f>'Data Catalogue 2023_RSS'!AD46</f>
        <v>1</v>
      </c>
      <c r="I46" s="63">
        <f>'Data Catalogue 2023_RSS'!AE46</f>
        <v>1</v>
      </c>
      <c r="J46" s="63">
        <f t="shared" si="1"/>
        <v>4</v>
      </c>
    </row>
    <row r="47" spans="1:10" x14ac:dyDescent="0.2">
      <c r="A47" s="75" t="str">
        <f>'Data Catalogue 2023_RSS'!D47</f>
        <v>7.3</v>
      </c>
      <c r="B47" s="63">
        <f>'Data Catalogue 2023_RSS'!X47</f>
        <v>1</v>
      </c>
      <c r="C47" s="63">
        <f>'Data Catalogue 2023_RSS'!Y47</f>
        <v>1</v>
      </c>
      <c r="D47" s="63">
        <f>'Data Catalogue 2023_RSS'!Z47</f>
        <v>0</v>
      </c>
      <c r="E47" s="63">
        <f>'Data Catalogue 2023_RSS'!AA47</f>
        <v>0</v>
      </c>
      <c r="F47" s="63">
        <f>'Data Catalogue 2023_RSS'!AB47</f>
        <v>0</v>
      </c>
      <c r="G47" s="63">
        <f>'Data Catalogue 2023_RSS'!AC47</f>
        <v>0</v>
      </c>
      <c r="H47" s="63">
        <f>'Data Catalogue 2023_RSS'!AD47</f>
        <v>1</v>
      </c>
      <c r="I47" s="63">
        <f>'Data Catalogue 2023_RSS'!AE47</f>
        <v>1</v>
      </c>
      <c r="J47" s="63">
        <f t="shared" si="1"/>
        <v>4</v>
      </c>
    </row>
    <row r="48" spans="1:10" x14ac:dyDescent="0.2">
      <c r="A48" s="75" t="str">
        <f>'Data Catalogue 2023_RSS'!D48</f>
        <v>7.4</v>
      </c>
      <c r="B48" s="63">
        <f>'Data Catalogue 2023_RSS'!X48</f>
        <v>1</v>
      </c>
      <c r="C48" s="63">
        <f>'Data Catalogue 2023_RSS'!Y48</f>
        <v>1</v>
      </c>
      <c r="D48" s="63">
        <f>'Data Catalogue 2023_RSS'!Z48</f>
        <v>0</v>
      </c>
      <c r="E48" s="63">
        <f>'Data Catalogue 2023_RSS'!AA48</f>
        <v>0</v>
      </c>
      <c r="F48" s="63">
        <f>'Data Catalogue 2023_RSS'!AB48</f>
        <v>0</v>
      </c>
      <c r="G48" s="63">
        <f>'Data Catalogue 2023_RSS'!AC48</f>
        <v>0</v>
      </c>
      <c r="H48" s="63">
        <f>'Data Catalogue 2023_RSS'!AD48</f>
        <v>1</v>
      </c>
      <c r="I48" s="63">
        <f>'Data Catalogue 2023_RSS'!AE48</f>
        <v>1</v>
      </c>
      <c r="J48" s="63">
        <f t="shared" si="1"/>
        <v>4</v>
      </c>
    </row>
    <row r="49" spans="1:10" x14ac:dyDescent="0.2">
      <c r="A49" s="75" t="str">
        <f>'Data Catalogue 2023_RSS'!D49</f>
        <v>8.1</v>
      </c>
      <c r="B49" s="63">
        <f>'Data Catalogue 2023_RSS'!X49</f>
        <v>0</v>
      </c>
      <c r="C49" s="63">
        <f>'Data Catalogue 2023_RSS'!Y49</f>
        <v>1</v>
      </c>
      <c r="D49" s="63">
        <f>'Data Catalogue 2023_RSS'!Z49</f>
        <v>1</v>
      </c>
      <c r="E49" s="63">
        <f>'Data Catalogue 2023_RSS'!AA49</f>
        <v>1</v>
      </c>
      <c r="F49" s="63">
        <f>'Data Catalogue 2023_RSS'!AB49</f>
        <v>0</v>
      </c>
      <c r="G49" s="63">
        <f>'Data Catalogue 2023_RSS'!AC49</f>
        <v>0</v>
      </c>
      <c r="H49" s="63">
        <f>'Data Catalogue 2023_RSS'!AD49</f>
        <v>1</v>
      </c>
      <c r="I49" s="63">
        <f>'Data Catalogue 2023_RSS'!AE49</f>
        <v>0</v>
      </c>
      <c r="J49" s="63">
        <f t="shared" si="1"/>
        <v>4</v>
      </c>
    </row>
    <row r="50" spans="1:10" x14ac:dyDescent="0.2">
      <c r="A50" s="75" t="str">
        <f>'Data Catalogue 2023_RSS'!D50</f>
        <v>8.2</v>
      </c>
      <c r="B50" s="63">
        <f>'Data Catalogue 2023_RSS'!X50</f>
        <v>0</v>
      </c>
      <c r="C50" s="63">
        <f>'Data Catalogue 2023_RSS'!Y50</f>
        <v>1</v>
      </c>
      <c r="D50" s="63">
        <f>'Data Catalogue 2023_RSS'!Z50</f>
        <v>1</v>
      </c>
      <c r="E50" s="63">
        <f>'Data Catalogue 2023_RSS'!AA50</f>
        <v>1</v>
      </c>
      <c r="F50" s="63">
        <f>'Data Catalogue 2023_RSS'!AB50</f>
        <v>0</v>
      </c>
      <c r="G50" s="63">
        <f>'Data Catalogue 2023_RSS'!AC50</f>
        <v>0</v>
      </c>
      <c r="H50" s="63">
        <f>'Data Catalogue 2023_RSS'!AD50</f>
        <v>1</v>
      </c>
      <c r="I50" s="63">
        <f>'Data Catalogue 2023_RSS'!AE50</f>
        <v>0</v>
      </c>
      <c r="J50" s="63">
        <f t="shared" si="1"/>
        <v>4</v>
      </c>
    </row>
    <row r="51" spans="1:10" x14ac:dyDescent="0.2">
      <c r="A51" s="75" t="str">
        <f>'Data Catalogue 2023_RSS'!D51</f>
        <v>8.3</v>
      </c>
      <c r="B51" s="63">
        <f>'Data Catalogue 2023_RSS'!X51</f>
        <v>0</v>
      </c>
      <c r="C51" s="63">
        <f>'Data Catalogue 2023_RSS'!Y51</f>
        <v>1</v>
      </c>
      <c r="D51" s="63">
        <f>'Data Catalogue 2023_RSS'!Z51</f>
        <v>1</v>
      </c>
      <c r="E51" s="63">
        <f>'Data Catalogue 2023_RSS'!AA51</f>
        <v>1</v>
      </c>
      <c r="F51" s="63">
        <f>'Data Catalogue 2023_RSS'!AB51</f>
        <v>0</v>
      </c>
      <c r="G51" s="63">
        <f>'Data Catalogue 2023_RSS'!AC51</f>
        <v>0</v>
      </c>
      <c r="H51" s="63">
        <f>'Data Catalogue 2023_RSS'!AD51</f>
        <v>1</v>
      </c>
      <c r="I51" s="63">
        <f>'Data Catalogue 2023_RSS'!AE51</f>
        <v>0</v>
      </c>
      <c r="J51" s="63">
        <f t="shared" si="1"/>
        <v>4</v>
      </c>
    </row>
    <row r="52" spans="1:10" x14ac:dyDescent="0.2">
      <c r="A52" s="75" t="str">
        <f>'Data Catalogue 2023_RSS'!D52</f>
        <v>9.1</v>
      </c>
      <c r="B52" s="63">
        <f>'Data Catalogue 2023_RSS'!X52</f>
        <v>1</v>
      </c>
      <c r="C52" s="63">
        <f>'Data Catalogue 2023_RSS'!Y52</f>
        <v>1</v>
      </c>
      <c r="D52" s="63">
        <f>'Data Catalogue 2023_RSS'!Z52</f>
        <v>0</v>
      </c>
      <c r="E52" s="63">
        <f>'Data Catalogue 2023_RSS'!AA52</f>
        <v>0</v>
      </c>
      <c r="F52" s="63">
        <f>'Data Catalogue 2023_RSS'!AB52</f>
        <v>0</v>
      </c>
      <c r="G52" s="63">
        <f>'Data Catalogue 2023_RSS'!AC52</f>
        <v>0</v>
      </c>
      <c r="H52" s="63">
        <f>'Data Catalogue 2023_RSS'!AD52</f>
        <v>1</v>
      </c>
      <c r="I52" s="63">
        <f>'Data Catalogue 2023_RSS'!AE52</f>
        <v>1</v>
      </c>
      <c r="J52" s="63">
        <f t="shared" si="1"/>
        <v>4</v>
      </c>
    </row>
    <row r="53" spans="1:10" x14ac:dyDescent="0.2">
      <c r="A53" s="75" t="str">
        <f>'Data Catalogue 2023_RSS'!D53</f>
        <v>9.2</v>
      </c>
      <c r="B53" s="63">
        <f>'Data Catalogue 2023_RSS'!X53</f>
        <v>1</v>
      </c>
      <c r="C53" s="63">
        <f>'Data Catalogue 2023_RSS'!Y53</f>
        <v>1</v>
      </c>
      <c r="D53" s="63">
        <f>'Data Catalogue 2023_RSS'!Z53</f>
        <v>0</v>
      </c>
      <c r="E53" s="63">
        <f>'Data Catalogue 2023_RSS'!AA53</f>
        <v>0</v>
      </c>
      <c r="F53" s="63">
        <f>'Data Catalogue 2023_RSS'!AB53</f>
        <v>0</v>
      </c>
      <c r="G53" s="63">
        <f>'Data Catalogue 2023_RSS'!AC53</f>
        <v>0</v>
      </c>
      <c r="H53" s="63">
        <f>'Data Catalogue 2023_RSS'!AD53</f>
        <v>1</v>
      </c>
      <c r="I53" s="63">
        <f>'Data Catalogue 2023_RSS'!AE53</f>
        <v>1</v>
      </c>
      <c r="J53" s="63">
        <f t="shared" si="1"/>
        <v>4</v>
      </c>
    </row>
    <row r="54" spans="1:10" x14ac:dyDescent="0.2">
      <c r="A54" s="75" t="str">
        <f>'Data Catalogue 2023_RSS'!D54</f>
        <v>10.1</v>
      </c>
      <c r="B54" s="63">
        <f>'Data Catalogue 2023_RSS'!X54</f>
        <v>1</v>
      </c>
      <c r="C54" s="63">
        <f>'Data Catalogue 2023_RSS'!Y54</f>
        <v>1</v>
      </c>
      <c r="D54" s="63">
        <f>'Data Catalogue 2023_RSS'!Z54</f>
        <v>0</v>
      </c>
      <c r="E54" s="63">
        <f>'Data Catalogue 2023_RSS'!AA54</f>
        <v>0</v>
      </c>
      <c r="F54" s="63">
        <f>'Data Catalogue 2023_RSS'!AB54</f>
        <v>0</v>
      </c>
      <c r="G54" s="63">
        <f>'Data Catalogue 2023_RSS'!AC54</f>
        <v>0</v>
      </c>
      <c r="H54" s="63">
        <f>'Data Catalogue 2023_RSS'!AD54</f>
        <v>0</v>
      </c>
      <c r="I54" s="63">
        <f>'Data Catalogue 2023_RSS'!AE54</f>
        <v>0</v>
      </c>
      <c r="J54" s="63">
        <f t="shared" si="1"/>
        <v>2</v>
      </c>
    </row>
    <row r="55" spans="1:10" x14ac:dyDescent="0.2">
      <c r="A55" s="75" t="str">
        <f>'Data Catalogue 2023_RSS'!D55</f>
        <v>10.2</v>
      </c>
      <c r="B55" s="63">
        <f>'Data Catalogue 2023_RSS'!X55</f>
        <v>1</v>
      </c>
      <c r="C55" s="63">
        <f>'Data Catalogue 2023_RSS'!Y55</f>
        <v>1</v>
      </c>
      <c r="D55" s="63">
        <f>'Data Catalogue 2023_RSS'!Z55</f>
        <v>0</v>
      </c>
      <c r="E55" s="63">
        <f>'Data Catalogue 2023_RSS'!AA55</f>
        <v>0</v>
      </c>
      <c r="F55" s="63">
        <f>'Data Catalogue 2023_RSS'!AB55</f>
        <v>0</v>
      </c>
      <c r="G55" s="63">
        <f>'Data Catalogue 2023_RSS'!AC55</f>
        <v>0</v>
      </c>
      <c r="H55" s="63">
        <f>'Data Catalogue 2023_RSS'!AD55</f>
        <v>0</v>
      </c>
      <c r="I55" s="63">
        <f>'Data Catalogue 2023_RSS'!AE55</f>
        <v>0</v>
      </c>
      <c r="J55" s="63">
        <f t="shared" si="1"/>
        <v>2</v>
      </c>
    </row>
    <row r="56" spans="1:10" x14ac:dyDescent="0.2">
      <c r="A56" s="75" t="str">
        <f>'Data Catalogue 2023_RSS'!D56</f>
        <v>11.1</v>
      </c>
      <c r="B56" s="63">
        <f>'Data Catalogue 2023_RSS'!X56</f>
        <v>0</v>
      </c>
      <c r="C56" s="63">
        <f>'Data Catalogue 2023_RSS'!Y56</f>
        <v>1</v>
      </c>
      <c r="D56" s="63">
        <f>'Data Catalogue 2023_RSS'!Z56</f>
        <v>0</v>
      </c>
      <c r="E56" s="63">
        <f>'Data Catalogue 2023_RSS'!AA56</f>
        <v>0</v>
      </c>
      <c r="F56" s="63">
        <f>'Data Catalogue 2023_RSS'!AB56</f>
        <v>0</v>
      </c>
      <c r="G56" s="63">
        <f>'Data Catalogue 2023_RSS'!AC56</f>
        <v>1</v>
      </c>
      <c r="H56" s="63">
        <f>'Data Catalogue 2023_RSS'!AD56</f>
        <v>0</v>
      </c>
      <c r="I56" s="63">
        <f>'Data Catalogue 2023_RSS'!AE56</f>
        <v>0</v>
      </c>
      <c r="J56" s="63">
        <f t="shared" si="1"/>
        <v>2</v>
      </c>
    </row>
    <row r="57" spans="1:10" x14ac:dyDescent="0.2">
      <c r="A57" s="75" t="str">
        <f>'Data Catalogue 2023_RSS'!D57</f>
        <v>11.2</v>
      </c>
      <c r="B57" s="63">
        <f>'Data Catalogue 2023_RSS'!X57</f>
        <v>0</v>
      </c>
      <c r="C57" s="63">
        <f>'Data Catalogue 2023_RSS'!Y57</f>
        <v>1</v>
      </c>
      <c r="D57" s="63">
        <f>'Data Catalogue 2023_RSS'!Z57</f>
        <v>0</v>
      </c>
      <c r="E57" s="63">
        <f>'Data Catalogue 2023_RSS'!AA57</f>
        <v>0</v>
      </c>
      <c r="F57" s="63">
        <f>'Data Catalogue 2023_RSS'!AB57</f>
        <v>0</v>
      </c>
      <c r="G57" s="63">
        <f>'Data Catalogue 2023_RSS'!AC57</f>
        <v>1</v>
      </c>
      <c r="H57" s="63">
        <f>'Data Catalogue 2023_RSS'!AD57</f>
        <v>0</v>
      </c>
      <c r="I57" s="63">
        <f>'Data Catalogue 2023_RSS'!AE57</f>
        <v>0</v>
      </c>
      <c r="J57" s="63">
        <f t="shared" si="1"/>
        <v>2</v>
      </c>
    </row>
    <row r="58" spans="1:10" x14ac:dyDescent="0.2">
      <c r="A58" s="75" t="str">
        <f>'Data Catalogue 2023_RSS'!D58</f>
        <v>12.1</v>
      </c>
      <c r="B58" s="63">
        <f>'Data Catalogue 2023_RSS'!X58</f>
        <v>1</v>
      </c>
      <c r="C58" s="63">
        <f>'Data Catalogue 2023_RSS'!Y58</f>
        <v>1</v>
      </c>
      <c r="D58" s="63">
        <f>'Data Catalogue 2023_RSS'!Z58</f>
        <v>1</v>
      </c>
      <c r="E58" s="63">
        <f>'Data Catalogue 2023_RSS'!AA58</f>
        <v>1</v>
      </c>
      <c r="F58" s="63">
        <f>'Data Catalogue 2023_RSS'!AB58</f>
        <v>0</v>
      </c>
      <c r="G58" s="63">
        <f>'Data Catalogue 2023_RSS'!AC58</f>
        <v>0</v>
      </c>
      <c r="H58" s="63">
        <f>'Data Catalogue 2023_RSS'!AD58</f>
        <v>1</v>
      </c>
      <c r="I58" s="63">
        <f>'Data Catalogue 2023_RSS'!AE58</f>
        <v>1</v>
      </c>
      <c r="J58" s="63">
        <f t="shared" si="1"/>
        <v>6</v>
      </c>
    </row>
    <row r="59" spans="1:10" x14ac:dyDescent="0.2">
      <c r="A59" s="75" t="str">
        <f>'Data Catalogue 2023_RSS'!D59</f>
        <v>12.2</v>
      </c>
      <c r="B59" s="63">
        <f>'Data Catalogue 2023_RSS'!X59</f>
        <v>1</v>
      </c>
      <c r="C59" s="63">
        <f>'Data Catalogue 2023_RSS'!Y59</f>
        <v>1</v>
      </c>
      <c r="D59" s="63">
        <f>'Data Catalogue 2023_RSS'!Z59</f>
        <v>1</v>
      </c>
      <c r="E59" s="63">
        <f>'Data Catalogue 2023_RSS'!AA59</f>
        <v>1</v>
      </c>
      <c r="F59" s="63">
        <f>'Data Catalogue 2023_RSS'!AB59</f>
        <v>0</v>
      </c>
      <c r="G59" s="63">
        <f>'Data Catalogue 2023_RSS'!AC59</f>
        <v>0</v>
      </c>
      <c r="H59" s="63">
        <f>'Data Catalogue 2023_RSS'!AD59</f>
        <v>1</v>
      </c>
      <c r="I59" s="63">
        <f>'Data Catalogue 2023_RSS'!AE59</f>
        <v>1</v>
      </c>
      <c r="J59" s="63">
        <f t="shared" si="1"/>
        <v>6</v>
      </c>
    </row>
    <row r="60" spans="1:10" x14ac:dyDescent="0.2">
      <c r="A60" s="75" t="str">
        <f>'Data Catalogue 2023_RSS'!D60</f>
        <v>12.3</v>
      </c>
      <c r="B60" s="63">
        <f>'Data Catalogue 2023_RSS'!X60</f>
        <v>1</v>
      </c>
      <c r="C60" s="63">
        <f>'Data Catalogue 2023_RSS'!Y60</f>
        <v>1</v>
      </c>
      <c r="D60" s="63">
        <f>'Data Catalogue 2023_RSS'!Z60</f>
        <v>1</v>
      </c>
      <c r="E60" s="63">
        <f>'Data Catalogue 2023_RSS'!AA60</f>
        <v>1</v>
      </c>
      <c r="F60" s="63">
        <f>'Data Catalogue 2023_RSS'!AB60</f>
        <v>0</v>
      </c>
      <c r="G60" s="63">
        <f>'Data Catalogue 2023_RSS'!AC60</f>
        <v>0</v>
      </c>
      <c r="H60" s="63">
        <f>'Data Catalogue 2023_RSS'!AD60</f>
        <v>1</v>
      </c>
      <c r="I60" s="63">
        <f>'Data Catalogue 2023_RSS'!AE60</f>
        <v>1</v>
      </c>
      <c r="J60" s="63">
        <f t="shared" si="1"/>
        <v>6</v>
      </c>
    </row>
    <row r="61" spans="1:10" x14ac:dyDescent="0.2">
      <c r="A61" s="75" t="str">
        <f>'Data Catalogue 2023_RSS'!D61</f>
        <v>12.4</v>
      </c>
      <c r="B61" s="63">
        <f>'Data Catalogue 2023_RSS'!X61</f>
        <v>1</v>
      </c>
      <c r="C61" s="63">
        <f>'Data Catalogue 2023_RSS'!Y61</f>
        <v>1</v>
      </c>
      <c r="D61" s="63">
        <f>'Data Catalogue 2023_RSS'!Z61</f>
        <v>1</v>
      </c>
      <c r="E61" s="63">
        <f>'Data Catalogue 2023_RSS'!AA61</f>
        <v>1</v>
      </c>
      <c r="F61" s="63">
        <f>'Data Catalogue 2023_RSS'!AB61</f>
        <v>0</v>
      </c>
      <c r="G61" s="63">
        <f>'Data Catalogue 2023_RSS'!AC61</f>
        <v>0</v>
      </c>
      <c r="H61" s="63">
        <f>'Data Catalogue 2023_RSS'!AD61</f>
        <v>1</v>
      </c>
      <c r="I61" s="63">
        <f>'Data Catalogue 2023_RSS'!AE61</f>
        <v>1</v>
      </c>
      <c r="J61" s="63">
        <f t="shared" si="1"/>
        <v>6</v>
      </c>
    </row>
    <row r="62" spans="1:10" x14ac:dyDescent="0.2">
      <c r="A62" s="75" t="str">
        <f>'Data Catalogue 2023_RSS'!D62</f>
        <v>12.5</v>
      </c>
      <c r="B62" s="63">
        <f>'Data Catalogue 2023_RSS'!X62</f>
        <v>1</v>
      </c>
      <c r="C62" s="63">
        <f>'Data Catalogue 2023_RSS'!Y62</f>
        <v>1</v>
      </c>
      <c r="D62" s="63">
        <f>'Data Catalogue 2023_RSS'!Z62</f>
        <v>1</v>
      </c>
      <c r="E62" s="63">
        <f>'Data Catalogue 2023_RSS'!AA62</f>
        <v>1</v>
      </c>
      <c r="F62" s="63">
        <f>'Data Catalogue 2023_RSS'!AB62</f>
        <v>0</v>
      </c>
      <c r="G62" s="63">
        <f>'Data Catalogue 2023_RSS'!AC62</f>
        <v>0</v>
      </c>
      <c r="H62" s="63">
        <f>'Data Catalogue 2023_RSS'!AD62</f>
        <v>1</v>
      </c>
      <c r="I62" s="63">
        <f>'Data Catalogue 2023_RSS'!AE62</f>
        <v>1</v>
      </c>
      <c r="J62" s="63">
        <f t="shared" si="1"/>
        <v>6</v>
      </c>
    </row>
    <row r="63" spans="1:10" x14ac:dyDescent="0.2">
      <c r="A63" s="75" t="str">
        <f>'Data Catalogue 2023_RSS'!D63</f>
        <v>12.6</v>
      </c>
      <c r="B63" s="63">
        <f>'Data Catalogue 2023_RSS'!X63</f>
        <v>1</v>
      </c>
      <c r="C63" s="63">
        <f>'Data Catalogue 2023_RSS'!Y63</f>
        <v>1</v>
      </c>
      <c r="D63" s="63">
        <f>'Data Catalogue 2023_RSS'!Z63</f>
        <v>1</v>
      </c>
      <c r="E63" s="63">
        <f>'Data Catalogue 2023_RSS'!AA63</f>
        <v>1</v>
      </c>
      <c r="F63" s="63">
        <f>'Data Catalogue 2023_RSS'!AB63</f>
        <v>0</v>
      </c>
      <c r="G63" s="63">
        <f>'Data Catalogue 2023_RSS'!AC63</f>
        <v>0</v>
      </c>
      <c r="H63" s="63">
        <f>'Data Catalogue 2023_RSS'!AD63</f>
        <v>1</v>
      </c>
      <c r="I63" s="63">
        <f>'Data Catalogue 2023_RSS'!AE63</f>
        <v>1</v>
      </c>
      <c r="J63" s="63">
        <f t="shared" si="1"/>
        <v>6</v>
      </c>
    </row>
    <row r="64" spans="1:10" x14ac:dyDescent="0.2">
      <c r="A64" s="75" t="str">
        <f>'Data Catalogue 2023_RSS'!D64</f>
        <v>12.7</v>
      </c>
      <c r="B64" s="63">
        <f>'Data Catalogue 2023_RSS'!X64</f>
        <v>1</v>
      </c>
      <c r="C64" s="63">
        <f>'Data Catalogue 2023_RSS'!Y64</f>
        <v>1</v>
      </c>
      <c r="D64" s="63">
        <f>'Data Catalogue 2023_RSS'!Z64</f>
        <v>1</v>
      </c>
      <c r="E64" s="63">
        <f>'Data Catalogue 2023_RSS'!AA64</f>
        <v>1</v>
      </c>
      <c r="F64" s="63">
        <f>'Data Catalogue 2023_RSS'!AB64</f>
        <v>0</v>
      </c>
      <c r="G64" s="63">
        <f>'Data Catalogue 2023_RSS'!AC64</f>
        <v>0</v>
      </c>
      <c r="H64" s="63">
        <f>'Data Catalogue 2023_RSS'!AD64</f>
        <v>1</v>
      </c>
      <c r="I64" s="63">
        <f>'Data Catalogue 2023_RSS'!AE64</f>
        <v>1</v>
      </c>
      <c r="J64" s="63">
        <f t="shared" si="1"/>
        <v>6</v>
      </c>
    </row>
    <row r="65" spans="1:10" x14ac:dyDescent="0.2">
      <c r="A65" s="75" t="str">
        <f>'Data Catalogue 2023_RSS'!D65</f>
        <v>12.8</v>
      </c>
      <c r="B65" s="63">
        <f>'Data Catalogue 2023_RSS'!X65</f>
        <v>1</v>
      </c>
      <c r="C65" s="63">
        <f>'Data Catalogue 2023_RSS'!Y65</f>
        <v>1</v>
      </c>
      <c r="D65" s="63">
        <f>'Data Catalogue 2023_RSS'!Z65</f>
        <v>1</v>
      </c>
      <c r="E65" s="63">
        <f>'Data Catalogue 2023_RSS'!AA65</f>
        <v>1</v>
      </c>
      <c r="F65" s="63">
        <f>'Data Catalogue 2023_RSS'!AB65</f>
        <v>0</v>
      </c>
      <c r="G65" s="63">
        <f>'Data Catalogue 2023_RSS'!AC65</f>
        <v>0</v>
      </c>
      <c r="H65" s="63">
        <f>'Data Catalogue 2023_RSS'!AD65</f>
        <v>1</v>
      </c>
      <c r="I65" s="63">
        <f>'Data Catalogue 2023_RSS'!AE65</f>
        <v>1</v>
      </c>
      <c r="J65" s="63">
        <f t="shared" si="1"/>
        <v>6</v>
      </c>
    </row>
    <row r="66" spans="1:10" x14ac:dyDescent="0.2">
      <c r="A66" s="75" t="str">
        <f>'Data Catalogue 2023_RSS'!D66</f>
        <v>12.9</v>
      </c>
      <c r="B66" s="63">
        <f>'Data Catalogue 2023_RSS'!X66</f>
        <v>1</v>
      </c>
      <c r="C66" s="63">
        <f>'Data Catalogue 2023_RSS'!Y66</f>
        <v>1</v>
      </c>
      <c r="D66" s="63">
        <f>'Data Catalogue 2023_RSS'!Z66</f>
        <v>1</v>
      </c>
      <c r="E66" s="63">
        <f>'Data Catalogue 2023_RSS'!AA66</f>
        <v>1</v>
      </c>
      <c r="F66" s="63">
        <f>'Data Catalogue 2023_RSS'!AB66</f>
        <v>0</v>
      </c>
      <c r="G66" s="63">
        <f>'Data Catalogue 2023_RSS'!AC66</f>
        <v>0</v>
      </c>
      <c r="H66" s="63">
        <f>'Data Catalogue 2023_RSS'!AD66</f>
        <v>1</v>
      </c>
      <c r="I66" s="63">
        <f>'Data Catalogue 2023_RSS'!AE66</f>
        <v>1</v>
      </c>
      <c r="J66" s="63">
        <f t="shared" si="1"/>
        <v>6</v>
      </c>
    </row>
    <row r="67" spans="1:10" x14ac:dyDescent="0.2">
      <c r="A67" s="75" t="str">
        <f>'Data Catalogue 2023_RSS'!D67</f>
        <v>12.10</v>
      </c>
      <c r="B67" s="63">
        <f>'Data Catalogue 2023_RSS'!X67</f>
        <v>1</v>
      </c>
      <c r="C67" s="63">
        <f>'Data Catalogue 2023_RSS'!Y67</f>
        <v>1</v>
      </c>
      <c r="D67" s="63">
        <f>'Data Catalogue 2023_RSS'!Z67</f>
        <v>1</v>
      </c>
      <c r="E67" s="63">
        <f>'Data Catalogue 2023_RSS'!AA67</f>
        <v>1</v>
      </c>
      <c r="F67" s="63">
        <f>'Data Catalogue 2023_RSS'!AB67</f>
        <v>0</v>
      </c>
      <c r="G67" s="63">
        <f>'Data Catalogue 2023_RSS'!AC67</f>
        <v>0</v>
      </c>
      <c r="H67" s="63">
        <f>'Data Catalogue 2023_RSS'!AD67</f>
        <v>1</v>
      </c>
      <c r="I67" s="63">
        <f>'Data Catalogue 2023_RSS'!AE67</f>
        <v>1</v>
      </c>
      <c r="J67" s="63">
        <f t="shared" si="1"/>
        <v>6</v>
      </c>
    </row>
    <row r="68" spans="1:10" x14ac:dyDescent="0.2">
      <c r="A68" s="75" t="str">
        <f>'Data Catalogue 2023_RSS'!D68</f>
        <v>13.1</v>
      </c>
      <c r="B68" s="63">
        <f>'Data Catalogue 2023_RSS'!X68</f>
        <v>1</v>
      </c>
      <c r="C68" s="63">
        <f>'Data Catalogue 2023_RSS'!Y68</f>
        <v>1</v>
      </c>
      <c r="D68" s="63">
        <f>'Data Catalogue 2023_RSS'!Z68</f>
        <v>1</v>
      </c>
      <c r="E68" s="63">
        <f>'Data Catalogue 2023_RSS'!AA68</f>
        <v>1</v>
      </c>
      <c r="F68" s="63">
        <f>'Data Catalogue 2023_RSS'!AB68</f>
        <v>0</v>
      </c>
      <c r="G68" s="63">
        <f>'Data Catalogue 2023_RSS'!AC68</f>
        <v>0</v>
      </c>
      <c r="H68" s="63">
        <f>'Data Catalogue 2023_RSS'!AD68</f>
        <v>1</v>
      </c>
      <c r="I68" s="63">
        <f>'Data Catalogue 2023_RSS'!AE68</f>
        <v>1</v>
      </c>
      <c r="J68" s="63">
        <f t="shared" ref="J68:J131" si="2">SUM(B68:I68)</f>
        <v>6</v>
      </c>
    </row>
    <row r="69" spans="1:10" x14ac:dyDescent="0.2">
      <c r="A69" s="75" t="str">
        <f>'Data Catalogue 2023_RSS'!D69</f>
        <v>14.1</v>
      </c>
      <c r="B69" s="63">
        <f>'Data Catalogue 2023_RSS'!X69</f>
        <v>1</v>
      </c>
      <c r="C69" s="63">
        <f>'Data Catalogue 2023_RSS'!Y69</f>
        <v>1</v>
      </c>
      <c r="D69" s="63">
        <f>'Data Catalogue 2023_RSS'!Z69</f>
        <v>1</v>
      </c>
      <c r="E69" s="63">
        <f>'Data Catalogue 2023_RSS'!AA69</f>
        <v>1</v>
      </c>
      <c r="F69" s="63">
        <f>'Data Catalogue 2023_RSS'!AB69</f>
        <v>0</v>
      </c>
      <c r="G69" s="63">
        <f>'Data Catalogue 2023_RSS'!AC69</f>
        <v>0</v>
      </c>
      <c r="H69" s="63">
        <f>'Data Catalogue 2023_RSS'!AD69</f>
        <v>1</v>
      </c>
      <c r="I69" s="63">
        <f>'Data Catalogue 2023_RSS'!AE69</f>
        <v>1</v>
      </c>
      <c r="J69" s="63">
        <f t="shared" si="2"/>
        <v>6</v>
      </c>
    </row>
    <row r="70" spans="1:10" x14ac:dyDescent="0.2">
      <c r="A70" s="75" t="str">
        <f>'Data Catalogue 2023_RSS'!D70</f>
        <v>15.1</v>
      </c>
      <c r="B70" s="63">
        <f>'Data Catalogue 2023_RSS'!X70</f>
        <v>0</v>
      </c>
      <c r="C70" s="63">
        <f>'Data Catalogue 2023_RSS'!Y70</f>
        <v>1</v>
      </c>
      <c r="D70" s="63">
        <f>'Data Catalogue 2023_RSS'!Z70</f>
        <v>0</v>
      </c>
      <c r="E70" s="63">
        <f>'Data Catalogue 2023_RSS'!AA70</f>
        <v>0</v>
      </c>
      <c r="F70" s="63">
        <f>'Data Catalogue 2023_RSS'!AB70</f>
        <v>0</v>
      </c>
      <c r="G70" s="63">
        <f>'Data Catalogue 2023_RSS'!AC70</f>
        <v>0</v>
      </c>
      <c r="H70" s="63">
        <f>'Data Catalogue 2023_RSS'!AD70</f>
        <v>1</v>
      </c>
      <c r="I70" s="63">
        <f>'Data Catalogue 2023_RSS'!AE70</f>
        <v>1</v>
      </c>
      <c r="J70" s="63">
        <f t="shared" si="2"/>
        <v>3</v>
      </c>
    </row>
    <row r="71" spans="1:10" x14ac:dyDescent="0.2">
      <c r="A71" s="75" t="str">
        <f>'Data Catalogue 2023_RSS'!D71</f>
        <v>15.2</v>
      </c>
      <c r="B71" s="63">
        <f>'Data Catalogue 2023_RSS'!X71</f>
        <v>0</v>
      </c>
      <c r="C71" s="63">
        <f>'Data Catalogue 2023_RSS'!Y71</f>
        <v>1</v>
      </c>
      <c r="D71" s="63">
        <f>'Data Catalogue 2023_RSS'!Z71</f>
        <v>0</v>
      </c>
      <c r="E71" s="63">
        <f>'Data Catalogue 2023_RSS'!AA71</f>
        <v>0</v>
      </c>
      <c r="F71" s="63">
        <f>'Data Catalogue 2023_RSS'!AB71</f>
        <v>0</v>
      </c>
      <c r="G71" s="63">
        <f>'Data Catalogue 2023_RSS'!AC71</f>
        <v>0</v>
      </c>
      <c r="H71" s="63">
        <f>'Data Catalogue 2023_RSS'!AD71</f>
        <v>1</v>
      </c>
      <c r="I71" s="63">
        <f>'Data Catalogue 2023_RSS'!AE71</f>
        <v>1</v>
      </c>
      <c r="J71" s="63">
        <f t="shared" si="2"/>
        <v>3</v>
      </c>
    </row>
    <row r="72" spans="1:10" x14ac:dyDescent="0.2">
      <c r="A72" s="75" t="str">
        <f>'Data Catalogue 2023_RSS'!D72</f>
        <v>15.3</v>
      </c>
      <c r="B72" s="63">
        <f>'Data Catalogue 2023_RSS'!X72</f>
        <v>0</v>
      </c>
      <c r="C72" s="63">
        <f>'Data Catalogue 2023_RSS'!Y72</f>
        <v>1</v>
      </c>
      <c r="D72" s="63">
        <f>'Data Catalogue 2023_RSS'!Z72</f>
        <v>0</v>
      </c>
      <c r="E72" s="63">
        <f>'Data Catalogue 2023_RSS'!AA72</f>
        <v>0</v>
      </c>
      <c r="F72" s="63">
        <f>'Data Catalogue 2023_RSS'!AB72</f>
        <v>0</v>
      </c>
      <c r="G72" s="63">
        <f>'Data Catalogue 2023_RSS'!AC72</f>
        <v>0</v>
      </c>
      <c r="H72" s="63">
        <f>'Data Catalogue 2023_RSS'!AD72</f>
        <v>1</v>
      </c>
      <c r="I72" s="63">
        <f>'Data Catalogue 2023_RSS'!AE72</f>
        <v>1</v>
      </c>
      <c r="J72" s="63">
        <f t="shared" si="2"/>
        <v>3</v>
      </c>
    </row>
    <row r="73" spans="1:10" x14ac:dyDescent="0.2">
      <c r="A73" s="75" t="str">
        <f>'Data Catalogue 2023_RSS'!D73</f>
        <v>15.4</v>
      </c>
      <c r="B73" s="63">
        <f>'Data Catalogue 2023_RSS'!X73</f>
        <v>0</v>
      </c>
      <c r="C73" s="63">
        <f>'Data Catalogue 2023_RSS'!Y73</f>
        <v>1</v>
      </c>
      <c r="D73" s="63">
        <f>'Data Catalogue 2023_RSS'!Z73</f>
        <v>0</v>
      </c>
      <c r="E73" s="63">
        <f>'Data Catalogue 2023_RSS'!AA73</f>
        <v>0</v>
      </c>
      <c r="F73" s="63">
        <f>'Data Catalogue 2023_RSS'!AB73</f>
        <v>0</v>
      </c>
      <c r="G73" s="63">
        <f>'Data Catalogue 2023_RSS'!AC73</f>
        <v>0</v>
      </c>
      <c r="H73" s="63">
        <f>'Data Catalogue 2023_RSS'!AD73</f>
        <v>1</v>
      </c>
      <c r="I73" s="63">
        <f>'Data Catalogue 2023_RSS'!AE73</f>
        <v>1</v>
      </c>
      <c r="J73" s="63">
        <f t="shared" si="2"/>
        <v>3</v>
      </c>
    </row>
    <row r="74" spans="1:10" x14ac:dyDescent="0.2">
      <c r="A74" s="75" t="str">
        <f>'Data Catalogue 2023_RSS'!D74</f>
        <v>15.5</v>
      </c>
      <c r="B74" s="63">
        <f>'Data Catalogue 2023_RSS'!X74</f>
        <v>0</v>
      </c>
      <c r="C74" s="63">
        <f>'Data Catalogue 2023_RSS'!Y74</f>
        <v>1</v>
      </c>
      <c r="D74" s="63">
        <f>'Data Catalogue 2023_RSS'!Z74</f>
        <v>0</v>
      </c>
      <c r="E74" s="63">
        <f>'Data Catalogue 2023_RSS'!AA74</f>
        <v>0</v>
      </c>
      <c r="F74" s="63">
        <f>'Data Catalogue 2023_RSS'!AB74</f>
        <v>0</v>
      </c>
      <c r="G74" s="63">
        <f>'Data Catalogue 2023_RSS'!AC74</f>
        <v>0</v>
      </c>
      <c r="H74" s="63">
        <f>'Data Catalogue 2023_RSS'!AD74</f>
        <v>1</v>
      </c>
      <c r="I74" s="63">
        <f>'Data Catalogue 2023_RSS'!AE74</f>
        <v>1</v>
      </c>
      <c r="J74" s="63">
        <f t="shared" si="2"/>
        <v>3</v>
      </c>
    </row>
    <row r="75" spans="1:10" x14ac:dyDescent="0.2">
      <c r="A75" s="75" t="str">
        <f>'Data Catalogue 2023_RSS'!D75</f>
        <v>15.6</v>
      </c>
      <c r="B75" s="63">
        <f>'Data Catalogue 2023_RSS'!X75</f>
        <v>0</v>
      </c>
      <c r="C75" s="63">
        <f>'Data Catalogue 2023_RSS'!Y75</f>
        <v>1</v>
      </c>
      <c r="D75" s="63">
        <f>'Data Catalogue 2023_RSS'!Z75</f>
        <v>0</v>
      </c>
      <c r="E75" s="63">
        <f>'Data Catalogue 2023_RSS'!AA75</f>
        <v>0</v>
      </c>
      <c r="F75" s="63">
        <f>'Data Catalogue 2023_RSS'!AB75</f>
        <v>0</v>
      </c>
      <c r="G75" s="63">
        <f>'Data Catalogue 2023_RSS'!AC75</f>
        <v>0</v>
      </c>
      <c r="H75" s="63">
        <f>'Data Catalogue 2023_RSS'!AD75</f>
        <v>1</v>
      </c>
      <c r="I75" s="63">
        <f>'Data Catalogue 2023_RSS'!AE75</f>
        <v>1</v>
      </c>
      <c r="J75" s="63">
        <f t="shared" si="2"/>
        <v>3</v>
      </c>
    </row>
    <row r="76" spans="1:10" x14ac:dyDescent="0.2">
      <c r="A76" s="75" t="str">
        <f>'Data Catalogue 2023_RSS'!D76</f>
        <v>15.7</v>
      </c>
      <c r="B76" s="63">
        <f>'Data Catalogue 2023_RSS'!X76</f>
        <v>0</v>
      </c>
      <c r="C76" s="63">
        <f>'Data Catalogue 2023_RSS'!Y76</f>
        <v>1</v>
      </c>
      <c r="D76" s="63">
        <f>'Data Catalogue 2023_RSS'!Z76</f>
        <v>0</v>
      </c>
      <c r="E76" s="63">
        <f>'Data Catalogue 2023_RSS'!AA76</f>
        <v>0</v>
      </c>
      <c r="F76" s="63">
        <f>'Data Catalogue 2023_RSS'!AB76</f>
        <v>0</v>
      </c>
      <c r="G76" s="63">
        <f>'Data Catalogue 2023_RSS'!AC76</f>
        <v>0</v>
      </c>
      <c r="H76" s="63">
        <f>'Data Catalogue 2023_RSS'!AD76</f>
        <v>1</v>
      </c>
      <c r="I76" s="63">
        <f>'Data Catalogue 2023_RSS'!AE76</f>
        <v>1</v>
      </c>
      <c r="J76" s="63">
        <f t="shared" si="2"/>
        <v>3</v>
      </c>
    </row>
    <row r="77" spans="1:10" x14ac:dyDescent="0.2">
      <c r="A77" s="75" t="str">
        <f>'Data Catalogue 2023_RSS'!D77</f>
        <v>15.8</v>
      </c>
      <c r="B77" s="63">
        <f>'Data Catalogue 2023_RSS'!X77</f>
        <v>0</v>
      </c>
      <c r="C77" s="63">
        <f>'Data Catalogue 2023_RSS'!Y77</f>
        <v>1</v>
      </c>
      <c r="D77" s="63">
        <f>'Data Catalogue 2023_RSS'!Z77</f>
        <v>0</v>
      </c>
      <c r="E77" s="63">
        <f>'Data Catalogue 2023_RSS'!AA77</f>
        <v>0</v>
      </c>
      <c r="F77" s="63">
        <f>'Data Catalogue 2023_RSS'!AB77</f>
        <v>0</v>
      </c>
      <c r="G77" s="63">
        <f>'Data Catalogue 2023_RSS'!AC77</f>
        <v>0</v>
      </c>
      <c r="H77" s="63">
        <f>'Data Catalogue 2023_RSS'!AD77</f>
        <v>1</v>
      </c>
      <c r="I77" s="63">
        <f>'Data Catalogue 2023_RSS'!AE77</f>
        <v>1</v>
      </c>
      <c r="J77" s="63">
        <f t="shared" si="2"/>
        <v>3</v>
      </c>
    </row>
    <row r="78" spans="1:10" x14ac:dyDescent="0.2">
      <c r="A78" s="75" t="str">
        <f>'Data Catalogue 2023_RSS'!D78</f>
        <v>15.9</v>
      </c>
      <c r="B78" s="63">
        <f>'Data Catalogue 2023_RSS'!X78</f>
        <v>0</v>
      </c>
      <c r="C78" s="63">
        <f>'Data Catalogue 2023_RSS'!Y78</f>
        <v>1</v>
      </c>
      <c r="D78" s="63">
        <f>'Data Catalogue 2023_RSS'!Z78</f>
        <v>0</v>
      </c>
      <c r="E78" s="63">
        <f>'Data Catalogue 2023_RSS'!AA78</f>
        <v>0</v>
      </c>
      <c r="F78" s="63">
        <f>'Data Catalogue 2023_RSS'!AB78</f>
        <v>0</v>
      </c>
      <c r="G78" s="63">
        <f>'Data Catalogue 2023_RSS'!AC78</f>
        <v>0</v>
      </c>
      <c r="H78" s="63">
        <f>'Data Catalogue 2023_RSS'!AD78</f>
        <v>1</v>
      </c>
      <c r="I78" s="63">
        <f>'Data Catalogue 2023_RSS'!AE78</f>
        <v>1</v>
      </c>
      <c r="J78" s="63">
        <f t="shared" si="2"/>
        <v>3</v>
      </c>
    </row>
    <row r="79" spans="1:10" x14ac:dyDescent="0.2">
      <c r="A79" s="75" t="str">
        <f>'Data Catalogue 2023_RSS'!D79</f>
        <v>15.10</v>
      </c>
      <c r="B79" s="63">
        <f>'Data Catalogue 2023_RSS'!X79</f>
        <v>0</v>
      </c>
      <c r="C79" s="63">
        <f>'Data Catalogue 2023_RSS'!Y79</f>
        <v>1</v>
      </c>
      <c r="D79" s="63">
        <f>'Data Catalogue 2023_RSS'!Z79</f>
        <v>0</v>
      </c>
      <c r="E79" s="63">
        <f>'Data Catalogue 2023_RSS'!AA79</f>
        <v>0</v>
      </c>
      <c r="F79" s="63">
        <f>'Data Catalogue 2023_RSS'!AB79</f>
        <v>0</v>
      </c>
      <c r="G79" s="63">
        <f>'Data Catalogue 2023_RSS'!AC79</f>
        <v>0</v>
      </c>
      <c r="H79" s="63">
        <f>'Data Catalogue 2023_RSS'!AD79</f>
        <v>1</v>
      </c>
      <c r="I79" s="63">
        <f>'Data Catalogue 2023_RSS'!AE79</f>
        <v>1</v>
      </c>
      <c r="J79" s="63">
        <f t="shared" si="2"/>
        <v>3</v>
      </c>
    </row>
    <row r="80" spans="1:10" x14ac:dyDescent="0.2">
      <c r="A80" s="75" t="str">
        <f>'Data Catalogue 2023_RSS'!D80</f>
        <v>16.1</v>
      </c>
      <c r="B80" s="63">
        <f>'Data Catalogue 2023_RSS'!X80</f>
        <v>1</v>
      </c>
      <c r="C80" s="63">
        <f>'Data Catalogue 2023_RSS'!Y80</f>
        <v>1</v>
      </c>
      <c r="D80" s="63">
        <f>'Data Catalogue 2023_RSS'!Z80</f>
        <v>0</v>
      </c>
      <c r="E80" s="63">
        <f>'Data Catalogue 2023_RSS'!AA80</f>
        <v>0</v>
      </c>
      <c r="F80" s="63">
        <f>'Data Catalogue 2023_RSS'!AB80</f>
        <v>0</v>
      </c>
      <c r="G80" s="63">
        <f>'Data Catalogue 2023_RSS'!AC80</f>
        <v>0</v>
      </c>
      <c r="H80" s="63">
        <f>'Data Catalogue 2023_RSS'!AD80</f>
        <v>1</v>
      </c>
      <c r="I80" s="63">
        <f>'Data Catalogue 2023_RSS'!AE80</f>
        <v>1</v>
      </c>
      <c r="J80" s="63">
        <f t="shared" si="2"/>
        <v>4</v>
      </c>
    </row>
    <row r="81" spans="1:10" x14ac:dyDescent="0.2">
      <c r="A81" s="75" t="str">
        <f>'Data Catalogue 2023_RSS'!D81</f>
        <v>17.1</v>
      </c>
      <c r="B81" s="63">
        <f>'Data Catalogue 2023_RSS'!X81</f>
        <v>1</v>
      </c>
      <c r="C81" s="63">
        <f>'Data Catalogue 2023_RSS'!Y81</f>
        <v>1</v>
      </c>
      <c r="D81" s="63">
        <f>'Data Catalogue 2023_RSS'!Z81</f>
        <v>1</v>
      </c>
      <c r="E81" s="63">
        <f>'Data Catalogue 2023_RSS'!AA81</f>
        <v>1</v>
      </c>
      <c r="F81" s="63">
        <f>'Data Catalogue 2023_RSS'!AB81</f>
        <v>0</v>
      </c>
      <c r="G81" s="63">
        <f>'Data Catalogue 2023_RSS'!AC81</f>
        <v>1</v>
      </c>
      <c r="H81" s="63">
        <f>'Data Catalogue 2023_RSS'!AD81</f>
        <v>1</v>
      </c>
      <c r="I81" s="63">
        <f>'Data Catalogue 2023_RSS'!AE81</f>
        <v>1</v>
      </c>
      <c r="J81" s="63">
        <f t="shared" si="2"/>
        <v>7</v>
      </c>
    </row>
    <row r="82" spans="1:10" x14ac:dyDescent="0.2">
      <c r="A82" s="75" t="str">
        <f>'Data Catalogue 2023_RSS'!D82</f>
        <v>17.2</v>
      </c>
      <c r="B82" s="63">
        <f>'Data Catalogue 2023_RSS'!X82</f>
        <v>1</v>
      </c>
      <c r="C82" s="63">
        <f>'Data Catalogue 2023_RSS'!Y82</f>
        <v>1</v>
      </c>
      <c r="D82" s="63">
        <f>'Data Catalogue 2023_RSS'!Z82</f>
        <v>1</v>
      </c>
      <c r="E82" s="63">
        <f>'Data Catalogue 2023_RSS'!AA82</f>
        <v>1</v>
      </c>
      <c r="F82" s="63">
        <f>'Data Catalogue 2023_RSS'!AB82</f>
        <v>0</v>
      </c>
      <c r="G82" s="63">
        <f>'Data Catalogue 2023_RSS'!AC82</f>
        <v>1</v>
      </c>
      <c r="H82" s="63">
        <f>'Data Catalogue 2023_RSS'!AD82</f>
        <v>1</v>
      </c>
      <c r="I82" s="63">
        <f>'Data Catalogue 2023_RSS'!AE82</f>
        <v>1</v>
      </c>
      <c r="J82" s="63">
        <f t="shared" si="2"/>
        <v>7</v>
      </c>
    </row>
    <row r="83" spans="1:10" x14ac:dyDescent="0.2">
      <c r="A83" s="75" t="str">
        <f>'Data Catalogue 2023_RSS'!D83</f>
        <v>17.3</v>
      </c>
      <c r="B83" s="63">
        <f>'Data Catalogue 2023_RSS'!X83</f>
        <v>1</v>
      </c>
      <c r="C83" s="63">
        <f>'Data Catalogue 2023_RSS'!Y83</f>
        <v>1</v>
      </c>
      <c r="D83" s="63">
        <f>'Data Catalogue 2023_RSS'!Z83</f>
        <v>1</v>
      </c>
      <c r="E83" s="63">
        <f>'Data Catalogue 2023_RSS'!AA83</f>
        <v>1</v>
      </c>
      <c r="F83" s="63">
        <f>'Data Catalogue 2023_RSS'!AB83</f>
        <v>0</v>
      </c>
      <c r="G83" s="63">
        <f>'Data Catalogue 2023_RSS'!AC83</f>
        <v>1</v>
      </c>
      <c r="H83" s="63">
        <f>'Data Catalogue 2023_RSS'!AD83</f>
        <v>1</v>
      </c>
      <c r="I83" s="63">
        <f>'Data Catalogue 2023_RSS'!AE83</f>
        <v>1</v>
      </c>
      <c r="J83" s="63">
        <f t="shared" si="2"/>
        <v>7</v>
      </c>
    </row>
    <row r="84" spans="1:10" x14ac:dyDescent="0.2">
      <c r="A84" s="75" t="str">
        <f>'Data Catalogue 2023_RSS'!D84</f>
        <v>17.4</v>
      </c>
      <c r="B84" s="63">
        <f>'Data Catalogue 2023_RSS'!X84</f>
        <v>1</v>
      </c>
      <c r="C84" s="63">
        <f>'Data Catalogue 2023_RSS'!Y84</f>
        <v>1</v>
      </c>
      <c r="D84" s="63">
        <f>'Data Catalogue 2023_RSS'!Z84</f>
        <v>1</v>
      </c>
      <c r="E84" s="63">
        <f>'Data Catalogue 2023_RSS'!AA84</f>
        <v>1</v>
      </c>
      <c r="F84" s="63">
        <f>'Data Catalogue 2023_RSS'!AB84</f>
        <v>0</v>
      </c>
      <c r="G84" s="63">
        <f>'Data Catalogue 2023_RSS'!AC84</f>
        <v>1</v>
      </c>
      <c r="H84" s="63">
        <f>'Data Catalogue 2023_RSS'!AD84</f>
        <v>1</v>
      </c>
      <c r="I84" s="63">
        <f>'Data Catalogue 2023_RSS'!AE84</f>
        <v>1</v>
      </c>
      <c r="J84" s="63">
        <f t="shared" si="2"/>
        <v>7</v>
      </c>
    </row>
    <row r="85" spans="1:10" x14ac:dyDescent="0.2">
      <c r="A85" s="75" t="str">
        <f>'Data Catalogue 2023_RSS'!D85</f>
        <v>17.5</v>
      </c>
      <c r="B85" s="63">
        <f>'Data Catalogue 2023_RSS'!X85</f>
        <v>1</v>
      </c>
      <c r="C85" s="63">
        <f>'Data Catalogue 2023_RSS'!Y85</f>
        <v>1</v>
      </c>
      <c r="D85" s="63">
        <f>'Data Catalogue 2023_RSS'!Z85</f>
        <v>1</v>
      </c>
      <c r="E85" s="63">
        <f>'Data Catalogue 2023_RSS'!AA85</f>
        <v>1</v>
      </c>
      <c r="F85" s="63">
        <f>'Data Catalogue 2023_RSS'!AB85</f>
        <v>0</v>
      </c>
      <c r="G85" s="63">
        <f>'Data Catalogue 2023_RSS'!AC85</f>
        <v>1</v>
      </c>
      <c r="H85" s="63">
        <f>'Data Catalogue 2023_RSS'!AD85</f>
        <v>1</v>
      </c>
      <c r="I85" s="63">
        <f>'Data Catalogue 2023_RSS'!AE85</f>
        <v>1</v>
      </c>
      <c r="J85" s="63">
        <f t="shared" si="2"/>
        <v>7</v>
      </c>
    </row>
    <row r="86" spans="1:10" x14ac:dyDescent="0.2">
      <c r="A86" s="75" t="str">
        <f>'Data Catalogue 2023_RSS'!D86</f>
        <v>17.6</v>
      </c>
      <c r="B86" s="63">
        <f>'Data Catalogue 2023_RSS'!X86</f>
        <v>1</v>
      </c>
      <c r="C86" s="63">
        <f>'Data Catalogue 2023_RSS'!Y86</f>
        <v>1</v>
      </c>
      <c r="D86" s="63">
        <f>'Data Catalogue 2023_RSS'!Z86</f>
        <v>1</v>
      </c>
      <c r="E86" s="63">
        <f>'Data Catalogue 2023_RSS'!AA86</f>
        <v>1</v>
      </c>
      <c r="F86" s="63">
        <f>'Data Catalogue 2023_RSS'!AB86</f>
        <v>0</v>
      </c>
      <c r="G86" s="63">
        <f>'Data Catalogue 2023_RSS'!AC86</f>
        <v>1</v>
      </c>
      <c r="H86" s="63">
        <f>'Data Catalogue 2023_RSS'!AD86</f>
        <v>1</v>
      </c>
      <c r="I86" s="63">
        <f>'Data Catalogue 2023_RSS'!AE86</f>
        <v>1</v>
      </c>
      <c r="J86" s="63">
        <f t="shared" si="2"/>
        <v>7</v>
      </c>
    </row>
    <row r="87" spans="1:10" x14ac:dyDescent="0.2">
      <c r="A87" s="75" t="str">
        <f>'Data Catalogue 2023_RSS'!D87</f>
        <v>17.7</v>
      </c>
      <c r="B87" s="63">
        <f>'Data Catalogue 2023_RSS'!X87</f>
        <v>1</v>
      </c>
      <c r="C87" s="63">
        <f>'Data Catalogue 2023_RSS'!Y87</f>
        <v>1</v>
      </c>
      <c r="D87" s="63">
        <f>'Data Catalogue 2023_RSS'!Z87</f>
        <v>1</v>
      </c>
      <c r="E87" s="63">
        <f>'Data Catalogue 2023_RSS'!AA87</f>
        <v>1</v>
      </c>
      <c r="F87" s="63">
        <f>'Data Catalogue 2023_RSS'!AB87</f>
        <v>0</v>
      </c>
      <c r="G87" s="63">
        <f>'Data Catalogue 2023_RSS'!AC87</f>
        <v>1</v>
      </c>
      <c r="H87" s="63">
        <f>'Data Catalogue 2023_RSS'!AD87</f>
        <v>1</v>
      </c>
      <c r="I87" s="63">
        <f>'Data Catalogue 2023_RSS'!AE87</f>
        <v>1</v>
      </c>
      <c r="J87" s="63">
        <f t="shared" si="2"/>
        <v>7</v>
      </c>
    </row>
    <row r="88" spans="1:10" x14ac:dyDescent="0.2">
      <c r="A88" s="75" t="str">
        <f>'Data Catalogue 2023_RSS'!D88</f>
        <v>17.8</v>
      </c>
      <c r="B88" s="63">
        <f>'Data Catalogue 2023_RSS'!X88</f>
        <v>1</v>
      </c>
      <c r="C88" s="63">
        <f>'Data Catalogue 2023_RSS'!Y88</f>
        <v>1</v>
      </c>
      <c r="D88" s="63">
        <f>'Data Catalogue 2023_RSS'!Z88</f>
        <v>1</v>
      </c>
      <c r="E88" s="63">
        <f>'Data Catalogue 2023_RSS'!AA88</f>
        <v>1</v>
      </c>
      <c r="F88" s="63">
        <f>'Data Catalogue 2023_RSS'!AB88</f>
        <v>0</v>
      </c>
      <c r="G88" s="63">
        <f>'Data Catalogue 2023_RSS'!AC88</f>
        <v>1</v>
      </c>
      <c r="H88" s="63">
        <f>'Data Catalogue 2023_RSS'!AD88</f>
        <v>1</v>
      </c>
      <c r="I88" s="63">
        <f>'Data Catalogue 2023_RSS'!AE88</f>
        <v>1</v>
      </c>
      <c r="J88" s="63">
        <f t="shared" si="2"/>
        <v>7</v>
      </c>
    </row>
    <row r="89" spans="1:10" x14ac:dyDescent="0.2">
      <c r="A89" s="75" t="str">
        <f>'Data Catalogue 2023_RSS'!D89</f>
        <v>17.9</v>
      </c>
      <c r="B89" s="63">
        <f>'Data Catalogue 2023_RSS'!X89</f>
        <v>1</v>
      </c>
      <c r="C89" s="63">
        <f>'Data Catalogue 2023_RSS'!Y89</f>
        <v>1</v>
      </c>
      <c r="D89" s="63">
        <f>'Data Catalogue 2023_RSS'!Z89</f>
        <v>1</v>
      </c>
      <c r="E89" s="63">
        <f>'Data Catalogue 2023_RSS'!AA89</f>
        <v>1</v>
      </c>
      <c r="F89" s="63">
        <f>'Data Catalogue 2023_RSS'!AB89</f>
        <v>0</v>
      </c>
      <c r="G89" s="63">
        <f>'Data Catalogue 2023_RSS'!AC89</f>
        <v>1</v>
      </c>
      <c r="H89" s="63">
        <f>'Data Catalogue 2023_RSS'!AD89</f>
        <v>1</v>
      </c>
      <c r="I89" s="63">
        <f>'Data Catalogue 2023_RSS'!AE89</f>
        <v>1</v>
      </c>
      <c r="J89" s="63">
        <f t="shared" si="2"/>
        <v>7</v>
      </c>
    </row>
    <row r="90" spans="1:10" x14ac:dyDescent="0.2">
      <c r="A90" s="75" t="str">
        <f>'Data Catalogue 2023_RSS'!D90</f>
        <v>18.1</v>
      </c>
      <c r="B90" s="63">
        <f>'Data Catalogue 2023_RSS'!X90</f>
        <v>1</v>
      </c>
      <c r="C90" s="63">
        <f>'Data Catalogue 2023_RSS'!Y90</f>
        <v>1</v>
      </c>
      <c r="D90" s="63">
        <f>'Data Catalogue 2023_RSS'!Z90</f>
        <v>1</v>
      </c>
      <c r="E90" s="63">
        <f>'Data Catalogue 2023_RSS'!AA90</f>
        <v>1</v>
      </c>
      <c r="F90" s="63">
        <f>'Data Catalogue 2023_RSS'!AB90</f>
        <v>0</v>
      </c>
      <c r="G90" s="63">
        <f>'Data Catalogue 2023_RSS'!AC90</f>
        <v>1</v>
      </c>
      <c r="H90" s="63">
        <f>'Data Catalogue 2023_RSS'!AD90</f>
        <v>1</v>
      </c>
      <c r="I90" s="63">
        <f>'Data Catalogue 2023_RSS'!AE90</f>
        <v>1</v>
      </c>
      <c r="J90" s="63">
        <f t="shared" si="2"/>
        <v>7</v>
      </c>
    </row>
    <row r="91" spans="1:10" x14ac:dyDescent="0.2">
      <c r="A91" s="75" t="str">
        <f>'Data Catalogue 2023_RSS'!D91</f>
        <v>18.2</v>
      </c>
      <c r="B91" s="63">
        <f>'Data Catalogue 2023_RSS'!X91</f>
        <v>1</v>
      </c>
      <c r="C91" s="63">
        <f>'Data Catalogue 2023_RSS'!Y91</f>
        <v>1</v>
      </c>
      <c r="D91" s="63">
        <f>'Data Catalogue 2023_RSS'!Z91</f>
        <v>1</v>
      </c>
      <c r="E91" s="63">
        <f>'Data Catalogue 2023_RSS'!AA91</f>
        <v>1</v>
      </c>
      <c r="F91" s="63">
        <f>'Data Catalogue 2023_RSS'!AB91</f>
        <v>0</v>
      </c>
      <c r="G91" s="63">
        <f>'Data Catalogue 2023_RSS'!AC91</f>
        <v>1</v>
      </c>
      <c r="H91" s="63">
        <f>'Data Catalogue 2023_RSS'!AD91</f>
        <v>1</v>
      </c>
      <c r="I91" s="63">
        <f>'Data Catalogue 2023_RSS'!AE91</f>
        <v>1</v>
      </c>
      <c r="J91" s="63">
        <f t="shared" si="2"/>
        <v>7</v>
      </c>
    </row>
    <row r="92" spans="1:10" x14ac:dyDescent="0.2">
      <c r="A92" s="75" t="str">
        <f>'Data Catalogue 2023_RSS'!D92</f>
        <v>18.3</v>
      </c>
      <c r="B92" s="63">
        <f>'Data Catalogue 2023_RSS'!X92</f>
        <v>1</v>
      </c>
      <c r="C92" s="63">
        <f>'Data Catalogue 2023_RSS'!Y92</f>
        <v>1</v>
      </c>
      <c r="D92" s="63">
        <f>'Data Catalogue 2023_RSS'!Z92</f>
        <v>1</v>
      </c>
      <c r="E92" s="63">
        <f>'Data Catalogue 2023_RSS'!AA92</f>
        <v>1</v>
      </c>
      <c r="F92" s="63">
        <f>'Data Catalogue 2023_RSS'!AB92</f>
        <v>0</v>
      </c>
      <c r="G92" s="63">
        <f>'Data Catalogue 2023_RSS'!AC92</f>
        <v>1</v>
      </c>
      <c r="H92" s="63">
        <f>'Data Catalogue 2023_RSS'!AD92</f>
        <v>1</v>
      </c>
      <c r="I92" s="63">
        <f>'Data Catalogue 2023_RSS'!AE92</f>
        <v>1</v>
      </c>
      <c r="J92" s="63">
        <f t="shared" si="2"/>
        <v>7</v>
      </c>
    </row>
    <row r="93" spans="1:10" x14ac:dyDescent="0.2">
      <c r="A93" s="75" t="str">
        <f>'Data Catalogue 2023_RSS'!D93</f>
        <v>18.4</v>
      </c>
      <c r="B93" s="63">
        <f>'Data Catalogue 2023_RSS'!X93</f>
        <v>1</v>
      </c>
      <c r="C93" s="63">
        <f>'Data Catalogue 2023_RSS'!Y93</f>
        <v>1</v>
      </c>
      <c r="D93" s="63">
        <f>'Data Catalogue 2023_RSS'!Z93</f>
        <v>1</v>
      </c>
      <c r="E93" s="63">
        <f>'Data Catalogue 2023_RSS'!AA93</f>
        <v>1</v>
      </c>
      <c r="F93" s="63">
        <f>'Data Catalogue 2023_RSS'!AB93</f>
        <v>0</v>
      </c>
      <c r="G93" s="63">
        <f>'Data Catalogue 2023_RSS'!AC93</f>
        <v>1</v>
      </c>
      <c r="H93" s="63">
        <f>'Data Catalogue 2023_RSS'!AD93</f>
        <v>1</v>
      </c>
      <c r="I93" s="63">
        <f>'Data Catalogue 2023_RSS'!AE93</f>
        <v>1</v>
      </c>
      <c r="J93" s="63">
        <f t="shared" si="2"/>
        <v>7</v>
      </c>
    </row>
    <row r="94" spans="1:10" x14ac:dyDescent="0.2">
      <c r="A94" s="75" t="str">
        <f>'Data Catalogue 2023_RSS'!D94</f>
        <v>18.5</v>
      </c>
      <c r="B94" s="63">
        <f>'Data Catalogue 2023_RSS'!X94</f>
        <v>1</v>
      </c>
      <c r="C94" s="63">
        <f>'Data Catalogue 2023_RSS'!Y94</f>
        <v>1</v>
      </c>
      <c r="D94" s="63">
        <f>'Data Catalogue 2023_RSS'!Z94</f>
        <v>1</v>
      </c>
      <c r="E94" s="63">
        <f>'Data Catalogue 2023_RSS'!AA94</f>
        <v>1</v>
      </c>
      <c r="F94" s="63">
        <f>'Data Catalogue 2023_RSS'!AB94</f>
        <v>0</v>
      </c>
      <c r="G94" s="63">
        <f>'Data Catalogue 2023_RSS'!AC94</f>
        <v>1</v>
      </c>
      <c r="H94" s="63">
        <f>'Data Catalogue 2023_RSS'!AD94</f>
        <v>1</v>
      </c>
      <c r="I94" s="63">
        <f>'Data Catalogue 2023_RSS'!AE94</f>
        <v>1</v>
      </c>
      <c r="J94" s="63">
        <f t="shared" si="2"/>
        <v>7</v>
      </c>
    </row>
    <row r="95" spans="1:10" x14ac:dyDescent="0.2">
      <c r="A95" s="75" t="str">
        <f>'Data Catalogue 2023_RSS'!D95</f>
        <v>18.6</v>
      </c>
      <c r="B95" s="63">
        <f>'Data Catalogue 2023_RSS'!X95</f>
        <v>1</v>
      </c>
      <c r="C95" s="63">
        <f>'Data Catalogue 2023_RSS'!Y95</f>
        <v>1</v>
      </c>
      <c r="D95" s="63">
        <f>'Data Catalogue 2023_RSS'!Z95</f>
        <v>1</v>
      </c>
      <c r="E95" s="63">
        <f>'Data Catalogue 2023_RSS'!AA95</f>
        <v>1</v>
      </c>
      <c r="F95" s="63">
        <f>'Data Catalogue 2023_RSS'!AB95</f>
        <v>0</v>
      </c>
      <c r="G95" s="63">
        <f>'Data Catalogue 2023_RSS'!AC95</f>
        <v>1</v>
      </c>
      <c r="H95" s="63">
        <f>'Data Catalogue 2023_RSS'!AD95</f>
        <v>1</v>
      </c>
      <c r="I95" s="63">
        <f>'Data Catalogue 2023_RSS'!AE95</f>
        <v>1</v>
      </c>
      <c r="J95" s="63">
        <f t="shared" si="2"/>
        <v>7</v>
      </c>
    </row>
    <row r="96" spans="1:10" x14ac:dyDescent="0.2">
      <c r="A96" s="75" t="str">
        <f>'Data Catalogue 2023_RSS'!D96</f>
        <v>18.7</v>
      </c>
      <c r="B96" s="63">
        <f>'Data Catalogue 2023_RSS'!X96</f>
        <v>1</v>
      </c>
      <c r="C96" s="63">
        <f>'Data Catalogue 2023_RSS'!Y96</f>
        <v>1</v>
      </c>
      <c r="D96" s="63">
        <f>'Data Catalogue 2023_RSS'!Z96</f>
        <v>1</v>
      </c>
      <c r="E96" s="63">
        <f>'Data Catalogue 2023_RSS'!AA96</f>
        <v>1</v>
      </c>
      <c r="F96" s="63">
        <f>'Data Catalogue 2023_RSS'!AB96</f>
        <v>0</v>
      </c>
      <c r="G96" s="63">
        <f>'Data Catalogue 2023_RSS'!AC96</f>
        <v>1</v>
      </c>
      <c r="H96" s="63">
        <f>'Data Catalogue 2023_RSS'!AD96</f>
        <v>1</v>
      </c>
      <c r="I96" s="63">
        <f>'Data Catalogue 2023_RSS'!AE96</f>
        <v>1</v>
      </c>
      <c r="J96" s="63">
        <f t="shared" si="2"/>
        <v>7</v>
      </c>
    </row>
    <row r="97" spans="1:10" x14ac:dyDescent="0.2">
      <c r="A97" s="75" t="str">
        <f>'Data Catalogue 2023_RSS'!D97</f>
        <v>18.8</v>
      </c>
      <c r="B97" s="63">
        <f>'Data Catalogue 2023_RSS'!X97</f>
        <v>1</v>
      </c>
      <c r="C97" s="63">
        <f>'Data Catalogue 2023_RSS'!Y97</f>
        <v>1</v>
      </c>
      <c r="D97" s="63">
        <f>'Data Catalogue 2023_RSS'!Z97</f>
        <v>1</v>
      </c>
      <c r="E97" s="63">
        <f>'Data Catalogue 2023_RSS'!AA97</f>
        <v>1</v>
      </c>
      <c r="F97" s="63">
        <f>'Data Catalogue 2023_RSS'!AB97</f>
        <v>0</v>
      </c>
      <c r="G97" s="63">
        <f>'Data Catalogue 2023_RSS'!AC97</f>
        <v>1</v>
      </c>
      <c r="H97" s="63">
        <f>'Data Catalogue 2023_RSS'!AD97</f>
        <v>1</v>
      </c>
      <c r="I97" s="63">
        <f>'Data Catalogue 2023_RSS'!AE97</f>
        <v>1</v>
      </c>
      <c r="J97" s="63">
        <f t="shared" si="2"/>
        <v>7</v>
      </c>
    </row>
    <row r="98" spans="1:10" x14ac:dyDescent="0.2">
      <c r="A98" s="75" t="str">
        <f>'Data Catalogue 2023_RSS'!D98</f>
        <v>18.9</v>
      </c>
      <c r="B98" s="63">
        <f>'Data Catalogue 2023_RSS'!X98</f>
        <v>1</v>
      </c>
      <c r="C98" s="63">
        <f>'Data Catalogue 2023_RSS'!Y98</f>
        <v>1</v>
      </c>
      <c r="D98" s="63">
        <f>'Data Catalogue 2023_RSS'!Z98</f>
        <v>1</v>
      </c>
      <c r="E98" s="63">
        <f>'Data Catalogue 2023_RSS'!AA98</f>
        <v>1</v>
      </c>
      <c r="F98" s="63">
        <f>'Data Catalogue 2023_RSS'!AB98</f>
        <v>0</v>
      </c>
      <c r="G98" s="63">
        <f>'Data Catalogue 2023_RSS'!AC98</f>
        <v>1</v>
      </c>
      <c r="H98" s="63">
        <f>'Data Catalogue 2023_RSS'!AD98</f>
        <v>1</v>
      </c>
      <c r="I98" s="63">
        <f>'Data Catalogue 2023_RSS'!AE98</f>
        <v>1</v>
      </c>
      <c r="J98" s="63">
        <f t="shared" si="2"/>
        <v>7</v>
      </c>
    </row>
    <row r="99" spans="1:10" x14ac:dyDescent="0.2">
      <c r="A99" s="75" t="str">
        <f>'Data Catalogue 2023_RSS'!D99</f>
        <v>19.1</v>
      </c>
      <c r="B99" s="63">
        <f>'Data Catalogue 2023_RSS'!X99</f>
        <v>1</v>
      </c>
      <c r="C99" s="63">
        <f>'Data Catalogue 2023_RSS'!Y99</f>
        <v>1</v>
      </c>
      <c r="D99" s="63">
        <f>'Data Catalogue 2023_RSS'!Z99</f>
        <v>1</v>
      </c>
      <c r="E99" s="63">
        <f>'Data Catalogue 2023_RSS'!AA99</f>
        <v>1</v>
      </c>
      <c r="F99" s="63">
        <f>'Data Catalogue 2023_RSS'!AB99</f>
        <v>0</v>
      </c>
      <c r="G99" s="63">
        <f>'Data Catalogue 2023_RSS'!AC99</f>
        <v>1</v>
      </c>
      <c r="H99" s="63">
        <f>'Data Catalogue 2023_RSS'!AD99</f>
        <v>1</v>
      </c>
      <c r="I99" s="63">
        <f>'Data Catalogue 2023_RSS'!AE99</f>
        <v>1</v>
      </c>
      <c r="J99" s="63">
        <f t="shared" si="2"/>
        <v>7</v>
      </c>
    </row>
    <row r="100" spans="1:10" x14ac:dyDescent="0.2">
      <c r="A100" s="75" t="str">
        <f>'Data Catalogue 2023_RSS'!D100</f>
        <v>19.2</v>
      </c>
      <c r="B100" s="63">
        <f>'Data Catalogue 2023_RSS'!X100</f>
        <v>1</v>
      </c>
      <c r="C100" s="63">
        <f>'Data Catalogue 2023_RSS'!Y100</f>
        <v>1</v>
      </c>
      <c r="D100" s="63">
        <f>'Data Catalogue 2023_RSS'!Z100</f>
        <v>1</v>
      </c>
      <c r="E100" s="63">
        <f>'Data Catalogue 2023_RSS'!AA100</f>
        <v>1</v>
      </c>
      <c r="F100" s="63">
        <f>'Data Catalogue 2023_RSS'!AB100</f>
        <v>0</v>
      </c>
      <c r="G100" s="63">
        <f>'Data Catalogue 2023_RSS'!AC100</f>
        <v>1</v>
      </c>
      <c r="H100" s="63">
        <f>'Data Catalogue 2023_RSS'!AD100</f>
        <v>1</v>
      </c>
      <c r="I100" s="63">
        <f>'Data Catalogue 2023_RSS'!AE100</f>
        <v>1</v>
      </c>
      <c r="J100" s="63">
        <f t="shared" si="2"/>
        <v>7</v>
      </c>
    </row>
    <row r="101" spans="1:10" x14ac:dyDescent="0.2">
      <c r="A101" s="75" t="str">
        <f>'Data Catalogue 2023_RSS'!D101</f>
        <v>19.3</v>
      </c>
      <c r="B101" s="63">
        <f>'Data Catalogue 2023_RSS'!X101</f>
        <v>1</v>
      </c>
      <c r="C101" s="63">
        <f>'Data Catalogue 2023_RSS'!Y101</f>
        <v>1</v>
      </c>
      <c r="D101" s="63">
        <f>'Data Catalogue 2023_RSS'!Z101</f>
        <v>1</v>
      </c>
      <c r="E101" s="63">
        <f>'Data Catalogue 2023_RSS'!AA101</f>
        <v>1</v>
      </c>
      <c r="F101" s="63">
        <f>'Data Catalogue 2023_RSS'!AB101</f>
        <v>0</v>
      </c>
      <c r="G101" s="63">
        <f>'Data Catalogue 2023_RSS'!AC101</f>
        <v>1</v>
      </c>
      <c r="H101" s="63">
        <f>'Data Catalogue 2023_RSS'!AD101</f>
        <v>1</v>
      </c>
      <c r="I101" s="63">
        <f>'Data Catalogue 2023_RSS'!AE101</f>
        <v>1</v>
      </c>
      <c r="J101" s="63">
        <f t="shared" si="2"/>
        <v>7</v>
      </c>
    </row>
    <row r="102" spans="1:10" x14ac:dyDescent="0.2">
      <c r="A102" s="75" t="str">
        <f>'Data Catalogue 2023_RSS'!D102</f>
        <v>19.4</v>
      </c>
      <c r="B102" s="63">
        <f>'Data Catalogue 2023_RSS'!X102</f>
        <v>1</v>
      </c>
      <c r="C102" s="63">
        <f>'Data Catalogue 2023_RSS'!Y102</f>
        <v>1</v>
      </c>
      <c r="D102" s="63">
        <f>'Data Catalogue 2023_RSS'!Z102</f>
        <v>1</v>
      </c>
      <c r="E102" s="63">
        <f>'Data Catalogue 2023_RSS'!AA102</f>
        <v>1</v>
      </c>
      <c r="F102" s="63">
        <f>'Data Catalogue 2023_RSS'!AB102</f>
        <v>0</v>
      </c>
      <c r="G102" s="63">
        <f>'Data Catalogue 2023_RSS'!AC102</f>
        <v>1</v>
      </c>
      <c r="H102" s="63">
        <f>'Data Catalogue 2023_RSS'!AD102</f>
        <v>1</v>
      </c>
      <c r="I102" s="63">
        <f>'Data Catalogue 2023_RSS'!AE102</f>
        <v>1</v>
      </c>
      <c r="J102" s="63">
        <f t="shared" si="2"/>
        <v>7</v>
      </c>
    </row>
    <row r="103" spans="1:10" x14ac:dyDescent="0.2">
      <c r="A103" s="75" t="str">
        <f>'Data Catalogue 2023_RSS'!D103</f>
        <v>19.5</v>
      </c>
      <c r="B103" s="63">
        <f>'Data Catalogue 2023_RSS'!X103</f>
        <v>1</v>
      </c>
      <c r="C103" s="63">
        <f>'Data Catalogue 2023_RSS'!Y103</f>
        <v>1</v>
      </c>
      <c r="D103" s="63">
        <f>'Data Catalogue 2023_RSS'!Z103</f>
        <v>1</v>
      </c>
      <c r="E103" s="63">
        <f>'Data Catalogue 2023_RSS'!AA103</f>
        <v>1</v>
      </c>
      <c r="F103" s="63">
        <f>'Data Catalogue 2023_RSS'!AB103</f>
        <v>0</v>
      </c>
      <c r="G103" s="63">
        <f>'Data Catalogue 2023_RSS'!AC103</f>
        <v>1</v>
      </c>
      <c r="H103" s="63">
        <f>'Data Catalogue 2023_RSS'!AD103</f>
        <v>1</v>
      </c>
      <c r="I103" s="63">
        <f>'Data Catalogue 2023_RSS'!AE103</f>
        <v>1</v>
      </c>
      <c r="J103" s="63">
        <f t="shared" si="2"/>
        <v>7</v>
      </c>
    </row>
    <row r="104" spans="1:10" x14ac:dyDescent="0.2">
      <c r="A104" s="75" t="str">
        <f>'Data Catalogue 2023_RSS'!D104</f>
        <v>20.1</v>
      </c>
      <c r="B104" s="63">
        <f>'Data Catalogue 2023_RSS'!X104</f>
        <v>1</v>
      </c>
      <c r="C104" s="63">
        <f>'Data Catalogue 2023_RSS'!Y104</f>
        <v>1</v>
      </c>
      <c r="D104" s="63">
        <f>'Data Catalogue 2023_RSS'!Z104</f>
        <v>1</v>
      </c>
      <c r="E104" s="63">
        <f>'Data Catalogue 2023_RSS'!AA104</f>
        <v>1</v>
      </c>
      <c r="F104" s="63">
        <f>'Data Catalogue 2023_RSS'!AB104</f>
        <v>0</v>
      </c>
      <c r="G104" s="63">
        <f>'Data Catalogue 2023_RSS'!AC104</f>
        <v>1</v>
      </c>
      <c r="H104" s="63">
        <f>'Data Catalogue 2023_RSS'!AD104</f>
        <v>1</v>
      </c>
      <c r="I104" s="63">
        <f>'Data Catalogue 2023_RSS'!AE104</f>
        <v>1</v>
      </c>
      <c r="J104" s="63">
        <f t="shared" si="2"/>
        <v>7</v>
      </c>
    </row>
    <row r="105" spans="1:10" x14ac:dyDescent="0.2">
      <c r="A105" s="75" t="str">
        <f>'Data Catalogue 2023_RSS'!D105</f>
        <v>20.2</v>
      </c>
      <c r="B105" s="63">
        <f>'Data Catalogue 2023_RSS'!X105</f>
        <v>1</v>
      </c>
      <c r="C105" s="63">
        <f>'Data Catalogue 2023_RSS'!Y105</f>
        <v>1</v>
      </c>
      <c r="D105" s="63">
        <f>'Data Catalogue 2023_RSS'!Z105</f>
        <v>1</v>
      </c>
      <c r="E105" s="63">
        <f>'Data Catalogue 2023_RSS'!AA105</f>
        <v>1</v>
      </c>
      <c r="F105" s="63">
        <f>'Data Catalogue 2023_RSS'!AB105</f>
        <v>0</v>
      </c>
      <c r="G105" s="63">
        <f>'Data Catalogue 2023_RSS'!AC105</f>
        <v>1</v>
      </c>
      <c r="H105" s="63">
        <f>'Data Catalogue 2023_RSS'!AD105</f>
        <v>1</v>
      </c>
      <c r="I105" s="63">
        <f>'Data Catalogue 2023_RSS'!AE105</f>
        <v>1</v>
      </c>
      <c r="J105" s="63">
        <f t="shared" si="2"/>
        <v>7</v>
      </c>
    </row>
    <row r="106" spans="1:10" x14ac:dyDescent="0.2">
      <c r="A106" s="75" t="str">
        <f>'Data Catalogue 2023_RSS'!D106</f>
        <v>20.3</v>
      </c>
      <c r="B106" s="63">
        <f>'Data Catalogue 2023_RSS'!X106</f>
        <v>1</v>
      </c>
      <c r="C106" s="63">
        <f>'Data Catalogue 2023_RSS'!Y106</f>
        <v>1</v>
      </c>
      <c r="D106" s="63">
        <f>'Data Catalogue 2023_RSS'!Z106</f>
        <v>1</v>
      </c>
      <c r="E106" s="63">
        <f>'Data Catalogue 2023_RSS'!AA106</f>
        <v>1</v>
      </c>
      <c r="F106" s="63">
        <f>'Data Catalogue 2023_RSS'!AB106</f>
        <v>0</v>
      </c>
      <c r="G106" s="63">
        <f>'Data Catalogue 2023_RSS'!AC106</f>
        <v>1</v>
      </c>
      <c r="H106" s="63">
        <f>'Data Catalogue 2023_RSS'!AD106</f>
        <v>1</v>
      </c>
      <c r="I106" s="63">
        <f>'Data Catalogue 2023_RSS'!AE106</f>
        <v>1</v>
      </c>
      <c r="J106" s="63">
        <f t="shared" si="2"/>
        <v>7</v>
      </c>
    </row>
    <row r="107" spans="1:10" x14ac:dyDescent="0.2">
      <c r="A107" s="75" t="str">
        <f>'Data Catalogue 2023_RSS'!D107</f>
        <v>20.4</v>
      </c>
      <c r="B107" s="63">
        <f>'Data Catalogue 2023_RSS'!X107</f>
        <v>1</v>
      </c>
      <c r="C107" s="63">
        <f>'Data Catalogue 2023_RSS'!Y107</f>
        <v>1</v>
      </c>
      <c r="D107" s="63">
        <f>'Data Catalogue 2023_RSS'!Z107</f>
        <v>1</v>
      </c>
      <c r="E107" s="63">
        <f>'Data Catalogue 2023_RSS'!AA107</f>
        <v>1</v>
      </c>
      <c r="F107" s="63">
        <f>'Data Catalogue 2023_RSS'!AB107</f>
        <v>0</v>
      </c>
      <c r="G107" s="63">
        <f>'Data Catalogue 2023_RSS'!AC107</f>
        <v>1</v>
      </c>
      <c r="H107" s="63">
        <f>'Data Catalogue 2023_RSS'!AD107</f>
        <v>1</v>
      </c>
      <c r="I107" s="63">
        <f>'Data Catalogue 2023_RSS'!AE107</f>
        <v>1</v>
      </c>
      <c r="J107" s="63">
        <f t="shared" si="2"/>
        <v>7</v>
      </c>
    </row>
    <row r="108" spans="1:10" x14ac:dyDescent="0.2">
      <c r="A108" s="75" t="str">
        <f>'Data Catalogue 2023_RSS'!D108</f>
        <v>21.1</v>
      </c>
      <c r="B108" s="63">
        <f>'Data Catalogue 2023_RSS'!X108</f>
        <v>1</v>
      </c>
      <c r="C108" s="63">
        <f>'Data Catalogue 2023_RSS'!Y108</f>
        <v>1</v>
      </c>
      <c r="D108" s="63">
        <f>'Data Catalogue 2023_RSS'!Z108</f>
        <v>1</v>
      </c>
      <c r="E108" s="63">
        <f>'Data Catalogue 2023_RSS'!AA108</f>
        <v>1</v>
      </c>
      <c r="F108" s="63">
        <f>'Data Catalogue 2023_RSS'!AB108</f>
        <v>0</v>
      </c>
      <c r="G108" s="63">
        <f>'Data Catalogue 2023_RSS'!AC108</f>
        <v>1</v>
      </c>
      <c r="H108" s="63">
        <f>'Data Catalogue 2023_RSS'!AD108</f>
        <v>1</v>
      </c>
      <c r="I108" s="63">
        <f>'Data Catalogue 2023_RSS'!AE108</f>
        <v>1</v>
      </c>
      <c r="J108" s="63">
        <f t="shared" si="2"/>
        <v>7</v>
      </c>
    </row>
    <row r="109" spans="1:10" x14ac:dyDescent="0.2">
      <c r="A109" s="75" t="str">
        <f>'Data Catalogue 2023_RSS'!D109</f>
        <v>22.1</v>
      </c>
      <c r="B109" s="63">
        <f>'Data Catalogue 2023_RSS'!X109</f>
        <v>0</v>
      </c>
      <c r="C109" s="63">
        <f>'Data Catalogue 2023_RSS'!Y109</f>
        <v>1</v>
      </c>
      <c r="D109" s="63">
        <f>'Data Catalogue 2023_RSS'!Z109</f>
        <v>0</v>
      </c>
      <c r="E109" s="63">
        <f>'Data Catalogue 2023_RSS'!AA109</f>
        <v>1</v>
      </c>
      <c r="F109" s="63">
        <f>'Data Catalogue 2023_RSS'!AB109</f>
        <v>0</v>
      </c>
      <c r="G109" s="63">
        <f>'Data Catalogue 2023_RSS'!AC109</f>
        <v>1</v>
      </c>
      <c r="H109" s="63">
        <f>'Data Catalogue 2023_RSS'!AD109</f>
        <v>0</v>
      </c>
      <c r="I109" s="63">
        <f>'Data Catalogue 2023_RSS'!AE109</f>
        <v>0</v>
      </c>
      <c r="J109" s="63">
        <f t="shared" si="2"/>
        <v>3</v>
      </c>
    </row>
    <row r="110" spans="1:10" x14ac:dyDescent="0.2">
      <c r="A110" s="75" t="str">
        <f>'Data Catalogue 2023_RSS'!D110</f>
        <v>22.2</v>
      </c>
      <c r="B110" s="63">
        <f>'Data Catalogue 2023_RSS'!X110</f>
        <v>0</v>
      </c>
      <c r="C110" s="63">
        <f>'Data Catalogue 2023_RSS'!Y110</f>
        <v>1</v>
      </c>
      <c r="D110" s="63">
        <f>'Data Catalogue 2023_RSS'!Z110</f>
        <v>0</v>
      </c>
      <c r="E110" s="63">
        <f>'Data Catalogue 2023_RSS'!AA110</f>
        <v>1</v>
      </c>
      <c r="F110" s="63">
        <f>'Data Catalogue 2023_RSS'!AB110</f>
        <v>0</v>
      </c>
      <c r="G110" s="63">
        <f>'Data Catalogue 2023_RSS'!AC110</f>
        <v>1</v>
      </c>
      <c r="H110" s="63">
        <f>'Data Catalogue 2023_RSS'!AD110</f>
        <v>0</v>
      </c>
      <c r="I110" s="63">
        <f>'Data Catalogue 2023_RSS'!AE110</f>
        <v>0</v>
      </c>
      <c r="J110" s="63">
        <f t="shared" si="2"/>
        <v>3</v>
      </c>
    </row>
    <row r="111" spans="1:10" x14ac:dyDescent="0.2">
      <c r="A111" s="75" t="str">
        <f>'Data Catalogue 2023_RSS'!D111</f>
        <v>23.1</v>
      </c>
      <c r="B111" s="63">
        <f>'Data Catalogue 2023_RSS'!X111</f>
        <v>0</v>
      </c>
      <c r="C111" s="63">
        <f>'Data Catalogue 2023_RSS'!Y111</f>
        <v>0</v>
      </c>
      <c r="D111" s="63">
        <f>'Data Catalogue 2023_RSS'!Z111</f>
        <v>0</v>
      </c>
      <c r="E111" s="63">
        <f>'Data Catalogue 2023_RSS'!AA111</f>
        <v>1</v>
      </c>
      <c r="F111" s="63">
        <f>'Data Catalogue 2023_RSS'!AB111</f>
        <v>0</v>
      </c>
      <c r="G111" s="63">
        <f>'Data Catalogue 2023_RSS'!AC111</f>
        <v>0</v>
      </c>
      <c r="H111" s="63">
        <f>'Data Catalogue 2023_RSS'!AD111</f>
        <v>0</v>
      </c>
      <c r="I111" s="63">
        <f>'Data Catalogue 2023_RSS'!AE111</f>
        <v>0</v>
      </c>
      <c r="J111" s="63">
        <f t="shared" si="2"/>
        <v>1</v>
      </c>
    </row>
    <row r="112" spans="1:10" x14ac:dyDescent="0.2">
      <c r="A112" s="75" t="str">
        <f>'Data Catalogue 2023_RSS'!D112</f>
        <v>23.2</v>
      </c>
      <c r="B112" s="63">
        <f>'Data Catalogue 2023_RSS'!X112</f>
        <v>0</v>
      </c>
      <c r="C112" s="63">
        <f>'Data Catalogue 2023_RSS'!Y112</f>
        <v>0</v>
      </c>
      <c r="D112" s="63">
        <f>'Data Catalogue 2023_RSS'!Z112</f>
        <v>0</v>
      </c>
      <c r="E112" s="63">
        <f>'Data Catalogue 2023_RSS'!AA112</f>
        <v>1</v>
      </c>
      <c r="F112" s="63">
        <f>'Data Catalogue 2023_RSS'!AB112</f>
        <v>0</v>
      </c>
      <c r="G112" s="63">
        <f>'Data Catalogue 2023_RSS'!AC112</f>
        <v>0</v>
      </c>
      <c r="H112" s="63">
        <f>'Data Catalogue 2023_RSS'!AD112</f>
        <v>0</v>
      </c>
      <c r="I112" s="63">
        <f>'Data Catalogue 2023_RSS'!AE112</f>
        <v>0</v>
      </c>
      <c r="J112" s="63">
        <f t="shared" si="2"/>
        <v>1</v>
      </c>
    </row>
    <row r="113" spans="1:10" x14ac:dyDescent="0.2">
      <c r="A113" s="75" t="str">
        <f>'Data Catalogue 2023_RSS'!D113</f>
        <v>24.1</v>
      </c>
      <c r="B113" s="63">
        <f>'Data Catalogue 2023_RSS'!X113</f>
        <v>1</v>
      </c>
      <c r="C113" s="63">
        <f>'Data Catalogue 2023_RSS'!Y113</f>
        <v>1</v>
      </c>
      <c r="D113" s="63">
        <f>'Data Catalogue 2023_RSS'!Z113</f>
        <v>1</v>
      </c>
      <c r="E113" s="63">
        <f>'Data Catalogue 2023_RSS'!AA113</f>
        <v>0</v>
      </c>
      <c r="F113" s="63">
        <f>'Data Catalogue 2023_RSS'!AB113</f>
        <v>0</v>
      </c>
      <c r="G113" s="63">
        <f>'Data Catalogue 2023_RSS'!AC113</f>
        <v>0</v>
      </c>
      <c r="H113" s="63">
        <f>'Data Catalogue 2023_RSS'!AD113</f>
        <v>0</v>
      </c>
      <c r="I113" s="63">
        <f>'Data Catalogue 2023_RSS'!AE113</f>
        <v>0</v>
      </c>
      <c r="J113" s="63">
        <f t="shared" si="2"/>
        <v>3</v>
      </c>
    </row>
    <row r="114" spans="1:10" x14ac:dyDescent="0.2">
      <c r="A114" s="75" t="str">
        <f>'Data Catalogue 2023_RSS'!D114</f>
        <v>25.1</v>
      </c>
      <c r="B114" s="63">
        <f>'Data Catalogue 2023_RSS'!X114</f>
        <v>0</v>
      </c>
      <c r="C114" s="63">
        <f>'Data Catalogue 2023_RSS'!Y114</f>
        <v>0</v>
      </c>
      <c r="D114" s="63">
        <f>'Data Catalogue 2023_RSS'!Z114</f>
        <v>1</v>
      </c>
      <c r="E114" s="63">
        <f>'Data Catalogue 2023_RSS'!AA114</f>
        <v>1</v>
      </c>
      <c r="F114" s="63">
        <f>'Data Catalogue 2023_RSS'!AB114</f>
        <v>1</v>
      </c>
      <c r="G114" s="63">
        <f>'Data Catalogue 2023_RSS'!AC114</f>
        <v>0</v>
      </c>
      <c r="H114" s="63">
        <f>'Data Catalogue 2023_RSS'!AD114</f>
        <v>1</v>
      </c>
      <c r="I114" s="63">
        <f>'Data Catalogue 2023_RSS'!AE114</f>
        <v>1</v>
      </c>
      <c r="J114" s="63">
        <f t="shared" si="2"/>
        <v>5</v>
      </c>
    </row>
    <row r="115" spans="1:10" x14ac:dyDescent="0.2">
      <c r="A115" s="75" t="str">
        <f>'Data Catalogue 2023_RSS'!D115</f>
        <v>25.2</v>
      </c>
      <c r="B115" s="63">
        <f>'Data Catalogue 2023_RSS'!X115</f>
        <v>0</v>
      </c>
      <c r="C115" s="63">
        <f>'Data Catalogue 2023_RSS'!Y115</f>
        <v>0</v>
      </c>
      <c r="D115" s="63">
        <f>'Data Catalogue 2023_RSS'!Z115</f>
        <v>1</v>
      </c>
      <c r="E115" s="63">
        <f>'Data Catalogue 2023_RSS'!AA115</f>
        <v>1</v>
      </c>
      <c r="F115" s="63">
        <f>'Data Catalogue 2023_RSS'!AB115</f>
        <v>1</v>
      </c>
      <c r="G115" s="63">
        <f>'Data Catalogue 2023_RSS'!AC115</f>
        <v>0</v>
      </c>
      <c r="H115" s="63">
        <f>'Data Catalogue 2023_RSS'!AD115</f>
        <v>1</v>
      </c>
      <c r="I115" s="63">
        <f>'Data Catalogue 2023_RSS'!AE115</f>
        <v>1</v>
      </c>
      <c r="J115" s="63">
        <f t="shared" si="2"/>
        <v>5</v>
      </c>
    </row>
    <row r="116" spans="1:10" x14ac:dyDescent="0.2">
      <c r="A116" s="75" t="str">
        <f>'Data Catalogue 2023_RSS'!D116</f>
        <v>26.1</v>
      </c>
      <c r="B116" s="63">
        <f>'Data Catalogue 2023_RSS'!X116</f>
        <v>0</v>
      </c>
      <c r="C116" s="63">
        <f>'Data Catalogue 2023_RSS'!Y116</f>
        <v>0</v>
      </c>
      <c r="D116" s="63">
        <f>'Data Catalogue 2023_RSS'!Z116</f>
        <v>1</v>
      </c>
      <c r="E116" s="63">
        <f>'Data Catalogue 2023_RSS'!AA116</f>
        <v>1</v>
      </c>
      <c r="F116" s="63">
        <f>'Data Catalogue 2023_RSS'!AB116</f>
        <v>0</v>
      </c>
      <c r="G116" s="63">
        <f>'Data Catalogue 2023_RSS'!AC116</f>
        <v>0</v>
      </c>
      <c r="H116" s="63">
        <f>'Data Catalogue 2023_RSS'!AD116</f>
        <v>0</v>
      </c>
      <c r="I116" s="63">
        <f>'Data Catalogue 2023_RSS'!AE116</f>
        <v>0</v>
      </c>
      <c r="J116" s="63">
        <f t="shared" si="2"/>
        <v>2</v>
      </c>
    </row>
    <row r="117" spans="1:10" x14ac:dyDescent="0.2">
      <c r="A117" s="75" t="str">
        <f>'Data Catalogue 2023_RSS'!D117</f>
        <v>27.1</v>
      </c>
      <c r="B117" s="63">
        <f>'Data Catalogue 2023_RSS'!X117</f>
        <v>1</v>
      </c>
      <c r="C117" s="63">
        <f>'Data Catalogue 2023_RSS'!Y117</f>
        <v>0</v>
      </c>
      <c r="D117" s="63">
        <f>'Data Catalogue 2023_RSS'!Z117</f>
        <v>0</v>
      </c>
      <c r="E117" s="63">
        <f>'Data Catalogue 2023_RSS'!AA117</f>
        <v>1</v>
      </c>
      <c r="F117" s="63">
        <f>'Data Catalogue 2023_RSS'!AB117</f>
        <v>1</v>
      </c>
      <c r="G117" s="63">
        <f>'Data Catalogue 2023_RSS'!AC117</f>
        <v>0</v>
      </c>
      <c r="H117" s="63">
        <f>'Data Catalogue 2023_RSS'!AD117</f>
        <v>0</v>
      </c>
      <c r="I117" s="63">
        <f>'Data Catalogue 2023_RSS'!AE117</f>
        <v>0</v>
      </c>
      <c r="J117" s="63">
        <f t="shared" si="2"/>
        <v>3</v>
      </c>
    </row>
    <row r="118" spans="1:10" x14ac:dyDescent="0.2">
      <c r="A118" s="75" t="str">
        <f>'Data Catalogue 2023_RSS'!D118</f>
        <v>27.2</v>
      </c>
      <c r="B118" s="63">
        <f>'Data Catalogue 2023_RSS'!X118</f>
        <v>1</v>
      </c>
      <c r="C118" s="63">
        <f>'Data Catalogue 2023_RSS'!Y118</f>
        <v>0</v>
      </c>
      <c r="D118" s="63">
        <f>'Data Catalogue 2023_RSS'!Z118</f>
        <v>0</v>
      </c>
      <c r="E118" s="63">
        <f>'Data Catalogue 2023_RSS'!AA118</f>
        <v>1</v>
      </c>
      <c r="F118" s="63">
        <f>'Data Catalogue 2023_RSS'!AB118</f>
        <v>1</v>
      </c>
      <c r="G118" s="63">
        <f>'Data Catalogue 2023_RSS'!AC118</f>
        <v>0</v>
      </c>
      <c r="H118" s="63">
        <f>'Data Catalogue 2023_RSS'!AD118</f>
        <v>0</v>
      </c>
      <c r="I118" s="63">
        <f>'Data Catalogue 2023_RSS'!AE118</f>
        <v>0</v>
      </c>
      <c r="J118" s="63">
        <f t="shared" si="2"/>
        <v>3</v>
      </c>
    </row>
    <row r="119" spans="1:10" x14ac:dyDescent="0.2">
      <c r="A119" s="75" t="str">
        <f>'Data Catalogue 2023_RSS'!D119</f>
        <v>27.3</v>
      </c>
      <c r="B119" s="63">
        <f>'Data Catalogue 2023_RSS'!X119</f>
        <v>1</v>
      </c>
      <c r="C119" s="63">
        <f>'Data Catalogue 2023_RSS'!Y119</f>
        <v>0</v>
      </c>
      <c r="D119" s="63">
        <f>'Data Catalogue 2023_RSS'!Z119</f>
        <v>0</v>
      </c>
      <c r="E119" s="63">
        <f>'Data Catalogue 2023_RSS'!AA119</f>
        <v>1</v>
      </c>
      <c r="F119" s="63">
        <f>'Data Catalogue 2023_RSS'!AB119</f>
        <v>1</v>
      </c>
      <c r="G119" s="63">
        <f>'Data Catalogue 2023_RSS'!AC119</f>
        <v>0</v>
      </c>
      <c r="H119" s="63">
        <f>'Data Catalogue 2023_RSS'!AD119</f>
        <v>0</v>
      </c>
      <c r="I119" s="63">
        <f>'Data Catalogue 2023_RSS'!AE119</f>
        <v>0</v>
      </c>
      <c r="J119" s="63">
        <f t="shared" si="2"/>
        <v>3</v>
      </c>
    </row>
    <row r="120" spans="1:10" x14ac:dyDescent="0.2">
      <c r="A120" s="75" t="str">
        <f>'Data Catalogue 2023_RSS'!D120</f>
        <v>27.4</v>
      </c>
      <c r="B120" s="63">
        <f>'Data Catalogue 2023_RSS'!X120</f>
        <v>1</v>
      </c>
      <c r="C120" s="63">
        <f>'Data Catalogue 2023_RSS'!Y120</f>
        <v>0</v>
      </c>
      <c r="D120" s="63">
        <f>'Data Catalogue 2023_RSS'!Z120</f>
        <v>0</v>
      </c>
      <c r="E120" s="63">
        <f>'Data Catalogue 2023_RSS'!AA120</f>
        <v>1</v>
      </c>
      <c r="F120" s="63">
        <f>'Data Catalogue 2023_RSS'!AB120</f>
        <v>1</v>
      </c>
      <c r="G120" s="63">
        <f>'Data Catalogue 2023_RSS'!AC120</f>
        <v>0</v>
      </c>
      <c r="H120" s="63">
        <f>'Data Catalogue 2023_RSS'!AD120</f>
        <v>0</v>
      </c>
      <c r="I120" s="63">
        <f>'Data Catalogue 2023_RSS'!AE120</f>
        <v>0</v>
      </c>
      <c r="J120" s="63">
        <f t="shared" si="2"/>
        <v>3</v>
      </c>
    </row>
    <row r="121" spans="1:10" x14ac:dyDescent="0.2">
      <c r="A121" s="75" t="str">
        <f>'Data Catalogue 2023_RSS'!D121</f>
        <v>27.5</v>
      </c>
      <c r="B121" s="63">
        <f>'Data Catalogue 2023_RSS'!X121</f>
        <v>1</v>
      </c>
      <c r="C121" s="63">
        <f>'Data Catalogue 2023_RSS'!Y121</f>
        <v>0</v>
      </c>
      <c r="D121" s="63">
        <f>'Data Catalogue 2023_RSS'!Z121</f>
        <v>0</v>
      </c>
      <c r="E121" s="63">
        <f>'Data Catalogue 2023_RSS'!AA121</f>
        <v>1</v>
      </c>
      <c r="F121" s="63">
        <f>'Data Catalogue 2023_RSS'!AB121</f>
        <v>1</v>
      </c>
      <c r="G121" s="63">
        <f>'Data Catalogue 2023_RSS'!AC121</f>
        <v>0</v>
      </c>
      <c r="H121" s="63">
        <f>'Data Catalogue 2023_RSS'!AD121</f>
        <v>0</v>
      </c>
      <c r="I121" s="63">
        <f>'Data Catalogue 2023_RSS'!AE121</f>
        <v>0</v>
      </c>
      <c r="J121" s="63">
        <f t="shared" si="2"/>
        <v>3</v>
      </c>
    </row>
    <row r="122" spans="1:10" x14ac:dyDescent="0.2">
      <c r="A122" s="75" t="str">
        <f>'Data Catalogue 2023_RSS'!D122</f>
        <v>27.6</v>
      </c>
      <c r="B122" s="63">
        <f>'Data Catalogue 2023_RSS'!X122</f>
        <v>1</v>
      </c>
      <c r="C122" s="63">
        <f>'Data Catalogue 2023_RSS'!Y122</f>
        <v>0</v>
      </c>
      <c r="D122" s="63">
        <f>'Data Catalogue 2023_RSS'!Z122</f>
        <v>0</v>
      </c>
      <c r="E122" s="63">
        <f>'Data Catalogue 2023_RSS'!AA122</f>
        <v>1</v>
      </c>
      <c r="F122" s="63">
        <f>'Data Catalogue 2023_RSS'!AB122</f>
        <v>1</v>
      </c>
      <c r="G122" s="63">
        <f>'Data Catalogue 2023_RSS'!AC122</f>
        <v>0</v>
      </c>
      <c r="H122" s="63">
        <f>'Data Catalogue 2023_RSS'!AD122</f>
        <v>0</v>
      </c>
      <c r="I122" s="63">
        <f>'Data Catalogue 2023_RSS'!AE122</f>
        <v>0</v>
      </c>
      <c r="J122" s="63">
        <f t="shared" si="2"/>
        <v>3</v>
      </c>
    </row>
    <row r="123" spans="1:10" x14ac:dyDescent="0.2">
      <c r="A123" s="75" t="str">
        <f>'Data Catalogue 2023_RSS'!D123</f>
        <v>28.1</v>
      </c>
      <c r="B123" s="63">
        <f>'Data Catalogue 2023_RSS'!X123</f>
        <v>0</v>
      </c>
      <c r="C123" s="63">
        <f>'Data Catalogue 2023_RSS'!Y123</f>
        <v>1</v>
      </c>
      <c r="D123" s="63">
        <f>'Data Catalogue 2023_RSS'!Z123</f>
        <v>0</v>
      </c>
      <c r="E123" s="63">
        <f>'Data Catalogue 2023_RSS'!AA123</f>
        <v>0</v>
      </c>
      <c r="F123" s="63">
        <f>'Data Catalogue 2023_RSS'!AB123</f>
        <v>0</v>
      </c>
      <c r="G123" s="63">
        <f>'Data Catalogue 2023_RSS'!AC123</f>
        <v>0</v>
      </c>
      <c r="H123" s="63">
        <f>'Data Catalogue 2023_RSS'!AD123</f>
        <v>1</v>
      </c>
      <c r="I123" s="63">
        <f>'Data Catalogue 2023_RSS'!AE123</f>
        <v>1</v>
      </c>
      <c r="J123" s="63">
        <f t="shared" si="2"/>
        <v>3</v>
      </c>
    </row>
    <row r="124" spans="1:10" x14ac:dyDescent="0.2">
      <c r="A124" s="75" t="str">
        <f>'Data Catalogue 2023_RSS'!D124</f>
        <v>28.2</v>
      </c>
      <c r="B124" s="63">
        <f>'Data Catalogue 2023_RSS'!X124</f>
        <v>0</v>
      </c>
      <c r="C124" s="63">
        <f>'Data Catalogue 2023_RSS'!Y124</f>
        <v>1</v>
      </c>
      <c r="D124" s="63">
        <f>'Data Catalogue 2023_RSS'!Z124</f>
        <v>0</v>
      </c>
      <c r="E124" s="63">
        <f>'Data Catalogue 2023_RSS'!AA124</f>
        <v>0</v>
      </c>
      <c r="F124" s="63">
        <f>'Data Catalogue 2023_RSS'!AB124</f>
        <v>0</v>
      </c>
      <c r="G124" s="63">
        <f>'Data Catalogue 2023_RSS'!AC124</f>
        <v>0</v>
      </c>
      <c r="H124" s="63">
        <f>'Data Catalogue 2023_RSS'!AD124</f>
        <v>1</v>
      </c>
      <c r="I124" s="63">
        <f>'Data Catalogue 2023_RSS'!AE124</f>
        <v>1</v>
      </c>
      <c r="J124" s="63">
        <f t="shared" si="2"/>
        <v>3</v>
      </c>
    </row>
    <row r="125" spans="1:10" x14ac:dyDescent="0.2">
      <c r="A125" s="75" t="str">
        <f>'Data Catalogue 2023_RSS'!D125</f>
        <v>29.1</v>
      </c>
      <c r="B125" s="63">
        <f>'Data Catalogue 2023_RSS'!X125</f>
        <v>1</v>
      </c>
      <c r="C125" s="63">
        <f>'Data Catalogue 2023_RSS'!Y125</f>
        <v>0</v>
      </c>
      <c r="D125" s="63">
        <f>'Data Catalogue 2023_RSS'!Z125</f>
        <v>0</v>
      </c>
      <c r="E125" s="63">
        <f>'Data Catalogue 2023_RSS'!AA125</f>
        <v>1</v>
      </c>
      <c r="F125" s="63">
        <f>'Data Catalogue 2023_RSS'!AB125</f>
        <v>0</v>
      </c>
      <c r="G125" s="63">
        <f>'Data Catalogue 2023_RSS'!AC125</f>
        <v>0</v>
      </c>
      <c r="H125" s="63">
        <f>'Data Catalogue 2023_RSS'!AD125</f>
        <v>0</v>
      </c>
      <c r="I125" s="63">
        <f>'Data Catalogue 2023_RSS'!AE125</f>
        <v>0</v>
      </c>
      <c r="J125" s="63">
        <f t="shared" si="2"/>
        <v>2</v>
      </c>
    </row>
    <row r="126" spans="1:10" x14ac:dyDescent="0.2">
      <c r="A126" s="75" t="str">
        <f>'Data Catalogue 2023_RSS'!D126</f>
        <v>30.1</v>
      </c>
      <c r="B126" s="63">
        <f>'Data Catalogue 2023_RSS'!X126</f>
        <v>1</v>
      </c>
      <c r="C126" s="63">
        <f>'Data Catalogue 2023_RSS'!Y126</f>
        <v>0</v>
      </c>
      <c r="D126" s="63">
        <f>'Data Catalogue 2023_RSS'!Z126</f>
        <v>0</v>
      </c>
      <c r="E126" s="63">
        <f>'Data Catalogue 2023_RSS'!AA126</f>
        <v>1</v>
      </c>
      <c r="F126" s="63">
        <f>'Data Catalogue 2023_RSS'!AB126</f>
        <v>0</v>
      </c>
      <c r="G126" s="63">
        <f>'Data Catalogue 2023_RSS'!AC126</f>
        <v>0</v>
      </c>
      <c r="H126" s="63">
        <f>'Data Catalogue 2023_RSS'!AD126</f>
        <v>0</v>
      </c>
      <c r="I126" s="63">
        <f>'Data Catalogue 2023_RSS'!AE126</f>
        <v>0</v>
      </c>
      <c r="J126" s="63">
        <f t="shared" si="2"/>
        <v>2</v>
      </c>
    </row>
    <row r="127" spans="1:10" x14ac:dyDescent="0.2">
      <c r="A127" s="75" t="str">
        <f>'Data Catalogue 2023_RSS'!D127</f>
        <v>30.2</v>
      </c>
      <c r="B127" s="63">
        <f>'Data Catalogue 2023_RSS'!X127</f>
        <v>1</v>
      </c>
      <c r="C127" s="63">
        <f>'Data Catalogue 2023_RSS'!Y127</f>
        <v>0</v>
      </c>
      <c r="D127" s="63">
        <f>'Data Catalogue 2023_RSS'!Z127</f>
        <v>0</v>
      </c>
      <c r="E127" s="63">
        <f>'Data Catalogue 2023_RSS'!AA127</f>
        <v>1</v>
      </c>
      <c r="F127" s="63">
        <f>'Data Catalogue 2023_RSS'!AB127</f>
        <v>0</v>
      </c>
      <c r="G127" s="63">
        <f>'Data Catalogue 2023_RSS'!AC127</f>
        <v>0</v>
      </c>
      <c r="H127" s="63">
        <f>'Data Catalogue 2023_RSS'!AD127</f>
        <v>0</v>
      </c>
      <c r="I127" s="63">
        <f>'Data Catalogue 2023_RSS'!AE127</f>
        <v>0</v>
      </c>
      <c r="J127" s="63">
        <f t="shared" si="2"/>
        <v>2</v>
      </c>
    </row>
    <row r="128" spans="1:10" x14ac:dyDescent="0.2">
      <c r="A128" s="75" t="str">
        <f>'Data Catalogue 2023_RSS'!D128</f>
        <v>30.3</v>
      </c>
      <c r="B128" s="63">
        <f>'Data Catalogue 2023_RSS'!X128</f>
        <v>1</v>
      </c>
      <c r="C128" s="63">
        <f>'Data Catalogue 2023_RSS'!Y128</f>
        <v>0</v>
      </c>
      <c r="D128" s="63">
        <f>'Data Catalogue 2023_RSS'!Z128</f>
        <v>0</v>
      </c>
      <c r="E128" s="63">
        <f>'Data Catalogue 2023_RSS'!AA128</f>
        <v>1</v>
      </c>
      <c r="F128" s="63">
        <f>'Data Catalogue 2023_RSS'!AB128</f>
        <v>0</v>
      </c>
      <c r="G128" s="63">
        <f>'Data Catalogue 2023_RSS'!AC128</f>
        <v>0</v>
      </c>
      <c r="H128" s="63">
        <f>'Data Catalogue 2023_RSS'!AD128</f>
        <v>0</v>
      </c>
      <c r="I128" s="63">
        <f>'Data Catalogue 2023_RSS'!AE128</f>
        <v>0</v>
      </c>
      <c r="J128" s="63">
        <f t="shared" si="2"/>
        <v>2</v>
      </c>
    </row>
    <row r="129" spans="1:10" x14ac:dyDescent="0.2">
      <c r="A129" s="75" t="str">
        <f>'Data Catalogue 2023_RSS'!D129</f>
        <v>30.4</v>
      </c>
      <c r="B129" s="63">
        <f>'Data Catalogue 2023_RSS'!X129</f>
        <v>1</v>
      </c>
      <c r="C129" s="63">
        <f>'Data Catalogue 2023_RSS'!Y129</f>
        <v>0</v>
      </c>
      <c r="D129" s="63">
        <f>'Data Catalogue 2023_RSS'!Z129</f>
        <v>0</v>
      </c>
      <c r="E129" s="63">
        <f>'Data Catalogue 2023_RSS'!AA129</f>
        <v>1</v>
      </c>
      <c r="F129" s="63">
        <f>'Data Catalogue 2023_RSS'!AB129</f>
        <v>0</v>
      </c>
      <c r="G129" s="63">
        <f>'Data Catalogue 2023_RSS'!AC129</f>
        <v>0</v>
      </c>
      <c r="H129" s="63">
        <f>'Data Catalogue 2023_RSS'!AD129</f>
        <v>0</v>
      </c>
      <c r="I129" s="63">
        <f>'Data Catalogue 2023_RSS'!AE129</f>
        <v>0</v>
      </c>
      <c r="J129" s="63">
        <f t="shared" si="2"/>
        <v>2</v>
      </c>
    </row>
    <row r="130" spans="1:10" x14ac:dyDescent="0.2">
      <c r="A130" s="75" t="str">
        <f>'Data Catalogue 2023_RSS'!D130</f>
        <v>30.5</v>
      </c>
      <c r="B130" s="63">
        <f>'Data Catalogue 2023_RSS'!X130</f>
        <v>1</v>
      </c>
      <c r="C130" s="63">
        <f>'Data Catalogue 2023_RSS'!Y130</f>
        <v>0</v>
      </c>
      <c r="D130" s="63">
        <f>'Data Catalogue 2023_RSS'!Z130</f>
        <v>0</v>
      </c>
      <c r="E130" s="63">
        <f>'Data Catalogue 2023_RSS'!AA130</f>
        <v>1</v>
      </c>
      <c r="F130" s="63">
        <f>'Data Catalogue 2023_RSS'!AB130</f>
        <v>0</v>
      </c>
      <c r="G130" s="63">
        <f>'Data Catalogue 2023_RSS'!AC130</f>
        <v>0</v>
      </c>
      <c r="H130" s="63">
        <f>'Data Catalogue 2023_RSS'!AD130</f>
        <v>0</v>
      </c>
      <c r="I130" s="63">
        <f>'Data Catalogue 2023_RSS'!AE130</f>
        <v>0</v>
      </c>
      <c r="J130" s="63">
        <f t="shared" si="2"/>
        <v>2</v>
      </c>
    </row>
    <row r="131" spans="1:10" x14ac:dyDescent="0.2">
      <c r="A131" s="75" t="str">
        <f>'Data Catalogue 2023_RSS'!D131</f>
        <v>30.6</v>
      </c>
      <c r="B131" s="63">
        <f>'Data Catalogue 2023_RSS'!X131</f>
        <v>1</v>
      </c>
      <c r="C131" s="63">
        <f>'Data Catalogue 2023_RSS'!Y131</f>
        <v>0</v>
      </c>
      <c r="D131" s="63">
        <f>'Data Catalogue 2023_RSS'!Z131</f>
        <v>0</v>
      </c>
      <c r="E131" s="63">
        <f>'Data Catalogue 2023_RSS'!AA131</f>
        <v>1</v>
      </c>
      <c r="F131" s="63">
        <f>'Data Catalogue 2023_RSS'!AB131</f>
        <v>0</v>
      </c>
      <c r="G131" s="63">
        <f>'Data Catalogue 2023_RSS'!AC131</f>
        <v>0</v>
      </c>
      <c r="H131" s="63">
        <f>'Data Catalogue 2023_RSS'!AD131</f>
        <v>0</v>
      </c>
      <c r="I131" s="63">
        <f>'Data Catalogue 2023_RSS'!AE131</f>
        <v>0</v>
      </c>
      <c r="J131" s="63">
        <f t="shared" si="2"/>
        <v>2</v>
      </c>
    </row>
    <row r="132" spans="1:10" x14ac:dyDescent="0.2">
      <c r="A132" s="75" t="str">
        <f>'Data Catalogue 2023_RSS'!D132</f>
        <v>30.7</v>
      </c>
      <c r="B132" s="63">
        <f>'Data Catalogue 2023_RSS'!X132</f>
        <v>1</v>
      </c>
      <c r="C132" s="63">
        <f>'Data Catalogue 2023_RSS'!Y132</f>
        <v>0</v>
      </c>
      <c r="D132" s="63">
        <f>'Data Catalogue 2023_RSS'!Z132</f>
        <v>0</v>
      </c>
      <c r="E132" s="63">
        <f>'Data Catalogue 2023_RSS'!AA132</f>
        <v>1</v>
      </c>
      <c r="F132" s="63">
        <f>'Data Catalogue 2023_RSS'!AB132</f>
        <v>0</v>
      </c>
      <c r="G132" s="63">
        <f>'Data Catalogue 2023_RSS'!AC132</f>
        <v>0</v>
      </c>
      <c r="H132" s="63">
        <f>'Data Catalogue 2023_RSS'!AD132</f>
        <v>0</v>
      </c>
      <c r="I132" s="63">
        <f>'Data Catalogue 2023_RSS'!AE132</f>
        <v>0</v>
      </c>
      <c r="J132" s="63">
        <f t="shared" ref="J132:J195" si="3">SUM(B132:I132)</f>
        <v>2</v>
      </c>
    </row>
    <row r="133" spans="1:10" x14ac:dyDescent="0.2">
      <c r="A133" s="75" t="str">
        <f>'Data Catalogue 2023_RSS'!D133</f>
        <v>31.1</v>
      </c>
      <c r="B133" s="63">
        <f>'Data Catalogue 2023_RSS'!X133</f>
        <v>0</v>
      </c>
      <c r="C133" s="63">
        <f>'Data Catalogue 2023_RSS'!Y133</f>
        <v>1</v>
      </c>
      <c r="D133" s="63">
        <f>'Data Catalogue 2023_RSS'!Z133</f>
        <v>1</v>
      </c>
      <c r="E133" s="63">
        <f>'Data Catalogue 2023_RSS'!AA133</f>
        <v>0</v>
      </c>
      <c r="F133" s="63">
        <f>'Data Catalogue 2023_RSS'!AB133</f>
        <v>0</v>
      </c>
      <c r="G133" s="63">
        <f>'Data Catalogue 2023_RSS'!AC133</f>
        <v>0</v>
      </c>
      <c r="H133" s="63">
        <f>'Data Catalogue 2023_RSS'!AD133</f>
        <v>1</v>
      </c>
      <c r="I133" s="63">
        <f>'Data Catalogue 2023_RSS'!AE133</f>
        <v>1</v>
      </c>
      <c r="J133" s="63">
        <f t="shared" si="3"/>
        <v>4</v>
      </c>
    </row>
    <row r="134" spans="1:10" x14ac:dyDescent="0.2">
      <c r="A134" s="75" t="str">
        <f>'Data Catalogue 2023_RSS'!D134</f>
        <v>31.2</v>
      </c>
      <c r="B134" s="63">
        <f>'Data Catalogue 2023_RSS'!X134</f>
        <v>0</v>
      </c>
      <c r="C134" s="63">
        <f>'Data Catalogue 2023_RSS'!Y134</f>
        <v>1</v>
      </c>
      <c r="D134" s="63">
        <f>'Data Catalogue 2023_RSS'!Z134</f>
        <v>1</v>
      </c>
      <c r="E134" s="63">
        <f>'Data Catalogue 2023_RSS'!AA134</f>
        <v>0</v>
      </c>
      <c r="F134" s="63">
        <f>'Data Catalogue 2023_RSS'!AB134</f>
        <v>0</v>
      </c>
      <c r="G134" s="63">
        <f>'Data Catalogue 2023_RSS'!AC134</f>
        <v>0</v>
      </c>
      <c r="H134" s="63">
        <f>'Data Catalogue 2023_RSS'!AD134</f>
        <v>1</v>
      </c>
      <c r="I134" s="63">
        <f>'Data Catalogue 2023_RSS'!AE134</f>
        <v>1</v>
      </c>
      <c r="J134" s="63">
        <f t="shared" si="3"/>
        <v>4</v>
      </c>
    </row>
    <row r="135" spans="1:10" x14ac:dyDescent="0.2">
      <c r="A135" s="75" t="str">
        <f>'Data Catalogue 2023_RSS'!D135</f>
        <v>32.1</v>
      </c>
      <c r="B135" s="63">
        <f>'Data Catalogue 2023_RSS'!X135</f>
        <v>0</v>
      </c>
      <c r="C135" s="63">
        <f>'Data Catalogue 2023_RSS'!Y135</f>
        <v>0</v>
      </c>
      <c r="D135" s="63">
        <f>'Data Catalogue 2023_RSS'!Z135</f>
        <v>0</v>
      </c>
      <c r="E135" s="63">
        <f>'Data Catalogue 2023_RSS'!AA135</f>
        <v>1</v>
      </c>
      <c r="F135" s="63">
        <f>'Data Catalogue 2023_RSS'!AB135</f>
        <v>0</v>
      </c>
      <c r="G135" s="63">
        <f>'Data Catalogue 2023_RSS'!AC135</f>
        <v>0</v>
      </c>
      <c r="H135" s="63">
        <f>'Data Catalogue 2023_RSS'!AD135</f>
        <v>1</v>
      </c>
      <c r="I135" s="63">
        <f>'Data Catalogue 2023_RSS'!AE135</f>
        <v>1</v>
      </c>
      <c r="J135" s="63">
        <f t="shared" si="3"/>
        <v>3</v>
      </c>
    </row>
    <row r="136" spans="1:10" x14ac:dyDescent="0.2">
      <c r="A136" s="75" t="str">
        <f>'Data Catalogue 2023_RSS'!D136</f>
        <v>32.2</v>
      </c>
      <c r="B136" s="63">
        <f>'Data Catalogue 2023_RSS'!X136</f>
        <v>0</v>
      </c>
      <c r="C136" s="63">
        <f>'Data Catalogue 2023_RSS'!Y136</f>
        <v>0</v>
      </c>
      <c r="D136" s="63">
        <f>'Data Catalogue 2023_RSS'!Z136</f>
        <v>0</v>
      </c>
      <c r="E136" s="63">
        <f>'Data Catalogue 2023_RSS'!AA136</f>
        <v>1</v>
      </c>
      <c r="F136" s="63">
        <f>'Data Catalogue 2023_RSS'!AB136</f>
        <v>0</v>
      </c>
      <c r="G136" s="63">
        <f>'Data Catalogue 2023_RSS'!AC136</f>
        <v>0</v>
      </c>
      <c r="H136" s="63">
        <f>'Data Catalogue 2023_RSS'!AD136</f>
        <v>1</v>
      </c>
      <c r="I136" s="63">
        <f>'Data Catalogue 2023_RSS'!AE136</f>
        <v>1</v>
      </c>
      <c r="J136" s="63">
        <f t="shared" si="3"/>
        <v>3</v>
      </c>
    </row>
    <row r="137" spans="1:10" x14ac:dyDescent="0.2">
      <c r="A137" s="75" t="str">
        <f>'Data Catalogue 2023_RSS'!D137</f>
        <v>32.3</v>
      </c>
      <c r="B137" s="63">
        <f>'Data Catalogue 2023_RSS'!X137</f>
        <v>1</v>
      </c>
      <c r="C137" s="63">
        <f>'Data Catalogue 2023_RSS'!Y137</f>
        <v>1</v>
      </c>
      <c r="D137" s="63">
        <f>'Data Catalogue 2023_RSS'!Z137</f>
        <v>0</v>
      </c>
      <c r="E137" s="63">
        <f>'Data Catalogue 2023_RSS'!AA137</f>
        <v>1</v>
      </c>
      <c r="F137" s="63">
        <f>'Data Catalogue 2023_RSS'!AB137</f>
        <v>0</v>
      </c>
      <c r="G137" s="63">
        <f>'Data Catalogue 2023_RSS'!AC137</f>
        <v>0</v>
      </c>
      <c r="H137" s="63">
        <f>'Data Catalogue 2023_RSS'!AD137</f>
        <v>0</v>
      </c>
      <c r="I137" s="63">
        <f>'Data Catalogue 2023_RSS'!AE137</f>
        <v>0</v>
      </c>
      <c r="J137" s="63">
        <f t="shared" si="3"/>
        <v>3</v>
      </c>
    </row>
    <row r="138" spans="1:10" x14ac:dyDescent="0.2">
      <c r="A138" s="75" t="str">
        <f>'Data Catalogue 2023_RSS'!D138</f>
        <v>32.4</v>
      </c>
      <c r="B138" s="63">
        <f>'Data Catalogue 2023_RSS'!X138</f>
        <v>0</v>
      </c>
      <c r="C138" s="63">
        <f>'Data Catalogue 2023_RSS'!Y138</f>
        <v>1</v>
      </c>
      <c r="D138" s="63">
        <f>'Data Catalogue 2023_RSS'!Z138</f>
        <v>0</v>
      </c>
      <c r="E138" s="63">
        <f>'Data Catalogue 2023_RSS'!AA138</f>
        <v>1</v>
      </c>
      <c r="F138" s="63">
        <f>'Data Catalogue 2023_RSS'!AB138</f>
        <v>0</v>
      </c>
      <c r="G138" s="63">
        <f>'Data Catalogue 2023_RSS'!AC138</f>
        <v>0</v>
      </c>
      <c r="H138" s="63">
        <f>'Data Catalogue 2023_RSS'!AD138</f>
        <v>0</v>
      </c>
      <c r="I138" s="63">
        <f>'Data Catalogue 2023_RSS'!AE138</f>
        <v>0</v>
      </c>
      <c r="J138" s="63">
        <f t="shared" si="3"/>
        <v>2</v>
      </c>
    </row>
    <row r="139" spans="1:10" x14ac:dyDescent="0.2">
      <c r="A139" s="75" t="str">
        <f>'Data Catalogue 2023_RSS'!D139</f>
        <v>32.5</v>
      </c>
      <c r="B139" s="63">
        <f>'Data Catalogue 2023_RSS'!X139</f>
        <v>0</v>
      </c>
      <c r="C139" s="63">
        <f>'Data Catalogue 2023_RSS'!Y139</f>
        <v>1</v>
      </c>
      <c r="D139" s="63">
        <f>'Data Catalogue 2023_RSS'!Z139</f>
        <v>0</v>
      </c>
      <c r="E139" s="63">
        <f>'Data Catalogue 2023_RSS'!AA139</f>
        <v>1</v>
      </c>
      <c r="F139" s="63">
        <f>'Data Catalogue 2023_RSS'!AB139</f>
        <v>0</v>
      </c>
      <c r="G139" s="63">
        <f>'Data Catalogue 2023_RSS'!AC139</f>
        <v>0</v>
      </c>
      <c r="H139" s="63">
        <f>'Data Catalogue 2023_RSS'!AD139</f>
        <v>0</v>
      </c>
      <c r="I139" s="63">
        <f>'Data Catalogue 2023_RSS'!AE139</f>
        <v>0</v>
      </c>
      <c r="J139" s="63">
        <f t="shared" si="3"/>
        <v>2</v>
      </c>
    </row>
    <row r="140" spans="1:10" x14ac:dyDescent="0.2">
      <c r="A140" s="75" t="str">
        <f>'Data Catalogue 2023_RSS'!D140</f>
        <v>32.6</v>
      </c>
      <c r="B140" s="63">
        <f>'Data Catalogue 2023_RSS'!X140</f>
        <v>0</v>
      </c>
      <c r="C140" s="63">
        <f>'Data Catalogue 2023_RSS'!Y140</f>
        <v>1</v>
      </c>
      <c r="D140" s="63">
        <f>'Data Catalogue 2023_RSS'!Z140</f>
        <v>0</v>
      </c>
      <c r="E140" s="63">
        <f>'Data Catalogue 2023_RSS'!AA140</f>
        <v>1</v>
      </c>
      <c r="F140" s="63">
        <f>'Data Catalogue 2023_RSS'!AB140</f>
        <v>0</v>
      </c>
      <c r="G140" s="63">
        <f>'Data Catalogue 2023_RSS'!AC140</f>
        <v>0</v>
      </c>
      <c r="H140" s="63">
        <f>'Data Catalogue 2023_RSS'!AD140</f>
        <v>0</v>
      </c>
      <c r="I140" s="63">
        <f>'Data Catalogue 2023_RSS'!AE140</f>
        <v>0</v>
      </c>
      <c r="J140" s="63">
        <f t="shared" si="3"/>
        <v>2</v>
      </c>
    </row>
    <row r="141" spans="1:10" x14ac:dyDescent="0.2">
      <c r="A141" s="75" t="str">
        <f>'Data Catalogue 2023_RSS'!D141</f>
        <v>33.1</v>
      </c>
      <c r="B141" s="63">
        <f>'Data Catalogue 2023_RSS'!X141</f>
        <v>1</v>
      </c>
      <c r="C141" s="63">
        <f>'Data Catalogue 2023_RSS'!Y141</f>
        <v>0</v>
      </c>
      <c r="D141" s="63">
        <f>'Data Catalogue 2023_RSS'!Z141</f>
        <v>0</v>
      </c>
      <c r="E141" s="63">
        <f>'Data Catalogue 2023_RSS'!AA141</f>
        <v>0</v>
      </c>
      <c r="F141" s="63">
        <f>'Data Catalogue 2023_RSS'!AB141</f>
        <v>1</v>
      </c>
      <c r="G141" s="63">
        <f>'Data Catalogue 2023_RSS'!AC141</f>
        <v>0</v>
      </c>
      <c r="H141" s="63">
        <f>'Data Catalogue 2023_RSS'!AD141</f>
        <v>0</v>
      </c>
      <c r="I141" s="63">
        <f>'Data Catalogue 2023_RSS'!AE141</f>
        <v>0</v>
      </c>
      <c r="J141" s="63">
        <f t="shared" si="3"/>
        <v>2</v>
      </c>
    </row>
    <row r="142" spans="1:10" x14ac:dyDescent="0.2">
      <c r="A142" s="75" t="str">
        <f>'Data Catalogue 2023_RSS'!D142</f>
        <v>33.2</v>
      </c>
      <c r="B142" s="63">
        <f>'Data Catalogue 2023_RSS'!X142</f>
        <v>1</v>
      </c>
      <c r="C142" s="63">
        <f>'Data Catalogue 2023_RSS'!Y142</f>
        <v>0</v>
      </c>
      <c r="D142" s="63">
        <f>'Data Catalogue 2023_RSS'!Z142</f>
        <v>0</v>
      </c>
      <c r="E142" s="63">
        <f>'Data Catalogue 2023_RSS'!AA142</f>
        <v>0</v>
      </c>
      <c r="F142" s="63">
        <f>'Data Catalogue 2023_RSS'!AB142</f>
        <v>1</v>
      </c>
      <c r="G142" s="63">
        <f>'Data Catalogue 2023_RSS'!AC142</f>
        <v>0</v>
      </c>
      <c r="H142" s="63">
        <f>'Data Catalogue 2023_RSS'!AD142</f>
        <v>0</v>
      </c>
      <c r="I142" s="63">
        <f>'Data Catalogue 2023_RSS'!AE142</f>
        <v>0</v>
      </c>
      <c r="J142" s="63">
        <f t="shared" si="3"/>
        <v>2</v>
      </c>
    </row>
    <row r="143" spans="1:10" x14ac:dyDescent="0.2">
      <c r="A143" s="75" t="str">
        <f>'Data Catalogue 2023_RSS'!D143</f>
        <v>34.1</v>
      </c>
      <c r="B143" s="63">
        <f>'Data Catalogue 2023_RSS'!X143</f>
        <v>0</v>
      </c>
      <c r="C143" s="63">
        <f>'Data Catalogue 2023_RSS'!Y143</f>
        <v>0</v>
      </c>
      <c r="D143" s="63">
        <f>'Data Catalogue 2023_RSS'!Z143</f>
        <v>0</v>
      </c>
      <c r="E143" s="63">
        <f>'Data Catalogue 2023_RSS'!AA143</f>
        <v>0</v>
      </c>
      <c r="F143" s="63">
        <f>'Data Catalogue 2023_RSS'!AB143</f>
        <v>1</v>
      </c>
      <c r="G143" s="63">
        <f>'Data Catalogue 2023_RSS'!AC143</f>
        <v>0</v>
      </c>
      <c r="H143" s="63">
        <f>'Data Catalogue 2023_RSS'!AD143</f>
        <v>0</v>
      </c>
      <c r="I143" s="63">
        <f>'Data Catalogue 2023_RSS'!AE143</f>
        <v>0</v>
      </c>
      <c r="J143" s="63">
        <f t="shared" si="3"/>
        <v>1</v>
      </c>
    </row>
    <row r="144" spans="1:10" x14ac:dyDescent="0.2">
      <c r="A144" s="75" t="str">
        <f>'Data Catalogue 2023_RSS'!D144</f>
        <v>34.2</v>
      </c>
      <c r="B144" s="63">
        <f>'Data Catalogue 2023_RSS'!X144</f>
        <v>1</v>
      </c>
      <c r="C144" s="63">
        <f>'Data Catalogue 2023_RSS'!Y144</f>
        <v>0</v>
      </c>
      <c r="D144" s="63">
        <f>'Data Catalogue 2023_RSS'!Z144</f>
        <v>0</v>
      </c>
      <c r="E144" s="63">
        <f>'Data Catalogue 2023_RSS'!AA144</f>
        <v>0</v>
      </c>
      <c r="F144" s="63">
        <f>'Data Catalogue 2023_RSS'!AB144</f>
        <v>1</v>
      </c>
      <c r="G144" s="63">
        <f>'Data Catalogue 2023_RSS'!AC144</f>
        <v>0</v>
      </c>
      <c r="H144" s="63">
        <f>'Data Catalogue 2023_RSS'!AD144</f>
        <v>0</v>
      </c>
      <c r="I144" s="63">
        <f>'Data Catalogue 2023_RSS'!AE144</f>
        <v>0</v>
      </c>
      <c r="J144" s="63">
        <f t="shared" si="3"/>
        <v>2</v>
      </c>
    </row>
    <row r="145" spans="1:10" x14ac:dyDescent="0.2">
      <c r="A145" s="75" t="str">
        <f>'Data Catalogue 2023_RSS'!D145</f>
        <v>35.1</v>
      </c>
      <c r="B145" s="63">
        <f>'Data Catalogue 2023_RSS'!X145</f>
        <v>1</v>
      </c>
      <c r="C145" s="63">
        <f>'Data Catalogue 2023_RSS'!Y145</f>
        <v>0</v>
      </c>
      <c r="D145" s="63">
        <f>'Data Catalogue 2023_RSS'!Z145</f>
        <v>0</v>
      </c>
      <c r="E145" s="63">
        <f>'Data Catalogue 2023_RSS'!AA145</f>
        <v>0</v>
      </c>
      <c r="F145" s="63">
        <f>'Data Catalogue 2023_RSS'!AB145</f>
        <v>1</v>
      </c>
      <c r="G145" s="63">
        <f>'Data Catalogue 2023_RSS'!AC145</f>
        <v>0</v>
      </c>
      <c r="H145" s="63">
        <f>'Data Catalogue 2023_RSS'!AD145</f>
        <v>0</v>
      </c>
      <c r="I145" s="63">
        <f>'Data Catalogue 2023_RSS'!AE145</f>
        <v>0</v>
      </c>
      <c r="J145" s="63">
        <f t="shared" si="3"/>
        <v>2</v>
      </c>
    </row>
    <row r="146" spans="1:10" x14ac:dyDescent="0.2">
      <c r="A146" s="75" t="str">
        <f>'Data Catalogue 2023_RSS'!D146</f>
        <v>35.2</v>
      </c>
      <c r="B146" s="63">
        <f>'Data Catalogue 2023_RSS'!X146</f>
        <v>0</v>
      </c>
      <c r="C146" s="63">
        <f>'Data Catalogue 2023_RSS'!Y146</f>
        <v>0</v>
      </c>
      <c r="D146" s="63">
        <f>'Data Catalogue 2023_RSS'!Z146</f>
        <v>0</v>
      </c>
      <c r="E146" s="63">
        <f>'Data Catalogue 2023_RSS'!AA146</f>
        <v>0</v>
      </c>
      <c r="F146" s="63">
        <f>'Data Catalogue 2023_RSS'!AB146</f>
        <v>1</v>
      </c>
      <c r="G146" s="63">
        <f>'Data Catalogue 2023_RSS'!AC146</f>
        <v>0</v>
      </c>
      <c r="H146" s="63">
        <f>'Data Catalogue 2023_RSS'!AD146</f>
        <v>0</v>
      </c>
      <c r="I146" s="63">
        <f>'Data Catalogue 2023_RSS'!AE146</f>
        <v>0</v>
      </c>
      <c r="J146" s="63">
        <f t="shared" si="3"/>
        <v>1</v>
      </c>
    </row>
    <row r="147" spans="1:10" x14ac:dyDescent="0.2">
      <c r="A147" s="75" t="str">
        <f>'Data Catalogue 2023_RSS'!D147</f>
        <v>35.3</v>
      </c>
      <c r="B147" s="63">
        <f>'Data Catalogue 2023_RSS'!X147</f>
        <v>0</v>
      </c>
      <c r="C147" s="63">
        <f>'Data Catalogue 2023_RSS'!Y147</f>
        <v>0</v>
      </c>
      <c r="D147" s="63">
        <f>'Data Catalogue 2023_RSS'!Z147</f>
        <v>0</v>
      </c>
      <c r="E147" s="63">
        <f>'Data Catalogue 2023_RSS'!AA147</f>
        <v>0</v>
      </c>
      <c r="F147" s="63">
        <f>'Data Catalogue 2023_RSS'!AB147</f>
        <v>1</v>
      </c>
      <c r="G147" s="63">
        <f>'Data Catalogue 2023_RSS'!AC147</f>
        <v>0</v>
      </c>
      <c r="H147" s="63">
        <f>'Data Catalogue 2023_RSS'!AD147</f>
        <v>0</v>
      </c>
      <c r="I147" s="63">
        <f>'Data Catalogue 2023_RSS'!AE147</f>
        <v>0</v>
      </c>
      <c r="J147" s="63">
        <f t="shared" si="3"/>
        <v>1</v>
      </c>
    </row>
    <row r="148" spans="1:10" x14ac:dyDescent="0.2">
      <c r="A148" s="75" t="str">
        <f>'Data Catalogue 2023_RSS'!D148</f>
        <v>36.1</v>
      </c>
      <c r="B148" s="63">
        <f>'Data Catalogue 2023_RSS'!X148</f>
        <v>1</v>
      </c>
      <c r="C148" s="63">
        <f>'Data Catalogue 2023_RSS'!Y148</f>
        <v>0</v>
      </c>
      <c r="D148" s="63">
        <f>'Data Catalogue 2023_RSS'!Z148</f>
        <v>0</v>
      </c>
      <c r="E148" s="63">
        <f>'Data Catalogue 2023_RSS'!AA148</f>
        <v>0</v>
      </c>
      <c r="F148" s="63">
        <f>'Data Catalogue 2023_RSS'!AB148</f>
        <v>1</v>
      </c>
      <c r="G148" s="63">
        <f>'Data Catalogue 2023_RSS'!AC148</f>
        <v>0</v>
      </c>
      <c r="H148" s="63">
        <f>'Data Catalogue 2023_RSS'!AD148</f>
        <v>0</v>
      </c>
      <c r="I148" s="63">
        <f>'Data Catalogue 2023_RSS'!AE148</f>
        <v>0</v>
      </c>
      <c r="J148" s="63">
        <f t="shared" si="3"/>
        <v>2</v>
      </c>
    </row>
    <row r="149" spans="1:10" x14ac:dyDescent="0.2">
      <c r="A149" s="75" t="str">
        <f>'Data Catalogue 2023_RSS'!D149</f>
        <v>36.2</v>
      </c>
      <c r="B149" s="63">
        <f>'Data Catalogue 2023_RSS'!X149</f>
        <v>1</v>
      </c>
      <c r="C149" s="63">
        <f>'Data Catalogue 2023_RSS'!Y149</f>
        <v>0</v>
      </c>
      <c r="D149" s="63">
        <f>'Data Catalogue 2023_RSS'!Z149</f>
        <v>0</v>
      </c>
      <c r="E149" s="63">
        <f>'Data Catalogue 2023_RSS'!AA149</f>
        <v>0</v>
      </c>
      <c r="F149" s="63">
        <f>'Data Catalogue 2023_RSS'!AB149</f>
        <v>1</v>
      </c>
      <c r="G149" s="63">
        <f>'Data Catalogue 2023_RSS'!AC149</f>
        <v>0</v>
      </c>
      <c r="H149" s="63">
        <f>'Data Catalogue 2023_RSS'!AD149</f>
        <v>0</v>
      </c>
      <c r="I149" s="63">
        <f>'Data Catalogue 2023_RSS'!AE149</f>
        <v>0</v>
      </c>
      <c r="J149" s="63">
        <f t="shared" si="3"/>
        <v>2</v>
      </c>
    </row>
    <row r="150" spans="1:10" x14ac:dyDescent="0.2">
      <c r="A150" s="75" t="str">
        <f>'Data Catalogue 2023_RSS'!D150</f>
        <v>36.3</v>
      </c>
      <c r="B150" s="63">
        <f>'Data Catalogue 2023_RSS'!X150</f>
        <v>1</v>
      </c>
      <c r="C150" s="63">
        <f>'Data Catalogue 2023_RSS'!Y150</f>
        <v>0</v>
      </c>
      <c r="D150" s="63">
        <f>'Data Catalogue 2023_RSS'!Z150</f>
        <v>0</v>
      </c>
      <c r="E150" s="63">
        <f>'Data Catalogue 2023_RSS'!AA150</f>
        <v>0</v>
      </c>
      <c r="F150" s="63">
        <f>'Data Catalogue 2023_RSS'!AB150</f>
        <v>1</v>
      </c>
      <c r="G150" s="63">
        <f>'Data Catalogue 2023_RSS'!AC150</f>
        <v>0</v>
      </c>
      <c r="H150" s="63">
        <f>'Data Catalogue 2023_RSS'!AD150</f>
        <v>0</v>
      </c>
      <c r="I150" s="63">
        <f>'Data Catalogue 2023_RSS'!AE150</f>
        <v>0</v>
      </c>
      <c r="J150" s="63">
        <f t="shared" si="3"/>
        <v>2</v>
      </c>
    </row>
    <row r="151" spans="1:10" x14ac:dyDescent="0.2">
      <c r="A151" s="75" t="str">
        <f>'Data Catalogue 2023_RSS'!D151</f>
        <v>36.4</v>
      </c>
      <c r="B151" s="63">
        <f>'Data Catalogue 2023_RSS'!X151</f>
        <v>1</v>
      </c>
      <c r="C151" s="63">
        <f>'Data Catalogue 2023_RSS'!Y151</f>
        <v>0</v>
      </c>
      <c r="D151" s="63">
        <f>'Data Catalogue 2023_RSS'!Z151</f>
        <v>0</v>
      </c>
      <c r="E151" s="63">
        <f>'Data Catalogue 2023_RSS'!AA151</f>
        <v>0</v>
      </c>
      <c r="F151" s="63">
        <f>'Data Catalogue 2023_RSS'!AB151</f>
        <v>1</v>
      </c>
      <c r="G151" s="63">
        <f>'Data Catalogue 2023_RSS'!AC151</f>
        <v>0</v>
      </c>
      <c r="H151" s="63">
        <f>'Data Catalogue 2023_RSS'!AD151</f>
        <v>0</v>
      </c>
      <c r="I151" s="63">
        <f>'Data Catalogue 2023_RSS'!AE151</f>
        <v>0</v>
      </c>
      <c r="J151" s="63">
        <f t="shared" si="3"/>
        <v>2</v>
      </c>
    </row>
    <row r="152" spans="1:10" x14ac:dyDescent="0.2">
      <c r="A152" s="75" t="str">
        <f>'Data Catalogue 2023_RSS'!D152</f>
        <v>36.5</v>
      </c>
      <c r="B152" s="63">
        <f>'Data Catalogue 2023_RSS'!X152</f>
        <v>1</v>
      </c>
      <c r="C152" s="63">
        <f>'Data Catalogue 2023_RSS'!Y152</f>
        <v>0</v>
      </c>
      <c r="D152" s="63">
        <f>'Data Catalogue 2023_RSS'!Z152</f>
        <v>0</v>
      </c>
      <c r="E152" s="63">
        <f>'Data Catalogue 2023_RSS'!AA152</f>
        <v>0</v>
      </c>
      <c r="F152" s="63">
        <f>'Data Catalogue 2023_RSS'!AB152</f>
        <v>1</v>
      </c>
      <c r="G152" s="63">
        <f>'Data Catalogue 2023_RSS'!AC152</f>
        <v>0</v>
      </c>
      <c r="H152" s="63">
        <f>'Data Catalogue 2023_RSS'!AD152</f>
        <v>0</v>
      </c>
      <c r="I152" s="63">
        <f>'Data Catalogue 2023_RSS'!AE152</f>
        <v>0</v>
      </c>
      <c r="J152" s="63">
        <f t="shared" si="3"/>
        <v>2</v>
      </c>
    </row>
    <row r="153" spans="1:10" x14ac:dyDescent="0.2">
      <c r="A153" s="75" t="str">
        <f>'Data Catalogue 2023_RSS'!D153</f>
        <v>37.1</v>
      </c>
      <c r="B153" s="63">
        <f>'Data Catalogue 2023_RSS'!X153</f>
        <v>0</v>
      </c>
      <c r="C153" s="63">
        <f>'Data Catalogue 2023_RSS'!Y153</f>
        <v>0</v>
      </c>
      <c r="D153" s="63">
        <f>'Data Catalogue 2023_RSS'!Z153</f>
        <v>1</v>
      </c>
      <c r="E153" s="63">
        <f>'Data Catalogue 2023_RSS'!AA153</f>
        <v>0</v>
      </c>
      <c r="F153" s="63">
        <f>'Data Catalogue 2023_RSS'!AB153</f>
        <v>0</v>
      </c>
      <c r="G153" s="63">
        <f>'Data Catalogue 2023_RSS'!AC153</f>
        <v>0</v>
      </c>
      <c r="H153" s="63">
        <f>'Data Catalogue 2023_RSS'!AD153</f>
        <v>1</v>
      </c>
      <c r="I153" s="63">
        <f>'Data Catalogue 2023_RSS'!AE153</f>
        <v>0</v>
      </c>
      <c r="J153" s="63">
        <f t="shared" si="3"/>
        <v>2</v>
      </c>
    </row>
    <row r="154" spans="1:10" x14ac:dyDescent="0.2">
      <c r="A154" s="75" t="str">
        <f>'Data Catalogue 2023_RSS'!D154</f>
        <v>37.2</v>
      </c>
      <c r="B154" s="63">
        <f>'Data Catalogue 2023_RSS'!X154</f>
        <v>0</v>
      </c>
      <c r="C154" s="63">
        <f>'Data Catalogue 2023_RSS'!Y154</f>
        <v>0</v>
      </c>
      <c r="D154" s="63">
        <f>'Data Catalogue 2023_RSS'!Z154</f>
        <v>1</v>
      </c>
      <c r="E154" s="63">
        <f>'Data Catalogue 2023_RSS'!AA154</f>
        <v>0</v>
      </c>
      <c r="F154" s="63">
        <f>'Data Catalogue 2023_RSS'!AB154</f>
        <v>0</v>
      </c>
      <c r="G154" s="63">
        <f>'Data Catalogue 2023_RSS'!AC154</f>
        <v>0</v>
      </c>
      <c r="H154" s="63">
        <f>'Data Catalogue 2023_RSS'!AD154</f>
        <v>1</v>
      </c>
      <c r="I154" s="63">
        <f>'Data Catalogue 2023_RSS'!AE154</f>
        <v>0</v>
      </c>
      <c r="J154" s="63">
        <f t="shared" si="3"/>
        <v>2</v>
      </c>
    </row>
    <row r="155" spans="1:10" x14ac:dyDescent="0.2">
      <c r="A155" s="75" t="str">
        <f>'Data Catalogue 2023_RSS'!D155</f>
        <v>38.1</v>
      </c>
      <c r="B155" s="63">
        <f>'Data Catalogue 2023_RSS'!X155</f>
        <v>0</v>
      </c>
      <c r="C155" s="63">
        <f>'Data Catalogue 2023_RSS'!Y155</f>
        <v>1</v>
      </c>
      <c r="D155" s="63">
        <f>'Data Catalogue 2023_RSS'!Z155</f>
        <v>0</v>
      </c>
      <c r="E155" s="63">
        <f>'Data Catalogue 2023_RSS'!AA155</f>
        <v>0</v>
      </c>
      <c r="F155" s="63">
        <f>'Data Catalogue 2023_RSS'!AB155</f>
        <v>0</v>
      </c>
      <c r="G155" s="63">
        <f>'Data Catalogue 2023_RSS'!AC155</f>
        <v>0</v>
      </c>
      <c r="H155" s="63">
        <f>'Data Catalogue 2023_RSS'!AD155</f>
        <v>1</v>
      </c>
      <c r="I155" s="63">
        <f>'Data Catalogue 2023_RSS'!AE155</f>
        <v>1</v>
      </c>
      <c r="J155" s="63">
        <f t="shared" si="3"/>
        <v>3</v>
      </c>
    </row>
    <row r="156" spans="1:10" x14ac:dyDescent="0.2">
      <c r="A156" s="75" t="str">
        <f>'Data Catalogue 2023_RSS'!D156</f>
        <v>38.2</v>
      </c>
      <c r="B156" s="63">
        <f>'Data Catalogue 2023_RSS'!X156</f>
        <v>0</v>
      </c>
      <c r="C156" s="63">
        <f>'Data Catalogue 2023_RSS'!Y156</f>
        <v>1</v>
      </c>
      <c r="D156" s="63">
        <f>'Data Catalogue 2023_RSS'!Z156</f>
        <v>0</v>
      </c>
      <c r="E156" s="63">
        <f>'Data Catalogue 2023_RSS'!AA156</f>
        <v>0</v>
      </c>
      <c r="F156" s="63">
        <f>'Data Catalogue 2023_RSS'!AB156</f>
        <v>0</v>
      </c>
      <c r="G156" s="63">
        <f>'Data Catalogue 2023_RSS'!AC156</f>
        <v>0</v>
      </c>
      <c r="H156" s="63">
        <f>'Data Catalogue 2023_RSS'!AD156</f>
        <v>1</v>
      </c>
      <c r="I156" s="63">
        <f>'Data Catalogue 2023_RSS'!AE156</f>
        <v>1</v>
      </c>
      <c r="J156" s="63">
        <f t="shared" si="3"/>
        <v>3</v>
      </c>
    </row>
    <row r="157" spans="1:10" x14ac:dyDescent="0.2">
      <c r="A157" s="75" t="str">
        <f>'Data Catalogue 2023_RSS'!D157</f>
        <v>39.1</v>
      </c>
      <c r="B157" s="63">
        <f>'Data Catalogue 2023_RSS'!X157</f>
        <v>0</v>
      </c>
      <c r="C157" s="63">
        <f>'Data Catalogue 2023_RSS'!Y157</f>
        <v>1</v>
      </c>
      <c r="D157" s="63">
        <f>'Data Catalogue 2023_RSS'!Z157</f>
        <v>0</v>
      </c>
      <c r="E157" s="63">
        <f>'Data Catalogue 2023_RSS'!AA157</f>
        <v>1</v>
      </c>
      <c r="F157" s="63">
        <f>'Data Catalogue 2023_RSS'!AB157</f>
        <v>0</v>
      </c>
      <c r="G157" s="63">
        <f>'Data Catalogue 2023_RSS'!AC157</f>
        <v>0</v>
      </c>
      <c r="H157" s="63">
        <f>'Data Catalogue 2023_RSS'!AD157</f>
        <v>0</v>
      </c>
      <c r="I157" s="63">
        <f>'Data Catalogue 2023_RSS'!AE157</f>
        <v>0</v>
      </c>
      <c r="J157" s="63">
        <f t="shared" si="3"/>
        <v>2</v>
      </c>
    </row>
    <row r="158" spans="1:10" x14ac:dyDescent="0.2">
      <c r="A158" s="75" t="str">
        <f>'Data Catalogue 2023_RSS'!D158</f>
        <v>39.2</v>
      </c>
      <c r="B158" s="63">
        <f>'Data Catalogue 2023_RSS'!X158</f>
        <v>0</v>
      </c>
      <c r="C158" s="63">
        <f>'Data Catalogue 2023_RSS'!Y158</f>
        <v>1</v>
      </c>
      <c r="D158" s="63">
        <f>'Data Catalogue 2023_RSS'!Z158</f>
        <v>0</v>
      </c>
      <c r="E158" s="63">
        <f>'Data Catalogue 2023_RSS'!AA158</f>
        <v>1</v>
      </c>
      <c r="F158" s="63">
        <f>'Data Catalogue 2023_RSS'!AB158</f>
        <v>0</v>
      </c>
      <c r="G158" s="63">
        <f>'Data Catalogue 2023_RSS'!AC158</f>
        <v>0</v>
      </c>
      <c r="H158" s="63">
        <f>'Data Catalogue 2023_RSS'!AD158</f>
        <v>0</v>
      </c>
      <c r="I158" s="63">
        <f>'Data Catalogue 2023_RSS'!AE158</f>
        <v>0</v>
      </c>
      <c r="J158" s="63">
        <f t="shared" si="3"/>
        <v>2</v>
      </c>
    </row>
    <row r="159" spans="1:10" x14ac:dyDescent="0.2">
      <c r="A159" s="75" t="str">
        <f>'Data Catalogue 2023_RSS'!D159</f>
        <v>39.3</v>
      </c>
      <c r="B159" s="63">
        <f>'Data Catalogue 2023_RSS'!X159</f>
        <v>0</v>
      </c>
      <c r="C159" s="63">
        <f>'Data Catalogue 2023_RSS'!Y159</f>
        <v>1</v>
      </c>
      <c r="D159" s="63">
        <f>'Data Catalogue 2023_RSS'!Z159</f>
        <v>0</v>
      </c>
      <c r="E159" s="63">
        <f>'Data Catalogue 2023_RSS'!AA159</f>
        <v>1</v>
      </c>
      <c r="F159" s="63">
        <f>'Data Catalogue 2023_RSS'!AB159</f>
        <v>0</v>
      </c>
      <c r="G159" s="63">
        <f>'Data Catalogue 2023_RSS'!AC159</f>
        <v>0</v>
      </c>
      <c r="H159" s="63">
        <f>'Data Catalogue 2023_RSS'!AD159</f>
        <v>0</v>
      </c>
      <c r="I159" s="63">
        <f>'Data Catalogue 2023_RSS'!AE159</f>
        <v>0</v>
      </c>
      <c r="J159" s="63">
        <f t="shared" si="3"/>
        <v>2</v>
      </c>
    </row>
    <row r="160" spans="1:10" x14ac:dyDescent="0.2">
      <c r="A160" s="75" t="str">
        <f>'Data Catalogue 2023_RSS'!D160</f>
        <v>39.4</v>
      </c>
      <c r="B160" s="63">
        <f>'Data Catalogue 2023_RSS'!X160</f>
        <v>0</v>
      </c>
      <c r="C160" s="63">
        <f>'Data Catalogue 2023_RSS'!Y160</f>
        <v>1</v>
      </c>
      <c r="D160" s="63">
        <f>'Data Catalogue 2023_RSS'!Z160</f>
        <v>0</v>
      </c>
      <c r="E160" s="63">
        <f>'Data Catalogue 2023_RSS'!AA160</f>
        <v>1</v>
      </c>
      <c r="F160" s="63">
        <f>'Data Catalogue 2023_RSS'!AB160</f>
        <v>0</v>
      </c>
      <c r="G160" s="63">
        <f>'Data Catalogue 2023_RSS'!AC160</f>
        <v>0</v>
      </c>
      <c r="H160" s="63">
        <f>'Data Catalogue 2023_RSS'!AD160</f>
        <v>0</v>
      </c>
      <c r="I160" s="63">
        <f>'Data Catalogue 2023_RSS'!AE160</f>
        <v>0</v>
      </c>
      <c r="J160" s="63">
        <f t="shared" si="3"/>
        <v>2</v>
      </c>
    </row>
    <row r="161" spans="1:10" x14ac:dyDescent="0.2">
      <c r="A161" s="75" t="str">
        <f>'Data Catalogue 2023_RSS'!D161</f>
        <v>39.5</v>
      </c>
      <c r="B161" s="63">
        <f>'Data Catalogue 2023_RSS'!X161</f>
        <v>0</v>
      </c>
      <c r="C161" s="63">
        <f>'Data Catalogue 2023_RSS'!Y161</f>
        <v>1</v>
      </c>
      <c r="D161" s="63">
        <f>'Data Catalogue 2023_RSS'!Z161</f>
        <v>0</v>
      </c>
      <c r="E161" s="63">
        <f>'Data Catalogue 2023_RSS'!AA161</f>
        <v>1</v>
      </c>
      <c r="F161" s="63">
        <f>'Data Catalogue 2023_RSS'!AB161</f>
        <v>0</v>
      </c>
      <c r="G161" s="63">
        <f>'Data Catalogue 2023_RSS'!AC161</f>
        <v>0</v>
      </c>
      <c r="H161" s="63">
        <f>'Data Catalogue 2023_RSS'!AD161</f>
        <v>1</v>
      </c>
      <c r="I161" s="63">
        <f>'Data Catalogue 2023_RSS'!AE161</f>
        <v>1</v>
      </c>
      <c r="J161" s="63">
        <f t="shared" si="3"/>
        <v>4</v>
      </c>
    </row>
    <row r="162" spans="1:10" x14ac:dyDescent="0.2">
      <c r="A162" s="75" t="str">
        <f>'Data Catalogue 2023_RSS'!D162</f>
        <v>40.1</v>
      </c>
      <c r="B162" s="63">
        <f>'Data Catalogue 2023_RSS'!X162</f>
        <v>0</v>
      </c>
      <c r="C162" s="63">
        <f>'Data Catalogue 2023_RSS'!Y162</f>
        <v>1</v>
      </c>
      <c r="D162" s="63">
        <f>'Data Catalogue 2023_RSS'!Z162</f>
        <v>0</v>
      </c>
      <c r="E162" s="63">
        <f>'Data Catalogue 2023_RSS'!AA162</f>
        <v>0</v>
      </c>
      <c r="F162" s="63">
        <f>'Data Catalogue 2023_RSS'!AB162</f>
        <v>0</v>
      </c>
      <c r="G162" s="63">
        <f>'Data Catalogue 2023_RSS'!AC162</f>
        <v>0</v>
      </c>
      <c r="H162" s="63">
        <f>'Data Catalogue 2023_RSS'!AD162</f>
        <v>1</v>
      </c>
      <c r="I162" s="63">
        <f>'Data Catalogue 2023_RSS'!AE162</f>
        <v>1</v>
      </c>
      <c r="J162" s="63">
        <f t="shared" si="3"/>
        <v>3</v>
      </c>
    </row>
    <row r="163" spans="1:10" x14ac:dyDescent="0.2">
      <c r="A163" s="75" t="str">
        <f>'Data Catalogue 2023_RSS'!D163</f>
        <v>40.2</v>
      </c>
      <c r="B163" s="63">
        <f>'Data Catalogue 2023_RSS'!X163</f>
        <v>0</v>
      </c>
      <c r="C163" s="63">
        <f>'Data Catalogue 2023_RSS'!Y163</f>
        <v>1</v>
      </c>
      <c r="D163" s="63">
        <f>'Data Catalogue 2023_RSS'!Z163</f>
        <v>0</v>
      </c>
      <c r="E163" s="63">
        <f>'Data Catalogue 2023_RSS'!AA163</f>
        <v>0</v>
      </c>
      <c r="F163" s="63">
        <f>'Data Catalogue 2023_RSS'!AB163</f>
        <v>0</v>
      </c>
      <c r="G163" s="63">
        <f>'Data Catalogue 2023_RSS'!AC163</f>
        <v>0</v>
      </c>
      <c r="H163" s="63">
        <f>'Data Catalogue 2023_RSS'!AD163</f>
        <v>1</v>
      </c>
      <c r="I163" s="63">
        <f>'Data Catalogue 2023_RSS'!AE163</f>
        <v>1</v>
      </c>
      <c r="J163" s="63">
        <f t="shared" si="3"/>
        <v>3</v>
      </c>
    </row>
    <row r="164" spans="1:10" x14ac:dyDescent="0.2">
      <c r="A164" s="75" t="str">
        <f>'Data Catalogue 2023_RSS'!D164</f>
        <v>41.1</v>
      </c>
      <c r="B164" s="63">
        <f>'Data Catalogue 2023_RSS'!X164</f>
        <v>0</v>
      </c>
      <c r="C164" s="63">
        <f>'Data Catalogue 2023_RSS'!Y164</f>
        <v>0</v>
      </c>
      <c r="D164" s="63">
        <f>'Data Catalogue 2023_RSS'!Z164</f>
        <v>1</v>
      </c>
      <c r="E164" s="63">
        <f>'Data Catalogue 2023_RSS'!AA164</f>
        <v>0</v>
      </c>
      <c r="F164" s="63">
        <f>'Data Catalogue 2023_RSS'!AB164</f>
        <v>0</v>
      </c>
      <c r="G164" s="63">
        <f>'Data Catalogue 2023_RSS'!AC164</f>
        <v>0</v>
      </c>
      <c r="H164" s="63">
        <f>'Data Catalogue 2023_RSS'!AD164</f>
        <v>0</v>
      </c>
      <c r="I164" s="63">
        <f>'Data Catalogue 2023_RSS'!AE164</f>
        <v>0</v>
      </c>
      <c r="J164" s="63">
        <f t="shared" si="3"/>
        <v>1</v>
      </c>
    </row>
    <row r="165" spans="1:10" x14ac:dyDescent="0.2">
      <c r="A165" s="75" t="str">
        <f>'Data Catalogue 2023_RSS'!D165</f>
        <v>41.2</v>
      </c>
      <c r="B165" s="63">
        <f>'Data Catalogue 2023_RSS'!X165</f>
        <v>0</v>
      </c>
      <c r="C165" s="63">
        <f>'Data Catalogue 2023_RSS'!Y165</f>
        <v>1</v>
      </c>
      <c r="D165" s="63">
        <f>'Data Catalogue 2023_RSS'!Z165</f>
        <v>1</v>
      </c>
      <c r="E165" s="63">
        <f>'Data Catalogue 2023_RSS'!AA165</f>
        <v>1</v>
      </c>
      <c r="F165" s="63">
        <f>'Data Catalogue 2023_RSS'!AB165</f>
        <v>1</v>
      </c>
      <c r="G165" s="63">
        <f>'Data Catalogue 2023_RSS'!AC165</f>
        <v>0</v>
      </c>
      <c r="H165" s="63">
        <f>'Data Catalogue 2023_RSS'!AD165</f>
        <v>1</v>
      </c>
      <c r="I165" s="63">
        <f>'Data Catalogue 2023_RSS'!AE165</f>
        <v>1</v>
      </c>
      <c r="J165" s="63">
        <f t="shared" si="3"/>
        <v>6</v>
      </c>
    </row>
    <row r="166" spans="1:10" x14ac:dyDescent="0.2">
      <c r="A166" s="75" t="str">
        <f>'Data Catalogue 2023_RSS'!D166</f>
        <v>42.1</v>
      </c>
      <c r="B166" s="63">
        <f>'Data Catalogue 2023_RSS'!X166</f>
        <v>0</v>
      </c>
      <c r="C166" s="63">
        <f>'Data Catalogue 2023_RSS'!Y166</f>
        <v>0</v>
      </c>
      <c r="D166" s="63">
        <f>'Data Catalogue 2023_RSS'!Z166</f>
        <v>0</v>
      </c>
      <c r="E166" s="63">
        <f>'Data Catalogue 2023_RSS'!AA166</f>
        <v>1</v>
      </c>
      <c r="F166" s="63">
        <f>'Data Catalogue 2023_RSS'!AB166</f>
        <v>0</v>
      </c>
      <c r="G166" s="63">
        <f>'Data Catalogue 2023_RSS'!AC166</f>
        <v>1</v>
      </c>
      <c r="H166" s="63">
        <f>'Data Catalogue 2023_RSS'!AD166</f>
        <v>1</v>
      </c>
      <c r="I166" s="63">
        <f>'Data Catalogue 2023_RSS'!AE166</f>
        <v>1</v>
      </c>
      <c r="J166" s="63">
        <f t="shared" si="3"/>
        <v>4</v>
      </c>
    </row>
    <row r="167" spans="1:10" x14ac:dyDescent="0.2">
      <c r="A167" s="75" t="str">
        <f>'Data Catalogue 2023_RSS'!D167</f>
        <v>42.2</v>
      </c>
      <c r="B167" s="63">
        <f>'Data Catalogue 2023_RSS'!X167</f>
        <v>0</v>
      </c>
      <c r="C167" s="63">
        <f>'Data Catalogue 2023_RSS'!Y167</f>
        <v>0</v>
      </c>
      <c r="D167" s="63">
        <f>'Data Catalogue 2023_RSS'!Z167</f>
        <v>0</v>
      </c>
      <c r="E167" s="63">
        <f>'Data Catalogue 2023_RSS'!AA167</f>
        <v>1</v>
      </c>
      <c r="F167" s="63">
        <f>'Data Catalogue 2023_RSS'!AB167</f>
        <v>0</v>
      </c>
      <c r="G167" s="63">
        <f>'Data Catalogue 2023_RSS'!AC167</f>
        <v>1</v>
      </c>
      <c r="H167" s="63">
        <f>'Data Catalogue 2023_RSS'!AD167</f>
        <v>1</v>
      </c>
      <c r="I167" s="63">
        <f>'Data Catalogue 2023_RSS'!AE167</f>
        <v>1</v>
      </c>
      <c r="J167" s="63">
        <f t="shared" si="3"/>
        <v>4</v>
      </c>
    </row>
    <row r="168" spans="1:10" x14ac:dyDescent="0.2">
      <c r="A168" s="75" t="str">
        <f>'Data Catalogue 2023_RSS'!D168</f>
        <v>43.1</v>
      </c>
      <c r="B168" s="63">
        <f>'Data Catalogue 2023_RSS'!X168</f>
        <v>0</v>
      </c>
      <c r="C168" s="63">
        <f>'Data Catalogue 2023_RSS'!Y168</f>
        <v>0</v>
      </c>
      <c r="D168" s="63">
        <f>'Data Catalogue 2023_RSS'!Z168</f>
        <v>0</v>
      </c>
      <c r="E168" s="63">
        <f>'Data Catalogue 2023_RSS'!AA168</f>
        <v>1</v>
      </c>
      <c r="F168" s="63">
        <f>'Data Catalogue 2023_RSS'!AB168</f>
        <v>0</v>
      </c>
      <c r="G168" s="63">
        <f>'Data Catalogue 2023_RSS'!AC168</f>
        <v>1</v>
      </c>
      <c r="H168" s="63">
        <f>'Data Catalogue 2023_RSS'!AD168</f>
        <v>1</v>
      </c>
      <c r="I168" s="63">
        <f>'Data Catalogue 2023_RSS'!AE168</f>
        <v>1</v>
      </c>
      <c r="J168" s="63">
        <f t="shared" si="3"/>
        <v>4</v>
      </c>
    </row>
    <row r="169" spans="1:10" x14ac:dyDescent="0.2">
      <c r="A169" s="75" t="str">
        <f>'Data Catalogue 2023_RSS'!D169</f>
        <v>43.2</v>
      </c>
      <c r="B169" s="63">
        <f>'Data Catalogue 2023_RSS'!X169</f>
        <v>0</v>
      </c>
      <c r="C169" s="63">
        <f>'Data Catalogue 2023_RSS'!Y169</f>
        <v>0</v>
      </c>
      <c r="D169" s="63">
        <f>'Data Catalogue 2023_RSS'!Z169</f>
        <v>0</v>
      </c>
      <c r="E169" s="63">
        <f>'Data Catalogue 2023_RSS'!AA169</f>
        <v>1</v>
      </c>
      <c r="F169" s="63">
        <f>'Data Catalogue 2023_RSS'!AB169</f>
        <v>0</v>
      </c>
      <c r="G169" s="63">
        <f>'Data Catalogue 2023_RSS'!AC169</f>
        <v>1</v>
      </c>
      <c r="H169" s="63">
        <f>'Data Catalogue 2023_RSS'!AD169</f>
        <v>1</v>
      </c>
      <c r="I169" s="63">
        <f>'Data Catalogue 2023_RSS'!AE169</f>
        <v>1</v>
      </c>
      <c r="J169" s="63">
        <f t="shared" si="3"/>
        <v>4</v>
      </c>
    </row>
    <row r="170" spans="1:10" x14ac:dyDescent="0.2">
      <c r="A170" s="75" t="str">
        <f>'Data Catalogue 2023_RSS'!D170</f>
        <v>44.1</v>
      </c>
      <c r="B170" s="63">
        <f>'Data Catalogue 2023_RSS'!X170</f>
        <v>0</v>
      </c>
      <c r="C170" s="63">
        <f>'Data Catalogue 2023_RSS'!Y170</f>
        <v>0</v>
      </c>
      <c r="D170" s="63">
        <f>'Data Catalogue 2023_RSS'!Z170</f>
        <v>0</v>
      </c>
      <c r="E170" s="63">
        <f>'Data Catalogue 2023_RSS'!AA170</f>
        <v>1</v>
      </c>
      <c r="F170" s="63">
        <f>'Data Catalogue 2023_RSS'!AB170</f>
        <v>0</v>
      </c>
      <c r="G170" s="63">
        <f>'Data Catalogue 2023_RSS'!AC170</f>
        <v>1</v>
      </c>
      <c r="H170" s="63">
        <f>'Data Catalogue 2023_RSS'!AD170</f>
        <v>1</v>
      </c>
      <c r="I170" s="63">
        <f>'Data Catalogue 2023_RSS'!AE170</f>
        <v>1</v>
      </c>
      <c r="J170" s="63">
        <f t="shared" si="3"/>
        <v>4</v>
      </c>
    </row>
    <row r="171" spans="1:10" x14ac:dyDescent="0.2">
      <c r="A171" s="75" t="str">
        <f>'Data Catalogue 2023_RSS'!D171</f>
        <v>44.2</v>
      </c>
      <c r="B171" s="63">
        <f>'Data Catalogue 2023_RSS'!X171</f>
        <v>0</v>
      </c>
      <c r="C171" s="63">
        <f>'Data Catalogue 2023_RSS'!Y171</f>
        <v>0</v>
      </c>
      <c r="D171" s="63">
        <f>'Data Catalogue 2023_RSS'!Z171</f>
        <v>0</v>
      </c>
      <c r="E171" s="63">
        <f>'Data Catalogue 2023_RSS'!AA171</f>
        <v>1</v>
      </c>
      <c r="F171" s="63">
        <f>'Data Catalogue 2023_RSS'!AB171</f>
        <v>0</v>
      </c>
      <c r="G171" s="63">
        <f>'Data Catalogue 2023_RSS'!AC171</f>
        <v>1</v>
      </c>
      <c r="H171" s="63">
        <f>'Data Catalogue 2023_RSS'!AD171</f>
        <v>1</v>
      </c>
      <c r="I171" s="63">
        <f>'Data Catalogue 2023_RSS'!AE171</f>
        <v>1</v>
      </c>
      <c r="J171" s="63">
        <f t="shared" si="3"/>
        <v>4</v>
      </c>
    </row>
    <row r="172" spans="1:10" x14ac:dyDescent="0.2">
      <c r="A172" s="75" t="str">
        <f>'Data Catalogue 2023_RSS'!D172</f>
        <v>45.1</v>
      </c>
      <c r="B172" s="63">
        <f>'Data Catalogue 2023_RSS'!X172</f>
        <v>1</v>
      </c>
      <c r="C172" s="63">
        <f>'Data Catalogue 2023_RSS'!Y172</f>
        <v>1</v>
      </c>
      <c r="D172" s="63">
        <f>'Data Catalogue 2023_RSS'!Z172</f>
        <v>1</v>
      </c>
      <c r="E172" s="63">
        <f>'Data Catalogue 2023_RSS'!AA172</f>
        <v>1</v>
      </c>
      <c r="F172" s="63">
        <f>'Data Catalogue 2023_RSS'!AB172</f>
        <v>0</v>
      </c>
      <c r="G172" s="63">
        <f>'Data Catalogue 2023_RSS'!AC172</f>
        <v>0</v>
      </c>
      <c r="H172" s="63">
        <f>'Data Catalogue 2023_RSS'!AD172</f>
        <v>1</v>
      </c>
      <c r="I172" s="63">
        <f>'Data Catalogue 2023_RSS'!AE172</f>
        <v>1</v>
      </c>
      <c r="J172" s="63">
        <f t="shared" si="3"/>
        <v>6</v>
      </c>
    </row>
    <row r="173" spans="1:10" x14ac:dyDescent="0.2">
      <c r="A173" s="75" t="str">
        <f>'Data Catalogue 2023_RSS'!D173</f>
        <v>46.1</v>
      </c>
      <c r="B173" s="63">
        <f>'Data Catalogue 2023_RSS'!X173</f>
        <v>0</v>
      </c>
      <c r="C173" s="63">
        <f>'Data Catalogue 2023_RSS'!Y173</f>
        <v>1</v>
      </c>
      <c r="D173" s="63">
        <f>'Data Catalogue 2023_RSS'!Z173</f>
        <v>1</v>
      </c>
      <c r="E173" s="63">
        <f>'Data Catalogue 2023_RSS'!AA173</f>
        <v>0</v>
      </c>
      <c r="F173" s="63">
        <f>'Data Catalogue 2023_RSS'!AB173</f>
        <v>1</v>
      </c>
      <c r="G173" s="63">
        <f>'Data Catalogue 2023_RSS'!AC173</f>
        <v>0</v>
      </c>
      <c r="H173" s="63">
        <f>'Data Catalogue 2023_RSS'!AD173</f>
        <v>1</v>
      </c>
      <c r="I173" s="63">
        <f>'Data Catalogue 2023_RSS'!AE173</f>
        <v>1</v>
      </c>
      <c r="J173" s="63">
        <f t="shared" si="3"/>
        <v>5</v>
      </c>
    </row>
    <row r="174" spans="1:10" x14ac:dyDescent="0.2">
      <c r="A174" s="75" t="str">
        <f>'Data Catalogue 2023_RSS'!D174</f>
        <v>46.2</v>
      </c>
      <c r="B174" s="63">
        <f>'Data Catalogue 2023_RSS'!X174</f>
        <v>0</v>
      </c>
      <c r="C174" s="63">
        <f>'Data Catalogue 2023_RSS'!Y174</f>
        <v>1</v>
      </c>
      <c r="D174" s="63">
        <f>'Data Catalogue 2023_RSS'!Z174</f>
        <v>1</v>
      </c>
      <c r="E174" s="63">
        <f>'Data Catalogue 2023_RSS'!AA174</f>
        <v>0</v>
      </c>
      <c r="F174" s="63">
        <f>'Data Catalogue 2023_RSS'!AB174</f>
        <v>1</v>
      </c>
      <c r="G174" s="63">
        <f>'Data Catalogue 2023_RSS'!AC174</f>
        <v>0</v>
      </c>
      <c r="H174" s="63">
        <f>'Data Catalogue 2023_RSS'!AD174</f>
        <v>1</v>
      </c>
      <c r="I174" s="63">
        <f>'Data Catalogue 2023_RSS'!AE174</f>
        <v>1</v>
      </c>
      <c r="J174" s="63">
        <f t="shared" si="3"/>
        <v>5</v>
      </c>
    </row>
    <row r="175" spans="1:10" x14ac:dyDescent="0.2">
      <c r="A175" s="75" t="str">
        <f>'Data Catalogue 2023_RSS'!D175</f>
        <v>47.1</v>
      </c>
      <c r="B175" s="63">
        <f>'Data Catalogue 2023_RSS'!X175</f>
        <v>0</v>
      </c>
      <c r="C175" s="63">
        <f>'Data Catalogue 2023_RSS'!Y175</f>
        <v>1</v>
      </c>
      <c r="D175" s="63">
        <f>'Data Catalogue 2023_RSS'!Z175</f>
        <v>1</v>
      </c>
      <c r="E175" s="63">
        <f>'Data Catalogue 2023_RSS'!AA175</f>
        <v>0</v>
      </c>
      <c r="F175" s="63">
        <f>'Data Catalogue 2023_RSS'!AB175</f>
        <v>1</v>
      </c>
      <c r="G175" s="63">
        <f>'Data Catalogue 2023_RSS'!AC175</f>
        <v>0</v>
      </c>
      <c r="H175" s="63">
        <f>'Data Catalogue 2023_RSS'!AD175</f>
        <v>1</v>
      </c>
      <c r="I175" s="63">
        <f>'Data Catalogue 2023_RSS'!AE175</f>
        <v>1</v>
      </c>
      <c r="J175" s="63">
        <f t="shared" si="3"/>
        <v>5</v>
      </c>
    </row>
    <row r="176" spans="1:10" x14ac:dyDescent="0.2">
      <c r="A176" s="75" t="str">
        <f>'Data Catalogue 2023_RSS'!D176</f>
        <v>47.2</v>
      </c>
      <c r="B176" s="63">
        <f>'Data Catalogue 2023_RSS'!X176</f>
        <v>0</v>
      </c>
      <c r="C176" s="63">
        <f>'Data Catalogue 2023_RSS'!Y176</f>
        <v>1</v>
      </c>
      <c r="D176" s="63">
        <f>'Data Catalogue 2023_RSS'!Z176</f>
        <v>1</v>
      </c>
      <c r="E176" s="63">
        <f>'Data Catalogue 2023_RSS'!AA176</f>
        <v>0</v>
      </c>
      <c r="F176" s="63">
        <f>'Data Catalogue 2023_RSS'!AB176</f>
        <v>1</v>
      </c>
      <c r="G176" s="63">
        <f>'Data Catalogue 2023_RSS'!AC176</f>
        <v>0</v>
      </c>
      <c r="H176" s="63">
        <f>'Data Catalogue 2023_RSS'!AD176</f>
        <v>1</v>
      </c>
      <c r="I176" s="63">
        <f>'Data Catalogue 2023_RSS'!AE176</f>
        <v>1</v>
      </c>
      <c r="J176" s="63">
        <f t="shared" si="3"/>
        <v>5</v>
      </c>
    </row>
    <row r="177" spans="1:10" x14ac:dyDescent="0.2">
      <c r="A177" s="75" t="str">
        <f>'Data Catalogue 2023_RSS'!D177</f>
        <v>48.1</v>
      </c>
      <c r="B177" s="63">
        <f>'Data Catalogue 2023_RSS'!X177</f>
        <v>0</v>
      </c>
      <c r="C177" s="63">
        <f>'Data Catalogue 2023_RSS'!Y177</f>
        <v>1</v>
      </c>
      <c r="D177" s="63">
        <f>'Data Catalogue 2023_RSS'!Z177</f>
        <v>1</v>
      </c>
      <c r="E177" s="63">
        <f>'Data Catalogue 2023_RSS'!AA177</f>
        <v>0</v>
      </c>
      <c r="F177" s="63">
        <f>'Data Catalogue 2023_RSS'!AB177</f>
        <v>1</v>
      </c>
      <c r="G177" s="63">
        <f>'Data Catalogue 2023_RSS'!AC177</f>
        <v>0</v>
      </c>
      <c r="H177" s="63">
        <f>'Data Catalogue 2023_RSS'!AD177</f>
        <v>1</v>
      </c>
      <c r="I177" s="63">
        <f>'Data Catalogue 2023_RSS'!AE177</f>
        <v>1</v>
      </c>
      <c r="J177" s="63">
        <f t="shared" si="3"/>
        <v>5</v>
      </c>
    </row>
    <row r="178" spans="1:10" x14ac:dyDescent="0.2">
      <c r="A178" s="75" t="str">
        <f>'Data Catalogue 2023_RSS'!D178</f>
        <v>48.2</v>
      </c>
      <c r="B178" s="63">
        <f>'Data Catalogue 2023_RSS'!X178</f>
        <v>0</v>
      </c>
      <c r="C178" s="63">
        <f>'Data Catalogue 2023_RSS'!Y178</f>
        <v>1</v>
      </c>
      <c r="D178" s="63">
        <f>'Data Catalogue 2023_RSS'!Z178</f>
        <v>1</v>
      </c>
      <c r="E178" s="63">
        <f>'Data Catalogue 2023_RSS'!AA178</f>
        <v>0</v>
      </c>
      <c r="F178" s="63">
        <f>'Data Catalogue 2023_RSS'!AB178</f>
        <v>1</v>
      </c>
      <c r="G178" s="63">
        <f>'Data Catalogue 2023_RSS'!AC178</f>
        <v>0</v>
      </c>
      <c r="H178" s="63">
        <f>'Data Catalogue 2023_RSS'!AD178</f>
        <v>1</v>
      </c>
      <c r="I178" s="63">
        <f>'Data Catalogue 2023_RSS'!AE178</f>
        <v>1</v>
      </c>
      <c r="J178" s="63">
        <f t="shared" si="3"/>
        <v>5</v>
      </c>
    </row>
    <row r="179" spans="1:10" x14ac:dyDescent="0.2">
      <c r="A179" s="75" t="str">
        <f>'Data Catalogue 2023_RSS'!D179</f>
        <v>49.1</v>
      </c>
      <c r="B179" s="63">
        <f>'Data Catalogue 2023_RSS'!X179</f>
        <v>0</v>
      </c>
      <c r="C179" s="63">
        <f>'Data Catalogue 2023_RSS'!Y179</f>
        <v>0</v>
      </c>
      <c r="D179" s="63">
        <f>'Data Catalogue 2023_RSS'!Z179</f>
        <v>0</v>
      </c>
      <c r="E179" s="63">
        <f>'Data Catalogue 2023_RSS'!AA179</f>
        <v>1</v>
      </c>
      <c r="F179" s="63">
        <f>'Data Catalogue 2023_RSS'!AB179</f>
        <v>0</v>
      </c>
      <c r="G179" s="63">
        <f>'Data Catalogue 2023_RSS'!AC179</f>
        <v>0</v>
      </c>
      <c r="H179" s="63">
        <f>'Data Catalogue 2023_RSS'!AD179</f>
        <v>0</v>
      </c>
      <c r="I179" s="63">
        <f>'Data Catalogue 2023_RSS'!AE179</f>
        <v>0</v>
      </c>
      <c r="J179" s="63">
        <f t="shared" si="3"/>
        <v>1</v>
      </c>
    </row>
    <row r="180" spans="1:10" x14ac:dyDescent="0.2">
      <c r="A180" s="75" t="str">
        <f>'Data Catalogue 2023_RSS'!D180</f>
        <v>50.1</v>
      </c>
      <c r="B180" s="63">
        <f>'Data Catalogue 2023_RSS'!X180</f>
        <v>0</v>
      </c>
      <c r="C180" s="63">
        <f>'Data Catalogue 2023_RSS'!Y180</f>
        <v>1</v>
      </c>
      <c r="D180" s="63">
        <f>'Data Catalogue 2023_RSS'!Z180</f>
        <v>1</v>
      </c>
      <c r="E180" s="63">
        <f>'Data Catalogue 2023_RSS'!AA180</f>
        <v>1</v>
      </c>
      <c r="F180" s="63">
        <f>'Data Catalogue 2023_RSS'!AB180</f>
        <v>1</v>
      </c>
      <c r="G180" s="63">
        <f>'Data Catalogue 2023_RSS'!AC180</f>
        <v>0</v>
      </c>
      <c r="H180" s="63">
        <f>'Data Catalogue 2023_RSS'!AD180</f>
        <v>1</v>
      </c>
      <c r="I180" s="63">
        <f>'Data Catalogue 2023_RSS'!AE180</f>
        <v>1</v>
      </c>
      <c r="J180" s="63">
        <f t="shared" si="3"/>
        <v>6</v>
      </c>
    </row>
    <row r="181" spans="1:10" x14ac:dyDescent="0.2">
      <c r="A181" s="75" t="str">
        <f>'Data Catalogue 2023_RSS'!D181</f>
        <v>50.2</v>
      </c>
      <c r="B181" s="63">
        <f>'Data Catalogue 2023_RSS'!X181</f>
        <v>0</v>
      </c>
      <c r="C181" s="63">
        <f>'Data Catalogue 2023_RSS'!Y181</f>
        <v>1</v>
      </c>
      <c r="D181" s="63">
        <f>'Data Catalogue 2023_RSS'!Z181</f>
        <v>1</v>
      </c>
      <c r="E181" s="63">
        <f>'Data Catalogue 2023_RSS'!AA181</f>
        <v>1</v>
      </c>
      <c r="F181" s="63">
        <f>'Data Catalogue 2023_RSS'!AB181</f>
        <v>1</v>
      </c>
      <c r="G181" s="63">
        <f>'Data Catalogue 2023_RSS'!AC181</f>
        <v>0</v>
      </c>
      <c r="H181" s="63">
        <f>'Data Catalogue 2023_RSS'!AD181</f>
        <v>1</v>
      </c>
      <c r="I181" s="63">
        <f>'Data Catalogue 2023_RSS'!AE181</f>
        <v>1</v>
      </c>
      <c r="J181" s="63">
        <f t="shared" si="3"/>
        <v>6</v>
      </c>
    </row>
    <row r="182" spans="1:10" x14ac:dyDescent="0.2">
      <c r="A182" s="75" t="str">
        <f>'Data Catalogue 2023_RSS'!D182</f>
        <v>50.3</v>
      </c>
      <c r="B182" s="63">
        <f>'Data Catalogue 2023_RSS'!X182</f>
        <v>0</v>
      </c>
      <c r="C182" s="63">
        <f>'Data Catalogue 2023_RSS'!Y182</f>
        <v>1</v>
      </c>
      <c r="D182" s="63">
        <f>'Data Catalogue 2023_RSS'!Z182</f>
        <v>1</v>
      </c>
      <c r="E182" s="63">
        <f>'Data Catalogue 2023_RSS'!AA182</f>
        <v>1</v>
      </c>
      <c r="F182" s="63">
        <f>'Data Catalogue 2023_RSS'!AB182</f>
        <v>1</v>
      </c>
      <c r="G182" s="63">
        <f>'Data Catalogue 2023_RSS'!AC182</f>
        <v>0</v>
      </c>
      <c r="H182" s="63">
        <f>'Data Catalogue 2023_RSS'!AD182</f>
        <v>1</v>
      </c>
      <c r="I182" s="63">
        <f>'Data Catalogue 2023_RSS'!AE182</f>
        <v>1</v>
      </c>
      <c r="J182" s="63">
        <f t="shared" si="3"/>
        <v>6</v>
      </c>
    </row>
    <row r="183" spans="1:10" x14ac:dyDescent="0.2">
      <c r="A183" s="75" t="str">
        <f>'Data Catalogue 2023_RSS'!D183</f>
        <v>50.4</v>
      </c>
      <c r="B183" s="63">
        <f>'Data Catalogue 2023_RSS'!X183</f>
        <v>0</v>
      </c>
      <c r="C183" s="63">
        <f>'Data Catalogue 2023_RSS'!Y183</f>
        <v>1</v>
      </c>
      <c r="D183" s="63">
        <f>'Data Catalogue 2023_RSS'!Z183</f>
        <v>1</v>
      </c>
      <c r="E183" s="63">
        <f>'Data Catalogue 2023_RSS'!AA183</f>
        <v>1</v>
      </c>
      <c r="F183" s="63">
        <f>'Data Catalogue 2023_RSS'!AB183</f>
        <v>1</v>
      </c>
      <c r="G183" s="63">
        <f>'Data Catalogue 2023_RSS'!AC183</f>
        <v>0</v>
      </c>
      <c r="H183" s="63">
        <f>'Data Catalogue 2023_RSS'!AD183</f>
        <v>1</v>
      </c>
      <c r="I183" s="63">
        <f>'Data Catalogue 2023_RSS'!AE183</f>
        <v>1</v>
      </c>
      <c r="J183" s="63">
        <f t="shared" si="3"/>
        <v>6</v>
      </c>
    </row>
    <row r="184" spans="1:10" x14ac:dyDescent="0.2">
      <c r="A184" s="75" t="str">
        <f>'Data Catalogue 2023_RSS'!D184</f>
        <v>50.5</v>
      </c>
      <c r="B184" s="63">
        <f>'Data Catalogue 2023_RSS'!X184</f>
        <v>0</v>
      </c>
      <c r="C184" s="63">
        <f>'Data Catalogue 2023_RSS'!Y184</f>
        <v>1</v>
      </c>
      <c r="D184" s="63">
        <f>'Data Catalogue 2023_RSS'!Z184</f>
        <v>1</v>
      </c>
      <c r="E184" s="63">
        <f>'Data Catalogue 2023_RSS'!AA184</f>
        <v>1</v>
      </c>
      <c r="F184" s="63">
        <f>'Data Catalogue 2023_RSS'!AB184</f>
        <v>1</v>
      </c>
      <c r="G184" s="63">
        <f>'Data Catalogue 2023_RSS'!AC184</f>
        <v>0</v>
      </c>
      <c r="H184" s="63">
        <f>'Data Catalogue 2023_RSS'!AD184</f>
        <v>1</v>
      </c>
      <c r="I184" s="63">
        <f>'Data Catalogue 2023_RSS'!AE184</f>
        <v>1</v>
      </c>
      <c r="J184" s="63">
        <f t="shared" si="3"/>
        <v>6</v>
      </c>
    </row>
    <row r="185" spans="1:10" x14ac:dyDescent="0.2">
      <c r="A185" s="75" t="str">
        <f>'Data Catalogue 2023_RSS'!D185</f>
        <v>50.6</v>
      </c>
      <c r="B185" s="63">
        <f>'Data Catalogue 2023_RSS'!X185</f>
        <v>0</v>
      </c>
      <c r="C185" s="63">
        <f>'Data Catalogue 2023_RSS'!Y185</f>
        <v>1</v>
      </c>
      <c r="D185" s="63">
        <f>'Data Catalogue 2023_RSS'!Z185</f>
        <v>1</v>
      </c>
      <c r="E185" s="63">
        <f>'Data Catalogue 2023_RSS'!AA185</f>
        <v>1</v>
      </c>
      <c r="F185" s="63">
        <f>'Data Catalogue 2023_RSS'!AB185</f>
        <v>1</v>
      </c>
      <c r="G185" s="63">
        <f>'Data Catalogue 2023_RSS'!AC185</f>
        <v>0</v>
      </c>
      <c r="H185" s="63">
        <f>'Data Catalogue 2023_RSS'!AD185</f>
        <v>1</v>
      </c>
      <c r="I185" s="63">
        <f>'Data Catalogue 2023_RSS'!AE185</f>
        <v>1</v>
      </c>
      <c r="J185" s="63">
        <f t="shared" si="3"/>
        <v>6</v>
      </c>
    </row>
    <row r="186" spans="1:10" x14ac:dyDescent="0.2">
      <c r="A186" s="75" t="str">
        <f>'Data Catalogue 2023_RSS'!D186</f>
        <v>50.7</v>
      </c>
      <c r="B186" s="63">
        <f>'Data Catalogue 2023_RSS'!X186</f>
        <v>0</v>
      </c>
      <c r="C186" s="63">
        <f>'Data Catalogue 2023_RSS'!Y186</f>
        <v>1</v>
      </c>
      <c r="D186" s="63">
        <f>'Data Catalogue 2023_RSS'!Z186</f>
        <v>1</v>
      </c>
      <c r="E186" s="63">
        <f>'Data Catalogue 2023_RSS'!AA186</f>
        <v>1</v>
      </c>
      <c r="F186" s="63">
        <f>'Data Catalogue 2023_RSS'!AB186</f>
        <v>1</v>
      </c>
      <c r="G186" s="63">
        <f>'Data Catalogue 2023_RSS'!AC186</f>
        <v>0</v>
      </c>
      <c r="H186" s="63">
        <f>'Data Catalogue 2023_RSS'!AD186</f>
        <v>1</v>
      </c>
      <c r="I186" s="63">
        <f>'Data Catalogue 2023_RSS'!AE186</f>
        <v>1</v>
      </c>
      <c r="J186" s="63">
        <f t="shared" si="3"/>
        <v>6</v>
      </c>
    </row>
    <row r="187" spans="1:10" x14ac:dyDescent="0.2">
      <c r="A187" s="75" t="str">
        <f>'Data Catalogue 2023_RSS'!D187</f>
        <v>51.1</v>
      </c>
      <c r="B187" s="63">
        <f>'Data Catalogue 2023_RSS'!X187</f>
        <v>0</v>
      </c>
      <c r="C187" s="63">
        <f>'Data Catalogue 2023_RSS'!Y187</f>
        <v>1</v>
      </c>
      <c r="D187" s="63">
        <f>'Data Catalogue 2023_RSS'!Z187</f>
        <v>1</v>
      </c>
      <c r="E187" s="63">
        <f>'Data Catalogue 2023_RSS'!AA187</f>
        <v>1</v>
      </c>
      <c r="F187" s="63">
        <f>'Data Catalogue 2023_RSS'!AB187</f>
        <v>1</v>
      </c>
      <c r="G187" s="63">
        <f>'Data Catalogue 2023_RSS'!AC187</f>
        <v>0</v>
      </c>
      <c r="H187" s="63">
        <f>'Data Catalogue 2023_RSS'!AD187</f>
        <v>1</v>
      </c>
      <c r="I187" s="63">
        <f>'Data Catalogue 2023_RSS'!AE187</f>
        <v>1</v>
      </c>
      <c r="J187" s="63">
        <f t="shared" si="3"/>
        <v>6</v>
      </c>
    </row>
    <row r="188" spans="1:10" x14ac:dyDescent="0.2">
      <c r="A188" s="75" t="str">
        <f>'Data Catalogue 2023_RSS'!D188</f>
        <v>51.2</v>
      </c>
      <c r="B188" s="63">
        <f>'Data Catalogue 2023_RSS'!X188</f>
        <v>0</v>
      </c>
      <c r="C188" s="63">
        <f>'Data Catalogue 2023_RSS'!Y188</f>
        <v>1</v>
      </c>
      <c r="D188" s="63">
        <f>'Data Catalogue 2023_RSS'!Z188</f>
        <v>1</v>
      </c>
      <c r="E188" s="63">
        <f>'Data Catalogue 2023_RSS'!AA188</f>
        <v>1</v>
      </c>
      <c r="F188" s="63">
        <f>'Data Catalogue 2023_RSS'!AB188</f>
        <v>1</v>
      </c>
      <c r="G188" s="63">
        <f>'Data Catalogue 2023_RSS'!AC188</f>
        <v>0</v>
      </c>
      <c r="H188" s="63">
        <f>'Data Catalogue 2023_RSS'!AD188</f>
        <v>1</v>
      </c>
      <c r="I188" s="63">
        <f>'Data Catalogue 2023_RSS'!AE188</f>
        <v>1</v>
      </c>
      <c r="J188" s="63">
        <f t="shared" si="3"/>
        <v>6</v>
      </c>
    </row>
    <row r="189" spans="1:10" x14ac:dyDescent="0.2">
      <c r="A189" s="75" t="str">
        <f>'Data Catalogue 2023_RSS'!D189</f>
        <v>51.3</v>
      </c>
      <c r="B189" s="63">
        <f>'Data Catalogue 2023_RSS'!X189</f>
        <v>0</v>
      </c>
      <c r="C189" s="63">
        <f>'Data Catalogue 2023_RSS'!Y189</f>
        <v>1</v>
      </c>
      <c r="D189" s="63">
        <f>'Data Catalogue 2023_RSS'!Z189</f>
        <v>1</v>
      </c>
      <c r="E189" s="63">
        <f>'Data Catalogue 2023_RSS'!AA189</f>
        <v>1</v>
      </c>
      <c r="F189" s="63">
        <f>'Data Catalogue 2023_RSS'!AB189</f>
        <v>1</v>
      </c>
      <c r="G189" s="63">
        <f>'Data Catalogue 2023_RSS'!AC189</f>
        <v>0</v>
      </c>
      <c r="H189" s="63">
        <f>'Data Catalogue 2023_RSS'!AD189</f>
        <v>1</v>
      </c>
      <c r="I189" s="63">
        <f>'Data Catalogue 2023_RSS'!AE189</f>
        <v>1</v>
      </c>
      <c r="J189" s="63">
        <f t="shared" si="3"/>
        <v>6</v>
      </c>
    </row>
    <row r="190" spans="1:10" x14ac:dyDescent="0.2">
      <c r="A190" s="75" t="str">
        <f>'Data Catalogue 2023_RSS'!D190</f>
        <v>51.4</v>
      </c>
      <c r="B190" s="63">
        <f>'Data Catalogue 2023_RSS'!X190</f>
        <v>0</v>
      </c>
      <c r="C190" s="63">
        <f>'Data Catalogue 2023_RSS'!Y190</f>
        <v>1</v>
      </c>
      <c r="D190" s="63">
        <f>'Data Catalogue 2023_RSS'!Z190</f>
        <v>1</v>
      </c>
      <c r="E190" s="63">
        <f>'Data Catalogue 2023_RSS'!AA190</f>
        <v>1</v>
      </c>
      <c r="F190" s="63">
        <f>'Data Catalogue 2023_RSS'!AB190</f>
        <v>1</v>
      </c>
      <c r="G190" s="63">
        <f>'Data Catalogue 2023_RSS'!AC190</f>
        <v>0</v>
      </c>
      <c r="H190" s="63">
        <f>'Data Catalogue 2023_RSS'!AD190</f>
        <v>1</v>
      </c>
      <c r="I190" s="63">
        <f>'Data Catalogue 2023_RSS'!AE190</f>
        <v>1</v>
      </c>
      <c r="J190" s="63">
        <f t="shared" si="3"/>
        <v>6</v>
      </c>
    </row>
    <row r="191" spans="1:10" x14ac:dyDescent="0.2">
      <c r="A191" s="75" t="str">
        <f>'Data Catalogue 2023_RSS'!D191</f>
        <v>51.5</v>
      </c>
      <c r="B191" s="63">
        <f>'Data Catalogue 2023_RSS'!X191</f>
        <v>0</v>
      </c>
      <c r="C191" s="63">
        <f>'Data Catalogue 2023_RSS'!Y191</f>
        <v>1</v>
      </c>
      <c r="D191" s="63">
        <f>'Data Catalogue 2023_RSS'!Z191</f>
        <v>1</v>
      </c>
      <c r="E191" s="63">
        <f>'Data Catalogue 2023_RSS'!AA191</f>
        <v>1</v>
      </c>
      <c r="F191" s="63">
        <f>'Data Catalogue 2023_RSS'!AB191</f>
        <v>1</v>
      </c>
      <c r="G191" s="63">
        <f>'Data Catalogue 2023_RSS'!AC191</f>
        <v>0</v>
      </c>
      <c r="H191" s="63">
        <f>'Data Catalogue 2023_RSS'!AD191</f>
        <v>1</v>
      </c>
      <c r="I191" s="63">
        <f>'Data Catalogue 2023_RSS'!AE191</f>
        <v>1</v>
      </c>
      <c r="J191" s="63">
        <f t="shared" si="3"/>
        <v>6</v>
      </c>
    </row>
    <row r="192" spans="1:10" x14ac:dyDescent="0.2">
      <c r="A192" s="75" t="str">
        <f>'Data Catalogue 2023_RSS'!D192</f>
        <v>52.1</v>
      </c>
      <c r="B192" s="63">
        <f>'Data Catalogue 2023_RSS'!X192</f>
        <v>0</v>
      </c>
      <c r="C192" s="63">
        <f>'Data Catalogue 2023_RSS'!Y192</f>
        <v>1</v>
      </c>
      <c r="D192" s="63">
        <f>'Data Catalogue 2023_RSS'!Z192</f>
        <v>1</v>
      </c>
      <c r="E192" s="63">
        <f>'Data Catalogue 2023_RSS'!AA192</f>
        <v>1</v>
      </c>
      <c r="F192" s="63">
        <f>'Data Catalogue 2023_RSS'!AB192</f>
        <v>1</v>
      </c>
      <c r="G192" s="63">
        <f>'Data Catalogue 2023_RSS'!AC192</f>
        <v>0</v>
      </c>
      <c r="H192" s="63">
        <f>'Data Catalogue 2023_RSS'!AD192</f>
        <v>1</v>
      </c>
      <c r="I192" s="63">
        <f>'Data Catalogue 2023_RSS'!AE192</f>
        <v>1</v>
      </c>
      <c r="J192" s="63">
        <f t="shared" si="3"/>
        <v>6</v>
      </c>
    </row>
    <row r="193" spans="1:10" x14ac:dyDescent="0.2">
      <c r="A193" s="75" t="str">
        <f>'Data Catalogue 2023_RSS'!D193</f>
        <v>52.2</v>
      </c>
      <c r="B193" s="63">
        <f>'Data Catalogue 2023_RSS'!X193</f>
        <v>0</v>
      </c>
      <c r="C193" s="63">
        <f>'Data Catalogue 2023_RSS'!Y193</f>
        <v>1</v>
      </c>
      <c r="D193" s="63">
        <f>'Data Catalogue 2023_RSS'!Z193</f>
        <v>1</v>
      </c>
      <c r="E193" s="63">
        <f>'Data Catalogue 2023_RSS'!AA193</f>
        <v>1</v>
      </c>
      <c r="F193" s="63">
        <f>'Data Catalogue 2023_RSS'!AB193</f>
        <v>1</v>
      </c>
      <c r="G193" s="63">
        <f>'Data Catalogue 2023_RSS'!AC193</f>
        <v>0</v>
      </c>
      <c r="H193" s="63">
        <f>'Data Catalogue 2023_RSS'!AD193</f>
        <v>1</v>
      </c>
      <c r="I193" s="63">
        <f>'Data Catalogue 2023_RSS'!AE193</f>
        <v>1</v>
      </c>
      <c r="J193" s="63">
        <f t="shared" si="3"/>
        <v>6</v>
      </c>
    </row>
    <row r="194" spans="1:10" x14ac:dyDescent="0.2">
      <c r="A194" s="75" t="str">
        <f>'Data Catalogue 2023_RSS'!D194</f>
        <v>52.3</v>
      </c>
      <c r="B194" s="63">
        <f>'Data Catalogue 2023_RSS'!X194</f>
        <v>0</v>
      </c>
      <c r="C194" s="63">
        <f>'Data Catalogue 2023_RSS'!Y194</f>
        <v>1</v>
      </c>
      <c r="D194" s="63">
        <f>'Data Catalogue 2023_RSS'!Z194</f>
        <v>1</v>
      </c>
      <c r="E194" s="63">
        <f>'Data Catalogue 2023_RSS'!AA194</f>
        <v>1</v>
      </c>
      <c r="F194" s="63">
        <f>'Data Catalogue 2023_RSS'!AB194</f>
        <v>1</v>
      </c>
      <c r="G194" s="63">
        <f>'Data Catalogue 2023_RSS'!AC194</f>
        <v>0</v>
      </c>
      <c r="H194" s="63">
        <f>'Data Catalogue 2023_RSS'!AD194</f>
        <v>1</v>
      </c>
      <c r="I194" s="63">
        <f>'Data Catalogue 2023_RSS'!AE194</f>
        <v>1</v>
      </c>
      <c r="J194" s="63">
        <f t="shared" si="3"/>
        <v>6</v>
      </c>
    </row>
    <row r="195" spans="1:10" x14ac:dyDescent="0.2">
      <c r="A195" s="75" t="str">
        <f>'Data Catalogue 2023_RSS'!D195</f>
        <v>52.4</v>
      </c>
      <c r="B195" s="63">
        <f>'Data Catalogue 2023_RSS'!X195</f>
        <v>0</v>
      </c>
      <c r="C195" s="63">
        <f>'Data Catalogue 2023_RSS'!Y195</f>
        <v>1</v>
      </c>
      <c r="D195" s="63">
        <f>'Data Catalogue 2023_RSS'!Z195</f>
        <v>1</v>
      </c>
      <c r="E195" s="63">
        <f>'Data Catalogue 2023_RSS'!AA195</f>
        <v>1</v>
      </c>
      <c r="F195" s="63">
        <f>'Data Catalogue 2023_RSS'!AB195</f>
        <v>1</v>
      </c>
      <c r="G195" s="63">
        <f>'Data Catalogue 2023_RSS'!AC195</f>
        <v>0</v>
      </c>
      <c r="H195" s="63">
        <f>'Data Catalogue 2023_RSS'!AD195</f>
        <v>1</v>
      </c>
      <c r="I195" s="63">
        <f>'Data Catalogue 2023_RSS'!AE195</f>
        <v>1</v>
      </c>
      <c r="J195" s="63">
        <f t="shared" si="3"/>
        <v>6</v>
      </c>
    </row>
    <row r="196" spans="1:10" x14ac:dyDescent="0.2">
      <c r="A196" s="75" t="str">
        <f>'Data Catalogue 2023_RSS'!D196</f>
        <v>52.5</v>
      </c>
      <c r="B196" s="63">
        <f>'Data Catalogue 2023_RSS'!X196</f>
        <v>0</v>
      </c>
      <c r="C196" s="63">
        <f>'Data Catalogue 2023_RSS'!Y196</f>
        <v>1</v>
      </c>
      <c r="D196" s="63">
        <f>'Data Catalogue 2023_RSS'!Z196</f>
        <v>1</v>
      </c>
      <c r="E196" s="63">
        <f>'Data Catalogue 2023_RSS'!AA196</f>
        <v>1</v>
      </c>
      <c r="F196" s="63">
        <f>'Data Catalogue 2023_RSS'!AB196</f>
        <v>1</v>
      </c>
      <c r="G196" s="63">
        <f>'Data Catalogue 2023_RSS'!AC196</f>
        <v>0</v>
      </c>
      <c r="H196" s="63">
        <f>'Data Catalogue 2023_RSS'!AD196</f>
        <v>1</v>
      </c>
      <c r="I196" s="63">
        <f>'Data Catalogue 2023_RSS'!AE196</f>
        <v>1</v>
      </c>
      <c r="J196" s="63">
        <f t="shared" ref="J196:J259" si="4">SUM(B196:I196)</f>
        <v>6</v>
      </c>
    </row>
    <row r="197" spans="1:10" x14ac:dyDescent="0.2">
      <c r="A197" s="75" t="str">
        <f>'Data Catalogue 2023_RSS'!D197</f>
        <v>53.1</v>
      </c>
      <c r="B197" s="63">
        <f>'Data Catalogue 2023_RSS'!X197</f>
        <v>0</v>
      </c>
      <c r="C197" s="63">
        <f>'Data Catalogue 2023_RSS'!Y197</f>
        <v>1</v>
      </c>
      <c r="D197" s="63">
        <f>'Data Catalogue 2023_RSS'!Z197</f>
        <v>1</v>
      </c>
      <c r="E197" s="63">
        <f>'Data Catalogue 2023_RSS'!AA197</f>
        <v>1</v>
      </c>
      <c r="F197" s="63">
        <f>'Data Catalogue 2023_RSS'!AB197</f>
        <v>1</v>
      </c>
      <c r="G197" s="63">
        <f>'Data Catalogue 2023_RSS'!AC197</f>
        <v>0</v>
      </c>
      <c r="H197" s="63">
        <f>'Data Catalogue 2023_RSS'!AD197</f>
        <v>1</v>
      </c>
      <c r="I197" s="63">
        <f>'Data Catalogue 2023_RSS'!AE197</f>
        <v>1</v>
      </c>
      <c r="J197" s="63">
        <f t="shared" si="4"/>
        <v>6</v>
      </c>
    </row>
    <row r="198" spans="1:10" x14ac:dyDescent="0.2">
      <c r="A198" s="75" t="str">
        <f>'Data Catalogue 2023_RSS'!D198</f>
        <v>53.2</v>
      </c>
      <c r="B198" s="63">
        <f>'Data Catalogue 2023_RSS'!X198</f>
        <v>0</v>
      </c>
      <c r="C198" s="63">
        <f>'Data Catalogue 2023_RSS'!Y198</f>
        <v>1</v>
      </c>
      <c r="D198" s="63">
        <f>'Data Catalogue 2023_RSS'!Z198</f>
        <v>1</v>
      </c>
      <c r="E198" s="63">
        <f>'Data Catalogue 2023_RSS'!AA198</f>
        <v>1</v>
      </c>
      <c r="F198" s="63">
        <f>'Data Catalogue 2023_RSS'!AB198</f>
        <v>1</v>
      </c>
      <c r="G198" s="63">
        <f>'Data Catalogue 2023_RSS'!AC198</f>
        <v>0</v>
      </c>
      <c r="H198" s="63">
        <f>'Data Catalogue 2023_RSS'!AD198</f>
        <v>1</v>
      </c>
      <c r="I198" s="63">
        <f>'Data Catalogue 2023_RSS'!AE198</f>
        <v>1</v>
      </c>
      <c r="J198" s="63">
        <f t="shared" si="4"/>
        <v>6</v>
      </c>
    </row>
    <row r="199" spans="1:10" x14ac:dyDescent="0.2">
      <c r="A199" s="75" t="str">
        <f>'Data Catalogue 2023_RSS'!D199</f>
        <v>53.3</v>
      </c>
      <c r="B199" s="63">
        <f>'Data Catalogue 2023_RSS'!X199</f>
        <v>1</v>
      </c>
      <c r="C199" s="63">
        <f>'Data Catalogue 2023_RSS'!Y199</f>
        <v>1</v>
      </c>
      <c r="D199" s="63">
        <f>'Data Catalogue 2023_RSS'!Z199</f>
        <v>1</v>
      </c>
      <c r="E199" s="63">
        <f>'Data Catalogue 2023_RSS'!AA199</f>
        <v>1</v>
      </c>
      <c r="F199" s="63">
        <f>'Data Catalogue 2023_RSS'!AB199</f>
        <v>1</v>
      </c>
      <c r="G199" s="63">
        <f>'Data Catalogue 2023_RSS'!AC199</f>
        <v>1</v>
      </c>
      <c r="H199" s="63">
        <f>'Data Catalogue 2023_RSS'!AD199</f>
        <v>1</v>
      </c>
      <c r="I199" s="63">
        <f>'Data Catalogue 2023_RSS'!AE199</f>
        <v>1</v>
      </c>
      <c r="J199" s="63">
        <f t="shared" si="4"/>
        <v>8</v>
      </c>
    </row>
    <row r="200" spans="1:10" x14ac:dyDescent="0.2">
      <c r="A200" s="75" t="str">
        <f>'Data Catalogue 2023_RSS'!D200</f>
        <v>53.4</v>
      </c>
      <c r="B200" s="63">
        <f>'Data Catalogue 2023_RSS'!X200</f>
        <v>0</v>
      </c>
      <c r="C200" s="63">
        <f>'Data Catalogue 2023_RSS'!Y200</f>
        <v>1</v>
      </c>
      <c r="D200" s="63">
        <f>'Data Catalogue 2023_RSS'!Z200</f>
        <v>1</v>
      </c>
      <c r="E200" s="63">
        <f>'Data Catalogue 2023_RSS'!AA200</f>
        <v>1</v>
      </c>
      <c r="F200" s="63">
        <f>'Data Catalogue 2023_RSS'!AB200</f>
        <v>1</v>
      </c>
      <c r="G200" s="63">
        <f>'Data Catalogue 2023_RSS'!AC200</f>
        <v>0</v>
      </c>
      <c r="H200" s="63">
        <f>'Data Catalogue 2023_RSS'!AD200</f>
        <v>1</v>
      </c>
      <c r="I200" s="63">
        <f>'Data Catalogue 2023_RSS'!AE200</f>
        <v>1</v>
      </c>
      <c r="J200" s="63">
        <f t="shared" si="4"/>
        <v>6</v>
      </c>
    </row>
    <row r="201" spans="1:10" x14ac:dyDescent="0.2">
      <c r="A201" s="75" t="str">
        <f>'Data Catalogue 2023_RSS'!D201</f>
        <v>53.5</v>
      </c>
      <c r="B201" s="63">
        <f>'Data Catalogue 2023_RSS'!X201</f>
        <v>0</v>
      </c>
      <c r="C201" s="63">
        <f>'Data Catalogue 2023_RSS'!Y201</f>
        <v>1</v>
      </c>
      <c r="D201" s="63">
        <f>'Data Catalogue 2023_RSS'!Z201</f>
        <v>1</v>
      </c>
      <c r="E201" s="63">
        <f>'Data Catalogue 2023_RSS'!AA201</f>
        <v>1</v>
      </c>
      <c r="F201" s="63">
        <f>'Data Catalogue 2023_RSS'!AB201</f>
        <v>1</v>
      </c>
      <c r="G201" s="63">
        <f>'Data Catalogue 2023_RSS'!AC201</f>
        <v>0</v>
      </c>
      <c r="H201" s="63">
        <f>'Data Catalogue 2023_RSS'!AD201</f>
        <v>1</v>
      </c>
      <c r="I201" s="63">
        <f>'Data Catalogue 2023_RSS'!AE201</f>
        <v>1</v>
      </c>
      <c r="J201" s="63">
        <f t="shared" si="4"/>
        <v>6</v>
      </c>
    </row>
    <row r="202" spans="1:10" x14ac:dyDescent="0.2">
      <c r="A202" s="75" t="str">
        <f>'Data Catalogue 2023_RSS'!D202</f>
        <v>53.6</v>
      </c>
      <c r="B202" s="63">
        <f>'Data Catalogue 2023_RSS'!X202</f>
        <v>1</v>
      </c>
      <c r="C202" s="63">
        <f>'Data Catalogue 2023_RSS'!Y202</f>
        <v>1</v>
      </c>
      <c r="D202" s="63">
        <f>'Data Catalogue 2023_RSS'!Z202</f>
        <v>1</v>
      </c>
      <c r="E202" s="63">
        <f>'Data Catalogue 2023_RSS'!AA202</f>
        <v>1</v>
      </c>
      <c r="F202" s="63">
        <f>'Data Catalogue 2023_RSS'!AB202</f>
        <v>1</v>
      </c>
      <c r="G202" s="63">
        <f>'Data Catalogue 2023_RSS'!AC202</f>
        <v>1</v>
      </c>
      <c r="H202" s="63">
        <f>'Data Catalogue 2023_RSS'!AD202</f>
        <v>1</v>
      </c>
      <c r="I202" s="63">
        <f>'Data Catalogue 2023_RSS'!AE202</f>
        <v>1</v>
      </c>
      <c r="J202" s="63">
        <f t="shared" si="4"/>
        <v>8</v>
      </c>
    </row>
    <row r="203" spans="1:10" x14ac:dyDescent="0.2">
      <c r="A203" s="75" t="str">
        <f>'Data Catalogue 2023_RSS'!D203</f>
        <v>54.1</v>
      </c>
      <c r="B203" s="63">
        <f>'Data Catalogue 2023_RSS'!X203</f>
        <v>0</v>
      </c>
      <c r="C203" s="63">
        <f>'Data Catalogue 2023_RSS'!Y203</f>
        <v>1</v>
      </c>
      <c r="D203" s="63">
        <f>'Data Catalogue 2023_RSS'!Z203</f>
        <v>1</v>
      </c>
      <c r="E203" s="63">
        <f>'Data Catalogue 2023_RSS'!AA203</f>
        <v>1</v>
      </c>
      <c r="F203" s="63">
        <f>'Data Catalogue 2023_RSS'!AB203</f>
        <v>1</v>
      </c>
      <c r="G203" s="63">
        <f>'Data Catalogue 2023_RSS'!AC203</f>
        <v>0</v>
      </c>
      <c r="H203" s="63">
        <f>'Data Catalogue 2023_RSS'!AD203</f>
        <v>1</v>
      </c>
      <c r="I203" s="63">
        <f>'Data Catalogue 2023_RSS'!AE203</f>
        <v>1</v>
      </c>
      <c r="J203" s="63">
        <f t="shared" si="4"/>
        <v>6</v>
      </c>
    </row>
    <row r="204" spans="1:10" x14ac:dyDescent="0.2">
      <c r="A204" s="75" t="str">
        <f>'Data Catalogue 2023_RSS'!D204</f>
        <v>54.2</v>
      </c>
      <c r="B204" s="63">
        <f>'Data Catalogue 2023_RSS'!X204</f>
        <v>0</v>
      </c>
      <c r="C204" s="63">
        <f>'Data Catalogue 2023_RSS'!Y204</f>
        <v>1</v>
      </c>
      <c r="D204" s="63">
        <f>'Data Catalogue 2023_RSS'!Z204</f>
        <v>1</v>
      </c>
      <c r="E204" s="63">
        <f>'Data Catalogue 2023_RSS'!AA204</f>
        <v>1</v>
      </c>
      <c r="F204" s="63">
        <f>'Data Catalogue 2023_RSS'!AB204</f>
        <v>1</v>
      </c>
      <c r="G204" s="63">
        <f>'Data Catalogue 2023_RSS'!AC204</f>
        <v>0</v>
      </c>
      <c r="H204" s="63">
        <f>'Data Catalogue 2023_RSS'!AD204</f>
        <v>1</v>
      </c>
      <c r="I204" s="63">
        <f>'Data Catalogue 2023_RSS'!AE204</f>
        <v>1</v>
      </c>
      <c r="J204" s="63">
        <f t="shared" si="4"/>
        <v>6</v>
      </c>
    </row>
    <row r="205" spans="1:10" x14ac:dyDescent="0.2">
      <c r="A205" s="75" t="str">
        <f>'Data Catalogue 2023_RSS'!D205</f>
        <v>54.3</v>
      </c>
      <c r="B205" s="63">
        <f>'Data Catalogue 2023_RSS'!X205</f>
        <v>0</v>
      </c>
      <c r="C205" s="63">
        <f>'Data Catalogue 2023_RSS'!Y205</f>
        <v>1</v>
      </c>
      <c r="D205" s="63">
        <f>'Data Catalogue 2023_RSS'!Z205</f>
        <v>1</v>
      </c>
      <c r="E205" s="63">
        <f>'Data Catalogue 2023_RSS'!AA205</f>
        <v>1</v>
      </c>
      <c r="F205" s="63">
        <f>'Data Catalogue 2023_RSS'!AB205</f>
        <v>1</v>
      </c>
      <c r="G205" s="63">
        <f>'Data Catalogue 2023_RSS'!AC205</f>
        <v>0</v>
      </c>
      <c r="H205" s="63">
        <f>'Data Catalogue 2023_RSS'!AD205</f>
        <v>1</v>
      </c>
      <c r="I205" s="63">
        <f>'Data Catalogue 2023_RSS'!AE205</f>
        <v>1</v>
      </c>
      <c r="J205" s="63">
        <f t="shared" si="4"/>
        <v>6</v>
      </c>
    </row>
    <row r="206" spans="1:10" x14ac:dyDescent="0.2">
      <c r="A206" s="75" t="str">
        <f>'Data Catalogue 2023_RSS'!D206</f>
        <v>54.4</v>
      </c>
      <c r="B206" s="63">
        <f>'Data Catalogue 2023_RSS'!X206</f>
        <v>0</v>
      </c>
      <c r="C206" s="63">
        <f>'Data Catalogue 2023_RSS'!Y206</f>
        <v>1</v>
      </c>
      <c r="D206" s="63">
        <f>'Data Catalogue 2023_RSS'!Z206</f>
        <v>1</v>
      </c>
      <c r="E206" s="63">
        <f>'Data Catalogue 2023_RSS'!AA206</f>
        <v>1</v>
      </c>
      <c r="F206" s="63">
        <f>'Data Catalogue 2023_RSS'!AB206</f>
        <v>1</v>
      </c>
      <c r="G206" s="63">
        <f>'Data Catalogue 2023_RSS'!AC206</f>
        <v>0</v>
      </c>
      <c r="H206" s="63">
        <f>'Data Catalogue 2023_RSS'!AD206</f>
        <v>1</v>
      </c>
      <c r="I206" s="63">
        <f>'Data Catalogue 2023_RSS'!AE206</f>
        <v>1</v>
      </c>
      <c r="J206" s="63">
        <f t="shared" si="4"/>
        <v>6</v>
      </c>
    </row>
    <row r="207" spans="1:10" x14ac:dyDescent="0.2">
      <c r="A207" s="75" t="str">
        <f>'Data Catalogue 2023_RSS'!D207</f>
        <v>54.5</v>
      </c>
      <c r="B207" s="63">
        <f>'Data Catalogue 2023_RSS'!X207</f>
        <v>0</v>
      </c>
      <c r="C207" s="63">
        <f>'Data Catalogue 2023_RSS'!Y207</f>
        <v>1</v>
      </c>
      <c r="D207" s="63">
        <f>'Data Catalogue 2023_RSS'!Z207</f>
        <v>1</v>
      </c>
      <c r="E207" s="63">
        <f>'Data Catalogue 2023_RSS'!AA207</f>
        <v>1</v>
      </c>
      <c r="F207" s="63">
        <f>'Data Catalogue 2023_RSS'!AB207</f>
        <v>1</v>
      </c>
      <c r="G207" s="63">
        <f>'Data Catalogue 2023_RSS'!AC207</f>
        <v>0</v>
      </c>
      <c r="H207" s="63">
        <f>'Data Catalogue 2023_RSS'!AD207</f>
        <v>1</v>
      </c>
      <c r="I207" s="63">
        <f>'Data Catalogue 2023_RSS'!AE207</f>
        <v>1</v>
      </c>
      <c r="J207" s="63">
        <f t="shared" si="4"/>
        <v>6</v>
      </c>
    </row>
    <row r="208" spans="1:10" x14ac:dyDescent="0.2">
      <c r="A208" s="75" t="str">
        <f>'Data Catalogue 2023_RSS'!D208</f>
        <v>54.6</v>
      </c>
      <c r="B208" s="63">
        <f>'Data Catalogue 2023_RSS'!X208</f>
        <v>0</v>
      </c>
      <c r="C208" s="63">
        <f>'Data Catalogue 2023_RSS'!Y208</f>
        <v>1</v>
      </c>
      <c r="D208" s="63">
        <f>'Data Catalogue 2023_RSS'!Z208</f>
        <v>1</v>
      </c>
      <c r="E208" s="63">
        <f>'Data Catalogue 2023_RSS'!AA208</f>
        <v>1</v>
      </c>
      <c r="F208" s="63">
        <f>'Data Catalogue 2023_RSS'!AB208</f>
        <v>1</v>
      </c>
      <c r="G208" s="63">
        <f>'Data Catalogue 2023_RSS'!AC208</f>
        <v>0</v>
      </c>
      <c r="H208" s="63">
        <f>'Data Catalogue 2023_RSS'!AD208</f>
        <v>1</v>
      </c>
      <c r="I208" s="63">
        <f>'Data Catalogue 2023_RSS'!AE208</f>
        <v>1</v>
      </c>
      <c r="J208" s="63">
        <f t="shared" si="4"/>
        <v>6</v>
      </c>
    </row>
    <row r="209" spans="1:10" x14ac:dyDescent="0.2">
      <c r="A209" s="75" t="str">
        <f>'Data Catalogue 2023_RSS'!D209</f>
        <v>54.7</v>
      </c>
      <c r="B209" s="63">
        <f>'Data Catalogue 2023_RSS'!X209</f>
        <v>1</v>
      </c>
      <c r="C209" s="63">
        <f>'Data Catalogue 2023_RSS'!Y209</f>
        <v>1</v>
      </c>
      <c r="D209" s="63">
        <f>'Data Catalogue 2023_RSS'!Z209</f>
        <v>1</v>
      </c>
      <c r="E209" s="63">
        <f>'Data Catalogue 2023_RSS'!AA209</f>
        <v>1</v>
      </c>
      <c r="F209" s="63">
        <f>'Data Catalogue 2023_RSS'!AB209</f>
        <v>1</v>
      </c>
      <c r="G209" s="63">
        <f>'Data Catalogue 2023_RSS'!AC209</f>
        <v>1</v>
      </c>
      <c r="H209" s="63">
        <f>'Data Catalogue 2023_RSS'!AD209</f>
        <v>1</v>
      </c>
      <c r="I209" s="63">
        <f>'Data Catalogue 2023_RSS'!AE209</f>
        <v>1</v>
      </c>
      <c r="J209" s="63">
        <f t="shared" si="4"/>
        <v>8</v>
      </c>
    </row>
    <row r="210" spans="1:10" x14ac:dyDescent="0.2">
      <c r="A210" s="75" t="str">
        <f>'Data Catalogue 2023_RSS'!D210</f>
        <v>54.8</v>
      </c>
      <c r="B210" s="63">
        <f>'Data Catalogue 2023_RSS'!X210</f>
        <v>0</v>
      </c>
      <c r="C210" s="63">
        <f>'Data Catalogue 2023_RSS'!Y210</f>
        <v>1</v>
      </c>
      <c r="D210" s="63">
        <f>'Data Catalogue 2023_RSS'!Z210</f>
        <v>1</v>
      </c>
      <c r="E210" s="63">
        <f>'Data Catalogue 2023_RSS'!AA210</f>
        <v>1</v>
      </c>
      <c r="F210" s="63">
        <f>'Data Catalogue 2023_RSS'!AB210</f>
        <v>1</v>
      </c>
      <c r="G210" s="63">
        <f>'Data Catalogue 2023_RSS'!AC210</f>
        <v>0</v>
      </c>
      <c r="H210" s="63">
        <f>'Data Catalogue 2023_RSS'!AD210</f>
        <v>1</v>
      </c>
      <c r="I210" s="63">
        <f>'Data Catalogue 2023_RSS'!AE210</f>
        <v>1</v>
      </c>
      <c r="J210" s="63">
        <f t="shared" si="4"/>
        <v>6</v>
      </c>
    </row>
    <row r="211" spans="1:10" x14ac:dyDescent="0.2">
      <c r="A211" s="75" t="str">
        <f>'Data Catalogue 2023_RSS'!D211</f>
        <v>54.9</v>
      </c>
      <c r="B211" s="63">
        <f>'Data Catalogue 2023_RSS'!X211</f>
        <v>0</v>
      </c>
      <c r="C211" s="63">
        <f>'Data Catalogue 2023_RSS'!Y211</f>
        <v>1</v>
      </c>
      <c r="D211" s="63">
        <f>'Data Catalogue 2023_RSS'!Z211</f>
        <v>1</v>
      </c>
      <c r="E211" s="63">
        <f>'Data Catalogue 2023_RSS'!AA211</f>
        <v>1</v>
      </c>
      <c r="F211" s="63">
        <f>'Data Catalogue 2023_RSS'!AB211</f>
        <v>1</v>
      </c>
      <c r="G211" s="63">
        <f>'Data Catalogue 2023_RSS'!AC211</f>
        <v>0</v>
      </c>
      <c r="H211" s="63">
        <f>'Data Catalogue 2023_RSS'!AD211</f>
        <v>1</v>
      </c>
      <c r="I211" s="63">
        <f>'Data Catalogue 2023_RSS'!AE211</f>
        <v>1</v>
      </c>
      <c r="J211" s="63">
        <f t="shared" si="4"/>
        <v>6</v>
      </c>
    </row>
    <row r="212" spans="1:10" x14ac:dyDescent="0.2">
      <c r="A212" s="75" t="str">
        <f>'Data Catalogue 2023_RSS'!D212</f>
        <v>54.10</v>
      </c>
      <c r="B212" s="63">
        <f>'Data Catalogue 2023_RSS'!X212</f>
        <v>0</v>
      </c>
      <c r="C212" s="63">
        <f>'Data Catalogue 2023_RSS'!Y212</f>
        <v>1</v>
      </c>
      <c r="D212" s="63">
        <f>'Data Catalogue 2023_RSS'!Z212</f>
        <v>1</v>
      </c>
      <c r="E212" s="63">
        <f>'Data Catalogue 2023_RSS'!AA212</f>
        <v>1</v>
      </c>
      <c r="F212" s="63">
        <f>'Data Catalogue 2023_RSS'!AB212</f>
        <v>1</v>
      </c>
      <c r="G212" s="63">
        <f>'Data Catalogue 2023_RSS'!AC212</f>
        <v>0</v>
      </c>
      <c r="H212" s="63">
        <f>'Data Catalogue 2023_RSS'!AD212</f>
        <v>1</v>
      </c>
      <c r="I212" s="63">
        <f>'Data Catalogue 2023_RSS'!AE212</f>
        <v>1</v>
      </c>
      <c r="J212" s="63">
        <f t="shared" si="4"/>
        <v>6</v>
      </c>
    </row>
    <row r="213" spans="1:10" x14ac:dyDescent="0.2">
      <c r="A213" s="75" t="str">
        <f>'Data Catalogue 2023_RSS'!D213</f>
        <v>54.11</v>
      </c>
      <c r="B213" s="63">
        <f>'Data Catalogue 2023_RSS'!X213</f>
        <v>0</v>
      </c>
      <c r="C213" s="63">
        <f>'Data Catalogue 2023_RSS'!Y213</f>
        <v>1</v>
      </c>
      <c r="D213" s="63">
        <f>'Data Catalogue 2023_RSS'!Z213</f>
        <v>1</v>
      </c>
      <c r="E213" s="63">
        <f>'Data Catalogue 2023_RSS'!AA213</f>
        <v>1</v>
      </c>
      <c r="F213" s="63">
        <f>'Data Catalogue 2023_RSS'!AB213</f>
        <v>1</v>
      </c>
      <c r="G213" s="63">
        <f>'Data Catalogue 2023_RSS'!AC213</f>
        <v>0</v>
      </c>
      <c r="H213" s="63">
        <f>'Data Catalogue 2023_RSS'!AD213</f>
        <v>1</v>
      </c>
      <c r="I213" s="63">
        <f>'Data Catalogue 2023_RSS'!AE213</f>
        <v>1</v>
      </c>
      <c r="J213" s="63">
        <f t="shared" si="4"/>
        <v>6</v>
      </c>
    </row>
    <row r="214" spans="1:10" x14ac:dyDescent="0.2">
      <c r="A214" s="75" t="str">
        <f>'Data Catalogue 2023_RSS'!D214</f>
        <v>54.12</v>
      </c>
      <c r="B214" s="63">
        <f>'Data Catalogue 2023_RSS'!X214</f>
        <v>0</v>
      </c>
      <c r="C214" s="63">
        <f>'Data Catalogue 2023_RSS'!Y214</f>
        <v>1</v>
      </c>
      <c r="D214" s="63">
        <f>'Data Catalogue 2023_RSS'!Z214</f>
        <v>1</v>
      </c>
      <c r="E214" s="63">
        <f>'Data Catalogue 2023_RSS'!AA214</f>
        <v>1</v>
      </c>
      <c r="F214" s="63">
        <f>'Data Catalogue 2023_RSS'!AB214</f>
        <v>1</v>
      </c>
      <c r="G214" s="63">
        <f>'Data Catalogue 2023_RSS'!AC214</f>
        <v>0</v>
      </c>
      <c r="H214" s="63">
        <f>'Data Catalogue 2023_RSS'!AD214</f>
        <v>1</v>
      </c>
      <c r="I214" s="63">
        <f>'Data Catalogue 2023_RSS'!AE214</f>
        <v>1</v>
      </c>
      <c r="J214" s="63">
        <f t="shared" si="4"/>
        <v>6</v>
      </c>
    </row>
    <row r="215" spans="1:10" x14ac:dyDescent="0.2">
      <c r="A215" s="75" t="str">
        <f>'Data Catalogue 2023_RSS'!D215</f>
        <v>54.13</v>
      </c>
      <c r="B215" s="63">
        <f>'Data Catalogue 2023_RSS'!X215</f>
        <v>0</v>
      </c>
      <c r="C215" s="63">
        <f>'Data Catalogue 2023_RSS'!Y215</f>
        <v>1</v>
      </c>
      <c r="D215" s="63">
        <f>'Data Catalogue 2023_RSS'!Z215</f>
        <v>1</v>
      </c>
      <c r="E215" s="63">
        <f>'Data Catalogue 2023_RSS'!AA215</f>
        <v>1</v>
      </c>
      <c r="F215" s="63">
        <f>'Data Catalogue 2023_RSS'!AB215</f>
        <v>1</v>
      </c>
      <c r="G215" s="63">
        <f>'Data Catalogue 2023_RSS'!AC215</f>
        <v>0</v>
      </c>
      <c r="H215" s="63">
        <f>'Data Catalogue 2023_RSS'!AD215</f>
        <v>1</v>
      </c>
      <c r="I215" s="63">
        <f>'Data Catalogue 2023_RSS'!AE215</f>
        <v>1</v>
      </c>
      <c r="J215" s="63">
        <f t="shared" si="4"/>
        <v>6</v>
      </c>
    </row>
    <row r="216" spans="1:10" x14ac:dyDescent="0.2">
      <c r="A216" s="75" t="str">
        <f>'Data Catalogue 2023_RSS'!D216</f>
        <v>55.1</v>
      </c>
      <c r="B216" s="63">
        <f>'Data Catalogue 2023_RSS'!X216</f>
        <v>0</v>
      </c>
      <c r="C216" s="63">
        <f>'Data Catalogue 2023_RSS'!Y216</f>
        <v>0</v>
      </c>
      <c r="D216" s="63">
        <f>'Data Catalogue 2023_RSS'!Z216</f>
        <v>0</v>
      </c>
      <c r="E216" s="63">
        <f>'Data Catalogue 2023_RSS'!AA216</f>
        <v>0</v>
      </c>
      <c r="F216" s="63">
        <f>'Data Catalogue 2023_RSS'!AB216</f>
        <v>0</v>
      </c>
      <c r="G216" s="63">
        <f>'Data Catalogue 2023_RSS'!AC216</f>
        <v>0</v>
      </c>
      <c r="H216" s="63">
        <f>'Data Catalogue 2023_RSS'!AD216</f>
        <v>1</v>
      </c>
      <c r="I216" s="63">
        <f>'Data Catalogue 2023_RSS'!AE216</f>
        <v>0</v>
      </c>
      <c r="J216" s="63">
        <f t="shared" si="4"/>
        <v>1</v>
      </c>
    </row>
    <row r="217" spans="1:10" x14ac:dyDescent="0.2">
      <c r="A217" s="75" t="str">
        <f>'Data Catalogue 2023_RSS'!D217</f>
        <v>55.2</v>
      </c>
      <c r="B217" s="63">
        <f>'Data Catalogue 2023_RSS'!X217</f>
        <v>0</v>
      </c>
      <c r="C217" s="63">
        <f>'Data Catalogue 2023_RSS'!Y217</f>
        <v>0</v>
      </c>
      <c r="D217" s="63">
        <f>'Data Catalogue 2023_RSS'!Z217</f>
        <v>0</v>
      </c>
      <c r="E217" s="63">
        <f>'Data Catalogue 2023_RSS'!AA217</f>
        <v>0</v>
      </c>
      <c r="F217" s="63">
        <f>'Data Catalogue 2023_RSS'!AB217</f>
        <v>0</v>
      </c>
      <c r="G217" s="63">
        <f>'Data Catalogue 2023_RSS'!AC217</f>
        <v>0</v>
      </c>
      <c r="H217" s="63">
        <f>'Data Catalogue 2023_RSS'!AD217</f>
        <v>1</v>
      </c>
      <c r="I217" s="63">
        <f>'Data Catalogue 2023_RSS'!AE217</f>
        <v>0</v>
      </c>
      <c r="J217" s="63">
        <f t="shared" si="4"/>
        <v>1</v>
      </c>
    </row>
    <row r="218" spans="1:10" x14ac:dyDescent="0.2">
      <c r="A218" s="75" t="str">
        <f>'Data Catalogue 2023_RSS'!D218</f>
        <v>55.3</v>
      </c>
      <c r="B218" s="63">
        <f>'Data Catalogue 2023_RSS'!X218</f>
        <v>0</v>
      </c>
      <c r="C218" s="63">
        <f>'Data Catalogue 2023_RSS'!Y218</f>
        <v>0</v>
      </c>
      <c r="D218" s="63">
        <f>'Data Catalogue 2023_RSS'!Z218</f>
        <v>0</v>
      </c>
      <c r="E218" s="63">
        <f>'Data Catalogue 2023_RSS'!AA218</f>
        <v>0</v>
      </c>
      <c r="F218" s="63">
        <f>'Data Catalogue 2023_RSS'!AB218</f>
        <v>0</v>
      </c>
      <c r="G218" s="63">
        <f>'Data Catalogue 2023_RSS'!AC218</f>
        <v>0</v>
      </c>
      <c r="H218" s="63">
        <f>'Data Catalogue 2023_RSS'!AD218</f>
        <v>1</v>
      </c>
      <c r="I218" s="63">
        <f>'Data Catalogue 2023_RSS'!AE218</f>
        <v>0</v>
      </c>
      <c r="J218" s="63">
        <f t="shared" si="4"/>
        <v>1</v>
      </c>
    </row>
    <row r="219" spans="1:10" x14ac:dyDescent="0.2">
      <c r="A219" s="75" t="str">
        <f>'Data Catalogue 2023_RSS'!D219</f>
        <v>56.1</v>
      </c>
      <c r="B219" s="63">
        <f>'Data Catalogue 2023_RSS'!X219</f>
        <v>0</v>
      </c>
      <c r="C219" s="63">
        <f>'Data Catalogue 2023_RSS'!Y219</f>
        <v>1</v>
      </c>
      <c r="D219" s="63">
        <f>'Data Catalogue 2023_RSS'!Z219</f>
        <v>1</v>
      </c>
      <c r="E219" s="63">
        <f>'Data Catalogue 2023_RSS'!AA219</f>
        <v>1</v>
      </c>
      <c r="F219" s="63">
        <f>'Data Catalogue 2023_RSS'!AB219</f>
        <v>1</v>
      </c>
      <c r="G219" s="63">
        <f>'Data Catalogue 2023_RSS'!AC219</f>
        <v>0</v>
      </c>
      <c r="H219" s="63">
        <f>'Data Catalogue 2023_RSS'!AD219</f>
        <v>1</v>
      </c>
      <c r="I219" s="63">
        <f>'Data Catalogue 2023_RSS'!AE219</f>
        <v>1</v>
      </c>
      <c r="J219" s="63">
        <f t="shared" si="4"/>
        <v>6</v>
      </c>
    </row>
    <row r="220" spans="1:10" x14ac:dyDescent="0.2">
      <c r="A220" s="75" t="str">
        <f>'Data Catalogue 2023_RSS'!D220</f>
        <v>56.2</v>
      </c>
      <c r="B220" s="63">
        <f>'Data Catalogue 2023_RSS'!X220</f>
        <v>0</v>
      </c>
      <c r="C220" s="63">
        <f>'Data Catalogue 2023_RSS'!Y220</f>
        <v>0</v>
      </c>
      <c r="D220" s="63">
        <f>'Data Catalogue 2023_RSS'!Z220</f>
        <v>0</v>
      </c>
      <c r="E220" s="63">
        <f>'Data Catalogue 2023_RSS'!AA220</f>
        <v>0</v>
      </c>
      <c r="F220" s="63">
        <f>'Data Catalogue 2023_RSS'!AB220</f>
        <v>0</v>
      </c>
      <c r="G220" s="63">
        <f>'Data Catalogue 2023_RSS'!AC220</f>
        <v>0</v>
      </c>
      <c r="H220" s="63">
        <f>'Data Catalogue 2023_RSS'!AD220</f>
        <v>1</v>
      </c>
      <c r="I220" s="63">
        <f>'Data Catalogue 2023_RSS'!AE220</f>
        <v>0</v>
      </c>
      <c r="J220" s="63">
        <f t="shared" si="4"/>
        <v>1</v>
      </c>
    </row>
    <row r="221" spans="1:10" x14ac:dyDescent="0.2">
      <c r="A221" s="75" t="str">
        <f>'Data Catalogue 2023_RSS'!D221</f>
        <v>56.3</v>
      </c>
      <c r="B221" s="63">
        <f>'Data Catalogue 2023_RSS'!X221</f>
        <v>0</v>
      </c>
      <c r="C221" s="63">
        <f>'Data Catalogue 2023_RSS'!Y221</f>
        <v>0</v>
      </c>
      <c r="D221" s="63">
        <f>'Data Catalogue 2023_RSS'!Z221</f>
        <v>0</v>
      </c>
      <c r="E221" s="63">
        <f>'Data Catalogue 2023_RSS'!AA221</f>
        <v>0</v>
      </c>
      <c r="F221" s="63">
        <f>'Data Catalogue 2023_RSS'!AB221</f>
        <v>0</v>
      </c>
      <c r="G221" s="63">
        <f>'Data Catalogue 2023_RSS'!AC221</f>
        <v>0</v>
      </c>
      <c r="H221" s="63">
        <f>'Data Catalogue 2023_RSS'!AD221</f>
        <v>1</v>
      </c>
      <c r="I221" s="63">
        <f>'Data Catalogue 2023_RSS'!AE221</f>
        <v>0</v>
      </c>
      <c r="J221" s="63">
        <f t="shared" si="4"/>
        <v>1</v>
      </c>
    </row>
    <row r="222" spans="1:10" x14ac:dyDescent="0.2">
      <c r="A222" s="75" t="str">
        <f>'Data Catalogue 2023_RSS'!D222</f>
        <v>57.1</v>
      </c>
      <c r="B222" s="63">
        <f>'Data Catalogue 2023_RSS'!X222</f>
        <v>0</v>
      </c>
      <c r="C222" s="63">
        <f>'Data Catalogue 2023_RSS'!Y222</f>
        <v>0</v>
      </c>
      <c r="D222" s="63">
        <f>'Data Catalogue 2023_RSS'!Z222</f>
        <v>0</v>
      </c>
      <c r="E222" s="63">
        <f>'Data Catalogue 2023_RSS'!AA222</f>
        <v>0</v>
      </c>
      <c r="F222" s="63">
        <f>'Data Catalogue 2023_RSS'!AB222</f>
        <v>0</v>
      </c>
      <c r="G222" s="63">
        <f>'Data Catalogue 2023_RSS'!AC222</f>
        <v>0</v>
      </c>
      <c r="H222" s="63">
        <f>'Data Catalogue 2023_RSS'!AD222</f>
        <v>1</v>
      </c>
      <c r="I222" s="63">
        <f>'Data Catalogue 2023_RSS'!AE222</f>
        <v>0</v>
      </c>
      <c r="J222" s="63">
        <f t="shared" si="4"/>
        <v>1</v>
      </c>
    </row>
    <row r="223" spans="1:10" x14ac:dyDescent="0.2">
      <c r="A223" s="75" t="str">
        <f>'Data Catalogue 2023_RSS'!D223</f>
        <v>57.2</v>
      </c>
      <c r="B223" s="63">
        <f>'Data Catalogue 2023_RSS'!X223</f>
        <v>0</v>
      </c>
      <c r="C223" s="63">
        <f>'Data Catalogue 2023_RSS'!Y223</f>
        <v>0</v>
      </c>
      <c r="D223" s="63">
        <f>'Data Catalogue 2023_RSS'!Z223</f>
        <v>0</v>
      </c>
      <c r="E223" s="63">
        <f>'Data Catalogue 2023_RSS'!AA223</f>
        <v>0</v>
      </c>
      <c r="F223" s="63">
        <f>'Data Catalogue 2023_RSS'!AB223</f>
        <v>0</v>
      </c>
      <c r="G223" s="63">
        <f>'Data Catalogue 2023_RSS'!AC223</f>
        <v>0</v>
      </c>
      <c r="H223" s="63">
        <f>'Data Catalogue 2023_RSS'!AD223</f>
        <v>1</v>
      </c>
      <c r="I223" s="63">
        <f>'Data Catalogue 2023_RSS'!AE223</f>
        <v>0</v>
      </c>
      <c r="J223" s="63">
        <f t="shared" si="4"/>
        <v>1</v>
      </c>
    </row>
    <row r="224" spans="1:10" x14ac:dyDescent="0.2">
      <c r="A224" s="75" t="str">
        <f>'Data Catalogue 2023_RSS'!D224</f>
        <v>58.1</v>
      </c>
      <c r="B224" s="63">
        <f>'Data Catalogue 2023_RSS'!X224</f>
        <v>0</v>
      </c>
      <c r="C224" s="63">
        <f>'Data Catalogue 2023_RSS'!Y224</f>
        <v>1</v>
      </c>
      <c r="D224" s="63">
        <f>'Data Catalogue 2023_RSS'!Z224</f>
        <v>1</v>
      </c>
      <c r="E224" s="63">
        <f>'Data Catalogue 2023_RSS'!AA224</f>
        <v>1</v>
      </c>
      <c r="F224" s="63">
        <f>'Data Catalogue 2023_RSS'!AB224</f>
        <v>1</v>
      </c>
      <c r="G224" s="63">
        <f>'Data Catalogue 2023_RSS'!AC224</f>
        <v>0</v>
      </c>
      <c r="H224" s="63">
        <f>'Data Catalogue 2023_RSS'!AD224</f>
        <v>1</v>
      </c>
      <c r="I224" s="63">
        <f>'Data Catalogue 2023_RSS'!AE224</f>
        <v>1</v>
      </c>
      <c r="J224" s="63">
        <f t="shared" si="4"/>
        <v>6</v>
      </c>
    </row>
    <row r="225" spans="1:10" x14ac:dyDescent="0.2">
      <c r="A225" s="75" t="str">
        <f>'Data Catalogue 2023_RSS'!D225</f>
        <v>58.2</v>
      </c>
      <c r="B225" s="63">
        <f>'Data Catalogue 2023_RSS'!X225</f>
        <v>0</v>
      </c>
      <c r="C225" s="63">
        <f>'Data Catalogue 2023_RSS'!Y225</f>
        <v>1</v>
      </c>
      <c r="D225" s="63">
        <f>'Data Catalogue 2023_RSS'!Z225</f>
        <v>1</v>
      </c>
      <c r="E225" s="63">
        <f>'Data Catalogue 2023_RSS'!AA225</f>
        <v>1</v>
      </c>
      <c r="F225" s="63">
        <f>'Data Catalogue 2023_RSS'!AB225</f>
        <v>1</v>
      </c>
      <c r="G225" s="63">
        <f>'Data Catalogue 2023_RSS'!AC225</f>
        <v>0</v>
      </c>
      <c r="H225" s="63">
        <f>'Data Catalogue 2023_RSS'!AD225</f>
        <v>1</v>
      </c>
      <c r="I225" s="63">
        <f>'Data Catalogue 2023_RSS'!AE225</f>
        <v>1</v>
      </c>
      <c r="J225" s="63">
        <f t="shared" si="4"/>
        <v>6</v>
      </c>
    </row>
    <row r="226" spans="1:10" x14ac:dyDescent="0.2">
      <c r="A226" s="75" t="str">
        <f>'Data Catalogue 2023_RSS'!D226</f>
        <v>58.3</v>
      </c>
      <c r="B226" s="63">
        <f>'Data Catalogue 2023_RSS'!X226</f>
        <v>0</v>
      </c>
      <c r="C226" s="63">
        <f>'Data Catalogue 2023_RSS'!Y226</f>
        <v>1</v>
      </c>
      <c r="D226" s="63">
        <f>'Data Catalogue 2023_RSS'!Z226</f>
        <v>1</v>
      </c>
      <c r="E226" s="63">
        <f>'Data Catalogue 2023_RSS'!AA226</f>
        <v>1</v>
      </c>
      <c r="F226" s="63">
        <f>'Data Catalogue 2023_RSS'!AB226</f>
        <v>1</v>
      </c>
      <c r="G226" s="63">
        <f>'Data Catalogue 2023_RSS'!AC226</f>
        <v>0</v>
      </c>
      <c r="H226" s="63">
        <f>'Data Catalogue 2023_RSS'!AD226</f>
        <v>1</v>
      </c>
      <c r="I226" s="63">
        <f>'Data Catalogue 2023_RSS'!AE226</f>
        <v>1</v>
      </c>
      <c r="J226" s="63">
        <f t="shared" si="4"/>
        <v>6</v>
      </c>
    </row>
    <row r="227" spans="1:10" x14ac:dyDescent="0.2">
      <c r="A227" s="75" t="str">
        <f>'Data Catalogue 2023_RSS'!D227</f>
        <v>58.4</v>
      </c>
      <c r="B227" s="63">
        <f>'Data Catalogue 2023_RSS'!X227</f>
        <v>0</v>
      </c>
      <c r="C227" s="63">
        <f>'Data Catalogue 2023_RSS'!Y227</f>
        <v>1</v>
      </c>
      <c r="D227" s="63">
        <f>'Data Catalogue 2023_RSS'!Z227</f>
        <v>1</v>
      </c>
      <c r="E227" s="63">
        <f>'Data Catalogue 2023_RSS'!AA227</f>
        <v>1</v>
      </c>
      <c r="F227" s="63">
        <f>'Data Catalogue 2023_RSS'!AB227</f>
        <v>1</v>
      </c>
      <c r="G227" s="63">
        <f>'Data Catalogue 2023_RSS'!AC227</f>
        <v>0</v>
      </c>
      <c r="H227" s="63">
        <f>'Data Catalogue 2023_RSS'!AD227</f>
        <v>1</v>
      </c>
      <c r="I227" s="63">
        <f>'Data Catalogue 2023_RSS'!AE227</f>
        <v>1</v>
      </c>
      <c r="J227" s="63">
        <f t="shared" si="4"/>
        <v>6</v>
      </c>
    </row>
    <row r="228" spans="1:10" x14ac:dyDescent="0.2">
      <c r="A228" s="75" t="str">
        <f>'Data Catalogue 2023_RSS'!D228</f>
        <v>58.5</v>
      </c>
      <c r="B228" s="63">
        <f>'Data Catalogue 2023_RSS'!X228</f>
        <v>1</v>
      </c>
      <c r="C228" s="63">
        <f>'Data Catalogue 2023_RSS'!Y228</f>
        <v>1</v>
      </c>
      <c r="D228" s="63">
        <f>'Data Catalogue 2023_RSS'!Z228</f>
        <v>1</v>
      </c>
      <c r="E228" s="63">
        <f>'Data Catalogue 2023_RSS'!AA228</f>
        <v>1</v>
      </c>
      <c r="F228" s="63">
        <f>'Data Catalogue 2023_RSS'!AB228</f>
        <v>1</v>
      </c>
      <c r="G228" s="63">
        <f>'Data Catalogue 2023_RSS'!AC228</f>
        <v>0</v>
      </c>
      <c r="H228" s="63">
        <f>'Data Catalogue 2023_RSS'!AD228</f>
        <v>1</v>
      </c>
      <c r="I228" s="63">
        <f>'Data Catalogue 2023_RSS'!AE228</f>
        <v>1</v>
      </c>
      <c r="J228" s="63">
        <f t="shared" si="4"/>
        <v>7</v>
      </c>
    </row>
    <row r="229" spans="1:10" x14ac:dyDescent="0.2">
      <c r="A229" s="75" t="str">
        <f>'Data Catalogue 2023_RSS'!D229</f>
        <v>59.1</v>
      </c>
      <c r="B229" s="63">
        <f>'Data Catalogue 2023_RSS'!X229</f>
        <v>0</v>
      </c>
      <c r="C229" s="63">
        <f>'Data Catalogue 2023_RSS'!Y229</f>
        <v>1</v>
      </c>
      <c r="D229" s="63">
        <f>'Data Catalogue 2023_RSS'!Z229</f>
        <v>1</v>
      </c>
      <c r="E229" s="63">
        <f>'Data Catalogue 2023_RSS'!AA229</f>
        <v>0</v>
      </c>
      <c r="F229" s="63">
        <f>'Data Catalogue 2023_RSS'!AB229</f>
        <v>0</v>
      </c>
      <c r="G229" s="63">
        <f>'Data Catalogue 2023_RSS'!AC229</f>
        <v>0</v>
      </c>
      <c r="H229" s="63">
        <f>'Data Catalogue 2023_RSS'!AD229</f>
        <v>0</v>
      </c>
      <c r="I229" s="63">
        <f>'Data Catalogue 2023_RSS'!AE229</f>
        <v>0</v>
      </c>
      <c r="J229" s="63">
        <f t="shared" si="4"/>
        <v>2</v>
      </c>
    </row>
    <row r="230" spans="1:10" x14ac:dyDescent="0.2">
      <c r="A230" s="75" t="str">
        <f>'Data Catalogue 2023_RSS'!D230</f>
        <v>59.2</v>
      </c>
      <c r="B230" s="63">
        <f>'Data Catalogue 2023_RSS'!X230</f>
        <v>0</v>
      </c>
      <c r="C230" s="63">
        <f>'Data Catalogue 2023_RSS'!Y230</f>
        <v>1</v>
      </c>
      <c r="D230" s="63">
        <f>'Data Catalogue 2023_RSS'!Z230</f>
        <v>1</v>
      </c>
      <c r="E230" s="63">
        <f>'Data Catalogue 2023_RSS'!AA230</f>
        <v>0</v>
      </c>
      <c r="F230" s="63">
        <f>'Data Catalogue 2023_RSS'!AB230</f>
        <v>0</v>
      </c>
      <c r="G230" s="63">
        <f>'Data Catalogue 2023_RSS'!AC230</f>
        <v>0</v>
      </c>
      <c r="H230" s="63">
        <f>'Data Catalogue 2023_RSS'!AD230</f>
        <v>0</v>
      </c>
      <c r="I230" s="63">
        <f>'Data Catalogue 2023_RSS'!AE230</f>
        <v>0</v>
      </c>
      <c r="J230" s="63">
        <f t="shared" si="4"/>
        <v>2</v>
      </c>
    </row>
    <row r="231" spans="1:10" x14ac:dyDescent="0.2">
      <c r="A231" s="75" t="str">
        <f>'Data Catalogue 2023_RSS'!D231</f>
        <v>60.1</v>
      </c>
      <c r="B231" s="63">
        <f>'Data Catalogue 2023_RSS'!X231</f>
        <v>0</v>
      </c>
      <c r="C231" s="63">
        <f>'Data Catalogue 2023_RSS'!Y231</f>
        <v>1</v>
      </c>
      <c r="D231" s="63">
        <f>'Data Catalogue 2023_RSS'!Z231</f>
        <v>0</v>
      </c>
      <c r="E231" s="63">
        <f>'Data Catalogue 2023_RSS'!AA231</f>
        <v>0</v>
      </c>
      <c r="F231" s="63">
        <f>'Data Catalogue 2023_RSS'!AB231</f>
        <v>0</v>
      </c>
      <c r="G231" s="63">
        <f>'Data Catalogue 2023_RSS'!AC231</f>
        <v>0</v>
      </c>
      <c r="H231" s="63">
        <f>'Data Catalogue 2023_RSS'!AD231</f>
        <v>0</v>
      </c>
      <c r="I231" s="63">
        <f>'Data Catalogue 2023_RSS'!AE231</f>
        <v>0</v>
      </c>
      <c r="J231" s="63">
        <f t="shared" si="4"/>
        <v>1</v>
      </c>
    </row>
    <row r="232" spans="1:10" x14ac:dyDescent="0.2">
      <c r="A232" s="75" t="str">
        <f>'Data Catalogue 2023_RSS'!D232</f>
        <v>60.2</v>
      </c>
      <c r="B232" s="63">
        <f>'Data Catalogue 2023_RSS'!X232</f>
        <v>0</v>
      </c>
      <c r="C232" s="63">
        <f>'Data Catalogue 2023_RSS'!Y232</f>
        <v>1</v>
      </c>
      <c r="D232" s="63">
        <f>'Data Catalogue 2023_RSS'!Z232</f>
        <v>0</v>
      </c>
      <c r="E232" s="63">
        <f>'Data Catalogue 2023_RSS'!AA232</f>
        <v>0</v>
      </c>
      <c r="F232" s="63">
        <f>'Data Catalogue 2023_RSS'!AB232</f>
        <v>0</v>
      </c>
      <c r="G232" s="63">
        <f>'Data Catalogue 2023_RSS'!AC232</f>
        <v>0</v>
      </c>
      <c r="H232" s="63">
        <f>'Data Catalogue 2023_RSS'!AD232</f>
        <v>0</v>
      </c>
      <c r="I232" s="63">
        <f>'Data Catalogue 2023_RSS'!AE232</f>
        <v>0</v>
      </c>
      <c r="J232" s="63">
        <f t="shared" si="4"/>
        <v>1</v>
      </c>
    </row>
    <row r="233" spans="1:10" x14ac:dyDescent="0.2">
      <c r="A233" s="75" t="str">
        <f>'Data Catalogue 2023_RSS'!D233</f>
        <v>61.1</v>
      </c>
      <c r="B233" s="63">
        <f>'Data Catalogue 2023_RSS'!X233</f>
        <v>0</v>
      </c>
      <c r="C233" s="63">
        <f>'Data Catalogue 2023_RSS'!Y233</f>
        <v>1</v>
      </c>
      <c r="D233" s="63">
        <f>'Data Catalogue 2023_RSS'!Z233</f>
        <v>1</v>
      </c>
      <c r="E233" s="63">
        <f>'Data Catalogue 2023_RSS'!AA233</f>
        <v>1</v>
      </c>
      <c r="F233" s="63">
        <f>'Data Catalogue 2023_RSS'!AB233</f>
        <v>1</v>
      </c>
      <c r="G233" s="63">
        <f>'Data Catalogue 2023_RSS'!AC233</f>
        <v>0</v>
      </c>
      <c r="H233" s="63">
        <f>'Data Catalogue 2023_RSS'!AD233</f>
        <v>1</v>
      </c>
      <c r="I233" s="63">
        <f>'Data Catalogue 2023_RSS'!AE233</f>
        <v>1</v>
      </c>
      <c r="J233" s="63">
        <f t="shared" si="4"/>
        <v>6</v>
      </c>
    </row>
    <row r="234" spans="1:10" x14ac:dyDescent="0.2">
      <c r="A234" s="75" t="str">
        <f>'Data Catalogue 2023_RSS'!D234</f>
        <v>61.2</v>
      </c>
      <c r="B234" s="63">
        <f>'Data Catalogue 2023_RSS'!X234</f>
        <v>0</v>
      </c>
      <c r="C234" s="63">
        <f>'Data Catalogue 2023_RSS'!Y234</f>
        <v>1</v>
      </c>
      <c r="D234" s="63">
        <f>'Data Catalogue 2023_RSS'!Z234</f>
        <v>1</v>
      </c>
      <c r="E234" s="63">
        <f>'Data Catalogue 2023_RSS'!AA234</f>
        <v>1</v>
      </c>
      <c r="F234" s="63">
        <f>'Data Catalogue 2023_RSS'!AB234</f>
        <v>1</v>
      </c>
      <c r="G234" s="63">
        <f>'Data Catalogue 2023_RSS'!AC234</f>
        <v>0</v>
      </c>
      <c r="H234" s="63">
        <f>'Data Catalogue 2023_RSS'!AD234</f>
        <v>1</v>
      </c>
      <c r="I234" s="63">
        <f>'Data Catalogue 2023_RSS'!AE234</f>
        <v>1</v>
      </c>
      <c r="J234" s="63">
        <f t="shared" si="4"/>
        <v>6</v>
      </c>
    </row>
    <row r="235" spans="1:10" x14ac:dyDescent="0.2">
      <c r="A235" s="75" t="str">
        <f>'Data Catalogue 2023_RSS'!D235</f>
        <v>61.3</v>
      </c>
      <c r="B235" s="63">
        <f>'Data Catalogue 2023_RSS'!X235</f>
        <v>0</v>
      </c>
      <c r="C235" s="63">
        <f>'Data Catalogue 2023_RSS'!Y235</f>
        <v>1</v>
      </c>
      <c r="D235" s="63">
        <f>'Data Catalogue 2023_RSS'!Z235</f>
        <v>1</v>
      </c>
      <c r="E235" s="63">
        <f>'Data Catalogue 2023_RSS'!AA235</f>
        <v>1</v>
      </c>
      <c r="F235" s="63">
        <f>'Data Catalogue 2023_RSS'!AB235</f>
        <v>1</v>
      </c>
      <c r="G235" s="63">
        <f>'Data Catalogue 2023_RSS'!AC235</f>
        <v>0</v>
      </c>
      <c r="H235" s="63">
        <f>'Data Catalogue 2023_RSS'!AD235</f>
        <v>1</v>
      </c>
      <c r="I235" s="63">
        <f>'Data Catalogue 2023_RSS'!AE235</f>
        <v>1</v>
      </c>
      <c r="J235" s="63">
        <f t="shared" si="4"/>
        <v>6</v>
      </c>
    </row>
    <row r="236" spans="1:10" x14ac:dyDescent="0.2">
      <c r="A236" s="75" t="str">
        <f>'Data Catalogue 2023_RSS'!D236</f>
        <v>61.4</v>
      </c>
      <c r="B236" s="63">
        <f>'Data Catalogue 2023_RSS'!X236</f>
        <v>0</v>
      </c>
      <c r="C236" s="63">
        <f>'Data Catalogue 2023_RSS'!Y236</f>
        <v>1</v>
      </c>
      <c r="D236" s="63">
        <f>'Data Catalogue 2023_RSS'!Z236</f>
        <v>1</v>
      </c>
      <c r="E236" s="63">
        <f>'Data Catalogue 2023_RSS'!AA236</f>
        <v>1</v>
      </c>
      <c r="F236" s="63">
        <f>'Data Catalogue 2023_RSS'!AB236</f>
        <v>1</v>
      </c>
      <c r="G236" s="63">
        <f>'Data Catalogue 2023_RSS'!AC236</f>
        <v>0</v>
      </c>
      <c r="H236" s="63">
        <f>'Data Catalogue 2023_RSS'!AD236</f>
        <v>1</v>
      </c>
      <c r="I236" s="63">
        <f>'Data Catalogue 2023_RSS'!AE236</f>
        <v>1</v>
      </c>
      <c r="J236" s="63">
        <f t="shared" si="4"/>
        <v>6</v>
      </c>
    </row>
    <row r="237" spans="1:10" x14ac:dyDescent="0.2">
      <c r="A237" s="75" t="str">
        <f>'Data Catalogue 2023_RSS'!D237</f>
        <v>61.5</v>
      </c>
      <c r="B237" s="63">
        <f>'Data Catalogue 2023_RSS'!X237</f>
        <v>0</v>
      </c>
      <c r="C237" s="63">
        <f>'Data Catalogue 2023_RSS'!Y237</f>
        <v>1</v>
      </c>
      <c r="D237" s="63">
        <f>'Data Catalogue 2023_RSS'!Z237</f>
        <v>1</v>
      </c>
      <c r="E237" s="63">
        <f>'Data Catalogue 2023_RSS'!AA237</f>
        <v>1</v>
      </c>
      <c r="F237" s="63">
        <f>'Data Catalogue 2023_RSS'!AB237</f>
        <v>1</v>
      </c>
      <c r="G237" s="63">
        <f>'Data Catalogue 2023_RSS'!AC237</f>
        <v>0</v>
      </c>
      <c r="H237" s="63">
        <f>'Data Catalogue 2023_RSS'!AD237</f>
        <v>1</v>
      </c>
      <c r="I237" s="63">
        <f>'Data Catalogue 2023_RSS'!AE237</f>
        <v>1</v>
      </c>
      <c r="J237" s="63">
        <f t="shared" si="4"/>
        <v>6</v>
      </c>
    </row>
    <row r="238" spans="1:10" x14ac:dyDescent="0.2">
      <c r="A238" s="75" t="str">
        <f>'Data Catalogue 2023_RSS'!D238</f>
        <v>61.6</v>
      </c>
      <c r="B238" s="63">
        <f>'Data Catalogue 2023_RSS'!X238</f>
        <v>0</v>
      </c>
      <c r="C238" s="63">
        <f>'Data Catalogue 2023_RSS'!Y238</f>
        <v>1</v>
      </c>
      <c r="D238" s="63">
        <f>'Data Catalogue 2023_RSS'!Z238</f>
        <v>1</v>
      </c>
      <c r="E238" s="63">
        <f>'Data Catalogue 2023_RSS'!AA238</f>
        <v>1</v>
      </c>
      <c r="F238" s="63">
        <f>'Data Catalogue 2023_RSS'!AB238</f>
        <v>1</v>
      </c>
      <c r="G238" s="63">
        <f>'Data Catalogue 2023_RSS'!AC238</f>
        <v>0</v>
      </c>
      <c r="H238" s="63">
        <f>'Data Catalogue 2023_RSS'!AD238</f>
        <v>1</v>
      </c>
      <c r="I238" s="63">
        <f>'Data Catalogue 2023_RSS'!AE238</f>
        <v>1</v>
      </c>
      <c r="J238" s="63">
        <f t="shared" si="4"/>
        <v>6</v>
      </c>
    </row>
    <row r="239" spans="1:10" x14ac:dyDescent="0.2">
      <c r="A239" s="75" t="str">
        <f>'Data Catalogue 2023_RSS'!D239</f>
        <v>61.7</v>
      </c>
      <c r="B239" s="63">
        <f>'Data Catalogue 2023_RSS'!X239</f>
        <v>0</v>
      </c>
      <c r="C239" s="63">
        <f>'Data Catalogue 2023_RSS'!Y239</f>
        <v>1</v>
      </c>
      <c r="D239" s="63">
        <f>'Data Catalogue 2023_RSS'!Z239</f>
        <v>1</v>
      </c>
      <c r="E239" s="63">
        <f>'Data Catalogue 2023_RSS'!AA239</f>
        <v>1</v>
      </c>
      <c r="F239" s="63">
        <f>'Data Catalogue 2023_RSS'!AB239</f>
        <v>1</v>
      </c>
      <c r="G239" s="63">
        <f>'Data Catalogue 2023_RSS'!AC239</f>
        <v>0</v>
      </c>
      <c r="H239" s="63">
        <f>'Data Catalogue 2023_RSS'!AD239</f>
        <v>1</v>
      </c>
      <c r="I239" s="63">
        <f>'Data Catalogue 2023_RSS'!AE239</f>
        <v>1</v>
      </c>
      <c r="J239" s="63">
        <f t="shared" si="4"/>
        <v>6</v>
      </c>
    </row>
    <row r="240" spans="1:10" x14ac:dyDescent="0.2">
      <c r="A240" s="75" t="str">
        <f>'Data Catalogue 2023_RSS'!D240</f>
        <v>61.8</v>
      </c>
      <c r="B240" s="63">
        <f>'Data Catalogue 2023_RSS'!X240</f>
        <v>0</v>
      </c>
      <c r="C240" s="63">
        <f>'Data Catalogue 2023_RSS'!Y240</f>
        <v>1</v>
      </c>
      <c r="D240" s="63">
        <f>'Data Catalogue 2023_RSS'!Z240</f>
        <v>1</v>
      </c>
      <c r="E240" s="63">
        <f>'Data Catalogue 2023_RSS'!AA240</f>
        <v>1</v>
      </c>
      <c r="F240" s="63">
        <f>'Data Catalogue 2023_RSS'!AB240</f>
        <v>1</v>
      </c>
      <c r="G240" s="63">
        <f>'Data Catalogue 2023_RSS'!AC240</f>
        <v>0</v>
      </c>
      <c r="H240" s="63">
        <f>'Data Catalogue 2023_RSS'!AD240</f>
        <v>1</v>
      </c>
      <c r="I240" s="63">
        <f>'Data Catalogue 2023_RSS'!AE240</f>
        <v>1</v>
      </c>
      <c r="J240" s="63">
        <f t="shared" si="4"/>
        <v>6</v>
      </c>
    </row>
    <row r="241" spans="1:10" x14ac:dyDescent="0.2">
      <c r="A241" s="75" t="str">
        <f>'Data Catalogue 2023_RSS'!D241</f>
        <v>61.9</v>
      </c>
      <c r="B241" s="63">
        <f>'Data Catalogue 2023_RSS'!X241</f>
        <v>0</v>
      </c>
      <c r="C241" s="63">
        <f>'Data Catalogue 2023_RSS'!Y241</f>
        <v>1</v>
      </c>
      <c r="D241" s="63">
        <f>'Data Catalogue 2023_RSS'!Z241</f>
        <v>1</v>
      </c>
      <c r="E241" s="63">
        <f>'Data Catalogue 2023_RSS'!AA241</f>
        <v>1</v>
      </c>
      <c r="F241" s="63">
        <f>'Data Catalogue 2023_RSS'!AB241</f>
        <v>1</v>
      </c>
      <c r="G241" s="63">
        <f>'Data Catalogue 2023_RSS'!AC241</f>
        <v>0</v>
      </c>
      <c r="H241" s="63">
        <f>'Data Catalogue 2023_RSS'!AD241</f>
        <v>1</v>
      </c>
      <c r="I241" s="63">
        <f>'Data Catalogue 2023_RSS'!AE241</f>
        <v>1</v>
      </c>
      <c r="J241" s="63">
        <f t="shared" si="4"/>
        <v>6</v>
      </c>
    </row>
    <row r="242" spans="1:10" x14ac:dyDescent="0.2">
      <c r="A242" s="75" t="str">
        <f>'Data Catalogue 2023_RSS'!D242</f>
        <v>61.10</v>
      </c>
      <c r="B242" s="63">
        <f>'Data Catalogue 2023_RSS'!X242</f>
        <v>0</v>
      </c>
      <c r="C242" s="63">
        <f>'Data Catalogue 2023_RSS'!Y242</f>
        <v>1</v>
      </c>
      <c r="D242" s="63">
        <f>'Data Catalogue 2023_RSS'!Z242</f>
        <v>1</v>
      </c>
      <c r="E242" s="63">
        <f>'Data Catalogue 2023_RSS'!AA242</f>
        <v>1</v>
      </c>
      <c r="F242" s="63">
        <f>'Data Catalogue 2023_RSS'!AB242</f>
        <v>1</v>
      </c>
      <c r="G242" s="63">
        <f>'Data Catalogue 2023_RSS'!AC242</f>
        <v>0</v>
      </c>
      <c r="H242" s="63">
        <f>'Data Catalogue 2023_RSS'!AD242</f>
        <v>1</v>
      </c>
      <c r="I242" s="63">
        <f>'Data Catalogue 2023_RSS'!AE242</f>
        <v>1</v>
      </c>
      <c r="J242" s="63">
        <f t="shared" si="4"/>
        <v>6</v>
      </c>
    </row>
    <row r="243" spans="1:10" x14ac:dyDescent="0.2">
      <c r="A243" s="75" t="str">
        <f>'Data Catalogue 2023_RSS'!D243</f>
        <v>62.1</v>
      </c>
      <c r="B243" s="63">
        <f>'Data Catalogue 2023_RSS'!X243</f>
        <v>1</v>
      </c>
      <c r="C243" s="63">
        <f>'Data Catalogue 2023_RSS'!Y243</f>
        <v>1</v>
      </c>
      <c r="D243" s="63">
        <f>'Data Catalogue 2023_RSS'!Z243</f>
        <v>1</v>
      </c>
      <c r="E243" s="63">
        <f>'Data Catalogue 2023_RSS'!AA243</f>
        <v>1</v>
      </c>
      <c r="F243" s="63">
        <f>'Data Catalogue 2023_RSS'!AB243</f>
        <v>1</v>
      </c>
      <c r="G243" s="63">
        <f>'Data Catalogue 2023_RSS'!AC243</f>
        <v>0</v>
      </c>
      <c r="H243" s="63">
        <f>'Data Catalogue 2023_RSS'!AD243</f>
        <v>1</v>
      </c>
      <c r="I243" s="63">
        <f>'Data Catalogue 2023_RSS'!AE243</f>
        <v>1</v>
      </c>
      <c r="J243" s="63">
        <f t="shared" si="4"/>
        <v>7</v>
      </c>
    </row>
    <row r="244" spans="1:10" x14ac:dyDescent="0.2">
      <c r="A244" s="75" t="str">
        <f>'Data Catalogue 2023_RSS'!D244</f>
        <v>62.2</v>
      </c>
      <c r="B244" s="63">
        <f>'Data Catalogue 2023_RSS'!X244</f>
        <v>0</v>
      </c>
      <c r="C244" s="63">
        <f>'Data Catalogue 2023_RSS'!Y244</f>
        <v>1</v>
      </c>
      <c r="D244" s="63">
        <f>'Data Catalogue 2023_RSS'!Z244</f>
        <v>1</v>
      </c>
      <c r="E244" s="63">
        <f>'Data Catalogue 2023_RSS'!AA244</f>
        <v>1</v>
      </c>
      <c r="F244" s="63">
        <f>'Data Catalogue 2023_RSS'!AB244</f>
        <v>1</v>
      </c>
      <c r="G244" s="63">
        <f>'Data Catalogue 2023_RSS'!AC244</f>
        <v>0</v>
      </c>
      <c r="H244" s="63">
        <f>'Data Catalogue 2023_RSS'!AD244</f>
        <v>1</v>
      </c>
      <c r="I244" s="63">
        <f>'Data Catalogue 2023_RSS'!AE244</f>
        <v>1</v>
      </c>
      <c r="J244" s="63">
        <f t="shared" si="4"/>
        <v>6</v>
      </c>
    </row>
    <row r="245" spans="1:10" x14ac:dyDescent="0.2">
      <c r="A245" s="75" t="str">
        <f>'Data Catalogue 2023_RSS'!D245</f>
        <v>62.3</v>
      </c>
      <c r="B245" s="63">
        <f>'Data Catalogue 2023_RSS'!X245</f>
        <v>0</v>
      </c>
      <c r="C245" s="63">
        <f>'Data Catalogue 2023_RSS'!Y245</f>
        <v>1</v>
      </c>
      <c r="D245" s="63">
        <f>'Data Catalogue 2023_RSS'!Z245</f>
        <v>1</v>
      </c>
      <c r="E245" s="63">
        <f>'Data Catalogue 2023_RSS'!AA245</f>
        <v>1</v>
      </c>
      <c r="F245" s="63">
        <f>'Data Catalogue 2023_RSS'!AB245</f>
        <v>1</v>
      </c>
      <c r="G245" s="63">
        <f>'Data Catalogue 2023_RSS'!AC245</f>
        <v>0</v>
      </c>
      <c r="H245" s="63">
        <f>'Data Catalogue 2023_RSS'!AD245</f>
        <v>1</v>
      </c>
      <c r="I245" s="63">
        <f>'Data Catalogue 2023_RSS'!AE245</f>
        <v>1</v>
      </c>
      <c r="J245" s="63">
        <f t="shared" si="4"/>
        <v>6</v>
      </c>
    </row>
    <row r="246" spans="1:10" x14ac:dyDescent="0.2">
      <c r="A246" s="75" t="str">
        <f>'Data Catalogue 2023_RSS'!D246</f>
        <v>62.4</v>
      </c>
      <c r="B246" s="63">
        <f>'Data Catalogue 2023_RSS'!X246</f>
        <v>0</v>
      </c>
      <c r="C246" s="63">
        <f>'Data Catalogue 2023_RSS'!Y246</f>
        <v>1</v>
      </c>
      <c r="D246" s="63">
        <f>'Data Catalogue 2023_RSS'!Z246</f>
        <v>1</v>
      </c>
      <c r="E246" s="63">
        <f>'Data Catalogue 2023_RSS'!AA246</f>
        <v>1</v>
      </c>
      <c r="F246" s="63">
        <f>'Data Catalogue 2023_RSS'!AB246</f>
        <v>1</v>
      </c>
      <c r="G246" s="63">
        <f>'Data Catalogue 2023_RSS'!AC246</f>
        <v>0</v>
      </c>
      <c r="H246" s="63">
        <f>'Data Catalogue 2023_RSS'!AD246</f>
        <v>1</v>
      </c>
      <c r="I246" s="63">
        <f>'Data Catalogue 2023_RSS'!AE246</f>
        <v>1</v>
      </c>
      <c r="J246" s="63">
        <f t="shared" si="4"/>
        <v>6</v>
      </c>
    </row>
    <row r="247" spans="1:10" x14ac:dyDescent="0.2">
      <c r="A247" s="75" t="str">
        <f>'Data Catalogue 2023_RSS'!D247</f>
        <v>62.5</v>
      </c>
      <c r="B247" s="63">
        <f>'Data Catalogue 2023_RSS'!X247</f>
        <v>1</v>
      </c>
      <c r="C247" s="63">
        <f>'Data Catalogue 2023_RSS'!Y247</f>
        <v>1</v>
      </c>
      <c r="D247" s="63">
        <f>'Data Catalogue 2023_RSS'!Z247</f>
        <v>1</v>
      </c>
      <c r="E247" s="63">
        <f>'Data Catalogue 2023_RSS'!AA247</f>
        <v>1</v>
      </c>
      <c r="F247" s="63">
        <f>'Data Catalogue 2023_RSS'!AB247</f>
        <v>1</v>
      </c>
      <c r="G247" s="63">
        <f>'Data Catalogue 2023_RSS'!AC247</f>
        <v>0</v>
      </c>
      <c r="H247" s="63">
        <f>'Data Catalogue 2023_RSS'!AD247</f>
        <v>1</v>
      </c>
      <c r="I247" s="63">
        <f>'Data Catalogue 2023_RSS'!AE247</f>
        <v>1</v>
      </c>
      <c r="J247" s="63">
        <f t="shared" si="4"/>
        <v>7</v>
      </c>
    </row>
    <row r="248" spans="1:10" x14ac:dyDescent="0.2">
      <c r="A248" s="75" t="str">
        <f>'Data Catalogue 2023_RSS'!D248</f>
        <v>62.6</v>
      </c>
      <c r="B248" s="63">
        <f>'Data Catalogue 2023_RSS'!X248</f>
        <v>1</v>
      </c>
      <c r="C248" s="63">
        <f>'Data Catalogue 2023_RSS'!Y248</f>
        <v>1</v>
      </c>
      <c r="D248" s="63">
        <f>'Data Catalogue 2023_RSS'!Z248</f>
        <v>1</v>
      </c>
      <c r="E248" s="63">
        <f>'Data Catalogue 2023_RSS'!AA248</f>
        <v>1</v>
      </c>
      <c r="F248" s="63">
        <f>'Data Catalogue 2023_RSS'!AB248</f>
        <v>1</v>
      </c>
      <c r="G248" s="63">
        <f>'Data Catalogue 2023_RSS'!AC248</f>
        <v>0</v>
      </c>
      <c r="H248" s="63">
        <f>'Data Catalogue 2023_RSS'!AD248</f>
        <v>1</v>
      </c>
      <c r="I248" s="63">
        <f>'Data Catalogue 2023_RSS'!AE248</f>
        <v>1</v>
      </c>
      <c r="J248" s="63">
        <f t="shared" si="4"/>
        <v>7</v>
      </c>
    </row>
    <row r="249" spans="1:10" x14ac:dyDescent="0.2">
      <c r="A249" s="75" t="str">
        <f>'Data Catalogue 2023_RSS'!D249</f>
        <v>62.7</v>
      </c>
      <c r="B249" s="63">
        <f>'Data Catalogue 2023_RSS'!X249</f>
        <v>0</v>
      </c>
      <c r="C249" s="63">
        <f>'Data Catalogue 2023_RSS'!Y249</f>
        <v>1</v>
      </c>
      <c r="D249" s="63">
        <f>'Data Catalogue 2023_RSS'!Z249</f>
        <v>1</v>
      </c>
      <c r="E249" s="63">
        <f>'Data Catalogue 2023_RSS'!AA249</f>
        <v>1</v>
      </c>
      <c r="F249" s="63">
        <f>'Data Catalogue 2023_RSS'!AB249</f>
        <v>1</v>
      </c>
      <c r="G249" s="63">
        <f>'Data Catalogue 2023_RSS'!AC249</f>
        <v>0</v>
      </c>
      <c r="H249" s="63">
        <f>'Data Catalogue 2023_RSS'!AD249</f>
        <v>1</v>
      </c>
      <c r="I249" s="63">
        <f>'Data Catalogue 2023_RSS'!AE249</f>
        <v>1</v>
      </c>
      <c r="J249" s="63">
        <f t="shared" si="4"/>
        <v>6</v>
      </c>
    </row>
    <row r="250" spans="1:10" x14ac:dyDescent="0.2">
      <c r="A250" s="75" t="str">
        <f>'Data Catalogue 2023_RSS'!D250</f>
        <v>63.1</v>
      </c>
      <c r="B250" s="63">
        <f>'Data Catalogue 2023_RSS'!X250</f>
        <v>0</v>
      </c>
      <c r="C250" s="63">
        <f>'Data Catalogue 2023_RSS'!Y250</f>
        <v>1</v>
      </c>
      <c r="D250" s="63">
        <f>'Data Catalogue 2023_RSS'!Z250</f>
        <v>1</v>
      </c>
      <c r="E250" s="63">
        <f>'Data Catalogue 2023_RSS'!AA250</f>
        <v>1</v>
      </c>
      <c r="F250" s="63">
        <f>'Data Catalogue 2023_RSS'!AB250</f>
        <v>1</v>
      </c>
      <c r="G250" s="63">
        <f>'Data Catalogue 2023_RSS'!AC250</f>
        <v>0</v>
      </c>
      <c r="H250" s="63">
        <f>'Data Catalogue 2023_RSS'!AD250</f>
        <v>1</v>
      </c>
      <c r="I250" s="63">
        <f>'Data Catalogue 2023_RSS'!AE250</f>
        <v>1</v>
      </c>
      <c r="J250" s="63">
        <f t="shared" si="4"/>
        <v>6</v>
      </c>
    </row>
    <row r="251" spans="1:10" x14ac:dyDescent="0.2">
      <c r="A251" s="75" t="str">
        <f>'Data Catalogue 2023_RSS'!D251</f>
        <v>63.2</v>
      </c>
      <c r="B251" s="63">
        <f>'Data Catalogue 2023_RSS'!X251</f>
        <v>0</v>
      </c>
      <c r="C251" s="63">
        <f>'Data Catalogue 2023_RSS'!Y251</f>
        <v>1</v>
      </c>
      <c r="D251" s="63">
        <f>'Data Catalogue 2023_RSS'!Z251</f>
        <v>1</v>
      </c>
      <c r="E251" s="63">
        <f>'Data Catalogue 2023_RSS'!AA251</f>
        <v>1</v>
      </c>
      <c r="F251" s="63">
        <f>'Data Catalogue 2023_RSS'!AB251</f>
        <v>1</v>
      </c>
      <c r="G251" s="63">
        <f>'Data Catalogue 2023_RSS'!AC251</f>
        <v>0</v>
      </c>
      <c r="H251" s="63">
        <f>'Data Catalogue 2023_RSS'!AD251</f>
        <v>1</v>
      </c>
      <c r="I251" s="63">
        <f>'Data Catalogue 2023_RSS'!AE251</f>
        <v>1</v>
      </c>
      <c r="J251" s="63">
        <f t="shared" si="4"/>
        <v>6</v>
      </c>
    </row>
    <row r="252" spans="1:10" x14ac:dyDescent="0.2">
      <c r="A252" s="75" t="str">
        <f>'Data Catalogue 2023_RSS'!D252</f>
        <v>63.3</v>
      </c>
      <c r="B252" s="63">
        <f>'Data Catalogue 2023_RSS'!X252</f>
        <v>1</v>
      </c>
      <c r="C252" s="63">
        <f>'Data Catalogue 2023_RSS'!Y252</f>
        <v>1</v>
      </c>
      <c r="D252" s="63">
        <f>'Data Catalogue 2023_RSS'!Z252</f>
        <v>1</v>
      </c>
      <c r="E252" s="63">
        <f>'Data Catalogue 2023_RSS'!AA252</f>
        <v>1</v>
      </c>
      <c r="F252" s="63">
        <f>'Data Catalogue 2023_RSS'!AB252</f>
        <v>1</v>
      </c>
      <c r="G252" s="63">
        <f>'Data Catalogue 2023_RSS'!AC252</f>
        <v>0</v>
      </c>
      <c r="H252" s="63">
        <f>'Data Catalogue 2023_RSS'!AD252</f>
        <v>1</v>
      </c>
      <c r="I252" s="63">
        <f>'Data Catalogue 2023_RSS'!AE252</f>
        <v>1</v>
      </c>
      <c r="J252" s="63">
        <f t="shared" si="4"/>
        <v>7</v>
      </c>
    </row>
    <row r="253" spans="1:10" x14ac:dyDescent="0.2">
      <c r="A253" s="75" t="str">
        <f>'Data Catalogue 2023_RSS'!D253</f>
        <v>64.1</v>
      </c>
      <c r="B253" s="63">
        <f>'Data Catalogue 2023_RSS'!X253</f>
        <v>1</v>
      </c>
      <c r="C253" s="63">
        <f>'Data Catalogue 2023_RSS'!Y253</f>
        <v>1</v>
      </c>
      <c r="D253" s="63">
        <f>'Data Catalogue 2023_RSS'!Z253</f>
        <v>1</v>
      </c>
      <c r="E253" s="63">
        <f>'Data Catalogue 2023_RSS'!AA253</f>
        <v>1</v>
      </c>
      <c r="F253" s="63">
        <f>'Data Catalogue 2023_RSS'!AB253</f>
        <v>1</v>
      </c>
      <c r="G253" s="63">
        <f>'Data Catalogue 2023_RSS'!AC253</f>
        <v>0</v>
      </c>
      <c r="H253" s="63">
        <f>'Data Catalogue 2023_RSS'!AD253</f>
        <v>1</v>
      </c>
      <c r="I253" s="63">
        <f>'Data Catalogue 2023_RSS'!AE253</f>
        <v>1</v>
      </c>
      <c r="J253" s="63">
        <f t="shared" si="4"/>
        <v>7</v>
      </c>
    </row>
    <row r="254" spans="1:10" x14ac:dyDescent="0.2">
      <c r="A254" s="75" t="str">
        <f>'Data Catalogue 2023_RSS'!D254</f>
        <v>65.1</v>
      </c>
      <c r="B254" s="63">
        <f>'Data Catalogue 2023_RSS'!X254</f>
        <v>1</v>
      </c>
      <c r="C254" s="63">
        <f>'Data Catalogue 2023_RSS'!Y254</f>
        <v>1</v>
      </c>
      <c r="D254" s="63">
        <f>'Data Catalogue 2023_RSS'!Z254</f>
        <v>1</v>
      </c>
      <c r="E254" s="63">
        <f>'Data Catalogue 2023_RSS'!AA254</f>
        <v>1</v>
      </c>
      <c r="F254" s="63">
        <f>'Data Catalogue 2023_RSS'!AB254</f>
        <v>1</v>
      </c>
      <c r="G254" s="63">
        <f>'Data Catalogue 2023_RSS'!AC254</f>
        <v>0</v>
      </c>
      <c r="H254" s="63">
        <f>'Data Catalogue 2023_RSS'!AD254</f>
        <v>1</v>
      </c>
      <c r="I254" s="63">
        <f>'Data Catalogue 2023_RSS'!AE254</f>
        <v>1</v>
      </c>
      <c r="J254" s="63">
        <f t="shared" si="4"/>
        <v>7</v>
      </c>
    </row>
    <row r="255" spans="1:10" x14ac:dyDescent="0.2">
      <c r="A255" s="75" t="str">
        <f>'Data Catalogue 2023_RSS'!D255</f>
        <v>66.1</v>
      </c>
      <c r="B255" s="63">
        <f>'Data Catalogue 2023_RSS'!X255</f>
        <v>0</v>
      </c>
      <c r="C255" s="63">
        <f>'Data Catalogue 2023_RSS'!Y255</f>
        <v>1</v>
      </c>
      <c r="D255" s="63">
        <f>'Data Catalogue 2023_RSS'!Z255</f>
        <v>1</v>
      </c>
      <c r="E255" s="63">
        <f>'Data Catalogue 2023_RSS'!AA255</f>
        <v>1</v>
      </c>
      <c r="F255" s="63">
        <f>'Data Catalogue 2023_RSS'!AB255</f>
        <v>1</v>
      </c>
      <c r="G255" s="63">
        <f>'Data Catalogue 2023_RSS'!AC255</f>
        <v>0</v>
      </c>
      <c r="H255" s="63">
        <f>'Data Catalogue 2023_RSS'!AD255</f>
        <v>1</v>
      </c>
      <c r="I255" s="63">
        <f>'Data Catalogue 2023_RSS'!AE255</f>
        <v>1</v>
      </c>
      <c r="J255" s="63">
        <f t="shared" si="4"/>
        <v>6</v>
      </c>
    </row>
    <row r="256" spans="1:10" x14ac:dyDescent="0.2">
      <c r="A256" s="75" t="str">
        <f>'Data Catalogue 2023_RSS'!D256</f>
        <v>66.2</v>
      </c>
      <c r="B256" s="63">
        <f>'Data Catalogue 2023_RSS'!X256</f>
        <v>0</v>
      </c>
      <c r="C256" s="63">
        <f>'Data Catalogue 2023_RSS'!Y256</f>
        <v>1</v>
      </c>
      <c r="D256" s="63">
        <f>'Data Catalogue 2023_RSS'!Z256</f>
        <v>1</v>
      </c>
      <c r="E256" s="63">
        <f>'Data Catalogue 2023_RSS'!AA256</f>
        <v>1</v>
      </c>
      <c r="F256" s="63">
        <f>'Data Catalogue 2023_RSS'!AB256</f>
        <v>1</v>
      </c>
      <c r="G256" s="63">
        <f>'Data Catalogue 2023_RSS'!AC256</f>
        <v>0</v>
      </c>
      <c r="H256" s="63">
        <f>'Data Catalogue 2023_RSS'!AD256</f>
        <v>1</v>
      </c>
      <c r="I256" s="63">
        <f>'Data Catalogue 2023_RSS'!AE256</f>
        <v>1</v>
      </c>
      <c r="J256" s="63">
        <f t="shared" si="4"/>
        <v>6</v>
      </c>
    </row>
    <row r="257" spans="1:10" x14ac:dyDescent="0.2">
      <c r="A257" s="75" t="str">
        <f>'Data Catalogue 2023_RSS'!D257</f>
        <v>66.3</v>
      </c>
      <c r="B257" s="63">
        <f>'Data Catalogue 2023_RSS'!X257</f>
        <v>0</v>
      </c>
      <c r="C257" s="63">
        <f>'Data Catalogue 2023_RSS'!Y257</f>
        <v>1</v>
      </c>
      <c r="D257" s="63">
        <f>'Data Catalogue 2023_RSS'!Z257</f>
        <v>1</v>
      </c>
      <c r="E257" s="63">
        <f>'Data Catalogue 2023_RSS'!AA257</f>
        <v>1</v>
      </c>
      <c r="F257" s="63">
        <f>'Data Catalogue 2023_RSS'!AB257</f>
        <v>1</v>
      </c>
      <c r="G257" s="63">
        <f>'Data Catalogue 2023_RSS'!AC257</f>
        <v>0</v>
      </c>
      <c r="H257" s="63">
        <f>'Data Catalogue 2023_RSS'!AD257</f>
        <v>1</v>
      </c>
      <c r="I257" s="63">
        <f>'Data Catalogue 2023_RSS'!AE257</f>
        <v>1</v>
      </c>
      <c r="J257" s="63">
        <f t="shared" si="4"/>
        <v>6</v>
      </c>
    </row>
    <row r="258" spans="1:10" x14ac:dyDescent="0.2">
      <c r="A258" s="75" t="str">
        <f>'Data Catalogue 2023_RSS'!D258</f>
        <v>67.1</v>
      </c>
      <c r="B258" s="63">
        <f>'Data Catalogue 2023_RSS'!X258</f>
        <v>0</v>
      </c>
      <c r="C258" s="63">
        <f>'Data Catalogue 2023_RSS'!Y258</f>
        <v>0</v>
      </c>
      <c r="D258" s="63">
        <f>'Data Catalogue 2023_RSS'!Z258</f>
        <v>1</v>
      </c>
      <c r="E258" s="63">
        <f>'Data Catalogue 2023_RSS'!AA258</f>
        <v>0</v>
      </c>
      <c r="F258" s="63">
        <f>'Data Catalogue 2023_RSS'!AB258</f>
        <v>0</v>
      </c>
      <c r="G258" s="63">
        <f>'Data Catalogue 2023_RSS'!AC258</f>
        <v>0</v>
      </c>
      <c r="H258" s="63">
        <f>'Data Catalogue 2023_RSS'!AD258</f>
        <v>0</v>
      </c>
      <c r="I258" s="63">
        <f>'Data Catalogue 2023_RSS'!AE258</f>
        <v>0</v>
      </c>
      <c r="J258" s="63">
        <f t="shared" si="4"/>
        <v>1</v>
      </c>
    </row>
    <row r="259" spans="1:10" x14ac:dyDescent="0.2">
      <c r="A259" s="75" t="str">
        <f>'Data Catalogue 2023_RSS'!D259</f>
        <v>68.1</v>
      </c>
      <c r="B259" s="63">
        <f>'Data Catalogue 2023_RSS'!X259</f>
        <v>1</v>
      </c>
      <c r="C259" s="63">
        <f>'Data Catalogue 2023_RSS'!Y259</f>
        <v>0</v>
      </c>
      <c r="D259" s="63">
        <f>'Data Catalogue 2023_RSS'!Z259</f>
        <v>0</v>
      </c>
      <c r="E259" s="63">
        <f>'Data Catalogue 2023_RSS'!AA259</f>
        <v>0</v>
      </c>
      <c r="F259" s="63">
        <f>'Data Catalogue 2023_RSS'!AB259</f>
        <v>0</v>
      </c>
      <c r="G259" s="63">
        <f>'Data Catalogue 2023_RSS'!AC259</f>
        <v>0</v>
      </c>
      <c r="H259" s="63">
        <f>'Data Catalogue 2023_RSS'!AD259</f>
        <v>1</v>
      </c>
      <c r="I259" s="63">
        <f>'Data Catalogue 2023_RSS'!AE259</f>
        <v>1</v>
      </c>
      <c r="J259" s="63">
        <f t="shared" si="4"/>
        <v>3</v>
      </c>
    </row>
    <row r="260" spans="1:10" x14ac:dyDescent="0.2">
      <c r="A260" s="75" t="str">
        <f>'Data Catalogue 2023_RSS'!D260</f>
        <v>69.1</v>
      </c>
      <c r="B260" s="63">
        <f>'Data Catalogue 2023_RSS'!X260</f>
        <v>0</v>
      </c>
      <c r="C260" s="63">
        <f>'Data Catalogue 2023_RSS'!Y260</f>
        <v>1</v>
      </c>
      <c r="D260" s="63">
        <f>'Data Catalogue 2023_RSS'!Z260</f>
        <v>0</v>
      </c>
      <c r="E260" s="63">
        <f>'Data Catalogue 2023_RSS'!AA260</f>
        <v>1</v>
      </c>
      <c r="F260" s="63">
        <f>'Data Catalogue 2023_RSS'!AB260</f>
        <v>0</v>
      </c>
      <c r="G260" s="63">
        <f>'Data Catalogue 2023_RSS'!AC260</f>
        <v>0</v>
      </c>
      <c r="H260" s="63">
        <f>'Data Catalogue 2023_RSS'!AD260</f>
        <v>1</v>
      </c>
      <c r="I260" s="63">
        <f>'Data Catalogue 2023_RSS'!AE260</f>
        <v>1</v>
      </c>
      <c r="J260" s="63">
        <f t="shared" ref="J260:J323" si="5">SUM(B260:I260)</f>
        <v>4</v>
      </c>
    </row>
    <row r="261" spans="1:10" x14ac:dyDescent="0.2">
      <c r="A261" s="75" t="str">
        <f>'Data Catalogue 2023_RSS'!D261</f>
        <v>69.2</v>
      </c>
      <c r="B261" s="63">
        <f>'Data Catalogue 2023_RSS'!X261</f>
        <v>1</v>
      </c>
      <c r="C261" s="63">
        <f>'Data Catalogue 2023_RSS'!Y261</f>
        <v>1</v>
      </c>
      <c r="D261" s="63">
        <f>'Data Catalogue 2023_RSS'!Z261</f>
        <v>0</v>
      </c>
      <c r="E261" s="63">
        <f>'Data Catalogue 2023_RSS'!AA261</f>
        <v>1</v>
      </c>
      <c r="F261" s="63">
        <f>'Data Catalogue 2023_RSS'!AB261</f>
        <v>0</v>
      </c>
      <c r="G261" s="63">
        <f>'Data Catalogue 2023_RSS'!AC261</f>
        <v>0</v>
      </c>
      <c r="H261" s="63">
        <f>'Data Catalogue 2023_RSS'!AD261</f>
        <v>1</v>
      </c>
      <c r="I261" s="63">
        <f>'Data Catalogue 2023_RSS'!AE261</f>
        <v>1</v>
      </c>
      <c r="J261" s="63">
        <f t="shared" si="5"/>
        <v>5</v>
      </c>
    </row>
    <row r="262" spans="1:10" x14ac:dyDescent="0.2">
      <c r="A262" s="75" t="str">
        <f>'Data Catalogue 2023_RSS'!D262</f>
        <v>69.3</v>
      </c>
      <c r="B262" s="63">
        <f>'Data Catalogue 2023_RSS'!X262</f>
        <v>0</v>
      </c>
      <c r="C262" s="63">
        <f>'Data Catalogue 2023_RSS'!Y262</f>
        <v>1</v>
      </c>
      <c r="D262" s="63">
        <f>'Data Catalogue 2023_RSS'!Z262</f>
        <v>0</v>
      </c>
      <c r="E262" s="63">
        <f>'Data Catalogue 2023_RSS'!AA262</f>
        <v>1</v>
      </c>
      <c r="F262" s="63">
        <f>'Data Catalogue 2023_RSS'!AB262</f>
        <v>0</v>
      </c>
      <c r="G262" s="63">
        <f>'Data Catalogue 2023_RSS'!AC262</f>
        <v>0</v>
      </c>
      <c r="H262" s="63">
        <f>'Data Catalogue 2023_RSS'!AD262</f>
        <v>1</v>
      </c>
      <c r="I262" s="63">
        <f>'Data Catalogue 2023_RSS'!AE262</f>
        <v>1</v>
      </c>
      <c r="J262" s="63">
        <f t="shared" si="5"/>
        <v>4</v>
      </c>
    </row>
    <row r="263" spans="1:10" x14ac:dyDescent="0.2">
      <c r="A263" s="75" t="str">
        <f>'Data Catalogue 2023_RSS'!D263</f>
        <v>70.1</v>
      </c>
      <c r="B263" s="63">
        <f>'Data Catalogue 2023_RSS'!X263</f>
        <v>0</v>
      </c>
      <c r="C263" s="63">
        <f>'Data Catalogue 2023_RSS'!Y263</f>
        <v>1</v>
      </c>
      <c r="D263" s="63">
        <f>'Data Catalogue 2023_RSS'!Z263</f>
        <v>1</v>
      </c>
      <c r="E263" s="63">
        <f>'Data Catalogue 2023_RSS'!AA263</f>
        <v>1</v>
      </c>
      <c r="F263" s="63">
        <f>'Data Catalogue 2023_RSS'!AB263</f>
        <v>1</v>
      </c>
      <c r="G263" s="63">
        <f>'Data Catalogue 2023_RSS'!AC263</f>
        <v>0</v>
      </c>
      <c r="H263" s="63">
        <f>'Data Catalogue 2023_RSS'!AD263</f>
        <v>1</v>
      </c>
      <c r="I263" s="63">
        <f>'Data Catalogue 2023_RSS'!AE263</f>
        <v>1</v>
      </c>
      <c r="J263" s="63">
        <f t="shared" si="5"/>
        <v>6</v>
      </c>
    </row>
    <row r="264" spans="1:10" x14ac:dyDescent="0.2">
      <c r="A264" s="75" t="str">
        <f>'Data Catalogue 2023_RSS'!D264</f>
        <v>70.2</v>
      </c>
      <c r="B264" s="63">
        <f>'Data Catalogue 2023_RSS'!X264</f>
        <v>0</v>
      </c>
      <c r="C264" s="63">
        <f>'Data Catalogue 2023_RSS'!Y264</f>
        <v>1</v>
      </c>
      <c r="D264" s="63">
        <f>'Data Catalogue 2023_RSS'!Z264</f>
        <v>1</v>
      </c>
      <c r="E264" s="63">
        <f>'Data Catalogue 2023_RSS'!AA264</f>
        <v>1</v>
      </c>
      <c r="F264" s="63">
        <f>'Data Catalogue 2023_RSS'!AB264</f>
        <v>1</v>
      </c>
      <c r="G264" s="63">
        <f>'Data Catalogue 2023_RSS'!AC264</f>
        <v>0</v>
      </c>
      <c r="H264" s="63">
        <f>'Data Catalogue 2023_RSS'!AD264</f>
        <v>1</v>
      </c>
      <c r="I264" s="63">
        <f>'Data Catalogue 2023_RSS'!AE264</f>
        <v>1</v>
      </c>
      <c r="J264" s="63">
        <f t="shared" si="5"/>
        <v>6</v>
      </c>
    </row>
    <row r="265" spans="1:10" x14ac:dyDescent="0.2">
      <c r="A265" s="75" t="str">
        <f>'Data Catalogue 2023_RSS'!D265</f>
        <v>70.3</v>
      </c>
      <c r="B265" s="63">
        <f>'Data Catalogue 2023_RSS'!X265</f>
        <v>0</v>
      </c>
      <c r="C265" s="63">
        <f>'Data Catalogue 2023_RSS'!Y265</f>
        <v>0</v>
      </c>
      <c r="D265" s="63">
        <f>'Data Catalogue 2023_RSS'!Z265</f>
        <v>0</v>
      </c>
      <c r="E265" s="63">
        <f>'Data Catalogue 2023_RSS'!AA265</f>
        <v>0</v>
      </c>
      <c r="F265" s="63">
        <f>'Data Catalogue 2023_RSS'!AB265</f>
        <v>0</v>
      </c>
      <c r="G265" s="63">
        <f>'Data Catalogue 2023_RSS'!AC265</f>
        <v>0</v>
      </c>
      <c r="H265" s="63">
        <f>'Data Catalogue 2023_RSS'!AD265</f>
        <v>1</v>
      </c>
      <c r="I265" s="63">
        <f>'Data Catalogue 2023_RSS'!AE265</f>
        <v>1</v>
      </c>
      <c r="J265" s="63">
        <f t="shared" si="5"/>
        <v>2</v>
      </c>
    </row>
    <row r="266" spans="1:10" x14ac:dyDescent="0.2">
      <c r="A266" s="75" t="str">
        <f>'Data Catalogue 2023_RSS'!D266</f>
        <v>70.4</v>
      </c>
      <c r="B266" s="63">
        <f>'Data Catalogue 2023_RSS'!X266</f>
        <v>0</v>
      </c>
      <c r="C266" s="63">
        <f>'Data Catalogue 2023_RSS'!Y266</f>
        <v>0</v>
      </c>
      <c r="D266" s="63">
        <f>'Data Catalogue 2023_RSS'!Z266</f>
        <v>0</v>
      </c>
      <c r="E266" s="63">
        <f>'Data Catalogue 2023_RSS'!AA266</f>
        <v>0</v>
      </c>
      <c r="F266" s="63">
        <f>'Data Catalogue 2023_RSS'!AB266</f>
        <v>0</v>
      </c>
      <c r="G266" s="63">
        <f>'Data Catalogue 2023_RSS'!AC266</f>
        <v>0</v>
      </c>
      <c r="H266" s="63">
        <f>'Data Catalogue 2023_RSS'!AD266</f>
        <v>1</v>
      </c>
      <c r="I266" s="63">
        <f>'Data Catalogue 2023_RSS'!AE266</f>
        <v>1</v>
      </c>
      <c r="J266" s="63">
        <f t="shared" si="5"/>
        <v>2</v>
      </c>
    </row>
    <row r="267" spans="1:10" x14ac:dyDescent="0.2">
      <c r="A267" s="75" t="str">
        <f>'Data Catalogue 2023_RSS'!D267</f>
        <v>71.1</v>
      </c>
      <c r="B267" s="63">
        <f>'Data Catalogue 2023_RSS'!X267</f>
        <v>0</v>
      </c>
      <c r="C267" s="63">
        <f>'Data Catalogue 2023_RSS'!Y267</f>
        <v>1</v>
      </c>
      <c r="D267" s="63">
        <f>'Data Catalogue 2023_RSS'!Z267</f>
        <v>1</v>
      </c>
      <c r="E267" s="63">
        <f>'Data Catalogue 2023_RSS'!AA267</f>
        <v>0</v>
      </c>
      <c r="F267" s="63">
        <f>'Data Catalogue 2023_RSS'!AB267</f>
        <v>1</v>
      </c>
      <c r="G267" s="63">
        <f>'Data Catalogue 2023_RSS'!AC267</f>
        <v>0</v>
      </c>
      <c r="H267" s="63">
        <f>'Data Catalogue 2023_RSS'!AD267</f>
        <v>1</v>
      </c>
      <c r="I267" s="63">
        <f>'Data Catalogue 2023_RSS'!AE267</f>
        <v>1</v>
      </c>
      <c r="J267" s="63">
        <f t="shared" si="5"/>
        <v>5</v>
      </c>
    </row>
    <row r="268" spans="1:10" x14ac:dyDescent="0.2">
      <c r="A268" s="75" t="str">
        <f>'Data Catalogue 2023_RSS'!D268</f>
        <v>72.1</v>
      </c>
      <c r="B268" s="63">
        <f>'Data Catalogue 2023_RSS'!X268</f>
        <v>0</v>
      </c>
      <c r="C268" s="63">
        <f>'Data Catalogue 2023_RSS'!Y268</f>
        <v>1</v>
      </c>
      <c r="D268" s="63">
        <f>'Data Catalogue 2023_RSS'!Z268</f>
        <v>1</v>
      </c>
      <c r="E268" s="63">
        <f>'Data Catalogue 2023_RSS'!AA268</f>
        <v>1</v>
      </c>
      <c r="F268" s="63">
        <f>'Data Catalogue 2023_RSS'!AB268</f>
        <v>0</v>
      </c>
      <c r="G268" s="63">
        <f>'Data Catalogue 2023_RSS'!AC268</f>
        <v>1</v>
      </c>
      <c r="H268" s="63">
        <f>'Data Catalogue 2023_RSS'!AD268</f>
        <v>0</v>
      </c>
      <c r="I268" s="63">
        <f>'Data Catalogue 2023_RSS'!AE268</f>
        <v>0</v>
      </c>
      <c r="J268" s="63">
        <f t="shared" si="5"/>
        <v>4</v>
      </c>
    </row>
    <row r="269" spans="1:10" x14ac:dyDescent="0.2">
      <c r="A269" s="75" t="str">
        <f>'Data Catalogue 2023_RSS'!D269</f>
        <v>72.2</v>
      </c>
      <c r="B269" s="63">
        <f>'Data Catalogue 2023_RSS'!X269</f>
        <v>0</v>
      </c>
      <c r="C269" s="63">
        <f>'Data Catalogue 2023_RSS'!Y269</f>
        <v>1</v>
      </c>
      <c r="D269" s="63">
        <f>'Data Catalogue 2023_RSS'!Z269</f>
        <v>1</v>
      </c>
      <c r="E269" s="63">
        <f>'Data Catalogue 2023_RSS'!AA269</f>
        <v>1</v>
      </c>
      <c r="F269" s="63">
        <f>'Data Catalogue 2023_RSS'!AB269</f>
        <v>0</v>
      </c>
      <c r="G269" s="63">
        <f>'Data Catalogue 2023_RSS'!AC269</f>
        <v>1</v>
      </c>
      <c r="H269" s="63">
        <f>'Data Catalogue 2023_RSS'!AD269</f>
        <v>0</v>
      </c>
      <c r="I269" s="63">
        <f>'Data Catalogue 2023_RSS'!AE269</f>
        <v>0</v>
      </c>
      <c r="J269" s="63">
        <f t="shared" si="5"/>
        <v>4</v>
      </c>
    </row>
    <row r="270" spans="1:10" x14ac:dyDescent="0.2">
      <c r="A270" s="75" t="str">
        <f>'Data Catalogue 2023_RSS'!D270</f>
        <v>72.3</v>
      </c>
      <c r="B270" s="63">
        <f>'Data Catalogue 2023_RSS'!X270</f>
        <v>0</v>
      </c>
      <c r="C270" s="63">
        <f>'Data Catalogue 2023_RSS'!Y270</f>
        <v>1</v>
      </c>
      <c r="D270" s="63">
        <f>'Data Catalogue 2023_RSS'!Z270</f>
        <v>1</v>
      </c>
      <c r="E270" s="63">
        <f>'Data Catalogue 2023_RSS'!AA270</f>
        <v>1</v>
      </c>
      <c r="F270" s="63">
        <f>'Data Catalogue 2023_RSS'!AB270</f>
        <v>0</v>
      </c>
      <c r="G270" s="63">
        <f>'Data Catalogue 2023_RSS'!AC270</f>
        <v>1</v>
      </c>
      <c r="H270" s="63">
        <f>'Data Catalogue 2023_RSS'!AD270</f>
        <v>0</v>
      </c>
      <c r="I270" s="63">
        <f>'Data Catalogue 2023_RSS'!AE270</f>
        <v>0</v>
      </c>
      <c r="J270" s="63">
        <f t="shared" si="5"/>
        <v>4</v>
      </c>
    </row>
    <row r="271" spans="1:10" x14ac:dyDescent="0.2">
      <c r="A271" s="75" t="str">
        <f>'Data Catalogue 2023_RSS'!D271</f>
        <v>72.4</v>
      </c>
      <c r="B271" s="63">
        <f>'Data Catalogue 2023_RSS'!X271</f>
        <v>0</v>
      </c>
      <c r="C271" s="63">
        <f>'Data Catalogue 2023_RSS'!Y271</f>
        <v>1</v>
      </c>
      <c r="D271" s="63">
        <f>'Data Catalogue 2023_RSS'!Z271</f>
        <v>1</v>
      </c>
      <c r="E271" s="63">
        <f>'Data Catalogue 2023_RSS'!AA271</f>
        <v>1</v>
      </c>
      <c r="F271" s="63">
        <f>'Data Catalogue 2023_RSS'!AB271</f>
        <v>0</v>
      </c>
      <c r="G271" s="63">
        <f>'Data Catalogue 2023_RSS'!AC271</f>
        <v>1</v>
      </c>
      <c r="H271" s="63">
        <f>'Data Catalogue 2023_RSS'!AD271</f>
        <v>0</v>
      </c>
      <c r="I271" s="63">
        <f>'Data Catalogue 2023_RSS'!AE271</f>
        <v>0</v>
      </c>
      <c r="J271" s="63">
        <f t="shared" si="5"/>
        <v>4</v>
      </c>
    </row>
    <row r="272" spans="1:10" x14ac:dyDescent="0.2">
      <c r="A272" s="75" t="str">
        <f>'Data Catalogue 2023_RSS'!D272</f>
        <v>73.1</v>
      </c>
      <c r="B272" s="63">
        <f>'Data Catalogue 2023_RSS'!X272</f>
        <v>1</v>
      </c>
      <c r="C272" s="63">
        <f>'Data Catalogue 2023_RSS'!Y272</f>
        <v>1</v>
      </c>
      <c r="D272" s="63">
        <f>'Data Catalogue 2023_RSS'!Z272</f>
        <v>0</v>
      </c>
      <c r="E272" s="63">
        <f>'Data Catalogue 2023_RSS'!AA272</f>
        <v>1</v>
      </c>
      <c r="F272" s="63">
        <f>'Data Catalogue 2023_RSS'!AB272</f>
        <v>0</v>
      </c>
      <c r="G272" s="63">
        <f>'Data Catalogue 2023_RSS'!AC272</f>
        <v>0</v>
      </c>
      <c r="H272" s="63">
        <f>'Data Catalogue 2023_RSS'!AD272</f>
        <v>0</v>
      </c>
      <c r="I272" s="63">
        <f>'Data Catalogue 2023_RSS'!AE272</f>
        <v>0</v>
      </c>
      <c r="J272" s="63">
        <f t="shared" si="5"/>
        <v>3</v>
      </c>
    </row>
    <row r="273" spans="1:10" x14ac:dyDescent="0.2">
      <c r="A273" s="75" t="str">
        <f>'Data Catalogue 2023_RSS'!D273</f>
        <v>73.2</v>
      </c>
      <c r="B273" s="63">
        <f>'Data Catalogue 2023_RSS'!X273</f>
        <v>1</v>
      </c>
      <c r="C273" s="63">
        <f>'Data Catalogue 2023_RSS'!Y273</f>
        <v>1</v>
      </c>
      <c r="D273" s="63">
        <f>'Data Catalogue 2023_RSS'!Z273</f>
        <v>0</v>
      </c>
      <c r="E273" s="63">
        <f>'Data Catalogue 2023_RSS'!AA273</f>
        <v>1</v>
      </c>
      <c r="F273" s="63">
        <f>'Data Catalogue 2023_RSS'!AB273</f>
        <v>0</v>
      </c>
      <c r="G273" s="63">
        <f>'Data Catalogue 2023_RSS'!AC273</f>
        <v>0</v>
      </c>
      <c r="H273" s="63">
        <f>'Data Catalogue 2023_RSS'!AD273</f>
        <v>0</v>
      </c>
      <c r="I273" s="63">
        <f>'Data Catalogue 2023_RSS'!AE273</f>
        <v>0</v>
      </c>
      <c r="J273" s="63">
        <f t="shared" si="5"/>
        <v>3</v>
      </c>
    </row>
    <row r="274" spans="1:10" x14ac:dyDescent="0.2">
      <c r="A274" s="75" t="str">
        <f>'Data Catalogue 2023_RSS'!D274</f>
        <v>73.3</v>
      </c>
      <c r="B274" s="63">
        <f>'Data Catalogue 2023_RSS'!X274</f>
        <v>1</v>
      </c>
      <c r="C274" s="63">
        <f>'Data Catalogue 2023_RSS'!Y274</f>
        <v>1</v>
      </c>
      <c r="D274" s="63">
        <f>'Data Catalogue 2023_RSS'!Z274</f>
        <v>0</v>
      </c>
      <c r="E274" s="63">
        <f>'Data Catalogue 2023_RSS'!AA274</f>
        <v>1</v>
      </c>
      <c r="F274" s="63">
        <f>'Data Catalogue 2023_RSS'!AB274</f>
        <v>0</v>
      </c>
      <c r="G274" s="63">
        <f>'Data Catalogue 2023_RSS'!AC274</f>
        <v>0</v>
      </c>
      <c r="H274" s="63">
        <f>'Data Catalogue 2023_RSS'!AD274</f>
        <v>0</v>
      </c>
      <c r="I274" s="63">
        <f>'Data Catalogue 2023_RSS'!AE274</f>
        <v>0</v>
      </c>
      <c r="J274" s="63">
        <f t="shared" si="5"/>
        <v>3</v>
      </c>
    </row>
    <row r="275" spans="1:10" x14ac:dyDescent="0.2">
      <c r="A275" s="75" t="str">
        <f>'Data Catalogue 2023_RSS'!D275</f>
        <v>73.4</v>
      </c>
      <c r="B275" s="63">
        <f>'Data Catalogue 2023_RSS'!X275</f>
        <v>1</v>
      </c>
      <c r="C275" s="63">
        <f>'Data Catalogue 2023_RSS'!Y275</f>
        <v>1</v>
      </c>
      <c r="D275" s="63">
        <f>'Data Catalogue 2023_RSS'!Z275</f>
        <v>0</v>
      </c>
      <c r="E275" s="63">
        <f>'Data Catalogue 2023_RSS'!AA275</f>
        <v>1</v>
      </c>
      <c r="F275" s="63">
        <f>'Data Catalogue 2023_RSS'!AB275</f>
        <v>0</v>
      </c>
      <c r="G275" s="63">
        <f>'Data Catalogue 2023_RSS'!AC275</f>
        <v>0</v>
      </c>
      <c r="H275" s="63">
        <f>'Data Catalogue 2023_RSS'!AD275</f>
        <v>0</v>
      </c>
      <c r="I275" s="63">
        <f>'Data Catalogue 2023_RSS'!AE275</f>
        <v>0</v>
      </c>
      <c r="J275" s="63">
        <f t="shared" si="5"/>
        <v>3</v>
      </c>
    </row>
    <row r="276" spans="1:10" x14ac:dyDescent="0.2">
      <c r="A276" s="75" t="str">
        <f>'Data Catalogue 2023_RSS'!D276</f>
        <v>73.5</v>
      </c>
      <c r="B276" s="63">
        <f>'Data Catalogue 2023_RSS'!X276</f>
        <v>1</v>
      </c>
      <c r="C276" s="63">
        <f>'Data Catalogue 2023_RSS'!Y276</f>
        <v>1</v>
      </c>
      <c r="D276" s="63">
        <f>'Data Catalogue 2023_RSS'!Z276</f>
        <v>0</v>
      </c>
      <c r="E276" s="63">
        <f>'Data Catalogue 2023_RSS'!AA276</f>
        <v>1</v>
      </c>
      <c r="F276" s="63">
        <f>'Data Catalogue 2023_RSS'!AB276</f>
        <v>0</v>
      </c>
      <c r="G276" s="63">
        <f>'Data Catalogue 2023_RSS'!AC276</f>
        <v>0</v>
      </c>
      <c r="H276" s="63">
        <f>'Data Catalogue 2023_RSS'!AD276</f>
        <v>0</v>
      </c>
      <c r="I276" s="63">
        <f>'Data Catalogue 2023_RSS'!AE276</f>
        <v>0</v>
      </c>
      <c r="J276" s="63">
        <f t="shared" si="5"/>
        <v>3</v>
      </c>
    </row>
    <row r="277" spans="1:10" x14ac:dyDescent="0.2">
      <c r="A277" s="75" t="str">
        <f>'Data Catalogue 2023_RSS'!D277</f>
        <v>73.6</v>
      </c>
      <c r="B277" s="63">
        <f>'Data Catalogue 2023_RSS'!X277</f>
        <v>1</v>
      </c>
      <c r="C277" s="63">
        <f>'Data Catalogue 2023_RSS'!Y277</f>
        <v>1</v>
      </c>
      <c r="D277" s="63">
        <f>'Data Catalogue 2023_RSS'!Z277</f>
        <v>0</v>
      </c>
      <c r="E277" s="63">
        <f>'Data Catalogue 2023_RSS'!AA277</f>
        <v>1</v>
      </c>
      <c r="F277" s="63">
        <f>'Data Catalogue 2023_RSS'!AB277</f>
        <v>0</v>
      </c>
      <c r="G277" s="63">
        <f>'Data Catalogue 2023_RSS'!AC277</f>
        <v>0</v>
      </c>
      <c r="H277" s="63">
        <f>'Data Catalogue 2023_RSS'!AD277</f>
        <v>0</v>
      </c>
      <c r="I277" s="63">
        <f>'Data Catalogue 2023_RSS'!AE277</f>
        <v>0</v>
      </c>
      <c r="J277" s="63">
        <f t="shared" si="5"/>
        <v>3</v>
      </c>
    </row>
    <row r="278" spans="1:10" x14ac:dyDescent="0.2">
      <c r="A278" s="75" t="str">
        <f>'Data Catalogue 2023_RSS'!D278</f>
        <v>73.7</v>
      </c>
      <c r="B278" s="63">
        <f>'Data Catalogue 2023_RSS'!X278</f>
        <v>1</v>
      </c>
      <c r="C278" s="63">
        <f>'Data Catalogue 2023_RSS'!Y278</f>
        <v>1</v>
      </c>
      <c r="D278" s="63">
        <f>'Data Catalogue 2023_RSS'!Z278</f>
        <v>0</v>
      </c>
      <c r="E278" s="63">
        <f>'Data Catalogue 2023_RSS'!AA278</f>
        <v>1</v>
      </c>
      <c r="F278" s="63">
        <f>'Data Catalogue 2023_RSS'!AB278</f>
        <v>0</v>
      </c>
      <c r="G278" s="63">
        <f>'Data Catalogue 2023_RSS'!AC278</f>
        <v>0</v>
      </c>
      <c r="H278" s="63">
        <f>'Data Catalogue 2023_RSS'!AD278</f>
        <v>0</v>
      </c>
      <c r="I278" s="63">
        <f>'Data Catalogue 2023_RSS'!AE278</f>
        <v>0</v>
      </c>
      <c r="J278" s="63">
        <f t="shared" si="5"/>
        <v>3</v>
      </c>
    </row>
    <row r="279" spans="1:10" x14ac:dyDescent="0.2">
      <c r="A279" s="75" t="str">
        <f>'Data Catalogue 2023_RSS'!D279</f>
        <v>73.8</v>
      </c>
      <c r="B279" s="63">
        <f>'Data Catalogue 2023_RSS'!X279</f>
        <v>1</v>
      </c>
      <c r="C279" s="63">
        <f>'Data Catalogue 2023_RSS'!Y279</f>
        <v>1</v>
      </c>
      <c r="D279" s="63">
        <f>'Data Catalogue 2023_RSS'!Z279</f>
        <v>0</v>
      </c>
      <c r="E279" s="63">
        <f>'Data Catalogue 2023_RSS'!AA279</f>
        <v>1</v>
      </c>
      <c r="F279" s="63">
        <f>'Data Catalogue 2023_RSS'!AB279</f>
        <v>0</v>
      </c>
      <c r="G279" s="63">
        <f>'Data Catalogue 2023_RSS'!AC279</f>
        <v>0</v>
      </c>
      <c r="H279" s="63">
        <f>'Data Catalogue 2023_RSS'!AD279</f>
        <v>0</v>
      </c>
      <c r="I279" s="63">
        <f>'Data Catalogue 2023_RSS'!AE279</f>
        <v>0</v>
      </c>
      <c r="J279" s="63">
        <f t="shared" si="5"/>
        <v>3</v>
      </c>
    </row>
    <row r="280" spans="1:10" x14ac:dyDescent="0.2">
      <c r="A280" s="75" t="str">
        <f>'Data Catalogue 2023_RSS'!D280</f>
        <v>73.9</v>
      </c>
      <c r="B280" s="63">
        <f>'Data Catalogue 2023_RSS'!X280</f>
        <v>1</v>
      </c>
      <c r="C280" s="63">
        <f>'Data Catalogue 2023_RSS'!Y280</f>
        <v>1</v>
      </c>
      <c r="D280" s="63">
        <f>'Data Catalogue 2023_RSS'!Z280</f>
        <v>0</v>
      </c>
      <c r="E280" s="63">
        <f>'Data Catalogue 2023_RSS'!AA280</f>
        <v>1</v>
      </c>
      <c r="F280" s="63">
        <f>'Data Catalogue 2023_RSS'!AB280</f>
        <v>0</v>
      </c>
      <c r="G280" s="63">
        <f>'Data Catalogue 2023_RSS'!AC280</f>
        <v>0</v>
      </c>
      <c r="H280" s="63">
        <f>'Data Catalogue 2023_RSS'!AD280</f>
        <v>0</v>
      </c>
      <c r="I280" s="63">
        <f>'Data Catalogue 2023_RSS'!AE280</f>
        <v>0</v>
      </c>
      <c r="J280" s="63">
        <f t="shared" si="5"/>
        <v>3</v>
      </c>
    </row>
    <row r="281" spans="1:10" x14ac:dyDescent="0.2">
      <c r="A281" s="75" t="str">
        <f>'Data Catalogue 2023_RSS'!D281</f>
        <v>73.10</v>
      </c>
      <c r="B281" s="63">
        <f>'Data Catalogue 2023_RSS'!X281</f>
        <v>1</v>
      </c>
      <c r="C281" s="63">
        <f>'Data Catalogue 2023_RSS'!Y281</f>
        <v>1</v>
      </c>
      <c r="D281" s="63">
        <f>'Data Catalogue 2023_RSS'!Z281</f>
        <v>0</v>
      </c>
      <c r="E281" s="63">
        <f>'Data Catalogue 2023_RSS'!AA281</f>
        <v>1</v>
      </c>
      <c r="F281" s="63">
        <f>'Data Catalogue 2023_RSS'!AB281</f>
        <v>0</v>
      </c>
      <c r="G281" s="63">
        <f>'Data Catalogue 2023_RSS'!AC281</f>
        <v>0</v>
      </c>
      <c r="H281" s="63">
        <f>'Data Catalogue 2023_RSS'!AD281</f>
        <v>0</v>
      </c>
      <c r="I281" s="63">
        <f>'Data Catalogue 2023_RSS'!AE281</f>
        <v>0</v>
      </c>
      <c r="J281" s="63">
        <f t="shared" si="5"/>
        <v>3</v>
      </c>
    </row>
    <row r="282" spans="1:10" x14ac:dyDescent="0.2">
      <c r="A282" s="75" t="str">
        <f>'Data Catalogue 2023_RSS'!D282</f>
        <v>73.11</v>
      </c>
      <c r="B282" s="63">
        <f>'Data Catalogue 2023_RSS'!X282</f>
        <v>1</v>
      </c>
      <c r="C282" s="63">
        <f>'Data Catalogue 2023_RSS'!Y282</f>
        <v>1</v>
      </c>
      <c r="D282" s="63">
        <f>'Data Catalogue 2023_RSS'!Z282</f>
        <v>0</v>
      </c>
      <c r="E282" s="63">
        <f>'Data Catalogue 2023_RSS'!AA282</f>
        <v>1</v>
      </c>
      <c r="F282" s="63">
        <f>'Data Catalogue 2023_RSS'!AB282</f>
        <v>0</v>
      </c>
      <c r="G282" s="63">
        <f>'Data Catalogue 2023_RSS'!AC282</f>
        <v>0</v>
      </c>
      <c r="H282" s="63">
        <f>'Data Catalogue 2023_RSS'!AD282</f>
        <v>0</v>
      </c>
      <c r="I282" s="63">
        <f>'Data Catalogue 2023_RSS'!AE282</f>
        <v>0</v>
      </c>
      <c r="J282" s="63">
        <f t="shared" si="5"/>
        <v>3</v>
      </c>
    </row>
    <row r="283" spans="1:10" x14ac:dyDescent="0.2">
      <c r="A283" s="75" t="str">
        <f>'Data Catalogue 2023_RSS'!D283</f>
        <v>73.12</v>
      </c>
      <c r="B283" s="63">
        <f>'Data Catalogue 2023_RSS'!X283</f>
        <v>1</v>
      </c>
      <c r="C283" s="63">
        <f>'Data Catalogue 2023_RSS'!Y283</f>
        <v>1</v>
      </c>
      <c r="D283" s="63">
        <f>'Data Catalogue 2023_RSS'!Z283</f>
        <v>0</v>
      </c>
      <c r="E283" s="63">
        <f>'Data Catalogue 2023_RSS'!AA283</f>
        <v>1</v>
      </c>
      <c r="F283" s="63">
        <f>'Data Catalogue 2023_RSS'!AB283</f>
        <v>0</v>
      </c>
      <c r="G283" s="63">
        <f>'Data Catalogue 2023_RSS'!AC283</f>
        <v>0</v>
      </c>
      <c r="H283" s="63">
        <f>'Data Catalogue 2023_RSS'!AD283</f>
        <v>0</v>
      </c>
      <c r="I283" s="63">
        <f>'Data Catalogue 2023_RSS'!AE283</f>
        <v>0</v>
      </c>
      <c r="J283" s="63">
        <f t="shared" si="5"/>
        <v>3</v>
      </c>
    </row>
    <row r="284" spans="1:10" x14ac:dyDescent="0.2">
      <c r="A284" s="75" t="str">
        <f>'Data Catalogue 2023_RSS'!D284</f>
        <v>73.13</v>
      </c>
      <c r="B284" s="63">
        <f>'Data Catalogue 2023_RSS'!X284</f>
        <v>1</v>
      </c>
      <c r="C284" s="63">
        <f>'Data Catalogue 2023_RSS'!Y284</f>
        <v>1</v>
      </c>
      <c r="D284" s="63">
        <f>'Data Catalogue 2023_RSS'!Z284</f>
        <v>0</v>
      </c>
      <c r="E284" s="63">
        <f>'Data Catalogue 2023_RSS'!AA284</f>
        <v>1</v>
      </c>
      <c r="F284" s="63">
        <f>'Data Catalogue 2023_RSS'!AB284</f>
        <v>0</v>
      </c>
      <c r="G284" s="63">
        <f>'Data Catalogue 2023_RSS'!AC284</f>
        <v>0</v>
      </c>
      <c r="H284" s="63">
        <f>'Data Catalogue 2023_RSS'!AD284</f>
        <v>0</v>
      </c>
      <c r="I284" s="63">
        <f>'Data Catalogue 2023_RSS'!AE284</f>
        <v>0</v>
      </c>
      <c r="J284" s="63">
        <f t="shared" si="5"/>
        <v>3</v>
      </c>
    </row>
    <row r="285" spans="1:10" x14ac:dyDescent="0.2">
      <c r="A285" s="75" t="str">
        <f>'Data Catalogue 2023_RSS'!D285</f>
        <v>73.14</v>
      </c>
      <c r="B285" s="63">
        <f>'Data Catalogue 2023_RSS'!X285</f>
        <v>1</v>
      </c>
      <c r="C285" s="63">
        <f>'Data Catalogue 2023_RSS'!Y285</f>
        <v>1</v>
      </c>
      <c r="D285" s="63">
        <f>'Data Catalogue 2023_RSS'!Z285</f>
        <v>0</v>
      </c>
      <c r="E285" s="63">
        <f>'Data Catalogue 2023_RSS'!AA285</f>
        <v>1</v>
      </c>
      <c r="F285" s="63">
        <f>'Data Catalogue 2023_RSS'!AB285</f>
        <v>0</v>
      </c>
      <c r="G285" s="63">
        <f>'Data Catalogue 2023_RSS'!AC285</f>
        <v>0</v>
      </c>
      <c r="H285" s="63">
        <f>'Data Catalogue 2023_RSS'!AD285</f>
        <v>0</v>
      </c>
      <c r="I285" s="63">
        <f>'Data Catalogue 2023_RSS'!AE285</f>
        <v>0</v>
      </c>
      <c r="J285" s="63">
        <f t="shared" si="5"/>
        <v>3</v>
      </c>
    </row>
    <row r="286" spans="1:10" x14ac:dyDescent="0.2">
      <c r="A286" s="75" t="str">
        <f>'Data Catalogue 2023_RSS'!D286</f>
        <v>73.15</v>
      </c>
      <c r="B286" s="63">
        <f>'Data Catalogue 2023_RSS'!X286</f>
        <v>1</v>
      </c>
      <c r="C286" s="63">
        <f>'Data Catalogue 2023_RSS'!Y286</f>
        <v>1</v>
      </c>
      <c r="D286" s="63">
        <f>'Data Catalogue 2023_RSS'!Z286</f>
        <v>0</v>
      </c>
      <c r="E286" s="63">
        <f>'Data Catalogue 2023_RSS'!AA286</f>
        <v>1</v>
      </c>
      <c r="F286" s="63">
        <f>'Data Catalogue 2023_RSS'!AB286</f>
        <v>0</v>
      </c>
      <c r="G286" s="63">
        <f>'Data Catalogue 2023_RSS'!AC286</f>
        <v>0</v>
      </c>
      <c r="H286" s="63">
        <f>'Data Catalogue 2023_RSS'!AD286</f>
        <v>0</v>
      </c>
      <c r="I286" s="63">
        <f>'Data Catalogue 2023_RSS'!AE286</f>
        <v>0</v>
      </c>
      <c r="J286" s="63">
        <f t="shared" si="5"/>
        <v>3</v>
      </c>
    </row>
    <row r="287" spans="1:10" x14ac:dyDescent="0.2">
      <c r="A287" s="75" t="str">
        <f>'Data Catalogue 2023_RSS'!D287</f>
        <v>73.16</v>
      </c>
      <c r="B287" s="63">
        <f>'Data Catalogue 2023_RSS'!X287</f>
        <v>1</v>
      </c>
      <c r="C287" s="63">
        <f>'Data Catalogue 2023_RSS'!Y287</f>
        <v>1</v>
      </c>
      <c r="D287" s="63">
        <f>'Data Catalogue 2023_RSS'!Z287</f>
        <v>0</v>
      </c>
      <c r="E287" s="63">
        <f>'Data Catalogue 2023_RSS'!AA287</f>
        <v>1</v>
      </c>
      <c r="F287" s="63">
        <f>'Data Catalogue 2023_RSS'!AB287</f>
        <v>0</v>
      </c>
      <c r="G287" s="63">
        <f>'Data Catalogue 2023_RSS'!AC287</f>
        <v>0</v>
      </c>
      <c r="H287" s="63">
        <f>'Data Catalogue 2023_RSS'!AD287</f>
        <v>0</v>
      </c>
      <c r="I287" s="63">
        <f>'Data Catalogue 2023_RSS'!AE287</f>
        <v>0</v>
      </c>
      <c r="J287" s="63">
        <f t="shared" si="5"/>
        <v>3</v>
      </c>
    </row>
    <row r="288" spans="1:10" x14ac:dyDescent="0.2">
      <c r="A288" s="75" t="str">
        <f>'Data Catalogue 2023_RSS'!D288</f>
        <v>73.17</v>
      </c>
      <c r="B288" s="63">
        <f>'Data Catalogue 2023_RSS'!X288</f>
        <v>1</v>
      </c>
      <c r="C288" s="63">
        <f>'Data Catalogue 2023_RSS'!Y288</f>
        <v>1</v>
      </c>
      <c r="D288" s="63">
        <f>'Data Catalogue 2023_RSS'!Z288</f>
        <v>0</v>
      </c>
      <c r="E288" s="63">
        <f>'Data Catalogue 2023_RSS'!AA288</f>
        <v>1</v>
      </c>
      <c r="F288" s="63">
        <f>'Data Catalogue 2023_RSS'!AB288</f>
        <v>0</v>
      </c>
      <c r="G288" s="63">
        <f>'Data Catalogue 2023_RSS'!AC288</f>
        <v>0</v>
      </c>
      <c r="H288" s="63">
        <f>'Data Catalogue 2023_RSS'!AD288</f>
        <v>0</v>
      </c>
      <c r="I288" s="63">
        <f>'Data Catalogue 2023_RSS'!AE288</f>
        <v>0</v>
      </c>
      <c r="J288" s="63">
        <f t="shared" si="5"/>
        <v>3</v>
      </c>
    </row>
    <row r="289" spans="1:10" x14ac:dyDescent="0.2">
      <c r="A289" s="75" t="str">
        <f>'Data Catalogue 2023_RSS'!D289</f>
        <v>73.18</v>
      </c>
      <c r="B289" s="63">
        <f>'Data Catalogue 2023_RSS'!X289</f>
        <v>1</v>
      </c>
      <c r="C289" s="63">
        <f>'Data Catalogue 2023_RSS'!Y289</f>
        <v>1</v>
      </c>
      <c r="D289" s="63">
        <f>'Data Catalogue 2023_RSS'!Z289</f>
        <v>0</v>
      </c>
      <c r="E289" s="63">
        <f>'Data Catalogue 2023_RSS'!AA289</f>
        <v>1</v>
      </c>
      <c r="F289" s="63">
        <f>'Data Catalogue 2023_RSS'!AB289</f>
        <v>0</v>
      </c>
      <c r="G289" s="63">
        <f>'Data Catalogue 2023_RSS'!AC289</f>
        <v>0</v>
      </c>
      <c r="H289" s="63">
        <f>'Data Catalogue 2023_RSS'!AD289</f>
        <v>0</v>
      </c>
      <c r="I289" s="63">
        <f>'Data Catalogue 2023_RSS'!AE289</f>
        <v>0</v>
      </c>
      <c r="J289" s="63">
        <f t="shared" si="5"/>
        <v>3</v>
      </c>
    </row>
    <row r="290" spans="1:10" x14ac:dyDescent="0.2">
      <c r="A290" s="75" t="str">
        <f>'Data Catalogue 2023_RSS'!D290</f>
        <v>73.19</v>
      </c>
      <c r="B290" s="63">
        <f>'Data Catalogue 2023_RSS'!X290</f>
        <v>1</v>
      </c>
      <c r="C290" s="63">
        <f>'Data Catalogue 2023_RSS'!Y290</f>
        <v>1</v>
      </c>
      <c r="D290" s="63">
        <f>'Data Catalogue 2023_RSS'!Z290</f>
        <v>0</v>
      </c>
      <c r="E290" s="63">
        <f>'Data Catalogue 2023_RSS'!AA290</f>
        <v>1</v>
      </c>
      <c r="F290" s="63">
        <f>'Data Catalogue 2023_RSS'!AB290</f>
        <v>0</v>
      </c>
      <c r="G290" s="63">
        <f>'Data Catalogue 2023_RSS'!AC290</f>
        <v>0</v>
      </c>
      <c r="H290" s="63">
        <f>'Data Catalogue 2023_RSS'!AD290</f>
        <v>0</v>
      </c>
      <c r="I290" s="63">
        <f>'Data Catalogue 2023_RSS'!AE290</f>
        <v>0</v>
      </c>
      <c r="J290" s="63">
        <f t="shared" si="5"/>
        <v>3</v>
      </c>
    </row>
    <row r="291" spans="1:10" x14ac:dyDescent="0.2">
      <c r="A291" s="75" t="str">
        <f>'Data Catalogue 2023_RSS'!D291</f>
        <v>73.20</v>
      </c>
      <c r="B291" s="63">
        <f>'Data Catalogue 2023_RSS'!X291</f>
        <v>1</v>
      </c>
      <c r="C291" s="63">
        <f>'Data Catalogue 2023_RSS'!Y291</f>
        <v>1</v>
      </c>
      <c r="D291" s="63">
        <f>'Data Catalogue 2023_RSS'!Z291</f>
        <v>0</v>
      </c>
      <c r="E291" s="63">
        <f>'Data Catalogue 2023_RSS'!AA291</f>
        <v>1</v>
      </c>
      <c r="F291" s="63">
        <f>'Data Catalogue 2023_RSS'!AB291</f>
        <v>0</v>
      </c>
      <c r="G291" s="63">
        <f>'Data Catalogue 2023_RSS'!AC291</f>
        <v>0</v>
      </c>
      <c r="H291" s="63">
        <f>'Data Catalogue 2023_RSS'!AD291</f>
        <v>0</v>
      </c>
      <c r="I291" s="63">
        <f>'Data Catalogue 2023_RSS'!AE291</f>
        <v>0</v>
      </c>
      <c r="J291" s="63">
        <f t="shared" si="5"/>
        <v>3</v>
      </c>
    </row>
    <row r="292" spans="1:10" x14ac:dyDescent="0.2">
      <c r="A292" s="75" t="str">
        <f>'Data Catalogue 2023_RSS'!D292</f>
        <v>73.21</v>
      </c>
      <c r="B292" s="63">
        <f>'Data Catalogue 2023_RSS'!X292</f>
        <v>1</v>
      </c>
      <c r="C292" s="63">
        <f>'Data Catalogue 2023_RSS'!Y292</f>
        <v>1</v>
      </c>
      <c r="D292" s="63">
        <f>'Data Catalogue 2023_RSS'!Z292</f>
        <v>0</v>
      </c>
      <c r="E292" s="63">
        <f>'Data Catalogue 2023_RSS'!AA292</f>
        <v>1</v>
      </c>
      <c r="F292" s="63">
        <f>'Data Catalogue 2023_RSS'!AB292</f>
        <v>0</v>
      </c>
      <c r="G292" s="63">
        <f>'Data Catalogue 2023_RSS'!AC292</f>
        <v>0</v>
      </c>
      <c r="H292" s="63">
        <f>'Data Catalogue 2023_RSS'!AD292</f>
        <v>0</v>
      </c>
      <c r="I292" s="63">
        <f>'Data Catalogue 2023_RSS'!AE292</f>
        <v>0</v>
      </c>
      <c r="J292" s="63">
        <f t="shared" si="5"/>
        <v>3</v>
      </c>
    </row>
    <row r="293" spans="1:10" x14ac:dyDescent="0.2">
      <c r="A293" s="75" t="str">
        <f>'Data Catalogue 2023_RSS'!D293</f>
        <v>73.22</v>
      </c>
      <c r="B293" s="63">
        <f>'Data Catalogue 2023_RSS'!X293</f>
        <v>1</v>
      </c>
      <c r="C293" s="63">
        <f>'Data Catalogue 2023_RSS'!Y293</f>
        <v>1</v>
      </c>
      <c r="D293" s="63">
        <f>'Data Catalogue 2023_RSS'!Z293</f>
        <v>0</v>
      </c>
      <c r="E293" s="63">
        <f>'Data Catalogue 2023_RSS'!AA293</f>
        <v>1</v>
      </c>
      <c r="F293" s="63">
        <f>'Data Catalogue 2023_RSS'!AB293</f>
        <v>0</v>
      </c>
      <c r="G293" s="63">
        <f>'Data Catalogue 2023_RSS'!AC293</f>
        <v>0</v>
      </c>
      <c r="H293" s="63">
        <f>'Data Catalogue 2023_RSS'!AD293</f>
        <v>0</v>
      </c>
      <c r="I293" s="63">
        <f>'Data Catalogue 2023_RSS'!AE293</f>
        <v>0</v>
      </c>
      <c r="J293" s="63">
        <f t="shared" si="5"/>
        <v>3</v>
      </c>
    </row>
    <row r="294" spans="1:10" x14ac:dyDescent="0.2">
      <c r="A294" s="75" t="str">
        <f>'Data Catalogue 2023_RSS'!D294</f>
        <v>73.23</v>
      </c>
      <c r="B294" s="63">
        <f>'Data Catalogue 2023_RSS'!X294</f>
        <v>1</v>
      </c>
      <c r="C294" s="63">
        <f>'Data Catalogue 2023_RSS'!Y294</f>
        <v>1</v>
      </c>
      <c r="D294" s="63">
        <f>'Data Catalogue 2023_RSS'!Z294</f>
        <v>0</v>
      </c>
      <c r="E294" s="63">
        <f>'Data Catalogue 2023_RSS'!AA294</f>
        <v>1</v>
      </c>
      <c r="F294" s="63">
        <f>'Data Catalogue 2023_RSS'!AB294</f>
        <v>0</v>
      </c>
      <c r="G294" s="63">
        <f>'Data Catalogue 2023_RSS'!AC294</f>
        <v>0</v>
      </c>
      <c r="H294" s="63">
        <f>'Data Catalogue 2023_RSS'!AD294</f>
        <v>0</v>
      </c>
      <c r="I294" s="63">
        <f>'Data Catalogue 2023_RSS'!AE294</f>
        <v>0</v>
      </c>
      <c r="J294" s="63">
        <f t="shared" si="5"/>
        <v>3</v>
      </c>
    </row>
    <row r="295" spans="1:10" x14ac:dyDescent="0.2">
      <c r="A295" s="75" t="str">
        <f>'Data Catalogue 2023_RSS'!D295</f>
        <v>73.24</v>
      </c>
      <c r="B295" s="63">
        <f>'Data Catalogue 2023_RSS'!X295</f>
        <v>1</v>
      </c>
      <c r="C295" s="63">
        <f>'Data Catalogue 2023_RSS'!Y295</f>
        <v>1</v>
      </c>
      <c r="D295" s="63">
        <f>'Data Catalogue 2023_RSS'!Z295</f>
        <v>0</v>
      </c>
      <c r="E295" s="63">
        <f>'Data Catalogue 2023_RSS'!AA295</f>
        <v>1</v>
      </c>
      <c r="F295" s="63">
        <f>'Data Catalogue 2023_RSS'!AB295</f>
        <v>0</v>
      </c>
      <c r="G295" s="63">
        <f>'Data Catalogue 2023_RSS'!AC295</f>
        <v>0</v>
      </c>
      <c r="H295" s="63">
        <f>'Data Catalogue 2023_RSS'!AD295</f>
        <v>0</v>
      </c>
      <c r="I295" s="63">
        <f>'Data Catalogue 2023_RSS'!AE295</f>
        <v>0</v>
      </c>
      <c r="J295" s="63">
        <f t="shared" si="5"/>
        <v>3</v>
      </c>
    </row>
    <row r="296" spans="1:10" x14ac:dyDescent="0.2">
      <c r="A296" s="75" t="str">
        <f>'Data Catalogue 2023_RSS'!D296</f>
        <v>73.25</v>
      </c>
      <c r="B296" s="63">
        <f>'Data Catalogue 2023_RSS'!X296</f>
        <v>1</v>
      </c>
      <c r="C296" s="63">
        <f>'Data Catalogue 2023_RSS'!Y296</f>
        <v>1</v>
      </c>
      <c r="D296" s="63">
        <f>'Data Catalogue 2023_RSS'!Z296</f>
        <v>0</v>
      </c>
      <c r="E296" s="63">
        <f>'Data Catalogue 2023_RSS'!AA296</f>
        <v>1</v>
      </c>
      <c r="F296" s="63">
        <f>'Data Catalogue 2023_RSS'!AB296</f>
        <v>0</v>
      </c>
      <c r="G296" s="63">
        <f>'Data Catalogue 2023_RSS'!AC296</f>
        <v>0</v>
      </c>
      <c r="H296" s="63">
        <f>'Data Catalogue 2023_RSS'!AD296</f>
        <v>0</v>
      </c>
      <c r="I296" s="63">
        <f>'Data Catalogue 2023_RSS'!AE296</f>
        <v>0</v>
      </c>
      <c r="J296" s="63">
        <f t="shared" si="5"/>
        <v>3</v>
      </c>
    </row>
    <row r="297" spans="1:10" x14ac:dyDescent="0.2">
      <c r="A297" s="75" t="str">
        <f>'Data Catalogue 2023_RSS'!D297</f>
        <v>73.26</v>
      </c>
      <c r="B297" s="63">
        <f>'Data Catalogue 2023_RSS'!X297</f>
        <v>1</v>
      </c>
      <c r="C297" s="63">
        <f>'Data Catalogue 2023_RSS'!Y297</f>
        <v>1</v>
      </c>
      <c r="D297" s="63">
        <f>'Data Catalogue 2023_RSS'!Z297</f>
        <v>0</v>
      </c>
      <c r="E297" s="63">
        <f>'Data Catalogue 2023_RSS'!AA297</f>
        <v>1</v>
      </c>
      <c r="F297" s="63">
        <f>'Data Catalogue 2023_RSS'!AB297</f>
        <v>0</v>
      </c>
      <c r="G297" s="63">
        <f>'Data Catalogue 2023_RSS'!AC297</f>
        <v>0</v>
      </c>
      <c r="H297" s="63">
        <f>'Data Catalogue 2023_RSS'!AD297</f>
        <v>0</v>
      </c>
      <c r="I297" s="63">
        <f>'Data Catalogue 2023_RSS'!AE297</f>
        <v>0</v>
      </c>
      <c r="J297" s="63">
        <f t="shared" si="5"/>
        <v>3</v>
      </c>
    </row>
    <row r="298" spans="1:10" x14ac:dyDescent="0.2">
      <c r="A298" s="75" t="str">
        <f>'Data Catalogue 2023_RSS'!D298</f>
        <v>73.27</v>
      </c>
      <c r="B298" s="63">
        <f>'Data Catalogue 2023_RSS'!X298</f>
        <v>1</v>
      </c>
      <c r="C298" s="63">
        <f>'Data Catalogue 2023_RSS'!Y298</f>
        <v>1</v>
      </c>
      <c r="D298" s="63">
        <f>'Data Catalogue 2023_RSS'!Z298</f>
        <v>0</v>
      </c>
      <c r="E298" s="63">
        <f>'Data Catalogue 2023_RSS'!AA298</f>
        <v>1</v>
      </c>
      <c r="F298" s="63">
        <f>'Data Catalogue 2023_RSS'!AB298</f>
        <v>0</v>
      </c>
      <c r="G298" s="63">
        <f>'Data Catalogue 2023_RSS'!AC298</f>
        <v>0</v>
      </c>
      <c r="H298" s="63">
        <f>'Data Catalogue 2023_RSS'!AD298</f>
        <v>0</v>
      </c>
      <c r="I298" s="63">
        <f>'Data Catalogue 2023_RSS'!AE298</f>
        <v>0</v>
      </c>
      <c r="J298" s="63">
        <f t="shared" si="5"/>
        <v>3</v>
      </c>
    </row>
    <row r="299" spans="1:10" x14ac:dyDescent="0.2">
      <c r="A299" s="75" t="str">
        <f>'Data Catalogue 2023_RSS'!D299</f>
        <v>73.28</v>
      </c>
      <c r="B299" s="63">
        <f>'Data Catalogue 2023_RSS'!X299</f>
        <v>1</v>
      </c>
      <c r="C299" s="63">
        <f>'Data Catalogue 2023_RSS'!Y299</f>
        <v>1</v>
      </c>
      <c r="D299" s="63">
        <f>'Data Catalogue 2023_RSS'!Z299</f>
        <v>0</v>
      </c>
      <c r="E299" s="63">
        <f>'Data Catalogue 2023_RSS'!AA299</f>
        <v>1</v>
      </c>
      <c r="F299" s="63">
        <f>'Data Catalogue 2023_RSS'!AB299</f>
        <v>0</v>
      </c>
      <c r="G299" s="63">
        <f>'Data Catalogue 2023_RSS'!AC299</f>
        <v>0</v>
      </c>
      <c r="H299" s="63">
        <f>'Data Catalogue 2023_RSS'!AD299</f>
        <v>0</v>
      </c>
      <c r="I299" s="63">
        <f>'Data Catalogue 2023_RSS'!AE299</f>
        <v>0</v>
      </c>
      <c r="J299" s="63">
        <f t="shared" si="5"/>
        <v>3</v>
      </c>
    </row>
    <row r="300" spans="1:10" x14ac:dyDescent="0.2">
      <c r="A300" s="75" t="str">
        <f>'Data Catalogue 2023_RSS'!D300</f>
        <v>73.29</v>
      </c>
      <c r="B300" s="63">
        <f>'Data Catalogue 2023_RSS'!X300</f>
        <v>1</v>
      </c>
      <c r="C300" s="63">
        <f>'Data Catalogue 2023_RSS'!Y300</f>
        <v>1</v>
      </c>
      <c r="D300" s="63">
        <f>'Data Catalogue 2023_RSS'!Z300</f>
        <v>0</v>
      </c>
      <c r="E300" s="63">
        <f>'Data Catalogue 2023_RSS'!AA300</f>
        <v>1</v>
      </c>
      <c r="F300" s="63">
        <f>'Data Catalogue 2023_RSS'!AB300</f>
        <v>0</v>
      </c>
      <c r="G300" s="63">
        <f>'Data Catalogue 2023_RSS'!AC300</f>
        <v>0</v>
      </c>
      <c r="H300" s="63">
        <f>'Data Catalogue 2023_RSS'!AD300</f>
        <v>0</v>
      </c>
      <c r="I300" s="63">
        <f>'Data Catalogue 2023_RSS'!AE300</f>
        <v>0</v>
      </c>
      <c r="J300" s="63">
        <f t="shared" si="5"/>
        <v>3</v>
      </c>
    </row>
    <row r="301" spans="1:10" x14ac:dyDescent="0.2">
      <c r="A301" s="75" t="str">
        <f>'Data Catalogue 2023_RSS'!D301</f>
        <v>73.30</v>
      </c>
      <c r="B301" s="63">
        <f>'Data Catalogue 2023_RSS'!X301</f>
        <v>1</v>
      </c>
      <c r="C301" s="63">
        <f>'Data Catalogue 2023_RSS'!Y301</f>
        <v>1</v>
      </c>
      <c r="D301" s="63">
        <f>'Data Catalogue 2023_RSS'!Z301</f>
        <v>0</v>
      </c>
      <c r="E301" s="63">
        <f>'Data Catalogue 2023_RSS'!AA301</f>
        <v>1</v>
      </c>
      <c r="F301" s="63">
        <f>'Data Catalogue 2023_RSS'!AB301</f>
        <v>0</v>
      </c>
      <c r="G301" s="63">
        <f>'Data Catalogue 2023_RSS'!AC301</f>
        <v>0</v>
      </c>
      <c r="H301" s="63">
        <f>'Data Catalogue 2023_RSS'!AD301</f>
        <v>0</v>
      </c>
      <c r="I301" s="63">
        <f>'Data Catalogue 2023_RSS'!AE301</f>
        <v>0</v>
      </c>
      <c r="J301" s="63">
        <f t="shared" si="5"/>
        <v>3</v>
      </c>
    </row>
    <row r="302" spans="1:10" x14ac:dyDescent="0.2">
      <c r="A302" s="75" t="str">
        <f>'Data Catalogue 2023_RSS'!D302</f>
        <v>73.31</v>
      </c>
      <c r="B302" s="63">
        <f>'Data Catalogue 2023_RSS'!X302</f>
        <v>1</v>
      </c>
      <c r="C302" s="63">
        <f>'Data Catalogue 2023_RSS'!Y302</f>
        <v>1</v>
      </c>
      <c r="D302" s="63">
        <f>'Data Catalogue 2023_RSS'!Z302</f>
        <v>0</v>
      </c>
      <c r="E302" s="63">
        <f>'Data Catalogue 2023_RSS'!AA302</f>
        <v>1</v>
      </c>
      <c r="F302" s="63">
        <f>'Data Catalogue 2023_RSS'!AB302</f>
        <v>0</v>
      </c>
      <c r="G302" s="63">
        <f>'Data Catalogue 2023_RSS'!AC302</f>
        <v>0</v>
      </c>
      <c r="H302" s="63">
        <f>'Data Catalogue 2023_RSS'!AD302</f>
        <v>0</v>
      </c>
      <c r="I302" s="63">
        <f>'Data Catalogue 2023_RSS'!AE302</f>
        <v>0</v>
      </c>
      <c r="J302" s="63">
        <f t="shared" si="5"/>
        <v>3</v>
      </c>
    </row>
    <row r="303" spans="1:10" x14ac:dyDescent="0.2">
      <c r="A303" s="75" t="str">
        <f>'Data Catalogue 2023_RSS'!D303</f>
        <v>73.32</v>
      </c>
      <c r="B303" s="63">
        <f>'Data Catalogue 2023_RSS'!X303</f>
        <v>1</v>
      </c>
      <c r="C303" s="63">
        <f>'Data Catalogue 2023_RSS'!Y303</f>
        <v>1</v>
      </c>
      <c r="D303" s="63">
        <f>'Data Catalogue 2023_RSS'!Z303</f>
        <v>0</v>
      </c>
      <c r="E303" s="63">
        <f>'Data Catalogue 2023_RSS'!AA303</f>
        <v>1</v>
      </c>
      <c r="F303" s="63">
        <f>'Data Catalogue 2023_RSS'!AB303</f>
        <v>0</v>
      </c>
      <c r="G303" s="63">
        <f>'Data Catalogue 2023_RSS'!AC303</f>
        <v>0</v>
      </c>
      <c r="H303" s="63">
        <f>'Data Catalogue 2023_RSS'!AD303</f>
        <v>0</v>
      </c>
      <c r="I303" s="63">
        <f>'Data Catalogue 2023_RSS'!AE303</f>
        <v>0</v>
      </c>
      <c r="J303" s="63">
        <f t="shared" si="5"/>
        <v>3</v>
      </c>
    </row>
    <row r="304" spans="1:10" x14ac:dyDescent="0.2">
      <c r="A304" s="75" t="str">
        <f>'Data Catalogue 2023_RSS'!D304</f>
        <v>73.33</v>
      </c>
      <c r="B304" s="63">
        <f>'Data Catalogue 2023_RSS'!X304</f>
        <v>1</v>
      </c>
      <c r="C304" s="63">
        <f>'Data Catalogue 2023_RSS'!Y304</f>
        <v>1</v>
      </c>
      <c r="D304" s="63">
        <f>'Data Catalogue 2023_RSS'!Z304</f>
        <v>0</v>
      </c>
      <c r="E304" s="63">
        <f>'Data Catalogue 2023_RSS'!AA304</f>
        <v>1</v>
      </c>
      <c r="F304" s="63">
        <f>'Data Catalogue 2023_RSS'!AB304</f>
        <v>0</v>
      </c>
      <c r="G304" s="63">
        <f>'Data Catalogue 2023_RSS'!AC304</f>
        <v>0</v>
      </c>
      <c r="H304" s="63">
        <f>'Data Catalogue 2023_RSS'!AD304</f>
        <v>0</v>
      </c>
      <c r="I304" s="63">
        <f>'Data Catalogue 2023_RSS'!AE304</f>
        <v>0</v>
      </c>
      <c r="J304" s="63">
        <f t="shared" si="5"/>
        <v>3</v>
      </c>
    </row>
    <row r="305" spans="1:10" x14ac:dyDescent="0.2">
      <c r="A305" s="75" t="str">
        <f>'Data Catalogue 2023_RSS'!D305</f>
        <v>73.34</v>
      </c>
      <c r="B305" s="63">
        <f>'Data Catalogue 2023_RSS'!X305</f>
        <v>1</v>
      </c>
      <c r="C305" s="63">
        <f>'Data Catalogue 2023_RSS'!Y305</f>
        <v>1</v>
      </c>
      <c r="D305" s="63">
        <f>'Data Catalogue 2023_RSS'!Z305</f>
        <v>0</v>
      </c>
      <c r="E305" s="63">
        <f>'Data Catalogue 2023_RSS'!AA305</f>
        <v>1</v>
      </c>
      <c r="F305" s="63">
        <f>'Data Catalogue 2023_RSS'!AB305</f>
        <v>0</v>
      </c>
      <c r="G305" s="63">
        <f>'Data Catalogue 2023_RSS'!AC305</f>
        <v>0</v>
      </c>
      <c r="H305" s="63">
        <f>'Data Catalogue 2023_RSS'!AD305</f>
        <v>0</v>
      </c>
      <c r="I305" s="63">
        <f>'Data Catalogue 2023_RSS'!AE305</f>
        <v>0</v>
      </c>
      <c r="J305" s="63">
        <f t="shared" si="5"/>
        <v>3</v>
      </c>
    </row>
    <row r="306" spans="1:10" x14ac:dyDescent="0.2">
      <c r="A306" s="75" t="str">
        <f>'Data Catalogue 2023_RSS'!D306</f>
        <v>73.35</v>
      </c>
      <c r="B306" s="63">
        <f>'Data Catalogue 2023_RSS'!X306</f>
        <v>1</v>
      </c>
      <c r="C306" s="63">
        <f>'Data Catalogue 2023_RSS'!Y306</f>
        <v>1</v>
      </c>
      <c r="D306" s="63">
        <f>'Data Catalogue 2023_RSS'!Z306</f>
        <v>0</v>
      </c>
      <c r="E306" s="63">
        <f>'Data Catalogue 2023_RSS'!AA306</f>
        <v>1</v>
      </c>
      <c r="F306" s="63">
        <f>'Data Catalogue 2023_RSS'!AB306</f>
        <v>0</v>
      </c>
      <c r="G306" s="63">
        <f>'Data Catalogue 2023_RSS'!AC306</f>
        <v>0</v>
      </c>
      <c r="H306" s="63">
        <f>'Data Catalogue 2023_RSS'!AD306</f>
        <v>0</v>
      </c>
      <c r="I306" s="63">
        <f>'Data Catalogue 2023_RSS'!AE306</f>
        <v>0</v>
      </c>
      <c r="J306" s="63">
        <f t="shared" si="5"/>
        <v>3</v>
      </c>
    </row>
    <row r="307" spans="1:10" x14ac:dyDescent="0.2">
      <c r="A307" s="75" t="str">
        <f>'Data Catalogue 2023_RSS'!D307</f>
        <v>73.36</v>
      </c>
      <c r="B307" s="63">
        <f>'Data Catalogue 2023_RSS'!X307</f>
        <v>1</v>
      </c>
      <c r="C307" s="63">
        <f>'Data Catalogue 2023_RSS'!Y307</f>
        <v>1</v>
      </c>
      <c r="D307" s="63">
        <f>'Data Catalogue 2023_RSS'!Z307</f>
        <v>0</v>
      </c>
      <c r="E307" s="63">
        <f>'Data Catalogue 2023_RSS'!AA307</f>
        <v>1</v>
      </c>
      <c r="F307" s="63">
        <f>'Data Catalogue 2023_RSS'!AB307</f>
        <v>0</v>
      </c>
      <c r="G307" s="63">
        <f>'Data Catalogue 2023_RSS'!AC307</f>
        <v>0</v>
      </c>
      <c r="H307" s="63">
        <f>'Data Catalogue 2023_RSS'!AD307</f>
        <v>0</v>
      </c>
      <c r="I307" s="63">
        <f>'Data Catalogue 2023_RSS'!AE307</f>
        <v>0</v>
      </c>
      <c r="J307" s="63">
        <f t="shared" si="5"/>
        <v>3</v>
      </c>
    </row>
    <row r="308" spans="1:10" x14ac:dyDescent="0.2">
      <c r="A308" s="75" t="str">
        <f>'Data Catalogue 2023_RSS'!D308</f>
        <v>73.37</v>
      </c>
      <c r="B308" s="63">
        <f>'Data Catalogue 2023_RSS'!X308</f>
        <v>1</v>
      </c>
      <c r="C308" s="63">
        <f>'Data Catalogue 2023_RSS'!Y308</f>
        <v>1</v>
      </c>
      <c r="D308" s="63">
        <f>'Data Catalogue 2023_RSS'!Z308</f>
        <v>0</v>
      </c>
      <c r="E308" s="63">
        <f>'Data Catalogue 2023_RSS'!AA308</f>
        <v>1</v>
      </c>
      <c r="F308" s="63">
        <f>'Data Catalogue 2023_RSS'!AB308</f>
        <v>0</v>
      </c>
      <c r="G308" s="63">
        <f>'Data Catalogue 2023_RSS'!AC308</f>
        <v>0</v>
      </c>
      <c r="H308" s="63">
        <f>'Data Catalogue 2023_RSS'!AD308</f>
        <v>0</v>
      </c>
      <c r="I308" s="63">
        <f>'Data Catalogue 2023_RSS'!AE308</f>
        <v>0</v>
      </c>
      <c r="J308" s="63">
        <f t="shared" si="5"/>
        <v>3</v>
      </c>
    </row>
    <row r="309" spans="1:10" x14ac:dyDescent="0.2">
      <c r="A309" s="75" t="str">
        <f>'Data Catalogue 2023_RSS'!D309</f>
        <v>73.38</v>
      </c>
      <c r="B309" s="63">
        <f>'Data Catalogue 2023_RSS'!X309</f>
        <v>1</v>
      </c>
      <c r="C309" s="63">
        <f>'Data Catalogue 2023_RSS'!Y309</f>
        <v>1</v>
      </c>
      <c r="D309" s="63">
        <f>'Data Catalogue 2023_RSS'!Z309</f>
        <v>0</v>
      </c>
      <c r="E309" s="63">
        <f>'Data Catalogue 2023_RSS'!AA309</f>
        <v>1</v>
      </c>
      <c r="F309" s="63">
        <f>'Data Catalogue 2023_RSS'!AB309</f>
        <v>0</v>
      </c>
      <c r="G309" s="63">
        <f>'Data Catalogue 2023_RSS'!AC309</f>
        <v>0</v>
      </c>
      <c r="H309" s="63">
        <f>'Data Catalogue 2023_RSS'!AD309</f>
        <v>0</v>
      </c>
      <c r="I309" s="63">
        <f>'Data Catalogue 2023_RSS'!AE309</f>
        <v>0</v>
      </c>
      <c r="J309" s="63">
        <f t="shared" si="5"/>
        <v>3</v>
      </c>
    </row>
    <row r="310" spans="1:10" x14ac:dyDescent="0.2">
      <c r="A310" s="75" t="str">
        <f>'Data Catalogue 2023_RSS'!D310</f>
        <v>73.39</v>
      </c>
      <c r="B310" s="63">
        <f>'Data Catalogue 2023_RSS'!X310</f>
        <v>1</v>
      </c>
      <c r="C310" s="63">
        <f>'Data Catalogue 2023_RSS'!Y310</f>
        <v>1</v>
      </c>
      <c r="D310" s="63">
        <f>'Data Catalogue 2023_RSS'!Z310</f>
        <v>0</v>
      </c>
      <c r="E310" s="63">
        <f>'Data Catalogue 2023_RSS'!AA310</f>
        <v>1</v>
      </c>
      <c r="F310" s="63">
        <f>'Data Catalogue 2023_RSS'!AB310</f>
        <v>0</v>
      </c>
      <c r="G310" s="63">
        <f>'Data Catalogue 2023_RSS'!AC310</f>
        <v>0</v>
      </c>
      <c r="H310" s="63">
        <f>'Data Catalogue 2023_RSS'!AD310</f>
        <v>0</v>
      </c>
      <c r="I310" s="63">
        <f>'Data Catalogue 2023_RSS'!AE310</f>
        <v>0</v>
      </c>
      <c r="J310" s="63">
        <f t="shared" si="5"/>
        <v>3</v>
      </c>
    </row>
    <row r="311" spans="1:10" x14ac:dyDescent="0.2">
      <c r="A311" s="75" t="str">
        <f>'Data Catalogue 2023_RSS'!D311</f>
        <v>74.1</v>
      </c>
      <c r="B311" s="63">
        <f>'Data Catalogue 2023_RSS'!X311</f>
        <v>0</v>
      </c>
      <c r="C311" s="63">
        <f>'Data Catalogue 2023_RSS'!Y311</f>
        <v>0</v>
      </c>
      <c r="D311" s="63">
        <f>'Data Catalogue 2023_RSS'!Z311</f>
        <v>0</v>
      </c>
      <c r="E311" s="63">
        <f>'Data Catalogue 2023_RSS'!AA311</f>
        <v>1</v>
      </c>
      <c r="F311" s="63">
        <f>'Data Catalogue 2023_RSS'!AB311</f>
        <v>0</v>
      </c>
      <c r="G311" s="63">
        <f>'Data Catalogue 2023_RSS'!AC311</f>
        <v>0</v>
      </c>
      <c r="H311" s="63">
        <f>'Data Catalogue 2023_RSS'!AD311</f>
        <v>0</v>
      </c>
      <c r="I311" s="63">
        <f>'Data Catalogue 2023_RSS'!AE311</f>
        <v>0</v>
      </c>
      <c r="J311" s="63">
        <f t="shared" si="5"/>
        <v>1</v>
      </c>
    </row>
    <row r="312" spans="1:10" x14ac:dyDescent="0.2">
      <c r="A312" s="75" t="str">
        <f>'Data Catalogue 2023_RSS'!D312</f>
        <v>74.2</v>
      </c>
      <c r="B312" s="63">
        <f>'Data Catalogue 2023_RSS'!X312</f>
        <v>0</v>
      </c>
      <c r="C312" s="63">
        <f>'Data Catalogue 2023_RSS'!Y312</f>
        <v>0</v>
      </c>
      <c r="D312" s="63">
        <f>'Data Catalogue 2023_RSS'!Z312</f>
        <v>0</v>
      </c>
      <c r="E312" s="63">
        <f>'Data Catalogue 2023_RSS'!AA312</f>
        <v>1</v>
      </c>
      <c r="F312" s="63">
        <f>'Data Catalogue 2023_RSS'!AB312</f>
        <v>0</v>
      </c>
      <c r="G312" s="63">
        <f>'Data Catalogue 2023_RSS'!AC312</f>
        <v>0</v>
      </c>
      <c r="H312" s="63">
        <f>'Data Catalogue 2023_RSS'!AD312</f>
        <v>0</v>
      </c>
      <c r="I312" s="63">
        <f>'Data Catalogue 2023_RSS'!AE312</f>
        <v>0</v>
      </c>
      <c r="J312" s="63">
        <f t="shared" si="5"/>
        <v>1</v>
      </c>
    </row>
    <row r="313" spans="1:10" x14ac:dyDescent="0.2">
      <c r="A313" s="75" t="str">
        <f>'Data Catalogue 2023_RSS'!D313</f>
        <v>75.1</v>
      </c>
      <c r="B313" s="63">
        <f>'Data Catalogue 2023_RSS'!X313</f>
        <v>0</v>
      </c>
      <c r="C313" s="63">
        <f>'Data Catalogue 2023_RSS'!Y313</f>
        <v>0</v>
      </c>
      <c r="D313" s="63">
        <f>'Data Catalogue 2023_RSS'!Z313</f>
        <v>0</v>
      </c>
      <c r="E313" s="63">
        <f>'Data Catalogue 2023_RSS'!AA313</f>
        <v>1</v>
      </c>
      <c r="F313" s="63">
        <f>'Data Catalogue 2023_RSS'!AB313</f>
        <v>0</v>
      </c>
      <c r="G313" s="63">
        <f>'Data Catalogue 2023_RSS'!AC313</f>
        <v>0</v>
      </c>
      <c r="H313" s="63">
        <f>'Data Catalogue 2023_RSS'!AD313</f>
        <v>0</v>
      </c>
      <c r="I313" s="63">
        <f>'Data Catalogue 2023_RSS'!AE313</f>
        <v>0</v>
      </c>
      <c r="J313" s="63">
        <f t="shared" si="5"/>
        <v>1</v>
      </c>
    </row>
    <row r="314" spans="1:10" x14ac:dyDescent="0.2">
      <c r="A314" s="75" t="str">
        <f>'Data Catalogue 2023_RSS'!D314</f>
        <v>75.2</v>
      </c>
      <c r="B314" s="63">
        <f>'Data Catalogue 2023_RSS'!X314</f>
        <v>0</v>
      </c>
      <c r="C314" s="63">
        <f>'Data Catalogue 2023_RSS'!Y314</f>
        <v>0</v>
      </c>
      <c r="D314" s="63">
        <f>'Data Catalogue 2023_RSS'!Z314</f>
        <v>0</v>
      </c>
      <c r="E314" s="63">
        <f>'Data Catalogue 2023_RSS'!AA314</f>
        <v>1</v>
      </c>
      <c r="F314" s="63">
        <f>'Data Catalogue 2023_RSS'!AB314</f>
        <v>0</v>
      </c>
      <c r="G314" s="63">
        <f>'Data Catalogue 2023_RSS'!AC314</f>
        <v>0</v>
      </c>
      <c r="H314" s="63">
        <f>'Data Catalogue 2023_RSS'!AD314</f>
        <v>0</v>
      </c>
      <c r="I314" s="63">
        <f>'Data Catalogue 2023_RSS'!AE314</f>
        <v>0</v>
      </c>
      <c r="J314" s="63">
        <f t="shared" si="5"/>
        <v>1</v>
      </c>
    </row>
    <row r="315" spans="1:10" x14ac:dyDescent="0.2">
      <c r="A315" s="75" t="str">
        <f>'Data Catalogue 2023_RSS'!D315</f>
        <v>75.3</v>
      </c>
      <c r="B315" s="63">
        <f>'Data Catalogue 2023_RSS'!X315</f>
        <v>0</v>
      </c>
      <c r="C315" s="63">
        <f>'Data Catalogue 2023_RSS'!Y315</f>
        <v>0</v>
      </c>
      <c r="D315" s="63">
        <f>'Data Catalogue 2023_RSS'!Z315</f>
        <v>0</v>
      </c>
      <c r="E315" s="63">
        <f>'Data Catalogue 2023_RSS'!AA315</f>
        <v>1</v>
      </c>
      <c r="F315" s="63">
        <f>'Data Catalogue 2023_RSS'!AB315</f>
        <v>0</v>
      </c>
      <c r="G315" s="63">
        <f>'Data Catalogue 2023_RSS'!AC315</f>
        <v>0</v>
      </c>
      <c r="H315" s="63">
        <f>'Data Catalogue 2023_RSS'!AD315</f>
        <v>0</v>
      </c>
      <c r="I315" s="63">
        <f>'Data Catalogue 2023_RSS'!AE315</f>
        <v>0</v>
      </c>
      <c r="J315" s="63">
        <f t="shared" si="5"/>
        <v>1</v>
      </c>
    </row>
    <row r="316" spans="1:10" x14ac:dyDescent="0.2">
      <c r="A316" s="75" t="str">
        <f>'Data Catalogue 2023_RSS'!D316</f>
        <v>75.4</v>
      </c>
      <c r="B316" s="63">
        <f>'Data Catalogue 2023_RSS'!X316</f>
        <v>0</v>
      </c>
      <c r="C316" s="63">
        <f>'Data Catalogue 2023_RSS'!Y316</f>
        <v>0</v>
      </c>
      <c r="D316" s="63">
        <f>'Data Catalogue 2023_RSS'!Z316</f>
        <v>0</v>
      </c>
      <c r="E316" s="63">
        <f>'Data Catalogue 2023_RSS'!AA316</f>
        <v>1</v>
      </c>
      <c r="F316" s="63">
        <f>'Data Catalogue 2023_RSS'!AB316</f>
        <v>0</v>
      </c>
      <c r="G316" s="63">
        <f>'Data Catalogue 2023_RSS'!AC316</f>
        <v>0</v>
      </c>
      <c r="H316" s="63">
        <f>'Data Catalogue 2023_RSS'!AD316</f>
        <v>0</v>
      </c>
      <c r="I316" s="63">
        <f>'Data Catalogue 2023_RSS'!AE316</f>
        <v>0</v>
      </c>
      <c r="J316" s="63">
        <f t="shared" si="5"/>
        <v>1</v>
      </c>
    </row>
    <row r="317" spans="1:10" x14ac:dyDescent="0.2">
      <c r="A317" s="75" t="str">
        <f>'Data Catalogue 2023_RSS'!D317</f>
        <v>75.5</v>
      </c>
      <c r="B317" s="63">
        <f>'Data Catalogue 2023_RSS'!X317</f>
        <v>0</v>
      </c>
      <c r="C317" s="63">
        <f>'Data Catalogue 2023_RSS'!Y317</f>
        <v>0</v>
      </c>
      <c r="D317" s="63">
        <f>'Data Catalogue 2023_RSS'!Z317</f>
        <v>0</v>
      </c>
      <c r="E317" s="63">
        <f>'Data Catalogue 2023_RSS'!AA317</f>
        <v>1</v>
      </c>
      <c r="F317" s="63">
        <f>'Data Catalogue 2023_RSS'!AB317</f>
        <v>0</v>
      </c>
      <c r="G317" s="63">
        <f>'Data Catalogue 2023_RSS'!AC317</f>
        <v>0</v>
      </c>
      <c r="H317" s="63">
        <f>'Data Catalogue 2023_RSS'!AD317</f>
        <v>0</v>
      </c>
      <c r="I317" s="63">
        <f>'Data Catalogue 2023_RSS'!AE317</f>
        <v>0</v>
      </c>
      <c r="J317" s="63">
        <f t="shared" si="5"/>
        <v>1</v>
      </c>
    </row>
    <row r="318" spans="1:10" x14ac:dyDescent="0.2">
      <c r="A318" s="75" t="str">
        <f>'Data Catalogue 2023_RSS'!D318</f>
        <v>75.6</v>
      </c>
      <c r="B318" s="63">
        <f>'Data Catalogue 2023_RSS'!X318</f>
        <v>0</v>
      </c>
      <c r="C318" s="63">
        <f>'Data Catalogue 2023_RSS'!Y318</f>
        <v>0</v>
      </c>
      <c r="D318" s="63">
        <f>'Data Catalogue 2023_RSS'!Z318</f>
        <v>0</v>
      </c>
      <c r="E318" s="63">
        <f>'Data Catalogue 2023_RSS'!AA318</f>
        <v>1</v>
      </c>
      <c r="F318" s="63">
        <f>'Data Catalogue 2023_RSS'!AB318</f>
        <v>0</v>
      </c>
      <c r="G318" s="63">
        <f>'Data Catalogue 2023_RSS'!AC318</f>
        <v>0</v>
      </c>
      <c r="H318" s="63">
        <f>'Data Catalogue 2023_RSS'!AD318</f>
        <v>0</v>
      </c>
      <c r="I318" s="63">
        <f>'Data Catalogue 2023_RSS'!AE318</f>
        <v>0</v>
      </c>
      <c r="J318" s="63">
        <f t="shared" si="5"/>
        <v>1</v>
      </c>
    </row>
    <row r="319" spans="1:10" x14ac:dyDescent="0.2">
      <c r="A319" s="75" t="str">
        <f>'Data Catalogue 2023_RSS'!D319</f>
        <v>75.7</v>
      </c>
      <c r="B319" s="63">
        <f>'Data Catalogue 2023_RSS'!X319</f>
        <v>0</v>
      </c>
      <c r="C319" s="63">
        <f>'Data Catalogue 2023_RSS'!Y319</f>
        <v>0</v>
      </c>
      <c r="D319" s="63">
        <f>'Data Catalogue 2023_RSS'!Z319</f>
        <v>0</v>
      </c>
      <c r="E319" s="63">
        <f>'Data Catalogue 2023_RSS'!AA319</f>
        <v>1</v>
      </c>
      <c r="F319" s="63">
        <f>'Data Catalogue 2023_RSS'!AB319</f>
        <v>0</v>
      </c>
      <c r="G319" s="63">
        <f>'Data Catalogue 2023_RSS'!AC319</f>
        <v>0</v>
      </c>
      <c r="H319" s="63">
        <f>'Data Catalogue 2023_RSS'!AD319</f>
        <v>0</v>
      </c>
      <c r="I319" s="63">
        <f>'Data Catalogue 2023_RSS'!AE319</f>
        <v>0</v>
      </c>
      <c r="J319" s="63">
        <f t="shared" si="5"/>
        <v>1</v>
      </c>
    </row>
    <row r="320" spans="1:10" x14ac:dyDescent="0.2">
      <c r="A320" s="75" t="str">
        <f>'Data Catalogue 2023_RSS'!D320</f>
        <v>75.8</v>
      </c>
      <c r="B320" s="63">
        <f>'Data Catalogue 2023_RSS'!X320</f>
        <v>0</v>
      </c>
      <c r="C320" s="63">
        <f>'Data Catalogue 2023_RSS'!Y320</f>
        <v>0</v>
      </c>
      <c r="D320" s="63">
        <f>'Data Catalogue 2023_RSS'!Z320</f>
        <v>0</v>
      </c>
      <c r="E320" s="63">
        <f>'Data Catalogue 2023_RSS'!AA320</f>
        <v>1</v>
      </c>
      <c r="F320" s="63">
        <f>'Data Catalogue 2023_RSS'!AB320</f>
        <v>0</v>
      </c>
      <c r="G320" s="63">
        <f>'Data Catalogue 2023_RSS'!AC320</f>
        <v>0</v>
      </c>
      <c r="H320" s="63">
        <f>'Data Catalogue 2023_RSS'!AD320</f>
        <v>0</v>
      </c>
      <c r="I320" s="63">
        <f>'Data Catalogue 2023_RSS'!AE320</f>
        <v>0</v>
      </c>
      <c r="J320" s="63">
        <f t="shared" si="5"/>
        <v>1</v>
      </c>
    </row>
    <row r="321" spans="1:10" x14ac:dyDescent="0.2">
      <c r="A321" s="75" t="str">
        <f>'Data Catalogue 2023_RSS'!D321</f>
        <v>75.9</v>
      </c>
      <c r="B321" s="63">
        <f>'Data Catalogue 2023_RSS'!X321</f>
        <v>0</v>
      </c>
      <c r="C321" s="63">
        <f>'Data Catalogue 2023_RSS'!Y321</f>
        <v>0</v>
      </c>
      <c r="D321" s="63">
        <f>'Data Catalogue 2023_RSS'!Z321</f>
        <v>0</v>
      </c>
      <c r="E321" s="63">
        <f>'Data Catalogue 2023_RSS'!AA321</f>
        <v>1</v>
      </c>
      <c r="F321" s="63">
        <f>'Data Catalogue 2023_RSS'!AB321</f>
        <v>0</v>
      </c>
      <c r="G321" s="63">
        <f>'Data Catalogue 2023_RSS'!AC321</f>
        <v>0</v>
      </c>
      <c r="H321" s="63">
        <f>'Data Catalogue 2023_RSS'!AD321</f>
        <v>0</v>
      </c>
      <c r="I321" s="63">
        <f>'Data Catalogue 2023_RSS'!AE321</f>
        <v>0</v>
      </c>
      <c r="J321" s="63">
        <f t="shared" si="5"/>
        <v>1</v>
      </c>
    </row>
    <row r="322" spans="1:10" x14ac:dyDescent="0.2">
      <c r="A322" s="75" t="str">
        <f>'Data Catalogue 2023_RSS'!D322</f>
        <v>75.10</v>
      </c>
      <c r="B322" s="63">
        <f>'Data Catalogue 2023_RSS'!X322</f>
        <v>0</v>
      </c>
      <c r="C322" s="63">
        <f>'Data Catalogue 2023_RSS'!Y322</f>
        <v>0</v>
      </c>
      <c r="D322" s="63">
        <f>'Data Catalogue 2023_RSS'!Z322</f>
        <v>0</v>
      </c>
      <c r="E322" s="63">
        <f>'Data Catalogue 2023_RSS'!AA322</f>
        <v>1</v>
      </c>
      <c r="F322" s="63">
        <f>'Data Catalogue 2023_RSS'!AB322</f>
        <v>0</v>
      </c>
      <c r="G322" s="63">
        <f>'Data Catalogue 2023_RSS'!AC322</f>
        <v>0</v>
      </c>
      <c r="H322" s="63">
        <f>'Data Catalogue 2023_RSS'!AD322</f>
        <v>0</v>
      </c>
      <c r="I322" s="63">
        <f>'Data Catalogue 2023_RSS'!AE322</f>
        <v>0</v>
      </c>
      <c r="J322" s="63">
        <f t="shared" si="5"/>
        <v>1</v>
      </c>
    </row>
    <row r="323" spans="1:10" x14ac:dyDescent="0.2">
      <c r="A323" s="75" t="str">
        <f>'Data Catalogue 2023_RSS'!D323</f>
        <v>75.11</v>
      </c>
      <c r="B323" s="63">
        <f>'Data Catalogue 2023_RSS'!X323</f>
        <v>0</v>
      </c>
      <c r="C323" s="63">
        <f>'Data Catalogue 2023_RSS'!Y323</f>
        <v>0</v>
      </c>
      <c r="D323" s="63">
        <f>'Data Catalogue 2023_RSS'!Z323</f>
        <v>0</v>
      </c>
      <c r="E323" s="63">
        <f>'Data Catalogue 2023_RSS'!AA323</f>
        <v>1</v>
      </c>
      <c r="F323" s="63">
        <f>'Data Catalogue 2023_RSS'!AB323</f>
        <v>0</v>
      </c>
      <c r="G323" s="63">
        <f>'Data Catalogue 2023_RSS'!AC323</f>
        <v>0</v>
      </c>
      <c r="H323" s="63">
        <f>'Data Catalogue 2023_RSS'!AD323</f>
        <v>0</v>
      </c>
      <c r="I323" s="63">
        <f>'Data Catalogue 2023_RSS'!AE323</f>
        <v>0</v>
      </c>
      <c r="J323" s="63">
        <f t="shared" si="5"/>
        <v>1</v>
      </c>
    </row>
    <row r="324" spans="1:10" x14ac:dyDescent="0.2">
      <c r="A324" s="75" t="str">
        <f>'Data Catalogue 2023_RSS'!D324</f>
        <v>75.12</v>
      </c>
      <c r="B324" s="63">
        <f>'Data Catalogue 2023_RSS'!X324</f>
        <v>0</v>
      </c>
      <c r="C324" s="63">
        <f>'Data Catalogue 2023_RSS'!Y324</f>
        <v>0</v>
      </c>
      <c r="D324" s="63">
        <f>'Data Catalogue 2023_RSS'!Z324</f>
        <v>0</v>
      </c>
      <c r="E324" s="63">
        <f>'Data Catalogue 2023_RSS'!AA324</f>
        <v>1</v>
      </c>
      <c r="F324" s="63">
        <f>'Data Catalogue 2023_RSS'!AB324</f>
        <v>0</v>
      </c>
      <c r="G324" s="63">
        <f>'Data Catalogue 2023_RSS'!AC324</f>
        <v>0</v>
      </c>
      <c r="H324" s="63">
        <f>'Data Catalogue 2023_RSS'!AD324</f>
        <v>0</v>
      </c>
      <c r="I324" s="63">
        <f>'Data Catalogue 2023_RSS'!AE324</f>
        <v>0</v>
      </c>
      <c r="J324" s="63">
        <f t="shared" ref="J324:J387" si="6">SUM(B324:I324)</f>
        <v>1</v>
      </c>
    </row>
    <row r="325" spans="1:10" x14ac:dyDescent="0.2">
      <c r="A325" s="75" t="str">
        <f>'Data Catalogue 2023_RSS'!D325</f>
        <v>75.13</v>
      </c>
      <c r="B325" s="63">
        <f>'Data Catalogue 2023_RSS'!X325</f>
        <v>0</v>
      </c>
      <c r="C325" s="63">
        <f>'Data Catalogue 2023_RSS'!Y325</f>
        <v>0</v>
      </c>
      <c r="D325" s="63">
        <f>'Data Catalogue 2023_RSS'!Z325</f>
        <v>0</v>
      </c>
      <c r="E325" s="63">
        <f>'Data Catalogue 2023_RSS'!AA325</f>
        <v>1</v>
      </c>
      <c r="F325" s="63">
        <f>'Data Catalogue 2023_RSS'!AB325</f>
        <v>0</v>
      </c>
      <c r="G325" s="63">
        <f>'Data Catalogue 2023_RSS'!AC325</f>
        <v>0</v>
      </c>
      <c r="H325" s="63">
        <f>'Data Catalogue 2023_RSS'!AD325</f>
        <v>0</v>
      </c>
      <c r="I325" s="63">
        <f>'Data Catalogue 2023_RSS'!AE325</f>
        <v>0</v>
      </c>
      <c r="J325" s="63">
        <f t="shared" si="6"/>
        <v>1</v>
      </c>
    </row>
    <row r="326" spans="1:10" x14ac:dyDescent="0.2">
      <c r="A326" s="75" t="str">
        <f>'Data Catalogue 2023_RSS'!D326</f>
        <v>75.14</v>
      </c>
      <c r="B326" s="63">
        <f>'Data Catalogue 2023_RSS'!X326</f>
        <v>0</v>
      </c>
      <c r="C326" s="63">
        <f>'Data Catalogue 2023_RSS'!Y326</f>
        <v>0</v>
      </c>
      <c r="D326" s="63">
        <f>'Data Catalogue 2023_RSS'!Z326</f>
        <v>0</v>
      </c>
      <c r="E326" s="63">
        <f>'Data Catalogue 2023_RSS'!AA326</f>
        <v>1</v>
      </c>
      <c r="F326" s="63">
        <f>'Data Catalogue 2023_RSS'!AB326</f>
        <v>0</v>
      </c>
      <c r="G326" s="63">
        <f>'Data Catalogue 2023_RSS'!AC326</f>
        <v>0</v>
      </c>
      <c r="H326" s="63">
        <f>'Data Catalogue 2023_RSS'!AD326</f>
        <v>0</v>
      </c>
      <c r="I326" s="63">
        <f>'Data Catalogue 2023_RSS'!AE326</f>
        <v>0</v>
      </c>
      <c r="J326" s="63">
        <f t="shared" si="6"/>
        <v>1</v>
      </c>
    </row>
    <row r="327" spans="1:10" x14ac:dyDescent="0.2">
      <c r="A327" s="75" t="str">
        <f>'Data Catalogue 2023_RSS'!D327</f>
        <v>75.15</v>
      </c>
      <c r="B327" s="63">
        <f>'Data Catalogue 2023_RSS'!X327</f>
        <v>0</v>
      </c>
      <c r="C327" s="63">
        <f>'Data Catalogue 2023_RSS'!Y327</f>
        <v>0</v>
      </c>
      <c r="D327" s="63">
        <f>'Data Catalogue 2023_RSS'!Z327</f>
        <v>0</v>
      </c>
      <c r="E327" s="63">
        <f>'Data Catalogue 2023_RSS'!AA327</f>
        <v>1</v>
      </c>
      <c r="F327" s="63">
        <f>'Data Catalogue 2023_RSS'!AB327</f>
        <v>0</v>
      </c>
      <c r="G327" s="63">
        <f>'Data Catalogue 2023_RSS'!AC327</f>
        <v>0</v>
      </c>
      <c r="H327" s="63">
        <f>'Data Catalogue 2023_RSS'!AD327</f>
        <v>0</v>
      </c>
      <c r="I327" s="63">
        <f>'Data Catalogue 2023_RSS'!AE327</f>
        <v>0</v>
      </c>
      <c r="J327" s="63">
        <f t="shared" si="6"/>
        <v>1</v>
      </c>
    </row>
    <row r="328" spans="1:10" x14ac:dyDescent="0.2">
      <c r="A328" s="75" t="str">
        <f>'Data Catalogue 2023_RSS'!D328</f>
        <v>75.16</v>
      </c>
      <c r="B328" s="63">
        <f>'Data Catalogue 2023_RSS'!X328</f>
        <v>0</v>
      </c>
      <c r="C328" s="63">
        <f>'Data Catalogue 2023_RSS'!Y328</f>
        <v>0</v>
      </c>
      <c r="D328" s="63">
        <f>'Data Catalogue 2023_RSS'!Z328</f>
        <v>0</v>
      </c>
      <c r="E328" s="63">
        <f>'Data Catalogue 2023_RSS'!AA328</f>
        <v>1</v>
      </c>
      <c r="F328" s="63">
        <f>'Data Catalogue 2023_RSS'!AB328</f>
        <v>0</v>
      </c>
      <c r="G328" s="63">
        <f>'Data Catalogue 2023_RSS'!AC328</f>
        <v>0</v>
      </c>
      <c r="H328" s="63">
        <f>'Data Catalogue 2023_RSS'!AD328</f>
        <v>0</v>
      </c>
      <c r="I328" s="63">
        <f>'Data Catalogue 2023_RSS'!AE328</f>
        <v>0</v>
      </c>
      <c r="J328" s="63">
        <f t="shared" si="6"/>
        <v>1</v>
      </c>
    </row>
    <row r="329" spans="1:10" x14ac:dyDescent="0.2">
      <c r="A329" s="75" t="str">
        <f>'Data Catalogue 2023_RSS'!D329</f>
        <v>75.17</v>
      </c>
      <c r="B329" s="63">
        <f>'Data Catalogue 2023_RSS'!X329</f>
        <v>0</v>
      </c>
      <c r="C329" s="63">
        <f>'Data Catalogue 2023_RSS'!Y329</f>
        <v>0</v>
      </c>
      <c r="D329" s="63">
        <f>'Data Catalogue 2023_RSS'!Z329</f>
        <v>0</v>
      </c>
      <c r="E329" s="63">
        <f>'Data Catalogue 2023_RSS'!AA329</f>
        <v>1</v>
      </c>
      <c r="F329" s="63">
        <f>'Data Catalogue 2023_RSS'!AB329</f>
        <v>0</v>
      </c>
      <c r="G329" s="63">
        <f>'Data Catalogue 2023_RSS'!AC329</f>
        <v>0</v>
      </c>
      <c r="H329" s="63">
        <f>'Data Catalogue 2023_RSS'!AD329</f>
        <v>0</v>
      </c>
      <c r="I329" s="63">
        <f>'Data Catalogue 2023_RSS'!AE329</f>
        <v>0</v>
      </c>
      <c r="J329" s="63">
        <f t="shared" si="6"/>
        <v>1</v>
      </c>
    </row>
    <row r="330" spans="1:10" x14ac:dyDescent="0.2">
      <c r="A330" s="75" t="str">
        <f>'Data Catalogue 2023_RSS'!D330</f>
        <v>75.18</v>
      </c>
      <c r="B330" s="63">
        <f>'Data Catalogue 2023_RSS'!X330</f>
        <v>0</v>
      </c>
      <c r="C330" s="63">
        <f>'Data Catalogue 2023_RSS'!Y330</f>
        <v>0</v>
      </c>
      <c r="D330" s="63">
        <f>'Data Catalogue 2023_RSS'!Z330</f>
        <v>0</v>
      </c>
      <c r="E330" s="63">
        <f>'Data Catalogue 2023_RSS'!AA330</f>
        <v>1</v>
      </c>
      <c r="F330" s="63">
        <f>'Data Catalogue 2023_RSS'!AB330</f>
        <v>0</v>
      </c>
      <c r="G330" s="63">
        <f>'Data Catalogue 2023_RSS'!AC330</f>
        <v>0</v>
      </c>
      <c r="H330" s="63">
        <f>'Data Catalogue 2023_RSS'!AD330</f>
        <v>0</v>
      </c>
      <c r="I330" s="63">
        <f>'Data Catalogue 2023_RSS'!AE330</f>
        <v>0</v>
      </c>
      <c r="J330" s="63">
        <f t="shared" si="6"/>
        <v>1</v>
      </c>
    </row>
    <row r="331" spans="1:10" x14ac:dyDescent="0.2">
      <c r="A331" s="75" t="str">
        <f>'Data Catalogue 2023_RSS'!D331</f>
        <v>75.19</v>
      </c>
      <c r="B331" s="63">
        <f>'Data Catalogue 2023_RSS'!X331</f>
        <v>0</v>
      </c>
      <c r="C331" s="63">
        <f>'Data Catalogue 2023_RSS'!Y331</f>
        <v>0</v>
      </c>
      <c r="D331" s="63">
        <f>'Data Catalogue 2023_RSS'!Z331</f>
        <v>0</v>
      </c>
      <c r="E331" s="63">
        <f>'Data Catalogue 2023_RSS'!AA331</f>
        <v>1</v>
      </c>
      <c r="F331" s="63">
        <f>'Data Catalogue 2023_RSS'!AB331</f>
        <v>0</v>
      </c>
      <c r="G331" s="63">
        <f>'Data Catalogue 2023_RSS'!AC331</f>
        <v>0</v>
      </c>
      <c r="H331" s="63">
        <f>'Data Catalogue 2023_RSS'!AD331</f>
        <v>0</v>
      </c>
      <c r="I331" s="63">
        <f>'Data Catalogue 2023_RSS'!AE331</f>
        <v>0</v>
      </c>
      <c r="J331" s="63">
        <f t="shared" si="6"/>
        <v>1</v>
      </c>
    </row>
    <row r="332" spans="1:10" x14ac:dyDescent="0.2">
      <c r="A332" s="75" t="str">
        <f>'Data Catalogue 2023_RSS'!D332</f>
        <v>75.20</v>
      </c>
      <c r="B332" s="63">
        <f>'Data Catalogue 2023_RSS'!X332</f>
        <v>0</v>
      </c>
      <c r="C332" s="63">
        <f>'Data Catalogue 2023_RSS'!Y332</f>
        <v>0</v>
      </c>
      <c r="D332" s="63">
        <f>'Data Catalogue 2023_RSS'!Z332</f>
        <v>0</v>
      </c>
      <c r="E332" s="63">
        <f>'Data Catalogue 2023_RSS'!AA332</f>
        <v>1</v>
      </c>
      <c r="F332" s="63">
        <f>'Data Catalogue 2023_RSS'!AB332</f>
        <v>0</v>
      </c>
      <c r="G332" s="63">
        <f>'Data Catalogue 2023_RSS'!AC332</f>
        <v>0</v>
      </c>
      <c r="H332" s="63">
        <f>'Data Catalogue 2023_RSS'!AD332</f>
        <v>0</v>
      </c>
      <c r="I332" s="63">
        <f>'Data Catalogue 2023_RSS'!AE332</f>
        <v>0</v>
      </c>
      <c r="J332" s="63">
        <f t="shared" si="6"/>
        <v>1</v>
      </c>
    </row>
    <row r="333" spans="1:10" x14ac:dyDescent="0.2">
      <c r="A333" s="75" t="str">
        <f>'Data Catalogue 2023_RSS'!D333</f>
        <v>75.21</v>
      </c>
      <c r="B333" s="63">
        <f>'Data Catalogue 2023_RSS'!X333</f>
        <v>0</v>
      </c>
      <c r="C333" s="63">
        <f>'Data Catalogue 2023_RSS'!Y333</f>
        <v>0</v>
      </c>
      <c r="D333" s="63">
        <f>'Data Catalogue 2023_RSS'!Z333</f>
        <v>0</v>
      </c>
      <c r="E333" s="63">
        <f>'Data Catalogue 2023_RSS'!AA333</f>
        <v>1</v>
      </c>
      <c r="F333" s="63">
        <f>'Data Catalogue 2023_RSS'!AB333</f>
        <v>0</v>
      </c>
      <c r="G333" s="63">
        <f>'Data Catalogue 2023_RSS'!AC333</f>
        <v>0</v>
      </c>
      <c r="H333" s="63">
        <f>'Data Catalogue 2023_RSS'!AD333</f>
        <v>0</v>
      </c>
      <c r="I333" s="63">
        <f>'Data Catalogue 2023_RSS'!AE333</f>
        <v>0</v>
      </c>
      <c r="J333" s="63">
        <f t="shared" si="6"/>
        <v>1</v>
      </c>
    </row>
    <row r="334" spans="1:10" x14ac:dyDescent="0.2">
      <c r="A334" s="75" t="str">
        <f>'Data Catalogue 2023_RSS'!D334</f>
        <v>75.22</v>
      </c>
      <c r="B334" s="63">
        <f>'Data Catalogue 2023_RSS'!X334</f>
        <v>0</v>
      </c>
      <c r="C334" s="63">
        <f>'Data Catalogue 2023_RSS'!Y334</f>
        <v>0</v>
      </c>
      <c r="D334" s="63">
        <f>'Data Catalogue 2023_RSS'!Z334</f>
        <v>0</v>
      </c>
      <c r="E334" s="63">
        <f>'Data Catalogue 2023_RSS'!AA334</f>
        <v>1</v>
      </c>
      <c r="F334" s="63">
        <f>'Data Catalogue 2023_RSS'!AB334</f>
        <v>0</v>
      </c>
      <c r="G334" s="63">
        <f>'Data Catalogue 2023_RSS'!AC334</f>
        <v>0</v>
      </c>
      <c r="H334" s="63">
        <f>'Data Catalogue 2023_RSS'!AD334</f>
        <v>0</v>
      </c>
      <c r="I334" s="63">
        <f>'Data Catalogue 2023_RSS'!AE334</f>
        <v>0</v>
      </c>
      <c r="J334" s="63">
        <f t="shared" si="6"/>
        <v>1</v>
      </c>
    </row>
    <row r="335" spans="1:10" x14ac:dyDescent="0.2">
      <c r="A335" s="75" t="str">
        <f>'Data Catalogue 2023_RSS'!D335</f>
        <v>75.23</v>
      </c>
      <c r="B335" s="63">
        <f>'Data Catalogue 2023_RSS'!X335</f>
        <v>0</v>
      </c>
      <c r="C335" s="63">
        <f>'Data Catalogue 2023_RSS'!Y335</f>
        <v>0</v>
      </c>
      <c r="D335" s="63">
        <f>'Data Catalogue 2023_RSS'!Z335</f>
        <v>0</v>
      </c>
      <c r="E335" s="63">
        <f>'Data Catalogue 2023_RSS'!AA335</f>
        <v>1</v>
      </c>
      <c r="F335" s="63">
        <f>'Data Catalogue 2023_RSS'!AB335</f>
        <v>0</v>
      </c>
      <c r="G335" s="63">
        <f>'Data Catalogue 2023_RSS'!AC335</f>
        <v>0</v>
      </c>
      <c r="H335" s="63">
        <f>'Data Catalogue 2023_RSS'!AD335</f>
        <v>0</v>
      </c>
      <c r="I335" s="63">
        <f>'Data Catalogue 2023_RSS'!AE335</f>
        <v>0</v>
      </c>
      <c r="J335" s="63">
        <f t="shared" si="6"/>
        <v>1</v>
      </c>
    </row>
    <row r="336" spans="1:10" x14ac:dyDescent="0.2">
      <c r="A336" s="75" t="str">
        <f>'Data Catalogue 2023_RSS'!D336</f>
        <v>76.1</v>
      </c>
      <c r="B336" s="63">
        <f>'Data Catalogue 2023_RSS'!X336</f>
        <v>0</v>
      </c>
      <c r="C336" s="63">
        <f>'Data Catalogue 2023_RSS'!Y336</f>
        <v>0</v>
      </c>
      <c r="D336" s="63">
        <f>'Data Catalogue 2023_RSS'!Z336</f>
        <v>0</v>
      </c>
      <c r="E336" s="63">
        <f>'Data Catalogue 2023_RSS'!AA336</f>
        <v>1</v>
      </c>
      <c r="F336" s="63">
        <f>'Data Catalogue 2023_RSS'!AB336</f>
        <v>0</v>
      </c>
      <c r="G336" s="63">
        <f>'Data Catalogue 2023_RSS'!AC336</f>
        <v>0</v>
      </c>
      <c r="H336" s="63">
        <f>'Data Catalogue 2023_RSS'!AD336</f>
        <v>0</v>
      </c>
      <c r="I336" s="63">
        <f>'Data Catalogue 2023_RSS'!AE336</f>
        <v>0</v>
      </c>
      <c r="J336" s="63">
        <f t="shared" si="6"/>
        <v>1</v>
      </c>
    </row>
    <row r="337" spans="1:10" x14ac:dyDescent="0.2">
      <c r="A337" s="75" t="str">
        <f>'Data Catalogue 2023_RSS'!D337</f>
        <v>76.2</v>
      </c>
      <c r="B337" s="63">
        <f>'Data Catalogue 2023_RSS'!X337</f>
        <v>0</v>
      </c>
      <c r="C337" s="63">
        <f>'Data Catalogue 2023_RSS'!Y337</f>
        <v>0</v>
      </c>
      <c r="D337" s="63">
        <f>'Data Catalogue 2023_RSS'!Z337</f>
        <v>0</v>
      </c>
      <c r="E337" s="63">
        <f>'Data Catalogue 2023_RSS'!AA337</f>
        <v>1</v>
      </c>
      <c r="F337" s="63">
        <f>'Data Catalogue 2023_RSS'!AB337</f>
        <v>0</v>
      </c>
      <c r="G337" s="63">
        <f>'Data Catalogue 2023_RSS'!AC337</f>
        <v>0</v>
      </c>
      <c r="H337" s="63">
        <f>'Data Catalogue 2023_RSS'!AD337</f>
        <v>0</v>
      </c>
      <c r="I337" s="63">
        <f>'Data Catalogue 2023_RSS'!AE337</f>
        <v>0</v>
      </c>
      <c r="J337" s="63">
        <f t="shared" si="6"/>
        <v>1</v>
      </c>
    </row>
    <row r="338" spans="1:10" x14ac:dyDescent="0.2">
      <c r="A338" s="75" t="str">
        <f>'Data Catalogue 2023_RSS'!D338</f>
        <v>76.3</v>
      </c>
      <c r="B338" s="63">
        <f>'Data Catalogue 2023_RSS'!X338</f>
        <v>0</v>
      </c>
      <c r="C338" s="63">
        <f>'Data Catalogue 2023_RSS'!Y338</f>
        <v>0</v>
      </c>
      <c r="D338" s="63">
        <f>'Data Catalogue 2023_RSS'!Z338</f>
        <v>0</v>
      </c>
      <c r="E338" s="63">
        <f>'Data Catalogue 2023_RSS'!AA338</f>
        <v>1</v>
      </c>
      <c r="F338" s="63">
        <f>'Data Catalogue 2023_RSS'!AB338</f>
        <v>0</v>
      </c>
      <c r="G338" s="63">
        <f>'Data Catalogue 2023_RSS'!AC338</f>
        <v>0</v>
      </c>
      <c r="H338" s="63">
        <f>'Data Catalogue 2023_RSS'!AD338</f>
        <v>0</v>
      </c>
      <c r="I338" s="63">
        <f>'Data Catalogue 2023_RSS'!AE338</f>
        <v>0</v>
      </c>
      <c r="J338" s="63">
        <f t="shared" si="6"/>
        <v>1</v>
      </c>
    </row>
    <row r="339" spans="1:10" x14ac:dyDescent="0.2">
      <c r="A339" s="75" t="str">
        <f>'Data Catalogue 2023_RSS'!D339</f>
        <v>77.1</v>
      </c>
      <c r="B339" s="63">
        <f>'Data Catalogue 2023_RSS'!X339</f>
        <v>0</v>
      </c>
      <c r="C339" s="63">
        <f>'Data Catalogue 2023_RSS'!Y339</f>
        <v>0</v>
      </c>
      <c r="D339" s="63">
        <f>'Data Catalogue 2023_RSS'!Z339</f>
        <v>0</v>
      </c>
      <c r="E339" s="63">
        <f>'Data Catalogue 2023_RSS'!AA339</f>
        <v>1</v>
      </c>
      <c r="F339" s="63">
        <f>'Data Catalogue 2023_RSS'!AB339</f>
        <v>0</v>
      </c>
      <c r="G339" s="63">
        <f>'Data Catalogue 2023_RSS'!AC339</f>
        <v>0</v>
      </c>
      <c r="H339" s="63">
        <f>'Data Catalogue 2023_RSS'!AD339</f>
        <v>0</v>
      </c>
      <c r="I339" s="63">
        <f>'Data Catalogue 2023_RSS'!AE339</f>
        <v>0</v>
      </c>
      <c r="J339" s="63">
        <f t="shared" si="6"/>
        <v>1</v>
      </c>
    </row>
    <row r="340" spans="1:10" x14ac:dyDescent="0.2">
      <c r="A340" s="75" t="str">
        <f>'Data Catalogue 2023_RSS'!D340</f>
        <v>78.1</v>
      </c>
      <c r="B340" s="63">
        <f>'Data Catalogue 2023_RSS'!X340</f>
        <v>0</v>
      </c>
      <c r="C340" s="63">
        <f>'Data Catalogue 2023_RSS'!Y340</f>
        <v>0</v>
      </c>
      <c r="D340" s="63">
        <f>'Data Catalogue 2023_RSS'!Z340</f>
        <v>1</v>
      </c>
      <c r="E340" s="63">
        <f>'Data Catalogue 2023_RSS'!AA340</f>
        <v>1</v>
      </c>
      <c r="F340" s="63">
        <f>'Data Catalogue 2023_RSS'!AB340</f>
        <v>0</v>
      </c>
      <c r="G340" s="63">
        <f>'Data Catalogue 2023_RSS'!AC340</f>
        <v>0</v>
      </c>
      <c r="H340" s="63">
        <f>'Data Catalogue 2023_RSS'!AD340</f>
        <v>0</v>
      </c>
      <c r="I340" s="63">
        <f>'Data Catalogue 2023_RSS'!AE340</f>
        <v>0</v>
      </c>
      <c r="J340" s="63">
        <f t="shared" si="6"/>
        <v>2</v>
      </c>
    </row>
    <row r="341" spans="1:10" x14ac:dyDescent="0.2">
      <c r="A341" s="75" t="str">
        <f>'Data Catalogue 2023_RSS'!D341</f>
        <v>79.1</v>
      </c>
      <c r="B341" s="63">
        <f>'Data Catalogue 2023_RSS'!X341</f>
        <v>0</v>
      </c>
      <c r="C341" s="63">
        <f>'Data Catalogue 2023_RSS'!Y341</f>
        <v>0</v>
      </c>
      <c r="D341" s="63">
        <f>'Data Catalogue 2023_RSS'!Z341</f>
        <v>0</v>
      </c>
      <c r="E341" s="63">
        <f>'Data Catalogue 2023_RSS'!AA341</f>
        <v>0</v>
      </c>
      <c r="F341" s="63">
        <f>'Data Catalogue 2023_RSS'!AB341</f>
        <v>1</v>
      </c>
      <c r="G341" s="63">
        <f>'Data Catalogue 2023_RSS'!AC341</f>
        <v>1</v>
      </c>
      <c r="H341" s="63">
        <f>'Data Catalogue 2023_RSS'!AD341</f>
        <v>1</v>
      </c>
      <c r="I341" s="63">
        <f>'Data Catalogue 2023_RSS'!AE341</f>
        <v>1</v>
      </c>
      <c r="J341" s="63">
        <f t="shared" si="6"/>
        <v>4</v>
      </c>
    </row>
    <row r="342" spans="1:10" x14ac:dyDescent="0.2">
      <c r="A342" s="75" t="str">
        <f>'Data Catalogue 2023_RSS'!D342</f>
        <v>79.2</v>
      </c>
      <c r="B342" s="63">
        <f>'Data Catalogue 2023_RSS'!X342</f>
        <v>0</v>
      </c>
      <c r="C342" s="63">
        <f>'Data Catalogue 2023_RSS'!Y342</f>
        <v>0</v>
      </c>
      <c r="D342" s="63">
        <f>'Data Catalogue 2023_RSS'!Z342</f>
        <v>0</v>
      </c>
      <c r="E342" s="63">
        <f>'Data Catalogue 2023_RSS'!AA342</f>
        <v>0</v>
      </c>
      <c r="F342" s="63">
        <f>'Data Catalogue 2023_RSS'!AB342</f>
        <v>1</v>
      </c>
      <c r="G342" s="63">
        <f>'Data Catalogue 2023_RSS'!AC342</f>
        <v>1</v>
      </c>
      <c r="H342" s="63">
        <f>'Data Catalogue 2023_RSS'!AD342</f>
        <v>1</v>
      </c>
      <c r="I342" s="63">
        <f>'Data Catalogue 2023_RSS'!AE342</f>
        <v>1</v>
      </c>
      <c r="J342" s="63">
        <f t="shared" si="6"/>
        <v>4</v>
      </c>
    </row>
    <row r="343" spans="1:10" x14ac:dyDescent="0.2">
      <c r="A343" s="75" t="str">
        <f>'Data Catalogue 2023_RSS'!D343</f>
        <v>79.3</v>
      </c>
      <c r="B343" s="63">
        <f>'Data Catalogue 2023_RSS'!X343</f>
        <v>0</v>
      </c>
      <c r="C343" s="63">
        <f>'Data Catalogue 2023_RSS'!Y343</f>
        <v>0</v>
      </c>
      <c r="D343" s="63">
        <f>'Data Catalogue 2023_RSS'!Z343</f>
        <v>0</v>
      </c>
      <c r="E343" s="63">
        <f>'Data Catalogue 2023_RSS'!AA343</f>
        <v>0</v>
      </c>
      <c r="F343" s="63">
        <f>'Data Catalogue 2023_RSS'!AB343</f>
        <v>1</v>
      </c>
      <c r="G343" s="63">
        <f>'Data Catalogue 2023_RSS'!AC343</f>
        <v>1</v>
      </c>
      <c r="H343" s="63">
        <f>'Data Catalogue 2023_RSS'!AD343</f>
        <v>1</v>
      </c>
      <c r="I343" s="63">
        <f>'Data Catalogue 2023_RSS'!AE343</f>
        <v>1</v>
      </c>
      <c r="J343" s="63">
        <f t="shared" si="6"/>
        <v>4</v>
      </c>
    </row>
    <row r="344" spans="1:10" x14ac:dyDescent="0.2">
      <c r="A344" s="75" t="str">
        <f>'Data Catalogue 2023_RSS'!D344</f>
        <v>79.4</v>
      </c>
      <c r="B344" s="63">
        <f>'Data Catalogue 2023_RSS'!X344</f>
        <v>0</v>
      </c>
      <c r="C344" s="63">
        <f>'Data Catalogue 2023_RSS'!Y344</f>
        <v>0</v>
      </c>
      <c r="D344" s="63">
        <f>'Data Catalogue 2023_RSS'!Z344</f>
        <v>0</v>
      </c>
      <c r="E344" s="63">
        <f>'Data Catalogue 2023_RSS'!AA344</f>
        <v>0</v>
      </c>
      <c r="F344" s="63">
        <f>'Data Catalogue 2023_RSS'!AB344</f>
        <v>1</v>
      </c>
      <c r="G344" s="63">
        <f>'Data Catalogue 2023_RSS'!AC344</f>
        <v>1</v>
      </c>
      <c r="H344" s="63">
        <f>'Data Catalogue 2023_RSS'!AD344</f>
        <v>1</v>
      </c>
      <c r="I344" s="63">
        <f>'Data Catalogue 2023_RSS'!AE344</f>
        <v>1</v>
      </c>
      <c r="J344" s="63">
        <f t="shared" si="6"/>
        <v>4</v>
      </c>
    </row>
    <row r="345" spans="1:10" x14ac:dyDescent="0.2">
      <c r="A345" s="75" t="str">
        <f>'Data Catalogue 2023_RSS'!D345</f>
        <v>80.1</v>
      </c>
      <c r="B345" s="63">
        <f>'Data Catalogue 2023_RSS'!X345</f>
        <v>0</v>
      </c>
      <c r="C345" s="63">
        <f>'Data Catalogue 2023_RSS'!Y345</f>
        <v>0</v>
      </c>
      <c r="D345" s="63">
        <f>'Data Catalogue 2023_RSS'!Z345</f>
        <v>0</v>
      </c>
      <c r="E345" s="63">
        <f>'Data Catalogue 2023_RSS'!AA345</f>
        <v>0</v>
      </c>
      <c r="F345" s="63">
        <f>'Data Catalogue 2023_RSS'!AB345</f>
        <v>1</v>
      </c>
      <c r="G345" s="63">
        <f>'Data Catalogue 2023_RSS'!AC345</f>
        <v>1</v>
      </c>
      <c r="H345" s="63">
        <f>'Data Catalogue 2023_RSS'!AD345</f>
        <v>1</v>
      </c>
      <c r="I345" s="63">
        <f>'Data Catalogue 2023_RSS'!AE345</f>
        <v>1</v>
      </c>
      <c r="J345" s="63">
        <f t="shared" si="6"/>
        <v>4</v>
      </c>
    </row>
    <row r="346" spans="1:10" x14ac:dyDescent="0.2">
      <c r="A346" s="75" t="str">
        <f>'Data Catalogue 2023_RSS'!D346</f>
        <v>80.2</v>
      </c>
      <c r="B346" s="63">
        <f>'Data Catalogue 2023_RSS'!X346</f>
        <v>0</v>
      </c>
      <c r="C346" s="63">
        <f>'Data Catalogue 2023_RSS'!Y346</f>
        <v>0</v>
      </c>
      <c r="D346" s="63">
        <f>'Data Catalogue 2023_RSS'!Z346</f>
        <v>0</v>
      </c>
      <c r="E346" s="63">
        <f>'Data Catalogue 2023_RSS'!AA346</f>
        <v>0</v>
      </c>
      <c r="F346" s="63">
        <f>'Data Catalogue 2023_RSS'!AB346</f>
        <v>1</v>
      </c>
      <c r="G346" s="63">
        <f>'Data Catalogue 2023_RSS'!AC346</f>
        <v>1</v>
      </c>
      <c r="H346" s="63">
        <f>'Data Catalogue 2023_RSS'!AD346</f>
        <v>1</v>
      </c>
      <c r="I346" s="63">
        <f>'Data Catalogue 2023_RSS'!AE346</f>
        <v>1</v>
      </c>
      <c r="J346" s="63">
        <f t="shared" si="6"/>
        <v>4</v>
      </c>
    </row>
    <row r="347" spans="1:10" x14ac:dyDescent="0.2">
      <c r="A347" s="75" t="str">
        <f>'Data Catalogue 2023_RSS'!D347</f>
        <v>81.1</v>
      </c>
      <c r="B347" s="63">
        <f>'Data Catalogue 2023_RSS'!X347</f>
        <v>0</v>
      </c>
      <c r="C347" s="63">
        <f>'Data Catalogue 2023_RSS'!Y347</f>
        <v>1</v>
      </c>
      <c r="D347" s="63">
        <f>'Data Catalogue 2023_RSS'!Z347</f>
        <v>1</v>
      </c>
      <c r="E347" s="63">
        <f>'Data Catalogue 2023_RSS'!AA347</f>
        <v>1</v>
      </c>
      <c r="F347" s="63">
        <f>'Data Catalogue 2023_RSS'!AB347</f>
        <v>1</v>
      </c>
      <c r="G347" s="63">
        <f>'Data Catalogue 2023_RSS'!AC347</f>
        <v>1</v>
      </c>
      <c r="H347" s="63">
        <f>'Data Catalogue 2023_RSS'!AD347</f>
        <v>1</v>
      </c>
      <c r="I347" s="63">
        <f>'Data Catalogue 2023_RSS'!AE347</f>
        <v>1</v>
      </c>
      <c r="J347" s="63">
        <f t="shared" si="6"/>
        <v>7</v>
      </c>
    </row>
    <row r="348" spans="1:10" x14ac:dyDescent="0.2">
      <c r="A348" s="75" t="str">
        <f>'Data Catalogue 2023_RSS'!D348</f>
        <v>82.1</v>
      </c>
      <c r="B348" s="63">
        <f>'Data Catalogue 2023_RSS'!X348</f>
        <v>0</v>
      </c>
      <c r="C348" s="63">
        <f>'Data Catalogue 2023_RSS'!Y348</f>
        <v>1</v>
      </c>
      <c r="D348" s="63">
        <f>'Data Catalogue 2023_RSS'!Z348</f>
        <v>1</v>
      </c>
      <c r="E348" s="63">
        <f>'Data Catalogue 2023_RSS'!AA348</f>
        <v>0</v>
      </c>
      <c r="F348" s="63">
        <f>'Data Catalogue 2023_RSS'!AB348</f>
        <v>0</v>
      </c>
      <c r="G348" s="63">
        <f>'Data Catalogue 2023_RSS'!AC348</f>
        <v>1</v>
      </c>
      <c r="H348" s="63">
        <f>'Data Catalogue 2023_RSS'!AD348</f>
        <v>1</v>
      </c>
      <c r="I348" s="63">
        <f>'Data Catalogue 2023_RSS'!AE348</f>
        <v>1</v>
      </c>
      <c r="J348" s="63">
        <f t="shared" si="6"/>
        <v>5</v>
      </c>
    </row>
    <row r="349" spans="1:10" x14ac:dyDescent="0.2">
      <c r="A349" s="75" t="str">
        <f>'Data Catalogue 2023_RSS'!D349</f>
        <v>82.2</v>
      </c>
      <c r="B349" s="63">
        <f>'Data Catalogue 2023_RSS'!X349</f>
        <v>0</v>
      </c>
      <c r="C349" s="63">
        <f>'Data Catalogue 2023_RSS'!Y349</f>
        <v>1</v>
      </c>
      <c r="D349" s="63">
        <f>'Data Catalogue 2023_RSS'!Z349</f>
        <v>1</v>
      </c>
      <c r="E349" s="63">
        <f>'Data Catalogue 2023_RSS'!AA349</f>
        <v>0</v>
      </c>
      <c r="F349" s="63">
        <f>'Data Catalogue 2023_RSS'!AB349</f>
        <v>0</v>
      </c>
      <c r="G349" s="63">
        <f>'Data Catalogue 2023_RSS'!AC349</f>
        <v>1</v>
      </c>
      <c r="H349" s="63">
        <f>'Data Catalogue 2023_RSS'!AD349</f>
        <v>1</v>
      </c>
      <c r="I349" s="63">
        <f>'Data Catalogue 2023_RSS'!AE349</f>
        <v>1</v>
      </c>
      <c r="J349" s="63">
        <f t="shared" si="6"/>
        <v>5</v>
      </c>
    </row>
    <row r="350" spans="1:10" x14ac:dyDescent="0.2">
      <c r="A350" s="75" t="str">
        <f>'Data Catalogue 2023_RSS'!D350</f>
        <v>83.1</v>
      </c>
      <c r="B350" s="63">
        <f>'Data Catalogue 2023_RSS'!X350</f>
        <v>0</v>
      </c>
      <c r="C350" s="63">
        <f>'Data Catalogue 2023_RSS'!Y350</f>
        <v>1</v>
      </c>
      <c r="D350" s="63">
        <f>'Data Catalogue 2023_RSS'!Z350</f>
        <v>1</v>
      </c>
      <c r="E350" s="63">
        <f>'Data Catalogue 2023_RSS'!AA350</f>
        <v>0</v>
      </c>
      <c r="F350" s="63">
        <f>'Data Catalogue 2023_RSS'!AB350</f>
        <v>0</v>
      </c>
      <c r="G350" s="63">
        <f>'Data Catalogue 2023_RSS'!AC350</f>
        <v>1</v>
      </c>
      <c r="H350" s="63">
        <f>'Data Catalogue 2023_RSS'!AD350</f>
        <v>1</v>
      </c>
      <c r="I350" s="63">
        <f>'Data Catalogue 2023_RSS'!AE350</f>
        <v>1</v>
      </c>
      <c r="J350" s="63">
        <f t="shared" si="6"/>
        <v>5</v>
      </c>
    </row>
    <row r="351" spans="1:10" x14ac:dyDescent="0.2">
      <c r="A351" s="75" t="str">
        <f>'Data Catalogue 2023_RSS'!D351</f>
        <v>84.1</v>
      </c>
      <c r="B351" s="63">
        <f>'Data Catalogue 2023_RSS'!X351</f>
        <v>1</v>
      </c>
      <c r="C351" s="63">
        <f>'Data Catalogue 2023_RSS'!Y351</f>
        <v>1</v>
      </c>
      <c r="D351" s="63">
        <f>'Data Catalogue 2023_RSS'!Z351</f>
        <v>1</v>
      </c>
      <c r="E351" s="63">
        <f>'Data Catalogue 2023_RSS'!AA351</f>
        <v>1</v>
      </c>
      <c r="F351" s="63">
        <f>'Data Catalogue 2023_RSS'!AB351</f>
        <v>0</v>
      </c>
      <c r="G351" s="63">
        <f>'Data Catalogue 2023_RSS'!AC351</f>
        <v>0</v>
      </c>
      <c r="H351" s="63">
        <f>'Data Catalogue 2023_RSS'!AD351</f>
        <v>0</v>
      </c>
      <c r="I351" s="63">
        <f>'Data Catalogue 2023_RSS'!AE351</f>
        <v>0</v>
      </c>
      <c r="J351" s="63">
        <f t="shared" si="6"/>
        <v>4</v>
      </c>
    </row>
    <row r="352" spans="1:10" x14ac:dyDescent="0.2">
      <c r="A352" s="75" t="str">
        <f>'Data Catalogue 2023_RSS'!D352</f>
        <v>84.2</v>
      </c>
      <c r="B352" s="63">
        <f>'Data Catalogue 2023_RSS'!X352</f>
        <v>1</v>
      </c>
      <c r="C352" s="63">
        <f>'Data Catalogue 2023_RSS'!Y352</f>
        <v>1</v>
      </c>
      <c r="D352" s="63">
        <f>'Data Catalogue 2023_RSS'!Z352</f>
        <v>1</v>
      </c>
      <c r="E352" s="63">
        <f>'Data Catalogue 2023_RSS'!AA352</f>
        <v>1</v>
      </c>
      <c r="F352" s="63">
        <f>'Data Catalogue 2023_RSS'!AB352</f>
        <v>0</v>
      </c>
      <c r="G352" s="63">
        <f>'Data Catalogue 2023_RSS'!AC352</f>
        <v>0</v>
      </c>
      <c r="H352" s="63">
        <f>'Data Catalogue 2023_RSS'!AD352</f>
        <v>0</v>
      </c>
      <c r="I352" s="63">
        <f>'Data Catalogue 2023_RSS'!AE352</f>
        <v>0</v>
      </c>
      <c r="J352" s="63">
        <f t="shared" si="6"/>
        <v>4</v>
      </c>
    </row>
    <row r="353" spans="1:10" x14ac:dyDescent="0.2">
      <c r="A353" s="75" t="str">
        <f>'Data Catalogue 2023_RSS'!D353</f>
        <v>84.3</v>
      </c>
      <c r="B353" s="63">
        <f>'Data Catalogue 2023_RSS'!X353</f>
        <v>1</v>
      </c>
      <c r="C353" s="63">
        <f>'Data Catalogue 2023_RSS'!Y353</f>
        <v>1</v>
      </c>
      <c r="D353" s="63">
        <f>'Data Catalogue 2023_RSS'!Z353</f>
        <v>1</v>
      </c>
      <c r="E353" s="63">
        <f>'Data Catalogue 2023_RSS'!AA353</f>
        <v>1</v>
      </c>
      <c r="F353" s="63">
        <f>'Data Catalogue 2023_RSS'!AB353</f>
        <v>0</v>
      </c>
      <c r="G353" s="63">
        <f>'Data Catalogue 2023_RSS'!AC353</f>
        <v>0</v>
      </c>
      <c r="H353" s="63">
        <f>'Data Catalogue 2023_RSS'!AD353</f>
        <v>0</v>
      </c>
      <c r="I353" s="63">
        <f>'Data Catalogue 2023_RSS'!AE353</f>
        <v>0</v>
      </c>
      <c r="J353" s="63">
        <f t="shared" si="6"/>
        <v>4</v>
      </c>
    </row>
    <row r="354" spans="1:10" x14ac:dyDescent="0.2">
      <c r="A354" s="75" t="str">
        <f>'Data Catalogue 2023_RSS'!D354</f>
        <v>85.1</v>
      </c>
      <c r="B354" s="63">
        <f>'Data Catalogue 2023_RSS'!X354</f>
        <v>1</v>
      </c>
      <c r="C354" s="63">
        <f>'Data Catalogue 2023_RSS'!Y354</f>
        <v>1</v>
      </c>
      <c r="D354" s="63">
        <f>'Data Catalogue 2023_RSS'!Z354</f>
        <v>1</v>
      </c>
      <c r="E354" s="63">
        <f>'Data Catalogue 2023_RSS'!AA354</f>
        <v>1</v>
      </c>
      <c r="F354" s="63">
        <f>'Data Catalogue 2023_RSS'!AB354</f>
        <v>0</v>
      </c>
      <c r="G354" s="63">
        <f>'Data Catalogue 2023_RSS'!AC354</f>
        <v>0</v>
      </c>
      <c r="H354" s="63">
        <f>'Data Catalogue 2023_RSS'!AD354</f>
        <v>0</v>
      </c>
      <c r="I354" s="63">
        <f>'Data Catalogue 2023_RSS'!AE354</f>
        <v>0</v>
      </c>
      <c r="J354" s="63">
        <f t="shared" si="6"/>
        <v>4</v>
      </c>
    </row>
    <row r="355" spans="1:10" x14ac:dyDescent="0.2">
      <c r="A355" s="75" t="str">
        <f>'Data Catalogue 2023_RSS'!D355</f>
        <v>85.2</v>
      </c>
      <c r="B355" s="63">
        <f>'Data Catalogue 2023_RSS'!X355</f>
        <v>1</v>
      </c>
      <c r="C355" s="63">
        <f>'Data Catalogue 2023_RSS'!Y355</f>
        <v>1</v>
      </c>
      <c r="D355" s="63">
        <f>'Data Catalogue 2023_RSS'!Z355</f>
        <v>1</v>
      </c>
      <c r="E355" s="63">
        <f>'Data Catalogue 2023_RSS'!AA355</f>
        <v>1</v>
      </c>
      <c r="F355" s="63">
        <f>'Data Catalogue 2023_RSS'!AB355</f>
        <v>0</v>
      </c>
      <c r="G355" s="63">
        <f>'Data Catalogue 2023_RSS'!AC355</f>
        <v>0</v>
      </c>
      <c r="H355" s="63">
        <f>'Data Catalogue 2023_RSS'!AD355</f>
        <v>0</v>
      </c>
      <c r="I355" s="63">
        <f>'Data Catalogue 2023_RSS'!AE355</f>
        <v>0</v>
      </c>
      <c r="J355" s="63">
        <f t="shared" si="6"/>
        <v>4</v>
      </c>
    </row>
    <row r="356" spans="1:10" x14ac:dyDescent="0.2">
      <c r="A356" s="75" t="str">
        <f>'Data Catalogue 2023_RSS'!D356</f>
        <v>86.1</v>
      </c>
      <c r="B356" s="63">
        <f>'Data Catalogue 2023_RSS'!X356</f>
        <v>1</v>
      </c>
      <c r="C356" s="63">
        <f>'Data Catalogue 2023_RSS'!Y356</f>
        <v>1</v>
      </c>
      <c r="D356" s="63">
        <f>'Data Catalogue 2023_RSS'!Z356</f>
        <v>0</v>
      </c>
      <c r="E356" s="63">
        <f>'Data Catalogue 2023_RSS'!AA356</f>
        <v>0</v>
      </c>
      <c r="F356" s="63">
        <f>'Data Catalogue 2023_RSS'!AB356</f>
        <v>0</v>
      </c>
      <c r="G356" s="63">
        <f>'Data Catalogue 2023_RSS'!AC356</f>
        <v>1</v>
      </c>
      <c r="H356" s="63">
        <f>'Data Catalogue 2023_RSS'!AD356</f>
        <v>1</v>
      </c>
      <c r="I356" s="63">
        <f>'Data Catalogue 2023_RSS'!AE356</f>
        <v>0</v>
      </c>
      <c r="J356" s="63">
        <f t="shared" si="6"/>
        <v>4</v>
      </c>
    </row>
    <row r="357" spans="1:10" x14ac:dyDescent="0.2">
      <c r="A357" s="75" t="str">
        <f>'Data Catalogue 2023_RSS'!D357</f>
        <v>86.2</v>
      </c>
      <c r="B357" s="63">
        <f>'Data Catalogue 2023_RSS'!X357</f>
        <v>1</v>
      </c>
      <c r="C357" s="63">
        <f>'Data Catalogue 2023_RSS'!Y357</f>
        <v>1</v>
      </c>
      <c r="D357" s="63">
        <f>'Data Catalogue 2023_RSS'!Z357</f>
        <v>1</v>
      </c>
      <c r="E357" s="63">
        <f>'Data Catalogue 2023_RSS'!AA357</f>
        <v>1</v>
      </c>
      <c r="F357" s="63">
        <f>'Data Catalogue 2023_RSS'!AB357</f>
        <v>0</v>
      </c>
      <c r="G357" s="63">
        <f>'Data Catalogue 2023_RSS'!AC357</f>
        <v>0</v>
      </c>
      <c r="H357" s="63">
        <f>'Data Catalogue 2023_RSS'!AD357</f>
        <v>0</v>
      </c>
      <c r="I357" s="63">
        <f>'Data Catalogue 2023_RSS'!AE357</f>
        <v>0</v>
      </c>
      <c r="J357" s="63">
        <f t="shared" si="6"/>
        <v>4</v>
      </c>
    </row>
    <row r="358" spans="1:10" x14ac:dyDescent="0.2">
      <c r="A358" s="75" t="str">
        <f>'Data Catalogue 2023_RSS'!D358</f>
        <v>86.3</v>
      </c>
      <c r="B358" s="63">
        <f>'Data Catalogue 2023_RSS'!X358</f>
        <v>1</v>
      </c>
      <c r="C358" s="63">
        <f>'Data Catalogue 2023_RSS'!Y358</f>
        <v>1</v>
      </c>
      <c r="D358" s="63">
        <f>'Data Catalogue 2023_RSS'!Z358</f>
        <v>1</v>
      </c>
      <c r="E358" s="63">
        <f>'Data Catalogue 2023_RSS'!AA358</f>
        <v>1</v>
      </c>
      <c r="F358" s="63">
        <f>'Data Catalogue 2023_RSS'!AB358</f>
        <v>0</v>
      </c>
      <c r="G358" s="63">
        <f>'Data Catalogue 2023_RSS'!AC358</f>
        <v>0</v>
      </c>
      <c r="H358" s="63">
        <f>'Data Catalogue 2023_RSS'!AD358</f>
        <v>0</v>
      </c>
      <c r="I358" s="63">
        <f>'Data Catalogue 2023_RSS'!AE358</f>
        <v>0</v>
      </c>
      <c r="J358" s="63">
        <f t="shared" si="6"/>
        <v>4</v>
      </c>
    </row>
    <row r="359" spans="1:10" x14ac:dyDescent="0.2">
      <c r="A359" s="75" t="str">
        <f>'Data Catalogue 2023_RSS'!D359</f>
        <v>87.1</v>
      </c>
      <c r="B359" s="63">
        <f>'Data Catalogue 2023_RSS'!X359</f>
        <v>0</v>
      </c>
      <c r="C359" s="63">
        <f>'Data Catalogue 2023_RSS'!Y359</f>
        <v>1</v>
      </c>
      <c r="D359" s="63">
        <f>'Data Catalogue 2023_RSS'!Z359</f>
        <v>0</v>
      </c>
      <c r="E359" s="63">
        <f>'Data Catalogue 2023_RSS'!AA359</f>
        <v>1</v>
      </c>
      <c r="F359" s="63">
        <f>'Data Catalogue 2023_RSS'!AB359</f>
        <v>0</v>
      </c>
      <c r="G359" s="63">
        <f>'Data Catalogue 2023_RSS'!AC359</f>
        <v>0</v>
      </c>
      <c r="H359" s="63">
        <f>'Data Catalogue 2023_RSS'!AD359</f>
        <v>1</v>
      </c>
      <c r="I359" s="63">
        <f>'Data Catalogue 2023_RSS'!AE359</f>
        <v>1</v>
      </c>
      <c r="J359" s="63">
        <f t="shared" si="6"/>
        <v>4</v>
      </c>
    </row>
    <row r="360" spans="1:10" x14ac:dyDescent="0.2">
      <c r="A360" s="75" t="str">
        <f>'Data Catalogue 2023_RSS'!D360</f>
        <v>87.2</v>
      </c>
      <c r="B360" s="63">
        <f>'Data Catalogue 2023_RSS'!X360</f>
        <v>1</v>
      </c>
      <c r="C360" s="63">
        <f>'Data Catalogue 2023_RSS'!Y360</f>
        <v>1</v>
      </c>
      <c r="D360" s="63">
        <f>'Data Catalogue 2023_RSS'!Z360</f>
        <v>1</v>
      </c>
      <c r="E360" s="63">
        <f>'Data Catalogue 2023_RSS'!AA360</f>
        <v>1</v>
      </c>
      <c r="F360" s="63">
        <f>'Data Catalogue 2023_RSS'!AB360</f>
        <v>0</v>
      </c>
      <c r="G360" s="63">
        <f>'Data Catalogue 2023_RSS'!AC360</f>
        <v>0</v>
      </c>
      <c r="H360" s="63">
        <f>'Data Catalogue 2023_RSS'!AD360</f>
        <v>0</v>
      </c>
      <c r="I360" s="63">
        <f>'Data Catalogue 2023_RSS'!AE360</f>
        <v>0</v>
      </c>
      <c r="J360" s="63">
        <f t="shared" si="6"/>
        <v>4</v>
      </c>
    </row>
    <row r="361" spans="1:10" x14ac:dyDescent="0.2">
      <c r="A361" s="75" t="str">
        <f>'Data Catalogue 2023_RSS'!D361</f>
        <v>87.3</v>
      </c>
      <c r="B361" s="63">
        <f>'Data Catalogue 2023_RSS'!X361</f>
        <v>1</v>
      </c>
      <c r="C361" s="63">
        <f>'Data Catalogue 2023_RSS'!Y361</f>
        <v>1</v>
      </c>
      <c r="D361" s="63">
        <f>'Data Catalogue 2023_RSS'!Z361</f>
        <v>1</v>
      </c>
      <c r="E361" s="63">
        <f>'Data Catalogue 2023_RSS'!AA361</f>
        <v>1</v>
      </c>
      <c r="F361" s="63">
        <f>'Data Catalogue 2023_RSS'!AB361</f>
        <v>0</v>
      </c>
      <c r="G361" s="63">
        <f>'Data Catalogue 2023_RSS'!AC361</f>
        <v>0</v>
      </c>
      <c r="H361" s="63">
        <f>'Data Catalogue 2023_RSS'!AD361</f>
        <v>0</v>
      </c>
      <c r="I361" s="63">
        <f>'Data Catalogue 2023_RSS'!AE361</f>
        <v>0</v>
      </c>
      <c r="J361" s="63">
        <f t="shared" si="6"/>
        <v>4</v>
      </c>
    </row>
    <row r="362" spans="1:10" x14ac:dyDescent="0.2">
      <c r="A362" s="75" t="str">
        <f>'Data Catalogue 2023_RSS'!D362</f>
        <v>87.4</v>
      </c>
      <c r="B362" s="63">
        <f>'Data Catalogue 2023_RSS'!X362</f>
        <v>1</v>
      </c>
      <c r="C362" s="63">
        <f>'Data Catalogue 2023_RSS'!Y362</f>
        <v>1</v>
      </c>
      <c r="D362" s="63">
        <f>'Data Catalogue 2023_RSS'!Z362</f>
        <v>1</v>
      </c>
      <c r="E362" s="63">
        <f>'Data Catalogue 2023_RSS'!AA362</f>
        <v>1</v>
      </c>
      <c r="F362" s="63">
        <f>'Data Catalogue 2023_RSS'!AB362</f>
        <v>0</v>
      </c>
      <c r="G362" s="63">
        <f>'Data Catalogue 2023_RSS'!AC362</f>
        <v>0</v>
      </c>
      <c r="H362" s="63">
        <f>'Data Catalogue 2023_RSS'!AD362</f>
        <v>0</v>
      </c>
      <c r="I362" s="63">
        <f>'Data Catalogue 2023_RSS'!AE362</f>
        <v>0</v>
      </c>
      <c r="J362" s="63">
        <f t="shared" si="6"/>
        <v>4</v>
      </c>
    </row>
    <row r="363" spans="1:10" x14ac:dyDescent="0.2">
      <c r="A363" s="75" t="str">
        <f>'Data Catalogue 2023_RSS'!D363</f>
        <v>87.5</v>
      </c>
      <c r="B363" s="63">
        <f>'Data Catalogue 2023_RSS'!X363</f>
        <v>1</v>
      </c>
      <c r="C363" s="63">
        <f>'Data Catalogue 2023_RSS'!Y363</f>
        <v>1</v>
      </c>
      <c r="D363" s="63">
        <f>'Data Catalogue 2023_RSS'!Z363</f>
        <v>1</v>
      </c>
      <c r="E363" s="63">
        <f>'Data Catalogue 2023_RSS'!AA363</f>
        <v>1</v>
      </c>
      <c r="F363" s="63">
        <f>'Data Catalogue 2023_RSS'!AB363</f>
        <v>0</v>
      </c>
      <c r="G363" s="63">
        <f>'Data Catalogue 2023_RSS'!AC363</f>
        <v>0</v>
      </c>
      <c r="H363" s="63">
        <f>'Data Catalogue 2023_RSS'!AD363</f>
        <v>0</v>
      </c>
      <c r="I363" s="63">
        <f>'Data Catalogue 2023_RSS'!AE363</f>
        <v>0</v>
      </c>
      <c r="J363" s="63">
        <f t="shared" si="6"/>
        <v>4</v>
      </c>
    </row>
    <row r="364" spans="1:10" x14ac:dyDescent="0.2">
      <c r="A364" s="75" t="str">
        <f>'Data Catalogue 2023_RSS'!D364</f>
        <v>87.6</v>
      </c>
      <c r="B364" s="63">
        <f>'Data Catalogue 2023_RSS'!X364</f>
        <v>1</v>
      </c>
      <c r="C364" s="63">
        <f>'Data Catalogue 2023_RSS'!Y364</f>
        <v>1</v>
      </c>
      <c r="D364" s="63">
        <f>'Data Catalogue 2023_RSS'!Z364</f>
        <v>1</v>
      </c>
      <c r="E364" s="63">
        <f>'Data Catalogue 2023_RSS'!AA364</f>
        <v>1</v>
      </c>
      <c r="F364" s="63">
        <f>'Data Catalogue 2023_RSS'!AB364</f>
        <v>0</v>
      </c>
      <c r="G364" s="63">
        <f>'Data Catalogue 2023_RSS'!AC364</f>
        <v>0</v>
      </c>
      <c r="H364" s="63">
        <f>'Data Catalogue 2023_RSS'!AD364</f>
        <v>0</v>
      </c>
      <c r="I364" s="63">
        <f>'Data Catalogue 2023_RSS'!AE364</f>
        <v>0</v>
      </c>
      <c r="J364" s="63">
        <f t="shared" si="6"/>
        <v>4</v>
      </c>
    </row>
    <row r="365" spans="1:10" x14ac:dyDescent="0.2">
      <c r="A365" s="75" t="str">
        <f>'Data Catalogue 2023_RSS'!D365</f>
        <v>87.7</v>
      </c>
      <c r="B365" s="63">
        <f>'Data Catalogue 2023_RSS'!X365</f>
        <v>1</v>
      </c>
      <c r="C365" s="63">
        <f>'Data Catalogue 2023_RSS'!Y365</f>
        <v>1</v>
      </c>
      <c r="D365" s="63">
        <f>'Data Catalogue 2023_RSS'!Z365</f>
        <v>1</v>
      </c>
      <c r="E365" s="63">
        <f>'Data Catalogue 2023_RSS'!AA365</f>
        <v>1</v>
      </c>
      <c r="F365" s="63">
        <f>'Data Catalogue 2023_RSS'!AB365</f>
        <v>0</v>
      </c>
      <c r="G365" s="63">
        <f>'Data Catalogue 2023_RSS'!AC365</f>
        <v>0</v>
      </c>
      <c r="H365" s="63">
        <f>'Data Catalogue 2023_RSS'!AD365</f>
        <v>0</v>
      </c>
      <c r="I365" s="63">
        <f>'Data Catalogue 2023_RSS'!AE365</f>
        <v>0</v>
      </c>
      <c r="J365" s="63">
        <f t="shared" si="6"/>
        <v>4</v>
      </c>
    </row>
    <row r="366" spans="1:10" x14ac:dyDescent="0.2">
      <c r="A366" s="75" t="str">
        <f>'Data Catalogue 2023_RSS'!D366</f>
        <v>87.8</v>
      </c>
      <c r="B366" s="63">
        <f>'Data Catalogue 2023_RSS'!X366</f>
        <v>1</v>
      </c>
      <c r="C366" s="63">
        <f>'Data Catalogue 2023_RSS'!Y366</f>
        <v>1</v>
      </c>
      <c r="D366" s="63">
        <f>'Data Catalogue 2023_RSS'!Z366</f>
        <v>1</v>
      </c>
      <c r="E366" s="63">
        <f>'Data Catalogue 2023_RSS'!AA366</f>
        <v>1</v>
      </c>
      <c r="F366" s="63">
        <f>'Data Catalogue 2023_RSS'!AB366</f>
        <v>0</v>
      </c>
      <c r="G366" s="63">
        <f>'Data Catalogue 2023_RSS'!AC366</f>
        <v>0</v>
      </c>
      <c r="H366" s="63">
        <f>'Data Catalogue 2023_RSS'!AD366</f>
        <v>0</v>
      </c>
      <c r="I366" s="63">
        <f>'Data Catalogue 2023_RSS'!AE366</f>
        <v>0</v>
      </c>
      <c r="J366" s="63">
        <f t="shared" si="6"/>
        <v>4</v>
      </c>
    </row>
    <row r="367" spans="1:10" x14ac:dyDescent="0.2">
      <c r="A367" s="75" t="str">
        <f>'Data Catalogue 2023_RSS'!D367</f>
        <v>88.1</v>
      </c>
      <c r="B367" s="63">
        <f>'Data Catalogue 2023_RSS'!X367</f>
        <v>1</v>
      </c>
      <c r="C367" s="63">
        <f>'Data Catalogue 2023_RSS'!Y367</f>
        <v>1</v>
      </c>
      <c r="D367" s="63">
        <f>'Data Catalogue 2023_RSS'!Z367</f>
        <v>1</v>
      </c>
      <c r="E367" s="63">
        <f>'Data Catalogue 2023_RSS'!AA367</f>
        <v>1</v>
      </c>
      <c r="F367" s="63">
        <f>'Data Catalogue 2023_RSS'!AB367</f>
        <v>0</v>
      </c>
      <c r="G367" s="63">
        <f>'Data Catalogue 2023_RSS'!AC367</f>
        <v>0</v>
      </c>
      <c r="H367" s="63">
        <f>'Data Catalogue 2023_RSS'!AD367</f>
        <v>0</v>
      </c>
      <c r="I367" s="63">
        <f>'Data Catalogue 2023_RSS'!AE367</f>
        <v>0</v>
      </c>
      <c r="J367" s="63">
        <f t="shared" si="6"/>
        <v>4</v>
      </c>
    </row>
    <row r="368" spans="1:10" x14ac:dyDescent="0.2">
      <c r="A368" s="75" t="str">
        <f>'Data Catalogue 2023_RSS'!D368</f>
        <v>89.1</v>
      </c>
      <c r="B368" s="63">
        <f>'Data Catalogue 2023_RSS'!X368</f>
        <v>1</v>
      </c>
      <c r="C368" s="63">
        <f>'Data Catalogue 2023_RSS'!Y368</f>
        <v>1</v>
      </c>
      <c r="D368" s="63">
        <f>'Data Catalogue 2023_RSS'!Z368</f>
        <v>0</v>
      </c>
      <c r="E368" s="63">
        <f>'Data Catalogue 2023_RSS'!AA368</f>
        <v>0</v>
      </c>
      <c r="F368" s="63">
        <f>'Data Catalogue 2023_RSS'!AB368</f>
        <v>0</v>
      </c>
      <c r="G368" s="63">
        <f>'Data Catalogue 2023_RSS'!AC368</f>
        <v>1</v>
      </c>
      <c r="H368" s="63">
        <f>'Data Catalogue 2023_RSS'!AD368</f>
        <v>1</v>
      </c>
      <c r="I368" s="63">
        <f>'Data Catalogue 2023_RSS'!AE368</f>
        <v>0</v>
      </c>
      <c r="J368" s="63">
        <f t="shared" si="6"/>
        <v>4</v>
      </c>
    </row>
    <row r="369" spans="1:10" x14ac:dyDescent="0.2">
      <c r="A369" s="75" t="str">
        <f>'Data Catalogue 2023_RSS'!D369</f>
        <v>89.2</v>
      </c>
      <c r="B369" s="63">
        <f>'Data Catalogue 2023_RSS'!X369</f>
        <v>1</v>
      </c>
      <c r="C369" s="63">
        <f>'Data Catalogue 2023_RSS'!Y369</f>
        <v>1</v>
      </c>
      <c r="D369" s="63">
        <f>'Data Catalogue 2023_RSS'!Z369</f>
        <v>0</v>
      </c>
      <c r="E369" s="63">
        <f>'Data Catalogue 2023_RSS'!AA369</f>
        <v>0</v>
      </c>
      <c r="F369" s="63">
        <f>'Data Catalogue 2023_RSS'!AB369</f>
        <v>0</v>
      </c>
      <c r="G369" s="63">
        <f>'Data Catalogue 2023_RSS'!AC369</f>
        <v>1</v>
      </c>
      <c r="H369" s="63">
        <f>'Data Catalogue 2023_RSS'!AD369</f>
        <v>1</v>
      </c>
      <c r="I369" s="63">
        <f>'Data Catalogue 2023_RSS'!AE369</f>
        <v>0</v>
      </c>
      <c r="J369" s="63">
        <f t="shared" si="6"/>
        <v>4</v>
      </c>
    </row>
    <row r="370" spans="1:10" x14ac:dyDescent="0.2">
      <c r="A370" s="75" t="str">
        <f>'Data Catalogue 2023_RSS'!D370</f>
        <v>90.1</v>
      </c>
      <c r="B370" s="63">
        <f>'Data Catalogue 2023_RSS'!X370</f>
        <v>1</v>
      </c>
      <c r="C370" s="63">
        <f>'Data Catalogue 2023_RSS'!Y370</f>
        <v>1</v>
      </c>
      <c r="D370" s="63">
        <f>'Data Catalogue 2023_RSS'!Z370</f>
        <v>0</v>
      </c>
      <c r="E370" s="63">
        <f>'Data Catalogue 2023_RSS'!AA370</f>
        <v>0</v>
      </c>
      <c r="F370" s="63">
        <f>'Data Catalogue 2023_RSS'!AB370</f>
        <v>0</v>
      </c>
      <c r="G370" s="63">
        <f>'Data Catalogue 2023_RSS'!AC370</f>
        <v>1</v>
      </c>
      <c r="H370" s="63">
        <f>'Data Catalogue 2023_RSS'!AD370</f>
        <v>1</v>
      </c>
      <c r="I370" s="63">
        <f>'Data Catalogue 2023_RSS'!AE370</f>
        <v>0</v>
      </c>
      <c r="J370" s="63">
        <f t="shared" si="6"/>
        <v>4</v>
      </c>
    </row>
    <row r="371" spans="1:10" x14ac:dyDescent="0.2">
      <c r="A371" s="75" t="str">
        <f>'Data Catalogue 2023_RSS'!D371</f>
        <v>90.2</v>
      </c>
      <c r="B371" s="63">
        <f>'Data Catalogue 2023_RSS'!X371</f>
        <v>1</v>
      </c>
      <c r="C371" s="63">
        <f>'Data Catalogue 2023_RSS'!Y371</f>
        <v>1</v>
      </c>
      <c r="D371" s="63">
        <f>'Data Catalogue 2023_RSS'!Z371</f>
        <v>0</v>
      </c>
      <c r="E371" s="63">
        <f>'Data Catalogue 2023_RSS'!AA371</f>
        <v>0</v>
      </c>
      <c r="F371" s="63">
        <f>'Data Catalogue 2023_RSS'!AB371</f>
        <v>0</v>
      </c>
      <c r="G371" s="63">
        <f>'Data Catalogue 2023_RSS'!AC371</f>
        <v>1</v>
      </c>
      <c r="H371" s="63">
        <f>'Data Catalogue 2023_RSS'!AD371</f>
        <v>1</v>
      </c>
      <c r="I371" s="63">
        <f>'Data Catalogue 2023_RSS'!AE371</f>
        <v>0</v>
      </c>
      <c r="J371" s="63">
        <f t="shared" si="6"/>
        <v>4</v>
      </c>
    </row>
    <row r="372" spans="1:10" x14ac:dyDescent="0.2">
      <c r="A372" s="75" t="str">
        <f>'Data Catalogue 2023_RSS'!D372</f>
        <v>91.1</v>
      </c>
      <c r="B372" s="63">
        <f>'Data Catalogue 2023_RSS'!X372</f>
        <v>0</v>
      </c>
      <c r="C372" s="63">
        <f>'Data Catalogue 2023_RSS'!Y372</f>
        <v>1</v>
      </c>
      <c r="D372" s="63">
        <f>'Data Catalogue 2023_RSS'!Z372</f>
        <v>0</v>
      </c>
      <c r="E372" s="63">
        <f>'Data Catalogue 2023_RSS'!AA372</f>
        <v>1</v>
      </c>
      <c r="F372" s="63">
        <f>'Data Catalogue 2023_RSS'!AB372</f>
        <v>0</v>
      </c>
      <c r="G372" s="63">
        <f>'Data Catalogue 2023_RSS'!AC372</f>
        <v>0</v>
      </c>
      <c r="H372" s="63">
        <f>'Data Catalogue 2023_RSS'!AD372</f>
        <v>1</v>
      </c>
      <c r="I372" s="63">
        <f>'Data Catalogue 2023_RSS'!AE372</f>
        <v>1</v>
      </c>
      <c r="J372" s="63">
        <f t="shared" si="6"/>
        <v>4</v>
      </c>
    </row>
    <row r="373" spans="1:10" x14ac:dyDescent="0.2">
      <c r="A373" s="75" t="str">
        <f>'Data Catalogue 2023_RSS'!D373</f>
        <v>92.1</v>
      </c>
      <c r="B373" s="63">
        <f>'Data Catalogue 2023_RSS'!X373</f>
        <v>0</v>
      </c>
      <c r="C373" s="63">
        <f>'Data Catalogue 2023_RSS'!Y373</f>
        <v>1</v>
      </c>
      <c r="D373" s="63">
        <f>'Data Catalogue 2023_RSS'!Z373</f>
        <v>1</v>
      </c>
      <c r="E373" s="63">
        <f>'Data Catalogue 2023_RSS'!AA373</f>
        <v>0</v>
      </c>
      <c r="F373" s="63">
        <f>'Data Catalogue 2023_RSS'!AB373</f>
        <v>0</v>
      </c>
      <c r="G373" s="63">
        <f>'Data Catalogue 2023_RSS'!AC373</f>
        <v>0</v>
      </c>
      <c r="H373" s="63">
        <f>'Data Catalogue 2023_RSS'!AD373</f>
        <v>1</v>
      </c>
      <c r="I373" s="63">
        <f>'Data Catalogue 2023_RSS'!AE373</f>
        <v>1</v>
      </c>
      <c r="J373" s="63">
        <f t="shared" si="6"/>
        <v>4</v>
      </c>
    </row>
    <row r="374" spans="1:10" x14ac:dyDescent="0.2">
      <c r="A374" s="75" t="str">
        <f>'Data Catalogue 2023_RSS'!D374</f>
        <v>93.1</v>
      </c>
      <c r="B374" s="63">
        <f>'Data Catalogue 2023_RSS'!X374</f>
        <v>0</v>
      </c>
      <c r="C374" s="63">
        <f>'Data Catalogue 2023_RSS'!Y374</f>
        <v>1</v>
      </c>
      <c r="D374" s="63">
        <f>'Data Catalogue 2023_RSS'!Z374</f>
        <v>0</v>
      </c>
      <c r="E374" s="63">
        <f>'Data Catalogue 2023_RSS'!AA374</f>
        <v>0</v>
      </c>
      <c r="F374" s="63">
        <f>'Data Catalogue 2023_RSS'!AB374</f>
        <v>0</v>
      </c>
      <c r="G374" s="63">
        <f>'Data Catalogue 2023_RSS'!AC374</f>
        <v>0</v>
      </c>
      <c r="H374" s="63">
        <f>'Data Catalogue 2023_RSS'!AD374</f>
        <v>1</v>
      </c>
      <c r="I374" s="63">
        <f>'Data Catalogue 2023_RSS'!AE374</f>
        <v>1</v>
      </c>
      <c r="J374" s="63">
        <f t="shared" si="6"/>
        <v>3</v>
      </c>
    </row>
    <row r="375" spans="1:10" x14ac:dyDescent="0.2">
      <c r="A375" s="75" t="str">
        <f>'Data Catalogue 2023_RSS'!D375</f>
        <v>93.2</v>
      </c>
      <c r="B375" s="63">
        <f>'Data Catalogue 2023_RSS'!X375</f>
        <v>1</v>
      </c>
      <c r="C375" s="63">
        <f>'Data Catalogue 2023_RSS'!Y375</f>
        <v>1</v>
      </c>
      <c r="D375" s="63">
        <f>'Data Catalogue 2023_RSS'!Z375</f>
        <v>0</v>
      </c>
      <c r="E375" s="63">
        <f>'Data Catalogue 2023_RSS'!AA375</f>
        <v>0</v>
      </c>
      <c r="F375" s="63">
        <f>'Data Catalogue 2023_RSS'!AB375</f>
        <v>0</v>
      </c>
      <c r="G375" s="63">
        <f>'Data Catalogue 2023_RSS'!AC375</f>
        <v>0</v>
      </c>
      <c r="H375" s="63">
        <f>'Data Catalogue 2023_RSS'!AD375</f>
        <v>1</v>
      </c>
      <c r="I375" s="63">
        <f>'Data Catalogue 2023_RSS'!AE375</f>
        <v>1</v>
      </c>
      <c r="J375" s="63">
        <f t="shared" si="6"/>
        <v>4</v>
      </c>
    </row>
    <row r="376" spans="1:10" x14ac:dyDescent="0.2">
      <c r="A376" s="75" t="str">
        <f>'Data Catalogue 2023_RSS'!D376</f>
        <v>93.3</v>
      </c>
      <c r="B376" s="63">
        <f>'Data Catalogue 2023_RSS'!X376</f>
        <v>1</v>
      </c>
      <c r="C376" s="63">
        <f>'Data Catalogue 2023_RSS'!Y376</f>
        <v>1</v>
      </c>
      <c r="D376" s="63">
        <f>'Data Catalogue 2023_RSS'!Z376</f>
        <v>0</v>
      </c>
      <c r="E376" s="63">
        <f>'Data Catalogue 2023_RSS'!AA376</f>
        <v>0</v>
      </c>
      <c r="F376" s="63">
        <f>'Data Catalogue 2023_RSS'!AB376</f>
        <v>0</v>
      </c>
      <c r="G376" s="63">
        <f>'Data Catalogue 2023_RSS'!AC376</f>
        <v>0</v>
      </c>
      <c r="H376" s="63">
        <f>'Data Catalogue 2023_RSS'!AD376</f>
        <v>1</v>
      </c>
      <c r="I376" s="63">
        <f>'Data Catalogue 2023_RSS'!AE376</f>
        <v>1</v>
      </c>
      <c r="J376" s="63">
        <f t="shared" si="6"/>
        <v>4</v>
      </c>
    </row>
    <row r="377" spans="1:10" x14ac:dyDescent="0.2">
      <c r="A377" s="75" t="str">
        <f>'Data Catalogue 2023_RSS'!D377</f>
        <v>94.1</v>
      </c>
      <c r="B377" s="63">
        <f>'Data Catalogue 2023_RSS'!X377</f>
        <v>0</v>
      </c>
      <c r="C377" s="63">
        <f>'Data Catalogue 2023_RSS'!Y377</f>
        <v>1</v>
      </c>
      <c r="D377" s="63">
        <f>'Data Catalogue 2023_RSS'!Z377</f>
        <v>0</v>
      </c>
      <c r="E377" s="63">
        <f>'Data Catalogue 2023_RSS'!AA377</f>
        <v>1</v>
      </c>
      <c r="F377" s="63">
        <f>'Data Catalogue 2023_RSS'!AB377</f>
        <v>0</v>
      </c>
      <c r="G377" s="63">
        <f>'Data Catalogue 2023_RSS'!AC377</f>
        <v>0</v>
      </c>
      <c r="H377" s="63">
        <f>'Data Catalogue 2023_RSS'!AD377</f>
        <v>1</v>
      </c>
      <c r="I377" s="63">
        <f>'Data Catalogue 2023_RSS'!AE377</f>
        <v>1</v>
      </c>
      <c r="J377" s="63">
        <f t="shared" si="6"/>
        <v>4</v>
      </c>
    </row>
    <row r="378" spans="1:10" x14ac:dyDescent="0.2">
      <c r="A378" s="75" t="str">
        <f>'Data Catalogue 2023_RSS'!D378</f>
        <v>94.2</v>
      </c>
      <c r="B378" s="63">
        <f>'Data Catalogue 2023_RSS'!X378</f>
        <v>0</v>
      </c>
      <c r="C378" s="63">
        <f>'Data Catalogue 2023_RSS'!Y378</f>
        <v>1</v>
      </c>
      <c r="D378" s="63">
        <f>'Data Catalogue 2023_RSS'!Z378</f>
        <v>1</v>
      </c>
      <c r="E378" s="63">
        <f>'Data Catalogue 2023_RSS'!AA378</f>
        <v>1</v>
      </c>
      <c r="F378" s="63">
        <f>'Data Catalogue 2023_RSS'!AB378</f>
        <v>0</v>
      </c>
      <c r="G378" s="63">
        <f>'Data Catalogue 2023_RSS'!AC378</f>
        <v>0</v>
      </c>
      <c r="H378" s="63">
        <f>'Data Catalogue 2023_RSS'!AD378</f>
        <v>1</v>
      </c>
      <c r="I378" s="63">
        <f>'Data Catalogue 2023_RSS'!AE378</f>
        <v>1</v>
      </c>
      <c r="J378" s="63">
        <f t="shared" si="6"/>
        <v>5</v>
      </c>
    </row>
    <row r="379" spans="1:10" x14ac:dyDescent="0.2">
      <c r="A379" s="75" t="str">
        <f>'Data Catalogue 2023_RSS'!D379</f>
        <v>94.3</v>
      </c>
      <c r="B379" s="63">
        <f>'Data Catalogue 2023_RSS'!X379</f>
        <v>0</v>
      </c>
      <c r="C379" s="63">
        <f>'Data Catalogue 2023_RSS'!Y379</f>
        <v>1</v>
      </c>
      <c r="D379" s="63">
        <f>'Data Catalogue 2023_RSS'!Z379</f>
        <v>1</v>
      </c>
      <c r="E379" s="63">
        <f>'Data Catalogue 2023_RSS'!AA379</f>
        <v>1</v>
      </c>
      <c r="F379" s="63">
        <f>'Data Catalogue 2023_RSS'!AB379</f>
        <v>0</v>
      </c>
      <c r="G379" s="63">
        <f>'Data Catalogue 2023_RSS'!AC379</f>
        <v>0</v>
      </c>
      <c r="H379" s="63">
        <f>'Data Catalogue 2023_RSS'!AD379</f>
        <v>1</v>
      </c>
      <c r="I379" s="63">
        <f>'Data Catalogue 2023_RSS'!AE379</f>
        <v>1</v>
      </c>
      <c r="J379" s="63">
        <f t="shared" si="6"/>
        <v>5</v>
      </c>
    </row>
    <row r="380" spans="1:10" x14ac:dyDescent="0.2">
      <c r="A380" s="75" t="str">
        <f>'Data Catalogue 2023_RSS'!D380</f>
        <v>95.1</v>
      </c>
      <c r="B380" s="63">
        <f>'Data Catalogue 2023_RSS'!X380</f>
        <v>0</v>
      </c>
      <c r="C380" s="63">
        <f>'Data Catalogue 2023_RSS'!Y380</f>
        <v>1</v>
      </c>
      <c r="D380" s="63">
        <f>'Data Catalogue 2023_RSS'!Z380</f>
        <v>1</v>
      </c>
      <c r="E380" s="63">
        <f>'Data Catalogue 2023_RSS'!AA380</f>
        <v>0</v>
      </c>
      <c r="F380" s="63">
        <f>'Data Catalogue 2023_RSS'!AB380</f>
        <v>0</v>
      </c>
      <c r="G380" s="63">
        <f>'Data Catalogue 2023_RSS'!AC380</f>
        <v>0</v>
      </c>
      <c r="H380" s="63">
        <f>'Data Catalogue 2023_RSS'!AD380</f>
        <v>0</v>
      </c>
      <c r="I380" s="63">
        <f>'Data Catalogue 2023_RSS'!AE380</f>
        <v>0</v>
      </c>
      <c r="J380" s="63">
        <f t="shared" si="6"/>
        <v>2</v>
      </c>
    </row>
    <row r="381" spans="1:10" x14ac:dyDescent="0.2">
      <c r="A381" s="75" t="str">
        <f>'Data Catalogue 2023_RSS'!D381</f>
        <v>95.2</v>
      </c>
      <c r="B381" s="63">
        <f>'Data Catalogue 2023_RSS'!X381</f>
        <v>0</v>
      </c>
      <c r="C381" s="63">
        <f>'Data Catalogue 2023_RSS'!Y381</f>
        <v>1</v>
      </c>
      <c r="D381" s="63">
        <f>'Data Catalogue 2023_RSS'!Z381</f>
        <v>1</v>
      </c>
      <c r="E381" s="63">
        <f>'Data Catalogue 2023_RSS'!AA381</f>
        <v>0</v>
      </c>
      <c r="F381" s="63">
        <f>'Data Catalogue 2023_RSS'!AB381</f>
        <v>0</v>
      </c>
      <c r="G381" s="63">
        <f>'Data Catalogue 2023_RSS'!AC381</f>
        <v>0</v>
      </c>
      <c r="H381" s="63">
        <f>'Data Catalogue 2023_RSS'!AD381</f>
        <v>0</v>
      </c>
      <c r="I381" s="63">
        <f>'Data Catalogue 2023_RSS'!AE381</f>
        <v>0</v>
      </c>
      <c r="J381" s="63">
        <f t="shared" si="6"/>
        <v>2</v>
      </c>
    </row>
    <row r="382" spans="1:10" x14ac:dyDescent="0.2">
      <c r="A382" s="75" t="str">
        <f>'Data Catalogue 2023_RSS'!D382</f>
        <v>95.3</v>
      </c>
      <c r="B382" s="63">
        <f>'Data Catalogue 2023_RSS'!X382</f>
        <v>0</v>
      </c>
      <c r="C382" s="63">
        <f>'Data Catalogue 2023_RSS'!Y382</f>
        <v>1</v>
      </c>
      <c r="D382" s="63">
        <f>'Data Catalogue 2023_RSS'!Z382</f>
        <v>1</v>
      </c>
      <c r="E382" s="63">
        <f>'Data Catalogue 2023_RSS'!AA382</f>
        <v>0</v>
      </c>
      <c r="F382" s="63">
        <f>'Data Catalogue 2023_RSS'!AB382</f>
        <v>0</v>
      </c>
      <c r="G382" s="63">
        <f>'Data Catalogue 2023_RSS'!AC382</f>
        <v>0</v>
      </c>
      <c r="H382" s="63">
        <f>'Data Catalogue 2023_RSS'!AD382</f>
        <v>0</v>
      </c>
      <c r="I382" s="63">
        <f>'Data Catalogue 2023_RSS'!AE382</f>
        <v>0</v>
      </c>
      <c r="J382" s="63">
        <f t="shared" si="6"/>
        <v>2</v>
      </c>
    </row>
    <row r="383" spans="1:10" x14ac:dyDescent="0.2">
      <c r="A383" s="75" t="str">
        <f>'Data Catalogue 2023_RSS'!D383</f>
        <v>95.4</v>
      </c>
      <c r="B383" s="63">
        <f>'Data Catalogue 2023_RSS'!X383</f>
        <v>0</v>
      </c>
      <c r="C383" s="63">
        <f>'Data Catalogue 2023_RSS'!Y383</f>
        <v>1</v>
      </c>
      <c r="D383" s="63">
        <f>'Data Catalogue 2023_RSS'!Z383</f>
        <v>1</v>
      </c>
      <c r="E383" s="63">
        <f>'Data Catalogue 2023_RSS'!AA383</f>
        <v>0</v>
      </c>
      <c r="F383" s="63">
        <f>'Data Catalogue 2023_RSS'!AB383</f>
        <v>0</v>
      </c>
      <c r="G383" s="63">
        <f>'Data Catalogue 2023_RSS'!AC383</f>
        <v>0</v>
      </c>
      <c r="H383" s="63">
        <f>'Data Catalogue 2023_RSS'!AD383</f>
        <v>0</v>
      </c>
      <c r="I383" s="63">
        <f>'Data Catalogue 2023_RSS'!AE383</f>
        <v>0</v>
      </c>
      <c r="J383" s="63">
        <f t="shared" si="6"/>
        <v>2</v>
      </c>
    </row>
    <row r="384" spans="1:10" x14ac:dyDescent="0.2">
      <c r="A384" s="75" t="str">
        <f>'Data Catalogue 2023_RSS'!D384</f>
        <v>95.5</v>
      </c>
      <c r="B384" s="63">
        <f>'Data Catalogue 2023_RSS'!X384</f>
        <v>0</v>
      </c>
      <c r="C384" s="63">
        <f>'Data Catalogue 2023_RSS'!Y384</f>
        <v>1</v>
      </c>
      <c r="D384" s="63">
        <f>'Data Catalogue 2023_RSS'!Z384</f>
        <v>1</v>
      </c>
      <c r="E384" s="63">
        <f>'Data Catalogue 2023_RSS'!AA384</f>
        <v>0</v>
      </c>
      <c r="F384" s="63">
        <f>'Data Catalogue 2023_RSS'!AB384</f>
        <v>0</v>
      </c>
      <c r="G384" s="63">
        <f>'Data Catalogue 2023_RSS'!AC384</f>
        <v>0</v>
      </c>
      <c r="H384" s="63">
        <f>'Data Catalogue 2023_RSS'!AD384</f>
        <v>0</v>
      </c>
      <c r="I384" s="63">
        <f>'Data Catalogue 2023_RSS'!AE384</f>
        <v>0</v>
      </c>
      <c r="J384" s="63">
        <f t="shared" si="6"/>
        <v>2</v>
      </c>
    </row>
    <row r="385" spans="1:10" x14ac:dyDescent="0.2">
      <c r="A385" s="75" t="str">
        <f>'Data Catalogue 2023_RSS'!D385</f>
        <v>95.6</v>
      </c>
      <c r="B385" s="63">
        <f>'Data Catalogue 2023_RSS'!X385</f>
        <v>0</v>
      </c>
      <c r="C385" s="63">
        <f>'Data Catalogue 2023_RSS'!Y385</f>
        <v>1</v>
      </c>
      <c r="D385" s="63">
        <f>'Data Catalogue 2023_RSS'!Z385</f>
        <v>1</v>
      </c>
      <c r="E385" s="63">
        <f>'Data Catalogue 2023_RSS'!AA385</f>
        <v>0</v>
      </c>
      <c r="F385" s="63">
        <f>'Data Catalogue 2023_RSS'!AB385</f>
        <v>0</v>
      </c>
      <c r="G385" s="63">
        <f>'Data Catalogue 2023_RSS'!AC385</f>
        <v>0</v>
      </c>
      <c r="H385" s="63">
        <f>'Data Catalogue 2023_RSS'!AD385</f>
        <v>0</v>
      </c>
      <c r="I385" s="63">
        <f>'Data Catalogue 2023_RSS'!AE385</f>
        <v>0</v>
      </c>
      <c r="J385" s="63">
        <f t="shared" si="6"/>
        <v>2</v>
      </c>
    </row>
    <row r="386" spans="1:10" x14ac:dyDescent="0.2">
      <c r="A386" s="75" t="str">
        <f>'Data Catalogue 2023_RSS'!D386</f>
        <v>96.1</v>
      </c>
      <c r="B386" s="63">
        <f>'Data Catalogue 2023_RSS'!X386</f>
        <v>0</v>
      </c>
      <c r="C386" s="63">
        <f>'Data Catalogue 2023_RSS'!Y386</f>
        <v>1</v>
      </c>
      <c r="D386" s="63">
        <f>'Data Catalogue 2023_RSS'!Z386</f>
        <v>1</v>
      </c>
      <c r="E386" s="63">
        <f>'Data Catalogue 2023_RSS'!AA386</f>
        <v>0</v>
      </c>
      <c r="F386" s="63">
        <f>'Data Catalogue 2023_RSS'!AB386</f>
        <v>0</v>
      </c>
      <c r="G386" s="63">
        <f>'Data Catalogue 2023_RSS'!AC386</f>
        <v>0</v>
      </c>
      <c r="H386" s="63">
        <f>'Data Catalogue 2023_RSS'!AD386</f>
        <v>0</v>
      </c>
      <c r="I386" s="63">
        <f>'Data Catalogue 2023_RSS'!AE386</f>
        <v>0</v>
      </c>
      <c r="J386" s="63">
        <f t="shared" si="6"/>
        <v>2</v>
      </c>
    </row>
    <row r="387" spans="1:10" x14ac:dyDescent="0.2">
      <c r="A387" s="75" t="str">
        <f>'Data Catalogue 2023_RSS'!D387</f>
        <v>97.1</v>
      </c>
      <c r="B387" s="63">
        <f>'Data Catalogue 2023_RSS'!X387</f>
        <v>0</v>
      </c>
      <c r="C387" s="63">
        <f>'Data Catalogue 2023_RSS'!Y387</f>
        <v>1</v>
      </c>
      <c r="D387" s="63">
        <f>'Data Catalogue 2023_RSS'!Z387</f>
        <v>1</v>
      </c>
      <c r="E387" s="63">
        <f>'Data Catalogue 2023_RSS'!AA387</f>
        <v>0</v>
      </c>
      <c r="F387" s="63">
        <f>'Data Catalogue 2023_RSS'!AB387</f>
        <v>0</v>
      </c>
      <c r="G387" s="63">
        <f>'Data Catalogue 2023_RSS'!AC387</f>
        <v>0</v>
      </c>
      <c r="H387" s="63">
        <f>'Data Catalogue 2023_RSS'!AD387</f>
        <v>0</v>
      </c>
      <c r="I387" s="63">
        <f>'Data Catalogue 2023_RSS'!AE387</f>
        <v>0</v>
      </c>
      <c r="J387" s="63">
        <f t="shared" si="6"/>
        <v>2</v>
      </c>
    </row>
    <row r="388" spans="1:10" x14ac:dyDescent="0.2">
      <c r="A388" s="75" t="str">
        <f>'Data Catalogue 2023_RSS'!D388</f>
        <v>97.2</v>
      </c>
      <c r="B388" s="63">
        <f>'Data Catalogue 2023_RSS'!X388</f>
        <v>0</v>
      </c>
      <c r="C388" s="63">
        <f>'Data Catalogue 2023_RSS'!Y388</f>
        <v>1</v>
      </c>
      <c r="D388" s="63">
        <f>'Data Catalogue 2023_RSS'!Z388</f>
        <v>1</v>
      </c>
      <c r="E388" s="63">
        <f>'Data Catalogue 2023_RSS'!AA388</f>
        <v>0</v>
      </c>
      <c r="F388" s="63">
        <f>'Data Catalogue 2023_RSS'!AB388</f>
        <v>0</v>
      </c>
      <c r="G388" s="63">
        <f>'Data Catalogue 2023_RSS'!AC388</f>
        <v>0</v>
      </c>
      <c r="H388" s="63">
        <f>'Data Catalogue 2023_RSS'!AD388</f>
        <v>0</v>
      </c>
      <c r="I388" s="63">
        <f>'Data Catalogue 2023_RSS'!AE388</f>
        <v>0</v>
      </c>
      <c r="J388" s="63">
        <f t="shared" ref="J388:J451" si="7">SUM(B388:I388)</f>
        <v>2</v>
      </c>
    </row>
    <row r="389" spans="1:10" x14ac:dyDescent="0.2">
      <c r="A389" s="75" t="str">
        <f>'Data Catalogue 2023_RSS'!D389</f>
        <v>98.1</v>
      </c>
      <c r="B389" s="63">
        <f>'Data Catalogue 2023_RSS'!X389</f>
        <v>0</v>
      </c>
      <c r="C389" s="63">
        <f>'Data Catalogue 2023_RSS'!Y389</f>
        <v>1</v>
      </c>
      <c r="D389" s="63">
        <f>'Data Catalogue 2023_RSS'!Z389</f>
        <v>1</v>
      </c>
      <c r="E389" s="63">
        <f>'Data Catalogue 2023_RSS'!AA389</f>
        <v>0</v>
      </c>
      <c r="F389" s="63">
        <f>'Data Catalogue 2023_RSS'!AB389</f>
        <v>0</v>
      </c>
      <c r="G389" s="63">
        <f>'Data Catalogue 2023_RSS'!AC389</f>
        <v>0</v>
      </c>
      <c r="H389" s="63">
        <f>'Data Catalogue 2023_RSS'!AD389</f>
        <v>1</v>
      </c>
      <c r="I389" s="63">
        <f>'Data Catalogue 2023_RSS'!AE389</f>
        <v>0</v>
      </c>
      <c r="J389" s="63">
        <f t="shared" si="7"/>
        <v>3</v>
      </c>
    </row>
    <row r="390" spans="1:10" x14ac:dyDescent="0.2">
      <c r="A390" s="75" t="str">
        <f>'Data Catalogue 2023_RSS'!D390</f>
        <v>98.2</v>
      </c>
      <c r="B390" s="63">
        <f>'Data Catalogue 2023_RSS'!X390</f>
        <v>0</v>
      </c>
      <c r="C390" s="63">
        <f>'Data Catalogue 2023_RSS'!Y390</f>
        <v>1</v>
      </c>
      <c r="D390" s="63">
        <f>'Data Catalogue 2023_RSS'!Z390</f>
        <v>1</v>
      </c>
      <c r="E390" s="63">
        <f>'Data Catalogue 2023_RSS'!AA390</f>
        <v>1</v>
      </c>
      <c r="F390" s="63">
        <f>'Data Catalogue 2023_RSS'!AB390</f>
        <v>0</v>
      </c>
      <c r="G390" s="63">
        <f>'Data Catalogue 2023_RSS'!AC390</f>
        <v>0</v>
      </c>
      <c r="H390" s="63">
        <f>'Data Catalogue 2023_RSS'!AD390</f>
        <v>1</v>
      </c>
      <c r="I390" s="63">
        <f>'Data Catalogue 2023_RSS'!AE390</f>
        <v>1</v>
      </c>
      <c r="J390" s="63">
        <f t="shared" si="7"/>
        <v>5</v>
      </c>
    </row>
    <row r="391" spans="1:10" x14ac:dyDescent="0.2">
      <c r="A391" s="75" t="str">
        <f>'Data Catalogue 2023_RSS'!D391</f>
        <v>98.3</v>
      </c>
      <c r="B391" s="63">
        <f>'Data Catalogue 2023_RSS'!X391</f>
        <v>1</v>
      </c>
      <c r="C391" s="63">
        <f>'Data Catalogue 2023_RSS'!Y391</f>
        <v>1</v>
      </c>
      <c r="D391" s="63">
        <f>'Data Catalogue 2023_RSS'!Z391</f>
        <v>1</v>
      </c>
      <c r="E391" s="63">
        <f>'Data Catalogue 2023_RSS'!AA391</f>
        <v>0</v>
      </c>
      <c r="F391" s="63">
        <f>'Data Catalogue 2023_RSS'!AB391</f>
        <v>0</v>
      </c>
      <c r="G391" s="63">
        <f>'Data Catalogue 2023_RSS'!AC391</f>
        <v>0</v>
      </c>
      <c r="H391" s="63">
        <f>'Data Catalogue 2023_RSS'!AD391</f>
        <v>1</v>
      </c>
      <c r="I391" s="63">
        <f>'Data Catalogue 2023_RSS'!AE391</f>
        <v>1</v>
      </c>
      <c r="J391" s="63">
        <f t="shared" si="7"/>
        <v>5</v>
      </c>
    </row>
    <row r="392" spans="1:10" x14ac:dyDescent="0.2">
      <c r="A392" s="75" t="str">
        <f>'Data Catalogue 2023_RSS'!D392</f>
        <v>98.4</v>
      </c>
      <c r="B392" s="63">
        <f>'Data Catalogue 2023_RSS'!X392</f>
        <v>0</v>
      </c>
      <c r="C392" s="63">
        <f>'Data Catalogue 2023_RSS'!Y392</f>
        <v>1</v>
      </c>
      <c r="D392" s="63">
        <f>'Data Catalogue 2023_RSS'!Z392</f>
        <v>1</v>
      </c>
      <c r="E392" s="63">
        <f>'Data Catalogue 2023_RSS'!AA392</f>
        <v>0</v>
      </c>
      <c r="F392" s="63">
        <f>'Data Catalogue 2023_RSS'!AB392</f>
        <v>0</v>
      </c>
      <c r="G392" s="63">
        <f>'Data Catalogue 2023_RSS'!AC392</f>
        <v>0</v>
      </c>
      <c r="H392" s="63">
        <f>'Data Catalogue 2023_RSS'!AD392</f>
        <v>0</v>
      </c>
      <c r="I392" s="63">
        <f>'Data Catalogue 2023_RSS'!AE392</f>
        <v>0</v>
      </c>
      <c r="J392" s="63">
        <f t="shared" si="7"/>
        <v>2</v>
      </c>
    </row>
    <row r="393" spans="1:10" x14ac:dyDescent="0.2">
      <c r="A393" s="75" t="str">
        <f>'Data Catalogue 2023_RSS'!D393</f>
        <v>98.5</v>
      </c>
      <c r="B393" s="63">
        <f>'Data Catalogue 2023_RSS'!X393</f>
        <v>0</v>
      </c>
      <c r="C393" s="63">
        <f>'Data Catalogue 2023_RSS'!Y393</f>
        <v>1</v>
      </c>
      <c r="D393" s="63">
        <f>'Data Catalogue 2023_RSS'!Z393</f>
        <v>1</v>
      </c>
      <c r="E393" s="63">
        <f>'Data Catalogue 2023_RSS'!AA393</f>
        <v>0</v>
      </c>
      <c r="F393" s="63">
        <f>'Data Catalogue 2023_RSS'!AB393</f>
        <v>0</v>
      </c>
      <c r="G393" s="63">
        <f>'Data Catalogue 2023_RSS'!AC393</f>
        <v>0</v>
      </c>
      <c r="H393" s="63">
        <f>'Data Catalogue 2023_RSS'!AD393</f>
        <v>0</v>
      </c>
      <c r="I393" s="63">
        <f>'Data Catalogue 2023_RSS'!AE393</f>
        <v>0</v>
      </c>
      <c r="J393" s="63">
        <f t="shared" si="7"/>
        <v>2</v>
      </c>
    </row>
    <row r="394" spans="1:10" x14ac:dyDescent="0.2">
      <c r="A394" s="75" t="str">
        <f>'Data Catalogue 2023_RSS'!D394</f>
        <v>98.6</v>
      </c>
      <c r="B394" s="63">
        <f>'Data Catalogue 2023_RSS'!X394</f>
        <v>0</v>
      </c>
      <c r="C394" s="63">
        <f>'Data Catalogue 2023_RSS'!Y394</f>
        <v>1</v>
      </c>
      <c r="D394" s="63">
        <f>'Data Catalogue 2023_RSS'!Z394</f>
        <v>1</v>
      </c>
      <c r="E394" s="63">
        <f>'Data Catalogue 2023_RSS'!AA394</f>
        <v>0</v>
      </c>
      <c r="F394" s="63">
        <f>'Data Catalogue 2023_RSS'!AB394</f>
        <v>0</v>
      </c>
      <c r="G394" s="63">
        <f>'Data Catalogue 2023_RSS'!AC394</f>
        <v>0</v>
      </c>
      <c r="H394" s="63">
        <f>'Data Catalogue 2023_RSS'!AD394</f>
        <v>0</v>
      </c>
      <c r="I394" s="63">
        <f>'Data Catalogue 2023_RSS'!AE394</f>
        <v>0</v>
      </c>
      <c r="J394" s="63">
        <f t="shared" si="7"/>
        <v>2</v>
      </c>
    </row>
    <row r="395" spans="1:10" x14ac:dyDescent="0.2">
      <c r="A395" s="75" t="str">
        <f>'Data Catalogue 2023_RSS'!D395</f>
        <v>98.7</v>
      </c>
      <c r="B395" s="63">
        <f>'Data Catalogue 2023_RSS'!X395</f>
        <v>0</v>
      </c>
      <c r="C395" s="63">
        <f>'Data Catalogue 2023_RSS'!Y395</f>
        <v>1</v>
      </c>
      <c r="D395" s="63">
        <f>'Data Catalogue 2023_RSS'!Z395</f>
        <v>1</v>
      </c>
      <c r="E395" s="63">
        <f>'Data Catalogue 2023_RSS'!AA395</f>
        <v>0</v>
      </c>
      <c r="F395" s="63">
        <f>'Data Catalogue 2023_RSS'!AB395</f>
        <v>0</v>
      </c>
      <c r="G395" s="63">
        <f>'Data Catalogue 2023_RSS'!AC395</f>
        <v>0</v>
      </c>
      <c r="H395" s="63">
        <f>'Data Catalogue 2023_RSS'!AD395</f>
        <v>0</v>
      </c>
      <c r="I395" s="63">
        <f>'Data Catalogue 2023_RSS'!AE395</f>
        <v>0</v>
      </c>
      <c r="J395" s="63">
        <f t="shared" si="7"/>
        <v>2</v>
      </c>
    </row>
    <row r="396" spans="1:10" x14ac:dyDescent="0.2">
      <c r="A396" s="75" t="str">
        <f>'Data Catalogue 2023_RSS'!D396</f>
        <v>98.8</v>
      </c>
      <c r="B396" s="63">
        <f>'Data Catalogue 2023_RSS'!X396</f>
        <v>0</v>
      </c>
      <c r="C396" s="63">
        <f>'Data Catalogue 2023_RSS'!Y396</f>
        <v>1</v>
      </c>
      <c r="D396" s="63">
        <f>'Data Catalogue 2023_RSS'!Z396</f>
        <v>1</v>
      </c>
      <c r="E396" s="63">
        <f>'Data Catalogue 2023_RSS'!AA396</f>
        <v>0</v>
      </c>
      <c r="F396" s="63">
        <f>'Data Catalogue 2023_RSS'!AB396</f>
        <v>0</v>
      </c>
      <c r="G396" s="63">
        <f>'Data Catalogue 2023_RSS'!AC396</f>
        <v>0</v>
      </c>
      <c r="H396" s="63">
        <f>'Data Catalogue 2023_RSS'!AD396</f>
        <v>0</v>
      </c>
      <c r="I396" s="63">
        <f>'Data Catalogue 2023_RSS'!AE396</f>
        <v>0</v>
      </c>
      <c r="J396" s="63">
        <f t="shared" si="7"/>
        <v>2</v>
      </c>
    </row>
    <row r="397" spans="1:10" x14ac:dyDescent="0.2">
      <c r="A397" s="75" t="str">
        <f>'Data Catalogue 2023_RSS'!D397</f>
        <v>98.9</v>
      </c>
      <c r="B397" s="63">
        <f>'Data Catalogue 2023_RSS'!X397</f>
        <v>0</v>
      </c>
      <c r="C397" s="63">
        <f>'Data Catalogue 2023_RSS'!Y397</f>
        <v>1</v>
      </c>
      <c r="D397" s="63">
        <f>'Data Catalogue 2023_RSS'!Z397</f>
        <v>1</v>
      </c>
      <c r="E397" s="63">
        <f>'Data Catalogue 2023_RSS'!AA397</f>
        <v>0</v>
      </c>
      <c r="F397" s="63">
        <f>'Data Catalogue 2023_RSS'!AB397</f>
        <v>0</v>
      </c>
      <c r="G397" s="63">
        <f>'Data Catalogue 2023_RSS'!AC397</f>
        <v>0</v>
      </c>
      <c r="H397" s="63">
        <f>'Data Catalogue 2023_RSS'!AD397</f>
        <v>1</v>
      </c>
      <c r="I397" s="63">
        <f>'Data Catalogue 2023_RSS'!AE397</f>
        <v>0</v>
      </c>
      <c r="J397" s="63">
        <f t="shared" si="7"/>
        <v>3</v>
      </c>
    </row>
    <row r="398" spans="1:10" x14ac:dyDescent="0.2">
      <c r="A398" s="75" t="str">
        <f>'Data Catalogue 2023_RSS'!D398</f>
        <v>99.1</v>
      </c>
      <c r="B398" s="63">
        <f>'Data Catalogue 2023_RSS'!X398</f>
        <v>0</v>
      </c>
      <c r="C398" s="63">
        <f>'Data Catalogue 2023_RSS'!Y398</f>
        <v>0</v>
      </c>
      <c r="D398" s="63">
        <f>'Data Catalogue 2023_RSS'!Z398</f>
        <v>0</v>
      </c>
      <c r="E398" s="63">
        <f>'Data Catalogue 2023_RSS'!AA398</f>
        <v>1</v>
      </c>
      <c r="F398" s="63">
        <f>'Data Catalogue 2023_RSS'!AB398</f>
        <v>0</v>
      </c>
      <c r="G398" s="63">
        <f>'Data Catalogue 2023_RSS'!AC398</f>
        <v>0</v>
      </c>
      <c r="H398" s="63">
        <f>'Data Catalogue 2023_RSS'!AD398</f>
        <v>0</v>
      </c>
      <c r="I398" s="63">
        <f>'Data Catalogue 2023_RSS'!AE398</f>
        <v>0</v>
      </c>
      <c r="J398" s="63">
        <f t="shared" si="7"/>
        <v>1</v>
      </c>
    </row>
    <row r="399" spans="1:10" x14ac:dyDescent="0.2">
      <c r="A399" s="75" t="str">
        <f>'Data Catalogue 2023_RSS'!D399</f>
        <v>100.1</v>
      </c>
      <c r="B399" s="63">
        <f>'Data Catalogue 2023_RSS'!X399</f>
        <v>0</v>
      </c>
      <c r="C399" s="63">
        <f>'Data Catalogue 2023_RSS'!Y399</f>
        <v>1</v>
      </c>
      <c r="D399" s="63">
        <f>'Data Catalogue 2023_RSS'!Z399</f>
        <v>1</v>
      </c>
      <c r="E399" s="63">
        <f>'Data Catalogue 2023_RSS'!AA399</f>
        <v>0</v>
      </c>
      <c r="F399" s="63">
        <f>'Data Catalogue 2023_RSS'!AB399</f>
        <v>0</v>
      </c>
      <c r="G399" s="63">
        <f>'Data Catalogue 2023_RSS'!AC399</f>
        <v>0</v>
      </c>
      <c r="H399" s="63">
        <f>'Data Catalogue 2023_RSS'!AD399</f>
        <v>0</v>
      </c>
      <c r="I399" s="63">
        <f>'Data Catalogue 2023_RSS'!AE399</f>
        <v>0</v>
      </c>
      <c r="J399" s="63">
        <f t="shared" si="7"/>
        <v>2</v>
      </c>
    </row>
    <row r="400" spans="1:10" x14ac:dyDescent="0.2">
      <c r="A400" s="75" t="str">
        <f>'Data Catalogue 2023_RSS'!D400</f>
        <v>100.2</v>
      </c>
      <c r="B400" s="63">
        <f>'Data Catalogue 2023_RSS'!X400</f>
        <v>0</v>
      </c>
      <c r="C400" s="63">
        <f>'Data Catalogue 2023_RSS'!Y400</f>
        <v>1</v>
      </c>
      <c r="D400" s="63">
        <f>'Data Catalogue 2023_RSS'!Z400</f>
        <v>1</v>
      </c>
      <c r="E400" s="63">
        <f>'Data Catalogue 2023_RSS'!AA400</f>
        <v>0</v>
      </c>
      <c r="F400" s="63">
        <f>'Data Catalogue 2023_RSS'!AB400</f>
        <v>0</v>
      </c>
      <c r="G400" s="63">
        <f>'Data Catalogue 2023_RSS'!AC400</f>
        <v>0</v>
      </c>
      <c r="H400" s="63">
        <f>'Data Catalogue 2023_RSS'!AD400</f>
        <v>0</v>
      </c>
      <c r="I400" s="63">
        <f>'Data Catalogue 2023_RSS'!AE400</f>
        <v>0</v>
      </c>
      <c r="J400" s="63">
        <f t="shared" si="7"/>
        <v>2</v>
      </c>
    </row>
    <row r="401" spans="1:10" x14ac:dyDescent="0.2">
      <c r="A401" s="75" t="str">
        <f>'Data Catalogue 2023_RSS'!D401</f>
        <v>100.3</v>
      </c>
      <c r="B401" s="63">
        <f>'Data Catalogue 2023_RSS'!X401</f>
        <v>0</v>
      </c>
      <c r="C401" s="63">
        <f>'Data Catalogue 2023_RSS'!Y401</f>
        <v>1</v>
      </c>
      <c r="D401" s="63">
        <f>'Data Catalogue 2023_RSS'!Z401</f>
        <v>1</v>
      </c>
      <c r="E401" s="63">
        <f>'Data Catalogue 2023_RSS'!AA401</f>
        <v>1</v>
      </c>
      <c r="F401" s="63">
        <f>'Data Catalogue 2023_RSS'!AB401</f>
        <v>0</v>
      </c>
      <c r="G401" s="63">
        <f>'Data Catalogue 2023_RSS'!AC401</f>
        <v>0</v>
      </c>
      <c r="H401" s="63">
        <f>'Data Catalogue 2023_RSS'!AD401</f>
        <v>1</v>
      </c>
      <c r="I401" s="63">
        <f>'Data Catalogue 2023_RSS'!AE401</f>
        <v>1</v>
      </c>
      <c r="J401" s="63">
        <f t="shared" si="7"/>
        <v>5</v>
      </c>
    </row>
    <row r="402" spans="1:10" x14ac:dyDescent="0.2">
      <c r="A402" s="75" t="str">
        <f>'Data Catalogue 2023_RSS'!D402</f>
        <v>100.4</v>
      </c>
      <c r="B402" s="63">
        <f>'Data Catalogue 2023_RSS'!X402</f>
        <v>0</v>
      </c>
      <c r="C402" s="63">
        <f>'Data Catalogue 2023_RSS'!Y402</f>
        <v>1</v>
      </c>
      <c r="D402" s="63">
        <f>'Data Catalogue 2023_RSS'!Z402</f>
        <v>1</v>
      </c>
      <c r="E402" s="63">
        <f>'Data Catalogue 2023_RSS'!AA402</f>
        <v>1</v>
      </c>
      <c r="F402" s="63">
        <f>'Data Catalogue 2023_RSS'!AB402</f>
        <v>0</v>
      </c>
      <c r="G402" s="63">
        <f>'Data Catalogue 2023_RSS'!AC402</f>
        <v>0</v>
      </c>
      <c r="H402" s="63">
        <f>'Data Catalogue 2023_RSS'!AD402</f>
        <v>1</v>
      </c>
      <c r="I402" s="63">
        <f>'Data Catalogue 2023_RSS'!AE402</f>
        <v>1</v>
      </c>
      <c r="J402" s="63">
        <f t="shared" si="7"/>
        <v>5</v>
      </c>
    </row>
    <row r="403" spans="1:10" x14ac:dyDescent="0.2">
      <c r="A403" s="75" t="str">
        <f>'Data Catalogue 2023_RSS'!D403</f>
        <v>101.1</v>
      </c>
      <c r="B403" s="63">
        <f>'Data Catalogue 2023_RSS'!X403</f>
        <v>1</v>
      </c>
      <c r="C403" s="63">
        <f>'Data Catalogue 2023_RSS'!Y403</f>
        <v>1</v>
      </c>
      <c r="D403" s="63">
        <f>'Data Catalogue 2023_RSS'!Z403</f>
        <v>1</v>
      </c>
      <c r="E403" s="63">
        <f>'Data Catalogue 2023_RSS'!AA403</f>
        <v>1</v>
      </c>
      <c r="F403" s="63">
        <f>'Data Catalogue 2023_RSS'!AB403</f>
        <v>1</v>
      </c>
      <c r="G403" s="63">
        <f>'Data Catalogue 2023_RSS'!AC403</f>
        <v>0</v>
      </c>
      <c r="H403" s="63">
        <f>'Data Catalogue 2023_RSS'!AD403</f>
        <v>1</v>
      </c>
      <c r="I403" s="63">
        <f>'Data Catalogue 2023_RSS'!AE403</f>
        <v>1</v>
      </c>
      <c r="J403" s="63">
        <f t="shared" si="7"/>
        <v>7</v>
      </c>
    </row>
    <row r="404" spans="1:10" x14ac:dyDescent="0.2">
      <c r="A404" s="75" t="str">
        <f>'Data Catalogue 2023_RSS'!D404</f>
        <v>101.2</v>
      </c>
      <c r="B404" s="63">
        <f>'Data Catalogue 2023_RSS'!X404</f>
        <v>1</v>
      </c>
      <c r="C404" s="63">
        <f>'Data Catalogue 2023_RSS'!Y404</f>
        <v>1</v>
      </c>
      <c r="D404" s="63">
        <f>'Data Catalogue 2023_RSS'!Z404</f>
        <v>1</v>
      </c>
      <c r="E404" s="63">
        <f>'Data Catalogue 2023_RSS'!AA404</f>
        <v>1</v>
      </c>
      <c r="F404" s="63">
        <f>'Data Catalogue 2023_RSS'!AB404</f>
        <v>1</v>
      </c>
      <c r="G404" s="63">
        <f>'Data Catalogue 2023_RSS'!AC404</f>
        <v>0</v>
      </c>
      <c r="H404" s="63">
        <f>'Data Catalogue 2023_RSS'!AD404</f>
        <v>1</v>
      </c>
      <c r="I404" s="63">
        <f>'Data Catalogue 2023_RSS'!AE404</f>
        <v>1</v>
      </c>
      <c r="J404" s="63">
        <f t="shared" si="7"/>
        <v>7</v>
      </c>
    </row>
    <row r="405" spans="1:10" x14ac:dyDescent="0.2">
      <c r="A405" s="75" t="str">
        <f>'Data Catalogue 2023_RSS'!D405</f>
        <v>101.3</v>
      </c>
      <c r="B405" s="63">
        <f>'Data Catalogue 2023_RSS'!X405</f>
        <v>1</v>
      </c>
      <c r="C405" s="63">
        <f>'Data Catalogue 2023_RSS'!Y405</f>
        <v>1</v>
      </c>
      <c r="D405" s="63">
        <f>'Data Catalogue 2023_RSS'!Z405</f>
        <v>1</v>
      </c>
      <c r="E405" s="63">
        <f>'Data Catalogue 2023_RSS'!AA405</f>
        <v>1</v>
      </c>
      <c r="F405" s="63">
        <f>'Data Catalogue 2023_RSS'!AB405</f>
        <v>1</v>
      </c>
      <c r="G405" s="63">
        <f>'Data Catalogue 2023_RSS'!AC405</f>
        <v>0</v>
      </c>
      <c r="H405" s="63">
        <f>'Data Catalogue 2023_RSS'!AD405</f>
        <v>1</v>
      </c>
      <c r="I405" s="63">
        <f>'Data Catalogue 2023_RSS'!AE405</f>
        <v>1</v>
      </c>
      <c r="J405" s="63">
        <f t="shared" si="7"/>
        <v>7</v>
      </c>
    </row>
    <row r="406" spans="1:10" x14ac:dyDescent="0.2">
      <c r="A406" s="75" t="str">
        <f>'Data Catalogue 2023_RSS'!D406</f>
        <v>102.1</v>
      </c>
      <c r="B406" s="63">
        <f>'Data Catalogue 2023_RSS'!X406</f>
        <v>1</v>
      </c>
      <c r="C406" s="63">
        <f>'Data Catalogue 2023_RSS'!Y406</f>
        <v>1</v>
      </c>
      <c r="D406" s="63">
        <f>'Data Catalogue 2023_RSS'!Z406</f>
        <v>1</v>
      </c>
      <c r="E406" s="63">
        <f>'Data Catalogue 2023_RSS'!AA406</f>
        <v>1</v>
      </c>
      <c r="F406" s="63">
        <f>'Data Catalogue 2023_RSS'!AB406</f>
        <v>1</v>
      </c>
      <c r="G406" s="63">
        <f>'Data Catalogue 2023_RSS'!AC406</f>
        <v>0</v>
      </c>
      <c r="H406" s="63">
        <f>'Data Catalogue 2023_RSS'!AD406</f>
        <v>1</v>
      </c>
      <c r="I406" s="63">
        <f>'Data Catalogue 2023_RSS'!AE406</f>
        <v>1</v>
      </c>
      <c r="J406" s="63">
        <f t="shared" si="7"/>
        <v>7</v>
      </c>
    </row>
    <row r="407" spans="1:10" x14ac:dyDescent="0.2">
      <c r="A407" s="75" t="str">
        <f>'Data Catalogue 2023_RSS'!D407</f>
        <v>102.2</v>
      </c>
      <c r="B407" s="63">
        <f>'Data Catalogue 2023_RSS'!X407</f>
        <v>1</v>
      </c>
      <c r="C407" s="63">
        <f>'Data Catalogue 2023_RSS'!Y407</f>
        <v>1</v>
      </c>
      <c r="D407" s="63">
        <f>'Data Catalogue 2023_RSS'!Z407</f>
        <v>1</v>
      </c>
      <c r="E407" s="63">
        <f>'Data Catalogue 2023_RSS'!AA407</f>
        <v>1</v>
      </c>
      <c r="F407" s="63">
        <f>'Data Catalogue 2023_RSS'!AB407</f>
        <v>1</v>
      </c>
      <c r="G407" s="63">
        <f>'Data Catalogue 2023_RSS'!AC407</f>
        <v>0</v>
      </c>
      <c r="H407" s="63">
        <f>'Data Catalogue 2023_RSS'!AD407</f>
        <v>1</v>
      </c>
      <c r="I407" s="63">
        <f>'Data Catalogue 2023_RSS'!AE407</f>
        <v>1</v>
      </c>
      <c r="J407" s="63">
        <f t="shared" si="7"/>
        <v>7</v>
      </c>
    </row>
    <row r="408" spans="1:10" x14ac:dyDescent="0.2">
      <c r="A408" s="75" t="str">
        <f>'Data Catalogue 2023_RSS'!D408</f>
        <v>103.1</v>
      </c>
      <c r="B408" s="63">
        <f>'Data Catalogue 2023_RSS'!X408</f>
        <v>1</v>
      </c>
      <c r="C408" s="63">
        <f>'Data Catalogue 2023_RSS'!Y408</f>
        <v>1</v>
      </c>
      <c r="D408" s="63">
        <f>'Data Catalogue 2023_RSS'!Z408</f>
        <v>0</v>
      </c>
      <c r="E408" s="63">
        <f>'Data Catalogue 2023_RSS'!AA408</f>
        <v>0</v>
      </c>
      <c r="F408" s="63">
        <f>'Data Catalogue 2023_RSS'!AB408</f>
        <v>1</v>
      </c>
      <c r="G408" s="63">
        <f>'Data Catalogue 2023_RSS'!AC408</f>
        <v>1</v>
      </c>
      <c r="H408" s="63">
        <f>'Data Catalogue 2023_RSS'!AD408</f>
        <v>1</v>
      </c>
      <c r="I408" s="63">
        <f>'Data Catalogue 2023_RSS'!AE408</f>
        <v>0</v>
      </c>
      <c r="J408" s="63">
        <f t="shared" si="7"/>
        <v>5</v>
      </c>
    </row>
    <row r="409" spans="1:10" x14ac:dyDescent="0.2">
      <c r="A409" s="75" t="str">
        <f>'Data Catalogue 2023_RSS'!D409</f>
        <v>103.2</v>
      </c>
      <c r="B409" s="63">
        <f>'Data Catalogue 2023_RSS'!X409</f>
        <v>1</v>
      </c>
      <c r="C409" s="63">
        <f>'Data Catalogue 2023_RSS'!Y409</f>
        <v>1</v>
      </c>
      <c r="D409" s="63">
        <f>'Data Catalogue 2023_RSS'!Z409</f>
        <v>0</v>
      </c>
      <c r="E409" s="63">
        <f>'Data Catalogue 2023_RSS'!AA409</f>
        <v>0</v>
      </c>
      <c r="F409" s="63">
        <f>'Data Catalogue 2023_RSS'!AB409</f>
        <v>1</v>
      </c>
      <c r="G409" s="63">
        <f>'Data Catalogue 2023_RSS'!AC409</f>
        <v>1</v>
      </c>
      <c r="H409" s="63">
        <f>'Data Catalogue 2023_RSS'!AD409</f>
        <v>1</v>
      </c>
      <c r="I409" s="63">
        <f>'Data Catalogue 2023_RSS'!AE409</f>
        <v>0</v>
      </c>
      <c r="J409" s="63">
        <f t="shared" si="7"/>
        <v>5</v>
      </c>
    </row>
    <row r="410" spans="1:10" x14ac:dyDescent="0.2">
      <c r="A410" s="75" t="str">
        <f>'Data Catalogue 2023_RSS'!D410</f>
        <v>104.1</v>
      </c>
      <c r="B410" s="63">
        <f>'Data Catalogue 2023_RSS'!X410</f>
        <v>1</v>
      </c>
      <c r="C410" s="63">
        <f>'Data Catalogue 2023_RSS'!Y410</f>
        <v>1</v>
      </c>
      <c r="D410" s="63">
        <f>'Data Catalogue 2023_RSS'!Z410</f>
        <v>0</v>
      </c>
      <c r="E410" s="63">
        <f>'Data Catalogue 2023_RSS'!AA410</f>
        <v>0</v>
      </c>
      <c r="F410" s="63">
        <f>'Data Catalogue 2023_RSS'!AB410</f>
        <v>1</v>
      </c>
      <c r="G410" s="63">
        <f>'Data Catalogue 2023_RSS'!AC410</f>
        <v>1</v>
      </c>
      <c r="H410" s="63">
        <f>'Data Catalogue 2023_RSS'!AD410</f>
        <v>1</v>
      </c>
      <c r="I410" s="63">
        <f>'Data Catalogue 2023_RSS'!AE410</f>
        <v>0</v>
      </c>
      <c r="J410" s="63">
        <f t="shared" si="7"/>
        <v>5</v>
      </c>
    </row>
    <row r="411" spans="1:10" x14ac:dyDescent="0.2">
      <c r="A411" s="75" t="str">
        <f>'Data Catalogue 2023_RSS'!D411</f>
        <v>104.2</v>
      </c>
      <c r="B411" s="63">
        <f>'Data Catalogue 2023_RSS'!X411</f>
        <v>1</v>
      </c>
      <c r="C411" s="63">
        <f>'Data Catalogue 2023_RSS'!Y411</f>
        <v>1</v>
      </c>
      <c r="D411" s="63">
        <f>'Data Catalogue 2023_RSS'!Z411</f>
        <v>0</v>
      </c>
      <c r="E411" s="63">
        <f>'Data Catalogue 2023_RSS'!AA411</f>
        <v>0</v>
      </c>
      <c r="F411" s="63">
        <f>'Data Catalogue 2023_RSS'!AB411</f>
        <v>1</v>
      </c>
      <c r="G411" s="63">
        <f>'Data Catalogue 2023_RSS'!AC411</f>
        <v>1</v>
      </c>
      <c r="H411" s="63">
        <f>'Data Catalogue 2023_RSS'!AD411</f>
        <v>1</v>
      </c>
      <c r="I411" s="63">
        <f>'Data Catalogue 2023_RSS'!AE411</f>
        <v>0</v>
      </c>
      <c r="J411" s="63">
        <f t="shared" si="7"/>
        <v>5</v>
      </c>
    </row>
    <row r="412" spans="1:10" x14ac:dyDescent="0.2">
      <c r="A412" s="75" t="str">
        <f>'Data Catalogue 2023_RSS'!D412</f>
        <v>104.3</v>
      </c>
      <c r="B412" s="63">
        <f>'Data Catalogue 2023_RSS'!X412</f>
        <v>1</v>
      </c>
      <c r="C412" s="63">
        <f>'Data Catalogue 2023_RSS'!Y412</f>
        <v>1</v>
      </c>
      <c r="D412" s="63">
        <f>'Data Catalogue 2023_RSS'!Z412</f>
        <v>0</v>
      </c>
      <c r="E412" s="63">
        <f>'Data Catalogue 2023_RSS'!AA412</f>
        <v>0</v>
      </c>
      <c r="F412" s="63">
        <f>'Data Catalogue 2023_RSS'!AB412</f>
        <v>1</v>
      </c>
      <c r="G412" s="63">
        <f>'Data Catalogue 2023_RSS'!AC412</f>
        <v>1</v>
      </c>
      <c r="H412" s="63">
        <f>'Data Catalogue 2023_RSS'!AD412</f>
        <v>1</v>
      </c>
      <c r="I412" s="63">
        <f>'Data Catalogue 2023_RSS'!AE412</f>
        <v>0</v>
      </c>
      <c r="J412" s="63">
        <f t="shared" si="7"/>
        <v>5</v>
      </c>
    </row>
    <row r="413" spans="1:10" x14ac:dyDescent="0.2">
      <c r="A413" s="75" t="str">
        <f>'Data Catalogue 2023_RSS'!D413</f>
        <v>104.4</v>
      </c>
      <c r="B413" s="63">
        <f>'Data Catalogue 2023_RSS'!X413</f>
        <v>1</v>
      </c>
      <c r="C413" s="63">
        <f>'Data Catalogue 2023_RSS'!Y413</f>
        <v>1</v>
      </c>
      <c r="D413" s="63">
        <f>'Data Catalogue 2023_RSS'!Z413</f>
        <v>0</v>
      </c>
      <c r="E413" s="63">
        <f>'Data Catalogue 2023_RSS'!AA413</f>
        <v>0</v>
      </c>
      <c r="F413" s="63">
        <f>'Data Catalogue 2023_RSS'!AB413</f>
        <v>1</v>
      </c>
      <c r="G413" s="63">
        <f>'Data Catalogue 2023_RSS'!AC413</f>
        <v>1</v>
      </c>
      <c r="H413" s="63">
        <f>'Data Catalogue 2023_RSS'!AD413</f>
        <v>1</v>
      </c>
      <c r="I413" s="63">
        <f>'Data Catalogue 2023_RSS'!AE413</f>
        <v>0</v>
      </c>
      <c r="J413" s="63">
        <f t="shared" si="7"/>
        <v>5</v>
      </c>
    </row>
    <row r="414" spans="1:10" x14ac:dyDescent="0.2">
      <c r="A414" s="75" t="str">
        <f>'Data Catalogue 2023_RSS'!D414</f>
        <v>104.5</v>
      </c>
      <c r="B414" s="63">
        <f>'Data Catalogue 2023_RSS'!X414</f>
        <v>1</v>
      </c>
      <c r="C414" s="63">
        <f>'Data Catalogue 2023_RSS'!Y414</f>
        <v>1</v>
      </c>
      <c r="D414" s="63">
        <f>'Data Catalogue 2023_RSS'!Z414</f>
        <v>0</v>
      </c>
      <c r="E414" s="63">
        <f>'Data Catalogue 2023_RSS'!AA414</f>
        <v>0</v>
      </c>
      <c r="F414" s="63">
        <f>'Data Catalogue 2023_RSS'!AB414</f>
        <v>1</v>
      </c>
      <c r="G414" s="63">
        <f>'Data Catalogue 2023_RSS'!AC414</f>
        <v>1</v>
      </c>
      <c r="H414" s="63">
        <f>'Data Catalogue 2023_RSS'!AD414</f>
        <v>1</v>
      </c>
      <c r="I414" s="63">
        <f>'Data Catalogue 2023_RSS'!AE414</f>
        <v>0</v>
      </c>
      <c r="J414" s="63">
        <f t="shared" si="7"/>
        <v>5</v>
      </c>
    </row>
    <row r="415" spans="1:10" x14ac:dyDescent="0.2">
      <c r="A415" s="75" t="str">
        <f>'Data Catalogue 2023_RSS'!D415</f>
        <v>105.1</v>
      </c>
      <c r="B415" s="63">
        <f>'Data Catalogue 2023_RSS'!X415</f>
        <v>1</v>
      </c>
      <c r="C415" s="63">
        <f>'Data Catalogue 2023_RSS'!Y415</f>
        <v>1</v>
      </c>
      <c r="D415" s="63">
        <f>'Data Catalogue 2023_RSS'!Z415</f>
        <v>0</v>
      </c>
      <c r="E415" s="63">
        <f>'Data Catalogue 2023_RSS'!AA415</f>
        <v>0</v>
      </c>
      <c r="F415" s="63">
        <f>'Data Catalogue 2023_RSS'!AB415</f>
        <v>1</v>
      </c>
      <c r="G415" s="63">
        <f>'Data Catalogue 2023_RSS'!AC415</f>
        <v>1</v>
      </c>
      <c r="H415" s="63">
        <f>'Data Catalogue 2023_RSS'!AD415</f>
        <v>1</v>
      </c>
      <c r="I415" s="63">
        <f>'Data Catalogue 2023_RSS'!AE415</f>
        <v>0</v>
      </c>
      <c r="J415" s="63">
        <f t="shared" si="7"/>
        <v>5</v>
      </c>
    </row>
    <row r="416" spans="1:10" x14ac:dyDescent="0.2">
      <c r="A416" s="75" t="str">
        <f>'Data Catalogue 2023_RSS'!D416</f>
        <v>105.2</v>
      </c>
      <c r="B416" s="63">
        <f>'Data Catalogue 2023_RSS'!X416</f>
        <v>1</v>
      </c>
      <c r="C416" s="63">
        <f>'Data Catalogue 2023_RSS'!Y416</f>
        <v>1</v>
      </c>
      <c r="D416" s="63">
        <f>'Data Catalogue 2023_RSS'!Z416</f>
        <v>0</v>
      </c>
      <c r="E416" s="63">
        <f>'Data Catalogue 2023_RSS'!AA416</f>
        <v>0</v>
      </c>
      <c r="F416" s="63">
        <f>'Data Catalogue 2023_RSS'!AB416</f>
        <v>1</v>
      </c>
      <c r="G416" s="63">
        <f>'Data Catalogue 2023_RSS'!AC416</f>
        <v>1</v>
      </c>
      <c r="H416" s="63">
        <f>'Data Catalogue 2023_RSS'!AD416</f>
        <v>1</v>
      </c>
      <c r="I416" s="63">
        <f>'Data Catalogue 2023_RSS'!AE416</f>
        <v>0</v>
      </c>
      <c r="J416" s="63">
        <f t="shared" si="7"/>
        <v>5</v>
      </c>
    </row>
    <row r="417" spans="1:10" x14ac:dyDescent="0.2">
      <c r="A417" s="75" t="str">
        <f>'Data Catalogue 2023_RSS'!D417</f>
        <v>105.3</v>
      </c>
      <c r="B417" s="63">
        <f>'Data Catalogue 2023_RSS'!X417</f>
        <v>1</v>
      </c>
      <c r="C417" s="63">
        <f>'Data Catalogue 2023_RSS'!Y417</f>
        <v>1</v>
      </c>
      <c r="D417" s="63">
        <f>'Data Catalogue 2023_RSS'!Z417</f>
        <v>0</v>
      </c>
      <c r="E417" s="63">
        <f>'Data Catalogue 2023_RSS'!AA417</f>
        <v>0</v>
      </c>
      <c r="F417" s="63">
        <f>'Data Catalogue 2023_RSS'!AB417</f>
        <v>1</v>
      </c>
      <c r="G417" s="63">
        <f>'Data Catalogue 2023_RSS'!AC417</f>
        <v>1</v>
      </c>
      <c r="H417" s="63">
        <f>'Data Catalogue 2023_RSS'!AD417</f>
        <v>1</v>
      </c>
      <c r="I417" s="63">
        <f>'Data Catalogue 2023_RSS'!AE417</f>
        <v>0</v>
      </c>
      <c r="J417" s="63">
        <f t="shared" si="7"/>
        <v>5</v>
      </c>
    </row>
    <row r="418" spans="1:10" x14ac:dyDescent="0.2">
      <c r="A418" s="75" t="str">
        <f>'Data Catalogue 2023_RSS'!D418</f>
        <v>105.4</v>
      </c>
      <c r="B418" s="63">
        <f>'Data Catalogue 2023_RSS'!X418</f>
        <v>1</v>
      </c>
      <c r="C418" s="63">
        <f>'Data Catalogue 2023_RSS'!Y418</f>
        <v>1</v>
      </c>
      <c r="D418" s="63">
        <f>'Data Catalogue 2023_RSS'!Z418</f>
        <v>0</v>
      </c>
      <c r="E418" s="63">
        <f>'Data Catalogue 2023_RSS'!AA418</f>
        <v>0</v>
      </c>
      <c r="F418" s="63">
        <f>'Data Catalogue 2023_RSS'!AB418</f>
        <v>1</v>
      </c>
      <c r="G418" s="63">
        <f>'Data Catalogue 2023_RSS'!AC418</f>
        <v>1</v>
      </c>
      <c r="H418" s="63">
        <f>'Data Catalogue 2023_RSS'!AD418</f>
        <v>1</v>
      </c>
      <c r="I418" s="63">
        <f>'Data Catalogue 2023_RSS'!AE418</f>
        <v>0</v>
      </c>
      <c r="J418" s="63">
        <f t="shared" si="7"/>
        <v>5</v>
      </c>
    </row>
    <row r="419" spans="1:10" x14ac:dyDescent="0.2">
      <c r="A419" s="75" t="str">
        <f>'Data Catalogue 2023_RSS'!D419</f>
        <v>105.5</v>
      </c>
      <c r="B419" s="63">
        <f>'Data Catalogue 2023_RSS'!X419</f>
        <v>1</v>
      </c>
      <c r="C419" s="63">
        <f>'Data Catalogue 2023_RSS'!Y419</f>
        <v>1</v>
      </c>
      <c r="D419" s="63">
        <f>'Data Catalogue 2023_RSS'!Z419</f>
        <v>0</v>
      </c>
      <c r="E419" s="63">
        <f>'Data Catalogue 2023_RSS'!AA419</f>
        <v>0</v>
      </c>
      <c r="F419" s="63">
        <f>'Data Catalogue 2023_RSS'!AB419</f>
        <v>1</v>
      </c>
      <c r="G419" s="63">
        <f>'Data Catalogue 2023_RSS'!AC419</f>
        <v>1</v>
      </c>
      <c r="H419" s="63">
        <f>'Data Catalogue 2023_RSS'!AD419</f>
        <v>1</v>
      </c>
      <c r="I419" s="63">
        <f>'Data Catalogue 2023_RSS'!AE419</f>
        <v>0</v>
      </c>
      <c r="J419" s="63">
        <f t="shared" si="7"/>
        <v>5</v>
      </c>
    </row>
    <row r="420" spans="1:10" x14ac:dyDescent="0.2">
      <c r="A420" s="75" t="str">
        <f>'Data Catalogue 2023_RSS'!D420</f>
        <v>105.6</v>
      </c>
      <c r="B420" s="63">
        <f>'Data Catalogue 2023_RSS'!X420</f>
        <v>1</v>
      </c>
      <c r="C420" s="63">
        <f>'Data Catalogue 2023_RSS'!Y420</f>
        <v>1</v>
      </c>
      <c r="D420" s="63">
        <f>'Data Catalogue 2023_RSS'!Z420</f>
        <v>0</v>
      </c>
      <c r="E420" s="63">
        <f>'Data Catalogue 2023_RSS'!AA420</f>
        <v>0</v>
      </c>
      <c r="F420" s="63">
        <f>'Data Catalogue 2023_RSS'!AB420</f>
        <v>1</v>
      </c>
      <c r="G420" s="63">
        <f>'Data Catalogue 2023_RSS'!AC420</f>
        <v>1</v>
      </c>
      <c r="H420" s="63">
        <f>'Data Catalogue 2023_RSS'!AD420</f>
        <v>1</v>
      </c>
      <c r="I420" s="63">
        <f>'Data Catalogue 2023_RSS'!AE420</f>
        <v>0</v>
      </c>
      <c r="J420" s="63">
        <f t="shared" si="7"/>
        <v>5</v>
      </c>
    </row>
    <row r="421" spans="1:10" x14ac:dyDescent="0.2">
      <c r="A421" s="75" t="str">
        <f>'Data Catalogue 2023_RSS'!D421</f>
        <v>106.1</v>
      </c>
      <c r="B421" s="63">
        <f>'Data Catalogue 2023_RSS'!X421</f>
        <v>1</v>
      </c>
      <c r="C421" s="63">
        <f>'Data Catalogue 2023_RSS'!Y421</f>
        <v>1</v>
      </c>
      <c r="D421" s="63">
        <f>'Data Catalogue 2023_RSS'!Z421</f>
        <v>0</v>
      </c>
      <c r="E421" s="63">
        <f>'Data Catalogue 2023_RSS'!AA421</f>
        <v>0</v>
      </c>
      <c r="F421" s="63">
        <f>'Data Catalogue 2023_RSS'!AB421</f>
        <v>1</v>
      </c>
      <c r="G421" s="63">
        <f>'Data Catalogue 2023_RSS'!AC421</f>
        <v>1</v>
      </c>
      <c r="H421" s="63">
        <f>'Data Catalogue 2023_RSS'!AD421</f>
        <v>1</v>
      </c>
      <c r="I421" s="63">
        <f>'Data Catalogue 2023_RSS'!AE421</f>
        <v>0</v>
      </c>
      <c r="J421" s="63">
        <f t="shared" si="7"/>
        <v>5</v>
      </c>
    </row>
    <row r="422" spans="1:10" x14ac:dyDescent="0.2">
      <c r="A422" s="75" t="str">
        <f>'Data Catalogue 2023_RSS'!D422</f>
        <v>106.2</v>
      </c>
      <c r="B422" s="63">
        <f>'Data Catalogue 2023_RSS'!X422</f>
        <v>1</v>
      </c>
      <c r="C422" s="63">
        <f>'Data Catalogue 2023_RSS'!Y422</f>
        <v>1</v>
      </c>
      <c r="D422" s="63">
        <f>'Data Catalogue 2023_RSS'!Z422</f>
        <v>1</v>
      </c>
      <c r="E422" s="63">
        <f>'Data Catalogue 2023_RSS'!AA422</f>
        <v>1</v>
      </c>
      <c r="F422" s="63">
        <f>'Data Catalogue 2023_RSS'!AB422</f>
        <v>0</v>
      </c>
      <c r="G422" s="63">
        <f>'Data Catalogue 2023_RSS'!AC422</f>
        <v>0</v>
      </c>
      <c r="H422" s="63">
        <f>'Data Catalogue 2023_RSS'!AD422</f>
        <v>1</v>
      </c>
      <c r="I422" s="63">
        <f>'Data Catalogue 2023_RSS'!AE422</f>
        <v>1</v>
      </c>
      <c r="J422" s="63">
        <f t="shared" si="7"/>
        <v>6</v>
      </c>
    </row>
    <row r="423" spans="1:10" x14ac:dyDescent="0.2">
      <c r="A423" s="75" t="str">
        <f>'Data Catalogue 2023_RSS'!D423</f>
        <v>107.1</v>
      </c>
      <c r="B423" s="63">
        <f>'Data Catalogue 2023_RSS'!X423</f>
        <v>1</v>
      </c>
      <c r="C423" s="63">
        <f>'Data Catalogue 2023_RSS'!Y423</f>
        <v>1</v>
      </c>
      <c r="D423" s="63">
        <f>'Data Catalogue 2023_RSS'!Z423</f>
        <v>1</v>
      </c>
      <c r="E423" s="63">
        <f>'Data Catalogue 2023_RSS'!AA423</f>
        <v>1</v>
      </c>
      <c r="F423" s="63">
        <f>'Data Catalogue 2023_RSS'!AB423</f>
        <v>0</v>
      </c>
      <c r="G423" s="63">
        <f>'Data Catalogue 2023_RSS'!AC423</f>
        <v>0</v>
      </c>
      <c r="H423" s="63">
        <f>'Data Catalogue 2023_RSS'!AD423</f>
        <v>1</v>
      </c>
      <c r="I423" s="63">
        <f>'Data Catalogue 2023_RSS'!AE423</f>
        <v>1</v>
      </c>
      <c r="J423" s="63">
        <f t="shared" si="7"/>
        <v>6</v>
      </c>
    </row>
    <row r="424" spans="1:10" x14ac:dyDescent="0.2">
      <c r="A424" s="75" t="str">
        <f>'Data Catalogue 2023_RSS'!D424</f>
        <v>107.2</v>
      </c>
      <c r="B424" s="63">
        <f>'Data Catalogue 2023_RSS'!X424</f>
        <v>1</v>
      </c>
      <c r="C424" s="63">
        <f>'Data Catalogue 2023_RSS'!Y424</f>
        <v>1</v>
      </c>
      <c r="D424" s="63">
        <f>'Data Catalogue 2023_RSS'!Z424</f>
        <v>1</v>
      </c>
      <c r="E424" s="63">
        <f>'Data Catalogue 2023_RSS'!AA424</f>
        <v>1</v>
      </c>
      <c r="F424" s="63">
        <f>'Data Catalogue 2023_RSS'!AB424</f>
        <v>0</v>
      </c>
      <c r="G424" s="63">
        <f>'Data Catalogue 2023_RSS'!AC424</f>
        <v>0</v>
      </c>
      <c r="H424" s="63">
        <f>'Data Catalogue 2023_RSS'!AD424</f>
        <v>1</v>
      </c>
      <c r="I424" s="63">
        <f>'Data Catalogue 2023_RSS'!AE424</f>
        <v>1</v>
      </c>
      <c r="J424" s="63">
        <f t="shared" si="7"/>
        <v>6</v>
      </c>
    </row>
    <row r="425" spans="1:10" x14ac:dyDescent="0.2">
      <c r="A425" s="75" t="str">
        <f>'Data Catalogue 2023_RSS'!D425</f>
        <v>108.1</v>
      </c>
      <c r="B425" s="63">
        <f>'Data Catalogue 2023_RSS'!X425</f>
        <v>0</v>
      </c>
      <c r="C425" s="63">
        <f>'Data Catalogue 2023_RSS'!Y425</f>
        <v>1</v>
      </c>
      <c r="D425" s="63">
        <f>'Data Catalogue 2023_RSS'!Z425</f>
        <v>1</v>
      </c>
      <c r="E425" s="63">
        <f>'Data Catalogue 2023_RSS'!AA425</f>
        <v>0</v>
      </c>
      <c r="F425" s="63">
        <f>'Data Catalogue 2023_RSS'!AB425</f>
        <v>1</v>
      </c>
      <c r="G425" s="63">
        <f>'Data Catalogue 2023_RSS'!AC425</f>
        <v>0</v>
      </c>
      <c r="H425" s="63">
        <f>'Data Catalogue 2023_RSS'!AD425</f>
        <v>1</v>
      </c>
      <c r="I425" s="63">
        <f>'Data Catalogue 2023_RSS'!AE425</f>
        <v>1</v>
      </c>
      <c r="J425" s="63">
        <f t="shared" si="7"/>
        <v>5</v>
      </c>
    </row>
    <row r="426" spans="1:10" x14ac:dyDescent="0.2">
      <c r="A426" s="75" t="str">
        <f>'Data Catalogue 2023_RSS'!D426</f>
        <v>108.2</v>
      </c>
      <c r="B426" s="63">
        <f>'Data Catalogue 2023_RSS'!X426</f>
        <v>0</v>
      </c>
      <c r="C426" s="63">
        <f>'Data Catalogue 2023_RSS'!Y426</f>
        <v>1</v>
      </c>
      <c r="D426" s="63">
        <f>'Data Catalogue 2023_RSS'!Z426</f>
        <v>1</v>
      </c>
      <c r="E426" s="63">
        <f>'Data Catalogue 2023_RSS'!AA426</f>
        <v>0</v>
      </c>
      <c r="F426" s="63">
        <f>'Data Catalogue 2023_RSS'!AB426</f>
        <v>1</v>
      </c>
      <c r="G426" s="63">
        <f>'Data Catalogue 2023_RSS'!AC426</f>
        <v>0</v>
      </c>
      <c r="H426" s="63">
        <f>'Data Catalogue 2023_RSS'!AD426</f>
        <v>1</v>
      </c>
      <c r="I426" s="63">
        <f>'Data Catalogue 2023_RSS'!AE426</f>
        <v>1</v>
      </c>
      <c r="J426" s="63">
        <f t="shared" si="7"/>
        <v>5</v>
      </c>
    </row>
    <row r="427" spans="1:10" x14ac:dyDescent="0.2">
      <c r="A427" s="75" t="str">
        <f>'Data Catalogue 2023_RSS'!D427</f>
        <v>109.1</v>
      </c>
      <c r="B427" s="63">
        <f>'Data Catalogue 2023_RSS'!X427</f>
        <v>0</v>
      </c>
      <c r="C427" s="63">
        <f>'Data Catalogue 2023_RSS'!Y427</f>
        <v>0</v>
      </c>
      <c r="D427" s="63">
        <f>'Data Catalogue 2023_RSS'!Z427</f>
        <v>1</v>
      </c>
      <c r="E427" s="63">
        <f>'Data Catalogue 2023_RSS'!AA427</f>
        <v>0</v>
      </c>
      <c r="F427" s="63">
        <f>'Data Catalogue 2023_RSS'!AB427</f>
        <v>0</v>
      </c>
      <c r="G427" s="63">
        <f>'Data Catalogue 2023_RSS'!AC427</f>
        <v>0</v>
      </c>
      <c r="H427" s="63">
        <f>'Data Catalogue 2023_RSS'!AD427</f>
        <v>0</v>
      </c>
      <c r="I427" s="63">
        <f>'Data Catalogue 2023_RSS'!AE427</f>
        <v>0</v>
      </c>
      <c r="J427" s="63">
        <f t="shared" si="7"/>
        <v>1</v>
      </c>
    </row>
    <row r="428" spans="1:10" x14ac:dyDescent="0.2">
      <c r="A428" s="75" t="str">
        <f>'Data Catalogue 2023_RSS'!D428</f>
        <v>110.1</v>
      </c>
      <c r="B428" s="63">
        <f>'Data Catalogue 2023_RSS'!X428</f>
        <v>1</v>
      </c>
      <c r="C428" s="63">
        <f>'Data Catalogue 2023_RSS'!Y428</f>
        <v>1</v>
      </c>
      <c r="D428" s="63">
        <f>'Data Catalogue 2023_RSS'!Z428</f>
        <v>1</v>
      </c>
      <c r="E428" s="63">
        <f>'Data Catalogue 2023_RSS'!AA428</f>
        <v>1</v>
      </c>
      <c r="F428" s="63">
        <f>'Data Catalogue 2023_RSS'!AB428</f>
        <v>1</v>
      </c>
      <c r="G428" s="63">
        <f>'Data Catalogue 2023_RSS'!AC428</f>
        <v>0</v>
      </c>
      <c r="H428" s="63">
        <f>'Data Catalogue 2023_RSS'!AD428</f>
        <v>1</v>
      </c>
      <c r="I428" s="63">
        <f>'Data Catalogue 2023_RSS'!AE428</f>
        <v>1</v>
      </c>
      <c r="J428" s="63">
        <f t="shared" si="7"/>
        <v>7</v>
      </c>
    </row>
    <row r="429" spans="1:10" x14ac:dyDescent="0.2">
      <c r="A429" s="75" t="str">
        <f>'Data Catalogue 2023_RSS'!D429</f>
        <v>111.1</v>
      </c>
      <c r="B429" s="63">
        <f>'Data Catalogue 2023_RSS'!X429</f>
        <v>1</v>
      </c>
      <c r="C429" s="63">
        <f>'Data Catalogue 2023_RSS'!Y429</f>
        <v>1</v>
      </c>
      <c r="D429" s="63">
        <f>'Data Catalogue 2023_RSS'!Z429</f>
        <v>1</v>
      </c>
      <c r="E429" s="63">
        <f>'Data Catalogue 2023_RSS'!AA429</f>
        <v>1</v>
      </c>
      <c r="F429" s="63">
        <f>'Data Catalogue 2023_RSS'!AB429</f>
        <v>1</v>
      </c>
      <c r="G429" s="63">
        <f>'Data Catalogue 2023_RSS'!AC429</f>
        <v>0</v>
      </c>
      <c r="H429" s="63">
        <f>'Data Catalogue 2023_RSS'!AD429</f>
        <v>1</v>
      </c>
      <c r="I429" s="63">
        <f>'Data Catalogue 2023_RSS'!AE429</f>
        <v>1</v>
      </c>
      <c r="J429" s="63">
        <f t="shared" si="7"/>
        <v>7</v>
      </c>
    </row>
    <row r="430" spans="1:10" x14ac:dyDescent="0.2">
      <c r="A430" s="75" t="str">
        <f>'Data Catalogue 2023_RSS'!D430</f>
        <v>112.1</v>
      </c>
      <c r="B430" s="63">
        <f>'Data Catalogue 2023_RSS'!X430</f>
        <v>1</v>
      </c>
      <c r="C430" s="63">
        <f>'Data Catalogue 2023_RSS'!Y430</f>
        <v>0</v>
      </c>
      <c r="D430" s="63">
        <f>'Data Catalogue 2023_RSS'!Z430</f>
        <v>0</v>
      </c>
      <c r="E430" s="63">
        <f>'Data Catalogue 2023_RSS'!AA430</f>
        <v>0</v>
      </c>
      <c r="F430" s="63">
        <f>'Data Catalogue 2023_RSS'!AB430</f>
        <v>0</v>
      </c>
      <c r="G430" s="63">
        <f>'Data Catalogue 2023_RSS'!AC430</f>
        <v>0</v>
      </c>
      <c r="H430" s="63">
        <f>'Data Catalogue 2023_RSS'!AD430</f>
        <v>0</v>
      </c>
      <c r="I430" s="63">
        <f>'Data Catalogue 2023_RSS'!AE430</f>
        <v>0</v>
      </c>
      <c r="J430" s="63">
        <f t="shared" si="7"/>
        <v>1</v>
      </c>
    </row>
    <row r="431" spans="1:10" x14ac:dyDescent="0.2">
      <c r="A431" s="75" t="str">
        <f>'Data Catalogue 2023_RSS'!D431</f>
        <v>112.2</v>
      </c>
      <c r="B431" s="63">
        <f>'Data Catalogue 2023_RSS'!X431</f>
        <v>1</v>
      </c>
      <c r="C431" s="63">
        <f>'Data Catalogue 2023_RSS'!Y431</f>
        <v>0</v>
      </c>
      <c r="D431" s="63">
        <f>'Data Catalogue 2023_RSS'!Z431</f>
        <v>0</v>
      </c>
      <c r="E431" s="63">
        <f>'Data Catalogue 2023_RSS'!AA431</f>
        <v>0</v>
      </c>
      <c r="F431" s="63">
        <f>'Data Catalogue 2023_RSS'!AB431</f>
        <v>0</v>
      </c>
      <c r="G431" s="63">
        <f>'Data Catalogue 2023_RSS'!AC431</f>
        <v>0</v>
      </c>
      <c r="H431" s="63">
        <f>'Data Catalogue 2023_RSS'!AD431</f>
        <v>0</v>
      </c>
      <c r="I431" s="63">
        <f>'Data Catalogue 2023_RSS'!AE431</f>
        <v>0</v>
      </c>
      <c r="J431" s="63">
        <f t="shared" si="7"/>
        <v>1</v>
      </c>
    </row>
    <row r="432" spans="1:10" x14ac:dyDescent="0.2">
      <c r="A432" s="75" t="str">
        <f>'Data Catalogue 2023_RSS'!D432</f>
        <v>112.3</v>
      </c>
      <c r="B432" s="63">
        <f>'Data Catalogue 2023_RSS'!X432</f>
        <v>1</v>
      </c>
      <c r="C432" s="63">
        <f>'Data Catalogue 2023_RSS'!Y432</f>
        <v>0</v>
      </c>
      <c r="D432" s="63">
        <f>'Data Catalogue 2023_RSS'!Z432</f>
        <v>0</v>
      </c>
      <c r="E432" s="63">
        <f>'Data Catalogue 2023_RSS'!AA432</f>
        <v>0</v>
      </c>
      <c r="F432" s="63">
        <f>'Data Catalogue 2023_RSS'!AB432</f>
        <v>0</v>
      </c>
      <c r="G432" s="63">
        <f>'Data Catalogue 2023_RSS'!AC432</f>
        <v>0</v>
      </c>
      <c r="H432" s="63">
        <f>'Data Catalogue 2023_RSS'!AD432</f>
        <v>0</v>
      </c>
      <c r="I432" s="63">
        <f>'Data Catalogue 2023_RSS'!AE432</f>
        <v>0</v>
      </c>
      <c r="J432" s="63">
        <f t="shared" si="7"/>
        <v>1</v>
      </c>
    </row>
    <row r="433" spans="1:10" x14ac:dyDescent="0.2">
      <c r="A433" s="75" t="str">
        <f>'Data Catalogue 2023_RSS'!D433</f>
        <v>112.4</v>
      </c>
      <c r="B433" s="63">
        <f>'Data Catalogue 2023_RSS'!X433</f>
        <v>1</v>
      </c>
      <c r="C433" s="63">
        <f>'Data Catalogue 2023_RSS'!Y433</f>
        <v>0</v>
      </c>
      <c r="D433" s="63">
        <f>'Data Catalogue 2023_RSS'!Z433</f>
        <v>0</v>
      </c>
      <c r="E433" s="63">
        <f>'Data Catalogue 2023_RSS'!AA433</f>
        <v>0</v>
      </c>
      <c r="F433" s="63">
        <f>'Data Catalogue 2023_RSS'!AB433</f>
        <v>0</v>
      </c>
      <c r="G433" s="63">
        <f>'Data Catalogue 2023_RSS'!AC433</f>
        <v>0</v>
      </c>
      <c r="H433" s="63">
        <f>'Data Catalogue 2023_RSS'!AD433</f>
        <v>0</v>
      </c>
      <c r="I433" s="63">
        <f>'Data Catalogue 2023_RSS'!AE433</f>
        <v>0</v>
      </c>
      <c r="J433" s="63">
        <f t="shared" si="7"/>
        <v>1</v>
      </c>
    </row>
    <row r="434" spans="1:10" x14ac:dyDescent="0.2">
      <c r="A434" s="75" t="str">
        <f>'Data Catalogue 2023_RSS'!D434</f>
        <v>112.5</v>
      </c>
      <c r="B434" s="63">
        <f>'Data Catalogue 2023_RSS'!X434</f>
        <v>1</v>
      </c>
      <c r="C434" s="63">
        <f>'Data Catalogue 2023_RSS'!Y434</f>
        <v>0</v>
      </c>
      <c r="D434" s="63">
        <f>'Data Catalogue 2023_RSS'!Z434</f>
        <v>0</v>
      </c>
      <c r="E434" s="63">
        <f>'Data Catalogue 2023_RSS'!AA434</f>
        <v>0</v>
      </c>
      <c r="F434" s="63">
        <f>'Data Catalogue 2023_RSS'!AB434</f>
        <v>0</v>
      </c>
      <c r="G434" s="63">
        <f>'Data Catalogue 2023_RSS'!AC434</f>
        <v>0</v>
      </c>
      <c r="H434" s="63">
        <f>'Data Catalogue 2023_RSS'!AD434</f>
        <v>0</v>
      </c>
      <c r="I434" s="63">
        <f>'Data Catalogue 2023_RSS'!AE434</f>
        <v>0</v>
      </c>
      <c r="J434" s="63">
        <f t="shared" si="7"/>
        <v>1</v>
      </c>
    </row>
    <row r="435" spans="1:10" x14ac:dyDescent="0.2">
      <c r="A435" s="75" t="str">
        <f>'Data Catalogue 2023_RSS'!D435</f>
        <v>112.6</v>
      </c>
      <c r="B435" s="63">
        <f>'Data Catalogue 2023_RSS'!X435</f>
        <v>1</v>
      </c>
      <c r="C435" s="63">
        <f>'Data Catalogue 2023_RSS'!Y435</f>
        <v>0</v>
      </c>
      <c r="D435" s="63">
        <f>'Data Catalogue 2023_RSS'!Z435</f>
        <v>0</v>
      </c>
      <c r="E435" s="63">
        <f>'Data Catalogue 2023_RSS'!AA435</f>
        <v>0</v>
      </c>
      <c r="F435" s="63">
        <f>'Data Catalogue 2023_RSS'!AB435</f>
        <v>0</v>
      </c>
      <c r="G435" s="63">
        <f>'Data Catalogue 2023_RSS'!AC435</f>
        <v>0</v>
      </c>
      <c r="H435" s="63">
        <f>'Data Catalogue 2023_RSS'!AD435</f>
        <v>0</v>
      </c>
      <c r="I435" s="63">
        <f>'Data Catalogue 2023_RSS'!AE435</f>
        <v>0</v>
      </c>
      <c r="J435" s="63">
        <f t="shared" si="7"/>
        <v>1</v>
      </c>
    </row>
    <row r="436" spans="1:10" x14ac:dyDescent="0.2">
      <c r="A436" s="75" t="str">
        <f>'Data Catalogue 2023_RSS'!D436</f>
        <v>112.7</v>
      </c>
      <c r="B436" s="63">
        <f>'Data Catalogue 2023_RSS'!X436</f>
        <v>1</v>
      </c>
      <c r="C436" s="63">
        <f>'Data Catalogue 2023_RSS'!Y436</f>
        <v>0</v>
      </c>
      <c r="D436" s="63">
        <f>'Data Catalogue 2023_RSS'!Z436</f>
        <v>0</v>
      </c>
      <c r="E436" s="63">
        <f>'Data Catalogue 2023_RSS'!AA436</f>
        <v>0</v>
      </c>
      <c r="F436" s="63">
        <f>'Data Catalogue 2023_RSS'!AB436</f>
        <v>0</v>
      </c>
      <c r="G436" s="63">
        <f>'Data Catalogue 2023_RSS'!AC436</f>
        <v>0</v>
      </c>
      <c r="H436" s="63">
        <f>'Data Catalogue 2023_RSS'!AD436</f>
        <v>0</v>
      </c>
      <c r="I436" s="63">
        <f>'Data Catalogue 2023_RSS'!AE436</f>
        <v>0</v>
      </c>
      <c r="J436" s="63">
        <f t="shared" si="7"/>
        <v>1</v>
      </c>
    </row>
    <row r="437" spans="1:10" x14ac:dyDescent="0.2">
      <c r="A437" s="75" t="str">
        <f>'Data Catalogue 2023_RSS'!D437</f>
        <v>112.8</v>
      </c>
      <c r="B437" s="63">
        <f>'Data Catalogue 2023_RSS'!X437</f>
        <v>1</v>
      </c>
      <c r="C437" s="63">
        <f>'Data Catalogue 2023_RSS'!Y437</f>
        <v>0</v>
      </c>
      <c r="D437" s="63">
        <f>'Data Catalogue 2023_RSS'!Z437</f>
        <v>0</v>
      </c>
      <c r="E437" s="63">
        <f>'Data Catalogue 2023_RSS'!AA437</f>
        <v>0</v>
      </c>
      <c r="F437" s="63">
        <f>'Data Catalogue 2023_RSS'!AB437</f>
        <v>0</v>
      </c>
      <c r="G437" s="63">
        <f>'Data Catalogue 2023_RSS'!AC437</f>
        <v>0</v>
      </c>
      <c r="H437" s="63">
        <f>'Data Catalogue 2023_RSS'!AD437</f>
        <v>0</v>
      </c>
      <c r="I437" s="63">
        <f>'Data Catalogue 2023_RSS'!AE437</f>
        <v>0</v>
      </c>
      <c r="J437" s="63">
        <f t="shared" si="7"/>
        <v>1</v>
      </c>
    </row>
    <row r="438" spans="1:10" x14ac:dyDescent="0.2">
      <c r="A438" s="75" t="str">
        <f>'Data Catalogue 2023_RSS'!D438</f>
        <v>112.9</v>
      </c>
      <c r="B438" s="63">
        <f>'Data Catalogue 2023_RSS'!X438</f>
        <v>1</v>
      </c>
      <c r="C438" s="63">
        <f>'Data Catalogue 2023_RSS'!Y438</f>
        <v>0</v>
      </c>
      <c r="D438" s="63">
        <f>'Data Catalogue 2023_RSS'!Z438</f>
        <v>0</v>
      </c>
      <c r="E438" s="63">
        <f>'Data Catalogue 2023_RSS'!AA438</f>
        <v>0</v>
      </c>
      <c r="F438" s="63">
        <f>'Data Catalogue 2023_RSS'!AB438</f>
        <v>0</v>
      </c>
      <c r="G438" s="63">
        <f>'Data Catalogue 2023_RSS'!AC438</f>
        <v>0</v>
      </c>
      <c r="H438" s="63">
        <f>'Data Catalogue 2023_RSS'!AD438</f>
        <v>0</v>
      </c>
      <c r="I438" s="63">
        <f>'Data Catalogue 2023_RSS'!AE438</f>
        <v>0</v>
      </c>
      <c r="J438" s="63">
        <f t="shared" si="7"/>
        <v>1</v>
      </c>
    </row>
    <row r="439" spans="1:10" x14ac:dyDescent="0.2">
      <c r="A439" s="75" t="str">
        <f>'Data Catalogue 2023_RSS'!D439</f>
        <v>112.10</v>
      </c>
      <c r="B439" s="63">
        <f>'Data Catalogue 2023_RSS'!X439</f>
        <v>1</v>
      </c>
      <c r="C439" s="63">
        <f>'Data Catalogue 2023_RSS'!Y439</f>
        <v>0</v>
      </c>
      <c r="D439" s="63">
        <f>'Data Catalogue 2023_RSS'!Z439</f>
        <v>0</v>
      </c>
      <c r="E439" s="63">
        <f>'Data Catalogue 2023_RSS'!AA439</f>
        <v>0</v>
      </c>
      <c r="F439" s="63">
        <f>'Data Catalogue 2023_RSS'!AB439</f>
        <v>0</v>
      </c>
      <c r="G439" s="63">
        <f>'Data Catalogue 2023_RSS'!AC439</f>
        <v>0</v>
      </c>
      <c r="H439" s="63">
        <f>'Data Catalogue 2023_RSS'!AD439</f>
        <v>0</v>
      </c>
      <c r="I439" s="63">
        <f>'Data Catalogue 2023_RSS'!AE439</f>
        <v>0</v>
      </c>
      <c r="J439" s="63">
        <f t="shared" si="7"/>
        <v>1</v>
      </c>
    </row>
    <row r="440" spans="1:10" x14ac:dyDescent="0.2">
      <c r="A440" s="75" t="str">
        <f>'Data Catalogue 2023_RSS'!D440</f>
        <v>112.11</v>
      </c>
      <c r="B440" s="63">
        <f>'Data Catalogue 2023_RSS'!X440</f>
        <v>1</v>
      </c>
      <c r="C440" s="63">
        <f>'Data Catalogue 2023_RSS'!Y440</f>
        <v>0</v>
      </c>
      <c r="D440" s="63">
        <f>'Data Catalogue 2023_RSS'!Z440</f>
        <v>0</v>
      </c>
      <c r="E440" s="63">
        <f>'Data Catalogue 2023_RSS'!AA440</f>
        <v>0</v>
      </c>
      <c r="F440" s="63">
        <f>'Data Catalogue 2023_RSS'!AB440</f>
        <v>0</v>
      </c>
      <c r="G440" s="63">
        <f>'Data Catalogue 2023_RSS'!AC440</f>
        <v>0</v>
      </c>
      <c r="H440" s="63">
        <f>'Data Catalogue 2023_RSS'!AD440</f>
        <v>0</v>
      </c>
      <c r="I440" s="63">
        <f>'Data Catalogue 2023_RSS'!AE440</f>
        <v>0</v>
      </c>
      <c r="J440" s="63">
        <f t="shared" si="7"/>
        <v>1</v>
      </c>
    </row>
    <row r="441" spans="1:10" x14ac:dyDescent="0.2">
      <c r="A441" s="75" t="str">
        <f>'Data Catalogue 2023_RSS'!D441</f>
        <v>113.1</v>
      </c>
      <c r="B441" s="63">
        <f>'Data Catalogue 2023_RSS'!X441</f>
        <v>1</v>
      </c>
      <c r="C441" s="63">
        <f>'Data Catalogue 2023_RSS'!Y441</f>
        <v>0</v>
      </c>
      <c r="D441" s="63">
        <f>'Data Catalogue 2023_RSS'!Z441</f>
        <v>0</v>
      </c>
      <c r="E441" s="63">
        <f>'Data Catalogue 2023_RSS'!AA441</f>
        <v>0</v>
      </c>
      <c r="F441" s="63">
        <f>'Data Catalogue 2023_RSS'!AB441</f>
        <v>0</v>
      </c>
      <c r="G441" s="63">
        <f>'Data Catalogue 2023_RSS'!AC441</f>
        <v>0</v>
      </c>
      <c r="H441" s="63">
        <f>'Data Catalogue 2023_RSS'!AD441</f>
        <v>0</v>
      </c>
      <c r="I441" s="63">
        <f>'Data Catalogue 2023_RSS'!AE441</f>
        <v>0</v>
      </c>
      <c r="J441" s="63">
        <f t="shared" si="7"/>
        <v>1</v>
      </c>
    </row>
    <row r="442" spans="1:10" x14ac:dyDescent="0.2">
      <c r="A442" s="75" t="str">
        <f>'Data Catalogue 2023_RSS'!D442</f>
        <v>113.2</v>
      </c>
      <c r="B442" s="63">
        <f>'Data Catalogue 2023_RSS'!X442</f>
        <v>1</v>
      </c>
      <c r="C442" s="63">
        <f>'Data Catalogue 2023_RSS'!Y442</f>
        <v>0</v>
      </c>
      <c r="D442" s="63">
        <f>'Data Catalogue 2023_RSS'!Z442</f>
        <v>0</v>
      </c>
      <c r="E442" s="63">
        <f>'Data Catalogue 2023_RSS'!AA442</f>
        <v>0</v>
      </c>
      <c r="F442" s="63">
        <f>'Data Catalogue 2023_RSS'!AB442</f>
        <v>0</v>
      </c>
      <c r="G442" s="63">
        <f>'Data Catalogue 2023_RSS'!AC442</f>
        <v>0</v>
      </c>
      <c r="H442" s="63">
        <f>'Data Catalogue 2023_RSS'!AD442</f>
        <v>0</v>
      </c>
      <c r="I442" s="63">
        <f>'Data Catalogue 2023_RSS'!AE442</f>
        <v>0</v>
      </c>
      <c r="J442" s="63">
        <f t="shared" si="7"/>
        <v>1</v>
      </c>
    </row>
    <row r="443" spans="1:10" x14ac:dyDescent="0.2">
      <c r="A443" s="75" t="str">
        <f>'Data Catalogue 2023_RSS'!D443</f>
        <v>114.1</v>
      </c>
      <c r="B443" s="63">
        <f>'Data Catalogue 2023_RSS'!X443</f>
        <v>0</v>
      </c>
      <c r="C443" s="63">
        <f>'Data Catalogue 2023_RSS'!Y443</f>
        <v>0</v>
      </c>
      <c r="D443" s="63">
        <f>'Data Catalogue 2023_RSS'!Z443</f>
        <v>0</v>
      </c>
      <c r="E443" s="63">
        <f>'Data Catalogue 2023_RSS'!AA443</f>
        <v>1</v>
      </c>
      <c r="F443" s="63">
        <f>'Data Catalogue 2023_RSS'!AB443</f>
        <v>0</v>
      </c>
      <c r="G443" s="63">
        <f>'Data Catalogue 2023_RSS'!AC443</f>
        <v>0</v>
      </c>
      <c r="H443" s="63">
        <f>'Data Catalogue 2023_RSS'!AD443</f>
        <v>1</v>
      </c>
      <c r="I443" s="63">
        <f>'Data Catalogue 2023_RSS'!AE443</f>
        <v>1</v>
      </c>
      <c r="J443" s="63">
        <f t="shared" si="7"/>
        <v>3</v>
      </c>
    </row>
    <row r="444" spans="1:10" x14ac:dyDescent="0.2">
      <c r="A444" s="75" t="str">
        <f>'Data Catalogue 2023_RSS'!D444</f>
        <v>114.2</v>
      </c>
      <c r="B444" s="63">
        <f>'Data Catalogue 2023_RSS'!X444</f>
        <v>0</v>
      </c>
      <c r="C444" s="63">
        <f>'Data Catalogue 2023_RSS'!Y444</f>
        <v>0</v>
      </c>
      <c r="D444" s="63">
        <f>'Data Catalogue 2023_RSS'!Z444</f>
        <v>0</v>
      </c>
      <c r="E444" s="63">
        <f>'Data Catalogue 2023_RSS'!AA444</f>
        <v>1</v>
      </c>
      <c r="F444" s="63">
        <f>'Data Catalogue 2023_RSS'!AB444</f>
        <v>0</v>
      </c>
      <c r="G444" s="63">
        <f>'Data Catalogue 2023_RSS'!AC444</f>
        <v>0</v>
      </c>
      <c r="H444" s="63">
        <f>'Data Catalogue 2023_RSS'!AD444</f>
        <v>0</v>
      </c>
      <c r="I444" s="63">
        <f>'Data Catalogue 2023_RSS'!AE444</f>
        <v>0</v>
      </c>
      <c r="J444" s="63">
        <f t="shared" si="7"/>
        <v>1</v>
      </c>
    </row>
    <row r="445" spans="1:10" x14ac:dyDescent="0.2">
      <c r="A445" s="75" t="str">
        <f>'Data Catalogue 2023_RSS'!D445</f>
        <v>114.3</v>
      </c>
      <c r="B445" s="63">
        <f>'Data Catalogue 2023_RSS'!X445</f>
        <v>0</v>
      </c>
      <c r="C445" s="63">
        <f>'Data Catalogue 2023_RSS'!Y445</f>
        <v>0</v>
      </c>
      <c r="D445" s="63">
        <f>'Data Catalogue 2023_RSS'!Z445</f>
        <v>0</v>
      </c>
      <c r="E445" s="63">
        <f>'Data Catalogue 2023_RSS'!AA445</f>
        <v>1</v>
      </c>
      <c r="F445" s="63">
        <f>'Data Catalogue 2023_RSS'!AB445</f>
        <v>0</v>
      </c>
      <c r="G445" s="63">
        <f>'Data Catalogue 2023_RSS'!AC445</f>
        <v>0</v>
      </c>
      <c r="H445" s="63">
        <f>'Data Catalogue 2023_RSS'!AD445</f>
        <v>0</v>
      </c>
      <c r="I445" s="63">
        <f>'Data Catalogue 2023_RSS'!AE445</f>
        <v>0</v>
      </c>
      <c r="J445" s="63">
        <f t="shared" si="7"/>
        <v>1</v>
      </c>
    </row>
    <row r="446" spans="1:10" x14ac:dyDescent="0.2">
      <c r="A446" s="75" t="str">
        <f>'Data Catalogue 2023_RSS'!D446</f>
        <v>114.4</v>
      </c>
      <c r="B446" s="63">
        <f>'Data Catalogue 2023_RSS'!X446</f>
        <v>0</v>
      </c>
      <c r="C446" s="63">
        <f>'Data Catalogue 2023_RSS'!Y446</f>
        <v>0</v>
      </c>
      <c r="D446" s="63">
        <f>'Data Catalogue 2023_RSS'!Z446</f>
        <v>0</v>
      </c>
      <c r="E446" s="63">
        <f>'Data Catalogue 2023_RSS'!AA446</f>
        <v>1</v>
      </c>
      <c r="F446" s="63">
        <f>'Data Catalogue 2023_RSS'!AB446</f>
        <v>0</v>
      </c>
      <c r="G446" s="63">
        <f>'Data Catalogue 2023_RSS'!AC446</f>
        <v>0</v>
      </c>
      <c r="H446" s="63">
        <f>'Data Catalogue 2023_RSS'!AD446</f>
        <v>0</v>
      </c>
      <c r="I446" s="63">
        <f>'Data Catalogue 2023_RSS'!AE446</f>
        <v>0</v>
      </c>
      <c r="J446" s="63">
        <f t="shared" si="7"/>
        <v>1</v>
      </c>
    </row>
    <row r="447" spans="1:10" x14ac:dyDescent="0.2">
      <c r="A447" s="75" t="str">
        <f>'Data Catalogue 2023_RSS'!D447</f>
        <v>114.5</v>
      </c>
      <c r="B447" s="63">
        <f>'Data Catalogue 2023_RSS'!X447</f>
        <v>0</v>
      </c>
      <c r="C447" s="63">
        <f>'Data Catalogue 2023_RSS'!Y447</f>
        <v>0</v>
      </c>
      <c r="D447" s="63">
        <f>'Data Catalogue 2023_RSS'!Z447</f>
        <v>0</v>
      </c>
      <c r="E447" s="63">
        <f>'Data Catalogue 2023_RSS'!AA447</f>
        <v>1</v>
      </c>
      <c r="F447" s="63">
        <f>'Data Catalogue 2023_RSS'!AB447</f>
        <v>0</v>
      </c>
      <c r="G447" s="63">
        <f>'Data Catalogue 2023_RSS'!AC447</f>
        <v>0</v>
      </c>
      <c r="H447" s="63">
        <f>'Data Catalogue 2023_RSS'!AD447</f>
        <v>0</v>
      </c>
      <c r="I447" s="63">
        <f>'Data Catalogue 2023_RSS'!AE447</f>
        <v>0</v>
      </c>
      <c r="J447" s="63">
        <f t="shared" si="7"/>
        <v>1</v>
      </c>
    </row>
    <row r="448" spans="1:10" x14ac:dyDescent="0.2">
      <c r="A448" s="75" t="str">
        <f>'Data Catalogue 2023_RSS'!D448</f>
        <v>114.6</v>
      </c>
      <c r="B448" s="63">
        <f>'Data Catalogue 2023_RSS'!X448</f>
        <v>0</v>
      </c>
      <c r="C448" s="63">
        <f>'Data Catalogue 2023_RSS'!Y448</f>
        <v>0</v>
      </c>
      <c r="D448" s="63">
        <f>'Data Catalogue 2023_RSS'!Z448</f>
        <v>0</v>
      </c>
      <c r="E448" s="63">
        <f>'Data Catalogue 2023_RSS'!AA448</f>
        <v>1</v>
      </c>
      <c r="F448" s="63">
        <f>'Data Catalogue 2023_RSS'!AB448</f>
        <v>0</v>
      </c>
      <c r="G448" s="63">
        <f>'Data Catalogue 2023_RSS'!AC448</f>
        <v>0</v>
      </c>
      <c r="H448" s="63">
        <f>'Data Catalogue 2023_RSS'!AD448</f>
        <v>0</v>
      </c>
      <c r="I448" s="63">
        <f>'Data Catalogue 2023_RSS'!AE448</f>
        <v>0</v>
      </c>
      <c r="J448" s="63">
        <f t="shared" si="7"/>
        <v>1</v>
      </c>
    </row>
    <row r="449" spans="1:10" x14ac:dyDescent="0.2">
      <c r="A449" s="75" t="str">
        <f>'Data Catalogue 2023_RSS'!D449</f>
        <v>115.1</v>
      </c>
      <c r="B449" s="63">
        <f>'Data Catalogue 2023_RSS'!X449</f>
        <v>1</v>
      </c>
      <c r="C449" s="63">
        <f>'Data Catalogue 2023_RSS'!Y449</f>
        <v>0</v>
      </c>
      <c r="D449" s="63">
        <f>'Data Catalogue 2023_RSS'!Z449</f>
        <v>0</v>
      </c>
      <c r="E449" s="63">
        <f>'Data Catalogue 2023_RSS'!AA449</f>
        <v>1</v>
      </c>
      <c r="F449" s="63">
        <f>'Data Catalogue 2023_RSS'!AB449</f>
        <v>0</v>
      </c>
      <c r="G449" s="63">
        <f>'Data Catalogue 2023_RSS'!AC449</f>
        <v>0</v>
      </c>
      <c r="H449" s="63">
        <f>'Data Catalogue 2023_RSS'!AD449</f>
        <v>0</v>
      </c>
      <c r="I449" s="63">
        <f>'Data Catalogue 2023_RSS'!AE449</f>
        <v>0</v>
      </c>
      <c r="J449" s="63">
        <f t="shared" si="7"/>
        <v>2</v>
      </c>
    </row>
    <row r="450" spans="1:10" x14ac:dyDescent="0.2">
      <c r="A450" s="75" t="str">
        <f>'Data Catalogue 2023_RSS'!D450</f>
        <v>115.2</v>
      </c>
      <c r="B450" s="63">
        <f>'Data Catalogue 2023_RSS'!X450</f>
        <v>1</v>
      </c>
      <c r="C450" s="63">
        <f>'Data Catalogue 2023_RSS'!Y450</f>
        <v>0</v>
      </c>
      <c r="D450" s="63">
        <f>'Data Catalogue 2023_RSS'!Z450</f>
        <v>0</v>
      </c>
      <c r="E450" s="63">
        <f>'Data Catalogue 2023_RSS'!AA450</f>
        <v>1</v>
      </c>
      <c r="F450" s="63">
        <f>'Data Catalogue 2023_RSS'!AB450</f>
        <v>0</v>
      </c>
      <c r="G450" s="63">
        <f>'Data Catalogue 2023_RSS'!AC450</f>
        <v>0</v>
      </c>
      <c r="H450" s="63">
        <f>'Data Catalogue 2023_RSS'!AD450</f>
        <v>0</v>
      </c>
      <c r="I450" s="63">
        <f>'Data Catalogue 2023_RSS'!AE450</f>
        <v>0</v>
      </c>
      <c r="J450" s="63">
        <f t="shared" si="7"/>
        <v>2</v>
      </c>
    </row>
    <row r="451" spans="1:10" x14ac:dyDescent="0.2">
      <c r="A451" s="75" t="str">
        <f>'Data Catalogue 2023_RSS'!D451</f>
        <v>115.3</v>
      </c>
      <c r="B451" s="63">
        <f>'Data Catalogue 2023_RSS'!X451</f>
        <v>1</v>
      </c>
      <c r="C451" s="63">
        <f>'Data Catalogue 2023_RSS'!Y451</f>
        <v>0</v>
      </c>
      <c r="D451" s="63">
        <f>'Data Catalogue 2023_RSS'!Z451</f>
        <v>0</v>
      </c>
      <c r="E451" s="63">
        <f>'Data Catalogue 2023_RSS'!AA451</f>
        <v>1</v>
      </c>
      <c r="F451" s="63">
        <f>'Data Catalogue 2023_RSS'!AB451</f>
        <v>0</v>
      </c>
      <c r="G451" s="63">
        <f>'Data Catalogue 2023_RSS'!AC451</f>
        <v>0</v>
      </c>
      <c r="H451" s="63">
        <f>'Data Catalogue 2023_RSS'!AD451</f>
        <v>0</v>
      </c>
      <c r="I451" s="63">
        <f>'Data Catalogue 2023_RSS'!AE451</f>
        <v>0</v>
      </c>
      <c r="J451" s="63">
        <f t="shared" si="7"/>
        <v>2</v>
      </c>
    </row>
    <row r="452" spans="1:10" x14ac:dyDescent="0.2">
      <c r="A452" s="75" t="str">
        <f>'Data Catalogue 2023_RSS'!D452</f>
        <v>115.4</v>
      </c>
      <c r="B452" s="63">
        <f>'Data Catalogue 2023_RSS'!X452</f>
        <v>1</v>
      </c>
      <c r="C452" s="63">
        <f>'Data Catalogue 2023_RSS'!Y452</f>
        <v>0</v>
      </c>
      <c r="D452" s="63">
        <f>'Data Catalogue 2023_RSS'!Z452</f>
        <v>0</v>
      </c>
      <c r="E452" s="63">
        <f>'Data Catalogue 2023_RSS'!AA452</f>
        <v>1</v>
      </c>
      <c r="F452" s="63">
        <f>'Data Catalogue 2023_RSS'!AB452</f>
        <v>0</v>
      </c>
      <c r="G452" s="63">
        <f>'Data Catalogue 2023_RSS'!AC452</f>
        <v>0</v>
      </c>
      <c r="H452" s="63">
        <f>'Data Catalogue 2023_RSS'!AD452</f>
        <v>0</v>
      </c>
      <c r="I452" s="63">
        <f>'Data Catalogue 2023_RSS'!AE452</f>
        <v>0</v>
      </c>
      <c r="J452" s="63">
        <f t="shared" ref="J452:J505" si="8">SUM(B452:I452)</f>
        <v>2</v>
      </c>
    </row>
    <row r="453" spans="1:10" x14ac:dyDescent="0.2">
      <c r="A453" s="75" t="str">
        <f>'Data Catalogue 2023_RSS'!D453</f>
        <v>115.5</v>
      </c>
      <c r="B453" s="63">
        <f>'Data Catalogue 2023_RSS'!X453</f>
        <v>1</v>
      </c>
      <c r="C453" s="63">
        <f>'Data Catalogue 2023_RSS'!Y453</f>
        <v>0</v>
      </c>
      <c r="D453" s="63">
        <f>'Data Catalogue 2023_RSS'!Z453</f>
        <v>0</v>
      </c>
      <c r="E453" s="63">
        <f>'Data Catalogue 2023_RSS'!AA453</f>
        <v>1</v>
      </c>
      <c r="F453" s="63">
        <f>'Data Catalogue 2023_RSS'!AB453</f>
        <v>0</v>
      </c>
      <c r="G453" s="63">
        <f>'Data Catalogue 2023_RSS'!AC453</f>
        <v>0</v>
      </c>
      <c r="H453" s="63">
        <f>'Data Catalogue 2023_RSS'!AD453</f>
        <v>0</v>
      </c>
      <c r="I453" s="63">
        <f>'Data Catalogue 2023_RSS'!AE453</f>
        <v>0</v>
      </c>
      <c r="J453" s="63">
        <f t="shared" si="8"/>
        <v>2</v>
      </c>
    </row>
    <row r="454" spans="1:10" x14ac:dyDescent="0.2">
      <c r="A454" s="75" t="str">
        <f>'Data Catalogue 2023_RSS'!D454</f>
        <v>115.6</v>
      </c>
      <c r="B454" s="63">
        <f>'Data Catalogue 2023_RSS'!X454</f>
        <v>1</v>
      </c>
      <c r="C454" s="63">
        <f>'Data Catalogue 2023_RSS'!Y454</f>
        <v>0</v>
      </c>
      <c r="D454" s="63">
        <f>'Data Catalogue 2023_RSS'!Z454</f>
        <v>0</v>
      </c>
      <c r="E454" s="63">
        <f>'Data Catalogue 2023_RSS'!AA454</f>
        <v>1</v>
      </c>
      <c r="F454" s="63">
        <f>'Data Catalogue 2023_RSS'!AB454</f>
        <v>0</v>
      </c>
      <c r="G454" s="63">
        <f>'Data Catalogue 2023_RSS'!AC454</f>
        <v>0</v>
      </c>
      <c r="H454" s="63">
        <f>'Data Catalogue 2023_RSS'!AD454</f>
        <v>0</v>
      </c>
      <c r="I454" s="63">
        <f>'Data Catalogue 2023_RSS'!AE454</f>
        <v>0</v>
      </c>
      <c r="J454" s="63">
        <f t="shared" si="8"/>
        <v>2</v>
      </c>
    </row>
    <row r="455" spans="1:10" x14ac:dyDescent="0.2">
      <c r="A455" s="75" t="str">
        <f>'Data Catalogue 2023_RSS'!D455</f>
        <v>115.7</v>
      </c>
      <c r="B455" s="63">
        <f>'Data Catalogue 2023_RSS'!X455</f>
        <v>1</v>
      </c>
      <c r="C455" s="63">
        <f>'Data Catalogue 2023_RSS'!Y455</f>
        <v>0</v>
      </c>
      <c r="D455" s="63">
        <f>'Data Catalogue 2023_RSS'!Z455</f>
        <v>0</v>
      </c>
      <c r="E455" s="63">
        <f>'Data Catalogue 2023_RSS'!AA455</f>
        <v>1</v>
      </c>
      <c r="F455" s="63">
        <f>'Data Catalogue 2023_RSS'!AB455</f>
        <v>0</v>
      </c>
      <c r="G455" s="63">
        <f>'Data Catalogue 2023_RSS'!AC455</f>
        <v>0</v>
      </c>
      <c r="H455" s="63">
        <f>'Data Catalogue 2023_RSS'!AD455</f>
        <v>0</v>
      </c>
      <c r="I455" s="63">
        <f>'Data Catalogue 2023_RSS'!AE455</f>
        <v>0</v>
      </c>
      <c r="J455" s="63">
        <f t="shared" si="8"/>
        <v>2</v>
      </c>
    </row>
    <row r="456" spans="1:10" x14ac:dyDescent="0.2">
      <c r="A456" s="75" t="str">
        <f>'Data Catalogue 2023_RSS'!D456</f>
        <v>115.8</v>
      </c>
      <c r="B456" s="63">
        <f>'Data Catalogue 2023_RSS'!X456</f>
        <v>1</v>
      </c>
      <c r="C456" s="63">
        <f>'Data Catalogue 2023_RSS'!Y456</f>
        <v>0</v>
      </c>
      <c r="D456" s="63">
        <f>'Data Catalogue 2023_RSS'!Z456</f>
        <v>0</v>
      </c>
      <c r="E456" s="63">
        <f>'Data Catalogue 2023_RSS'!AA456</f>
        <v>1</v>
      </c>
      <c r="F456" s="63">
        <f>'Data Catalogue 2023_RSS'!AB456</f>
        <v>0</v>
      </c>
      <c r="G456" s="63">
        <f>'Data Catalogue 2023_RSS'!AC456</f>
        <v>0</v>
      </c>
      <c r="H456" s="63">
        <f>'Data Catalogue 2023_RSS'!AD456</f>
        <v>0</v>
      </c>
      <c r="I456" s="63">
        <f>'Data Catalogue 2023_RSS'!AE456</f>
        <v>0</v>
      </c>
      <c r="J456" s="63">
        <f t="shared" si="8"/>
        <v>2</v>
      </c>
    </row>
    <row r="457" spans="1:10" x14ac:dyDescent="0.2">
      <c r="A457" s="75" t="str">
        <f>'Data Catalogue 2023_RSS'!D457</f>
        <v>115.9</v>
      </c>
      <c r="B457" s="63">
        <f>'Data Catalogue 2023_RSS'!X457</f>
        <v>1</v>
      </c>
      <c r="C457" s="63">
        <f>'Data Catalogue 2023_RSS'!Y457</f>
        <v>0</v>
      </c>
      <c r="D457" s="63">
        <f>'Data Catalogue 2023_RSS'!Z457</f>
        <v>0</v>
      </c>
      <c r="E457" s="63">
        <f>'Data Catalogue 2023_RSS'!AA457</f>
        <v>1</v>
      </c>
      <c r="F457" s="63">
        <f>'Data Catalogue 2023_RSS'!AB457</f>
        <v>0</v>
      </c>
      <c r="G457" s="63">
        <f>'Data Catalogue 2023_RSS'!AC457</f>
        <v>0</v>
      </c>
      <c r="H457" s="63">
        <f>'Data Catalogue 2023_RSS'!AD457</f>
        <v>0</v>
      </c>
      <c r="I457" s="63">
        <f>'Data Catalogue 2023_RSS'!AE457</f>
        <v>0</v>
      </c>
      <c r="J457" s="63">
        <f t="shared" si="8"/>
        <v>2</v>
      </c>
    </row>
    <row r="458" spans="1:10" x14ac:dyDescent="0.2">
      <c r="A458" s="75" t="str">
        <f>'Data Catalogue 2023_RSS'!D458</f>
        <v>115.10</v>
      </c>
      <c r="B458" s="63">
        <f>'Data Catalogue 2023_RSS'!X458</f>
        <v>1</v>
      </c>
      <c r="C458" s="63">
        <f>'Data Catalogue 2023_RSS'!Y458</f>
        <v>0</v>
      </c>
      <c r="D458" s="63">
        <f>'Data Catalogue 2023_RSS'!Z458</f>
        <v>0</v>
      </c>
      <c r="E458" s="63">
        <f>'Data Catalogue 2023_RSS'!AA458</f>
        <v>1</v>
      </c>
      <c r="F458" s="63">
        <f>'Data Catalogue 2023_RSS'!AB458</f>
        <v>0</v>
      </c>
      <c r="G458" s="63">
        <f>'Data Catalogue 2023_RSS'!AC458</f>
        <v>0</v>
      </c>
      <c r="H458" s="63">
        <f>'Data Catalogue 2023_RSS'!AD458</f>
        <v>0</v>
      </c>
      <c r="I458" s="63">
        <f>'Data Catalogue 2023_RSS'!AE458</f>
        <v>0</v>
      </c>
      <c r="J458" s="63">
        <f t="shared" si="8"/>
        <v>2</v>
      </c>
    </row>
    <row r="459" spans="1:10" x14ac:dyDescent="0.2">
      <c r="A459" s="75" t="str">
        <f>'Data Catalogue 2023_RSS'!D459</f>
        <v>115.11</v>
      </c>
      <c r="B459" s="63">
        <f>'Data Catalogue 2023_RSS'!X459</f>
        <v>1</v>
      </c>
      <c r="C459" s="63">
        <f>'Data Catalogue 2023_RSS'!Y459</f>
        <v>0</v>
      </c>
      <c r="D459" s="63">
        <f>'Data Catalogue 2023_RSS'!Z459</f>
        <v>0</v>
      </c>
      <c r="E459" s="63">
        <f>'Data Catalogue 2023_RSS'!AA459</f>
        <v>1</v>
      </c>
      <c r="F459" s="63">
        <f>'Data Catalogue 2023_RSS'!AB459</f>
        <v>0</v>
      </c>
      <c r="G459" s="63">
        <f>'Data Catalogue 2023_RSS'!AC459</f>
        <v>0</v>
      </c>
      <c r="H459" s="63">
        <f>'Data Catalogue 2023_RSS'!AD459</f>
        <v>0</v>
      </c>
      <c r="I459" s="63">
        <f>'Data Catalogue 2023_RSS'!AE459</f>
        <v>0</v>
      </c>
      <c r="J459" s="63">
        <f t="shared" si="8"/>
        <v>2</v>
      </c>
    </row>
    <row r="460" spans="1:10" x14ac:dyDescent="0.2">
      <c r="A460" s="75" t="str">
        <f>'Data Catalogue 2023_RSS'!D460</f>
        <v>115.12</v>
      </c>
      <c r="B460" s="63">
        <f>'Data Catalogue 2023_RSS'!X460</f>
        <v>1</v>
      </c>
      <c r="C460" s="63">
        <f>'Data Catalogue 2023_RSS'!Y460</f>
        <v>0</v>
      </c>
      <c r="D460" s="63">
        <f>'Data Catalogue 2023_RSS'!Z460</f>
        <v>0</v>
      </c>
      <c r="E460" s="63">
        <f>'Data Catalogue 2023_RSS'!AA460</f>
        <v>1</v>
      </c>
      <c r="F460" s="63">
        <f>'Data Catalogue 2023_RSS'!AB460</f>
        <v>0</v>
      </c>
      <c r="G460" s="63">
        <f>'Data Catalogue 2023_RSS'!AC460</f>
        <v>0</v>
      </c>
      <c r="H460" s="63">
        <f>'Data Catalogue 2023_RSS'!AD460</f>
        <v>1</v>
      </c>
      <c r="I460" s="63">
        <f>'Data Catalogue 2023_RSS'!AE460</f>
        <v>1</v>
      </c>
      <c r="J460" s="63">
        <f t="shared" si="8"/>
        <v>4</v>
      </c>
    </row>
    <row r="461" spans="1:10" x14ac:dyDescent="0.2">
      <c r="A461" s="75" t="str">
        <f>'Data Catalogue 2023_RSS'!D461</f>
        <v>115.13</v>
      </c>
      <c r="B461" s="63">
        <f>'Data Catalogue 2023_RSS'!X461</f>
        <v>1</v>
      </c>
      <c r="C461" s="63">
        <f>'Data Catalogue 2023_RSS'!Y461</f>
        <v>0</v>
      </c>
      <c r="D461" s="63">
        <f>'Data Catalogue 2023_RSS'!Z461</f>
        <v>0</v>
      </c>
      <c r="E461" s="63">
        <f>'Data Catalogue 2023_RSS'!AA461</f>
        <v>1</v>
      </c>
      <c r="F461" s="63">
        <f>'Data Catalogue 2023_RSS'!AB461</f>
        <v>0</v>
      </c>
      <c r="G461" s="63">
        <f>'Data Catalogue 2023_RSS'!AC461</f>
        <v>0</v>
      </c>
      <c r="H461" s="63">
        <f>'Data Catalogue 2023_RSS'!AD461</f>
        <v>1</v>
      </c>
      <c r="I461" s="63">
        <f>'Data Catalogue 2023_RSS'!AE461</f>
        <v>1</v>
      </c>
      <c r="J461" s="63">
        <f t="shared" si="8"/>
        <v>4</v>
      </c>
    </row>
    <row r="462" spans="1:10" x14ac:dyDescent="0.2">
      <c r="A462" s="75" t="str">
        <f>'Data Catalogue 2023_RSS'!D462</f>
        <v>115.14</v>
      </c>
      <c r="B462" s="63">
        <f>'Data Catalogue 2023_RSS'!X462</f>
        <v>1</v>
      </c>
      <c r="C462" s="63">
        <f>'Data Catalogue 2023_RSS'!Y462</f>
        <v>0</v>
      </c>
      <c r="D462" s="63">
        <f>'Data Catalogue 2023_RSS'!Z462</f>
        <v>0</v>
      </c>
      <c r="E462" s="63">
        <f>'Data Catalogue 2023_RSS'!AA462</f>
        <v>1</v>
      </c>
      <c r="F462" s="63">
        <f>'Data Catalogue 2023_RSS'!AB462</f>
        <v>0</v>
      </c>
      <c r="G462" s="63">
        <f>'Data Catalogue 2023_RSS'!AC462</f>
        <v>0</v>
      </c>
      <c r="H462" s="63">
        <f>'Data Catalogue 2023_RSS'!AD462</f>
        <v>1</v>
      </c>
      <c r="I462" s="63">
        <f>'Data Catalogue 2023_RSS'!AE462</f>
        <v>1</v>
      </c>
      <c r="J462" s="63">
        <f t="shared" si="8"/>
        <v>4</v>
      </c>
    </row>
    <row r="463" spans="1:10" x14ac:dyDescent="0.2">
      <c r="A463" s="75" t="str">
        <f>'Data Catalogue 2023_RSS'!D463</f>
        <v>115.15</v>
      </c>
      <c r="B463" s="63">
        <f>'Data Catalogue 2023_RSS'!X463</f>
        <v>1</v>
      </c>
      <c r="C463" s="63">
        <f>'Data Catalogue 2023_RSS'!Y463</f>
        <v>0</v>
      </c>
      <c r="D463" s="63">
        <f>'Data Catalogue 2023_RSS'!Z463</f>
        <v>0</v>
      </c>
      <c r="E463" s="63">
        <f>'Data Catalogue 2023_RSS'!AA463</f>
        <v>1</v>
      </c>
      <c r="F463" s="63">
        <f>'Data Catalogue 2023_RSS'!AB463</f>
        <v>0</v>
      </c>
      <c r="G463" s="63">
        <f>'Data Catalogue 2023_RSS'!AC463</f>
        <v>0</v>
      </c>
      <c r="H463" s="63">
        <f>'Data Catalogue 2023_RSS'!AD463</f>
        <v>1</v>
      </c>
      <c r="I463" s="63">
        <f>'Data Catalogue 2023_RSS'!AE463</f>
        <v>1</v>
      </c>
      <c r="J463" s="63">
        <f t="shared" si="8"/>
        <v>4</v>
      </c>
    </row>
    <row r="464" spans="1:10" x14ac:dyDescent="0.2">
      <c r="A464" s="75" t="str">
        <f>'Data Catalogue 2023_RSS'!D464</f>
        <v>115.16</v>
      </c>
      <c r="B464" s="63">
        <f>'Data Catalogue 2023_RSS'!X464</f>
        <v>1</v>
      </c>
      <c r="C464" s="63">
        <f>'Data Catalogue 2023_RSS'!Y464</f>
        <v>0</v>
      </c>
      <c r="D464" s="63">
        <f>'Data Catalogue 2023_RSS'!Z464</f>
        <v>0</v>
      </c>
      <c r="E464" s="63">
        <f>'Data Catalogue 2023_RSS'!AA464</f>
        <v>1</v>
      </c>
      <c r="F464" s="63">
        <f>'Data Catalogue 2023_RSS'!AB464</f>
        <v>0</v>
      </c>
      <c r="G464" s="63">
        <f>'Data Catalogue 2023_RSS'!AC464</f>
        <v>0</v>
      </c>
      <c r="H464" s="63">
        <f>'Data Catalogue 2023_RSS'!AD464</f>
        <v>1</v>
      </c>
      <c r="I464" s="63">
        <f>'Data Catalogue 2023_RSS'!AE464</f>
        <v>1</v>
      </c>
      <c r="J464" s="63">
        <f t="shared" si="8"/>
        <v>4</v>
      </c>
    </row>
    <row r="465" spans="1:10" x14ac:dyDescent="0.2">
      <c r="A465" s="75" t="str">
        <f>'Data Catalogue 2023_RSS'!D465</f>
        <v>115.17</v>
      </c>
      <c r="B465" s="63">
        <f>'Data Catalogue 2023_RSS'!X465</f>
        <v>1</v>
      </c>
      <c r="C465" s="63">
        <f>'Data Catalogue 2023_RSS'!Y465</f>
        <v>0</v>
      </c>
      <c r="D465" s="63">
        <f>'Data Catalogue 2023_RSS'!Z465</f>
        <v>0</v>
      </c>
      <c r="E465" s="63">
        <f>'Data Catalogue 2023_RSS'!AA465</f>
        <v>1</v>
      </c>
      <c r="F465" s="63">
        <f>'Data Catalogue 2023_RSS'!AB465</f>
        <v>0</v>
      </c>
      <c r="G465" s="63">
        <f>'Data Catalogue 2023_RSS'!AC465</f>
        <v>0</v>
      </c>
      <c r="H465" s="63">
        <f>'Data Catalogue 2023_RSS'!AD465</f>
        <v>1</v>
      </c>
      <c r="I465" s="63">
        <f>'Data Catalogue 2023_RSS'!AE465</f>
        <v>1</v>
      </c>
      <c r="J465" s="63">
        <f t="shared" si="8"/>
        <v>4</v>
      </c>
    </row>
    <row r="466" spans="1:10" x14ac:dyDescent="0.2">
      <c r="A466" s="75" t="str">
        <f>'Data Catalogue 2023_RSS'!D466</f>
        <v>115.18</v>
      </c>
      <c r="B466" s="63">
        <f>'Data Catalogue 2023_RSS'!X466</f>
        <v>1</v>
      </c>
      <c r="C466" s="63">
        <f>'Data Catalogue 2023_RSS'!Y466</f>
        <v>0</v>
      </c>
      <c r="D466" s="63">
        <f>'Data Catalogue 2023_RSS'!Z466</f>
        <v>0</v>
      </c>
      <c r="E466" s="63">
        <f>'Data Catalogue 2023_RSS'!AA466</f>
        <v>1</v>
      </c>
      <c r="F466" s="63">
        <f>'Data Catalogue 2023_RSS'!AB466</f>
        <v>0</v>
      </c>
      <c r="G466" s="63">
        <f>'Data Catalogue 2023_RSS'!AC466</f>
        <v>0</v>
      </c>
      <c r="H466" s="63">
        <f>'Data Catalogue 2023_RSS'!AD466</f>
        <v>1</v>
      </c>
      <c r="I466" s="63">
        <f>'Data Catalogue 2023_RSS'!AE466</f>
        <v>1</v>
      </c>
      <c r="J466" s="63">
        <f t="shared" si="8"/>
        <v>4</v>
      </c>
    </row>
    <row r="467" spans="1:10" x14ac:dyDescent="0.2">
      <c r="A467" s="75" t="str">
        <f>'Data Catalogue 2023_RSS'!D467</f>
        <v>115.19</v>
      </c>
      <c r="B467" s="63">
        <f>'Data Catalogue 2023_RSS'!X467</f>
        <v>1</v>
      </c>
      <c r="C467" s="63">
        <f>'Data Catalogue 2023_RSS'!Y467</f>
        <v>0</v>
      </c>
      <c r="D467" s="63">
        <f>'Data Catalogue 2023_RSS'!Z467</f>
        <v>0</v>
      </c>
      <c r="E467" s="63">
        <f>'Data Catalogue 2023_RSS'!AA467</f>
        <v>1</v>
      </c>
      <c r="F467" s="63">
        <f>'Data Catalogue 2023_RSS'!AB467</f>
        <v>0</v>
      </c>
      <c r="G467" s="63">
        <f>'Data Catalogue 2023_RSS'!AC467</f>
        <v>0</v>
      </c>
      <c r="H467" s="63">
        <f>'Data Catalogue 2023_RSS'!AD467</f>
        <v>1</v>
      </c>
      <c r="I467" s="63">
        <f>'Data Catalogue 2023_RSS'!AE467</f>
        <v>1</v>
      </c>
      <c r="J467" s="63">
        <f t="shared" si="8"/>
        <v>4</v>
      </c>
    </row>
    <row r="468" spans="1:10" x14ac:dyDescent="0.2">
      <c r="A468" s="75" t="str">
        <f>'Data Catalogue 2023_RSS'!D468</f>
        <v>115.20</v>
      </c>
      <c r="B468" s="63">
        <f>'Data Catalogue 2023_RSS'!X468</f>
        <v>1</v>
      </c>
      <c r="C468" s="63">
        <f>'Data Catalogue 2023_RSS'!Y468</f>
        <v>0</v>
      </c>
      <c r="D468" s="63">
        <f>'Data Catalogue 2023_RSS'!Z468</f>
        <v>0</v>
      </c>
      <c r="E468" s="63">
        <f>'Data Catalogue 2023_RSS'!AA468</f>
        <v>1</v>
      </c>
      <c r="F468" s="63">
        <f>'Data Catalogue 2023_RSS'!AB468</f>
        <v>0</v>
      </c>
      <c r="G468" s="63">
        <f>'Data Catalogue 2023_RSS'!AC468</f>
        <v>0</v>
      </c>
      <c r="H468" s="63">
        <f>'Data Catalogue 2023_RSS'!AD468</f>
        <v>1</v>
      </c>
      <c r="I468" s="63">
        <f>'Data Catalogue 2023_RSS'!AE468</f>
        <v>1</v>
      </c>
      <c r="J468" s="63">
        <f t="shared" si="8"/>
        <v>4</v>
      </c>
    </row>
    <row r="469" spans="1:10" x14ac:dyDescent="0.2">
      <c r="A469" s="75" t="str">
        <f>'Data Catalogue 2023_RSS'!D469</f>
        <v>116.1</v>
      </c>
      <c r="B469" s="63">
        <f>'Data Catalogue 2023_RSS'!X469</f>
        <v>1</v>
      </c>
      <c r="C469" s="63">
        <f>'Data Catalogue 2023_RSS'!Y469</f>
        <v>0</v>
      </c>
      <c r="D469" s="63">
        <f>'Data Catalogue 2023_RSS'!Z469</f>
        <v>0</v>
      </c>
      <c r="E469" s="63">
        <f>'Data Catalogue 2023_RSS'!AA469</f>
        <v>1</v>
      </c>
      <c r="F469" s="63">
        <f>'Data Catalogue 2023_RSS'!AB469</f>
        <v>0</v>
      </c>
      <c r="G469" s="63">
        <f>'Data Catalogue 2023_RSS'!AC469</f>
        <v>1</v>
      </c>
      <c r="H469" s="63">
        <f>'Data Catalogue 2023_RSS'!AD469</f>
        <v>0</v>
      </c>
      <c r="I469" s="63">
        <f>'Data Catalogue 2023_RSS'!AE469</f>
        <v>0</v>
      </c>
      <c r="J469" s="63">
        <f t="shared" si="8"/>
        <v>3</v>
      </c>
    </row>
    <row r="470" spans="1:10" x14ac:dyDescent="0.2">
      <c r="A470" s="75" t="str">
        <f>'Data Catalogue 2023_RSS'!D470</f>
        <v>116.2</v>
      </c>
      <c r="B470" s="63">
        <f>'Data Catalogue 2023_RSS'!X470</f>
        <v>1</v>
      </c>
      <c r="C470" s="63">
        <f>'Data Catalogue 2023_RSS'!Y470</f>
        <v>0</v>
      </c>
      <c r="D470" s="63">
        <f>'Data Catalogue 2023_RSS'!Z470</f>
        <v>0</v>
      </c>
      <c r="E470" s="63">
        <f>'Data Catalogue 2023_RSS'!AA470</f>
        <v>1</v>
      </c>
      <c r="F470" s="63">
        <f>'Data Catalogue 2023_RSS'!AB470</f>
        <v>0</v>
      </c>
      <c r="G470" s="63">
        <f>'Data Catalogue 2023_RSS'!AC470</f>
        <v>1</v>
      </c>
      <c r="H470" s="63">
        <f>'Data Catalogue 2023_RSS'!AD470</f>
        <v>0</v>
      </c>
      <c r="I470" s="63">
        <f>'Data Catalogue 2023_RSS'!AE470</f>
        <v>0</v>
      </c>
      <c r="J470" s="63">
        <f t="shared" si="8"/>
        <v>3</v>
      </c>
    </row>
    <row r="471" spans="1:10" x14ac:dyDescent="0.2">
      <c r="A471" s="75" t="str">
        <f>'Data Catalogue 2023_RSS'!D471</f>
        <v>116.3</v>
      </c>
      <c r="B471" s="63">
        <f>'Data Catalogue 2023_RSS'!X471</f>
        <v>1</v>
      </c>
      <c r="C471" s="63">
        <f>'Data Catalogue 2023_RSS'!Y471</f>
        <v>0</v>
      </c>
      <c r="D471" s="63">
        <f>'Data Catalogue 2023_RSS'!Z471</f>
        <v>0</v>
      </c>
      <c r="E471" s="63">
        <f>'Data Catalogue 2023_RSS'!AA471</f>
        <v>1</v>
      </c>
      <c r="F471" s="63">
        <f>'Data Catalogue 2023_RSS'!AB471</f>
        <v>0</v>
      </c>
      <c r="G471" s="63">
        <f>'Data Catalogue 2023_RSS'!AC471</f>
        <v>0</v>
      </c>
      <c r="H471" s="63">
        <f>'Data Catalogue 2023_RSS'!AD471</f>
        <v>0</v>
      </c>
      <c r="I471" s="63">
        <f>'Data Catalogue 2023_RSS'!AE471</f>
        <v>0</v>
      </c>
      <c r="J471" s="63">
        <f t="shared" si="8"/>
        <v>2</v>
      </c>
    </row>
    <row r="472" spans="1:10" x14ac:dyDescent="0.2">
      <c r="A472" s="75" t="str">
        <f>'Data Catalogue 2023_RSS'!D472</f>
        <v>116.4</v>
      </c>
      <c r="B472" s="63">
        <f>'Data Catalogue 2023_RSS'!X472</f>
        <v>1</v>
      </c>
      <c r="C472" s="63">
        <f>'Data Catalogue 2023_RSS'!Y472</f>
        <v>0</v>
      </c>
      <c r="D472" s="63">
        <f>'Data Catalogue 2023_RSS'!Z472</f>
        <v>1</v>
      </c>
      <c r="E472" s="63">
        <f>'Data Catalogue 2023_RSS'!AA472</f>
        <v>0</v>
      </c>
      <c r="F472" s="63">
        <f>'Data Catalogue 2023_RSS'!AB472</f>
        <v>0</v>
      </c>
      <c r="G472" s="63">
        <f>'Data Catalogue 2023_RSS'!AC472</f>
        <v>0</v>
      </c>
      <c r="H472" s="63">
        <f>'Data Catalogue 2023_RSS'!AD472</f>
        <v>0</v>
      </c>
      <c r="I472" s="63">
        <f>'Data Catalogue 2023_RSS'!AE472</f>
        <v>0</v>
      </c>
      <c r="J472" s="63">
        <f t="shared" si="8"/>
        <v>2</v>
      </c>
    </row>
    <row r="473" spans="1:10" x14ac:dyDescent="0.2">
      <c r="A473" s="75" t="str">
        <f>'Data Catalogue 2023_RSS'!D473</f>
        <v>116.5</v>
      </c>
      <c r="B473" s="63">
        <f>'Data Catalogue 2023_RSS'!X473</f>
        <v>1</v>
      </c>
      <c r="C473" s="63">
        <f>'Data Catalogue 2023_RSS'!Y473</f>
        <v>0</v>
      </c>
      <c r="D473" s="63">
        <f>'Data Catalogue 2023_RSS'!Z473</f>
        <v>1</v>
      </c>
      <c r="E473" s="63">
        <f>'Data Catalogue 2023_RSS'!AA473</f>
        <v>0</v>
      </c>
      <c r="F473" s="63">
        <f>'Data Catalogue 2023_RSS'!AB473</f>
        <v>0</v>
      </c>
      <c r="G473" s="63">
        <f>'Data Catalogue 2023_RSS'!AC473</f>
        <v>0</v>
      </c>
      <c r="H473" s="63">
        <f>'Data Catalogue 2023_RSS'!AD473</f>
        <v>0</v>
      </c>
      <c r="I473" s="63">
        <f>'Data Catalogue 2023_RSS'!AE473</f>
        <v>0</v>
      </c>
      <c r="J473" s="63">
        <f t="shared" si="8"/>
        <v>2</v>
      </c>
    </row>
    <row r="474" spans="1:10" x14ac:dyDescent="0.2">
      <c r="A474" s="75" t="str">
        <f>'Data Catalogue 2023_RSS'!D474</f>
        <v>116.6</v>
      </c>
      <c r="B474" s="63">
        <f>'Data Catalogue 2023_RSS'!X474</f>
        <v>1</v>
      </c>
      <c r="C474" s="63">
        <f>'Data Catalogue 2023_RSS'!Y474</f>
        <v>0</v>
      </c>
      <c r="D474" s="63">
        <f>'Data Catalogue 2023_RSS'!Z474</f>
        <v>0</v>
      </c>
      <c r="E474" s="63">
        <f>'Data Catalogue 2023_RSS'!AA474</f>
        <v>0</v>
      </c>
      <c r="F474" s="63">
        <f>'Data Catalogue 2023_RSS'!AB474</f>
        <v>0</v>
      </c>
      <c r="G474" s="63">
        <f>'Data Catalogue 2023_RSS'!AC474</f>
        <v>0</v>
      </c>
      <c r="H474" s="63">
        <f>'Data Catalogue 2023_RSS'!AD474</f>
        <v>0</v>
      </c>
      <c r="I474" s="63">
        <f>'Data Catalogue 2023_RSS'!AE474</f>
        <v>0</v>
      </c>
      <c r="J474" s="63">
        <f t="shared" si="8"/>
        <v>1</v>
      </c>
    </row>
    <row r="475" spans="1:10" x14ac:dyDescent="0.2">
      <c r="A475" s="75" t="str">
        <f>'Data Catalogue 2023_RSS'!D475</f>
        <v>117.1</v>
      </c>
      <c r="B475" s="63">
        <f>'Data Catalogue 2023_RSS'!X475</f>
        <v>1</v>
      </c>
      <c r="C475" s="63">
        <f>'Data Catalogue 2023_RSS'!Y475</f>
        <v>0</v>
      </c>
      <c r="D475" s="63">
        <f>'Data Catalogue 2023_RSS'!Z475</f>
        <v>0</v>
      </c>
      <c r="E475" s="63">
        <f>'Data Catalogue 2023_RSS'!AA475</f>
        <v>0</v>
      </c>
      <c r="F475" s="63">
        <f>'Data Catalogue 2023_RSS'!AB475</f>
        <v>0</v>
      </c>
      <c r="G475" s="63">
        <f>'Data Catalogue 2023_RSS'!AC475</f>
        <v>0</v>
      </c>
      <c r="H475" s="63">
        <f>'Data Catalogue 2023_RSS'!AD475</f>
        <v>0</v>
      </c>
      <c r="I475" s="63">
        <f>'Data Catalogue 2023_RSS'!AE475</f>
        <v>0</v>
      </c>
      <c r="J475" s="63">
        <f t="shared" si="8"/>
        <v>1</v>
      </c>
    </row>
    <row r="476" spans="1:10" x14ac:dyDescent="0.2">
      <c r="A476" s="75" t="str">
        <f>'Data Catalogue 2023_RSS'!D476</f>
        <v>118.1</v>
      </c>
      <c r="B476" s="63">
        <f>'Data Catalogue 2023_RSS'!X476</f>
        <v>1</v>
      </c>
      <c r="C476" s="63">
        <f>'Data Catalogue 2023_RSS'!Y476</f>
        <v>0</v>
      </c>
      <c r="D476" s="63">
        <f>'Data Catalogue 2023_RSS'!Z476</f>
        <v>1</v>
      </c>
      <c r="E476" s="63">
        <f>'Data Catalogue 2023_RSS'!AA476</f>
        <v>1</v>
      </c>
      <c r="F476" s="63">
        <f>'Data Catalogue 2023_RSS'!AB476</f>
        <v>0</v>
      </c>
      <c r="G476" s="63">
        <f>'Data Catalogue 2023_RSS'!AC476</f>
        <v>1</v>
      </c>
      <c r="H476" s="63">
        <f>'Data Catalogue 2023_RSS'!AD476</f>
        <v>1</v>
      </c>
      <c r="I476" s="63">
        <f>'Data Catalogue 2023_RSS'!AE476</f>
        <v>1</v>
      </c>
      <c r="J476" s="63">
        <f t="shared" si="8"/>
        <v>6</v>
      </c>
    </row>
    <row r="477" spans="1:10" x14ac:dyDescent="0.2">
      <c r="A477" s="75" t="str">
        <f>'Data Catalogue 2023_RSS'!D477</f>
        <v>119.1</v>
      </c>
      <c r="B477" s="63">
        <f>'Data Catalogue 2023_RSS'!X477</f>
        <v>0</v>
      </c>
      <c r="C477" s="63">
        <f>'Data Catalogue 2023_RSS'!Y477</f>
        <v>0</v>
      </c>
      <c r="D477" s="63">
        <f>'Data Catalogue 2023_RSS'!Z477</f>
        <v>1</v>
      </c>
      <c r="E477" s="63">
        <f>'Data Catalogue 2023_RSS'!AA477</f>
        <v>0</v>
      </c>
      <c r="F477" s="63">
        <f>'Data Catalogue 2023_RSS'!AB477</f>
        <v>0</v>
      </c>
      <c r="G477" s="63">
        <f>'Data Catalogue 2023_RSS'!AC477</f>
        <v>0</v>
      </c>
      <c r="H477" s="63">
        <f>'Data Catalogue 2023_RSS'!AD477</f>
        <v>0</v>
      </c>
      <c r="I477" s="63">
        <f>'Data Catalogue 2023_RSS'!AE477</f>
        <v>0</v>
      </c>
      <c r="J477" s="63">
        <f t="shared" si="8"/>
        <v>1</v>
      </c>
    </row>
    <row r="478" spans="1:10" x14ac:dyDescent="0.2">
      <c r="A478" s="75" t="str">
        <f>'Data Catalogue 2023_RSS'!D478</f>
        <v>120.1</v>
      </c>
      <c r="B478" s="63">
        <f>'Data Catalogue 2023_RSS'!X478</f>
        <v>0</v>
      </c>
      <c r="C478" s="63">
        <f>'Data Catalogue 2023_RSS'!Y478</f>
        <v>0</v>
      </c>
      <c r="D478" s="63">
        <f>'Data Catalogue 2023_RSS'!Z478</f>
        <v>1</v>
      </c>
      <c r="E478" s="63">
        <f>'Data Catalogue 2023_RSS'!AA478</f>
        <v>0</v>
      </c>
      <c r="F478" s="63">
        <f>'Data Catalogue 2023_RSS'!AB478</f>
        <v>0</v>
      </c>
      <c r="G478" s="63">
        <f>'Data Catalogue 2023_RSS'!AC478</f>
        <v>0</v>
      </c>
      <c r="H478" s="63">
        <f>'Data Catalogue 2023_RSS'!AD478</f>
        <v>0</v>
      </c>
      <c r="I478" s="63">
        <f>'Data Catalogue 2023_RSS'!AE478</f>
        <v>0</v>
      </c>
      <c r="J478" s="63">
        <f t="shared" si="8"/>
        <v>1</v>
      </c>
    </row>
    <row r="479" spans="1:10" x14ac:dyDescent="0.2">
      <c r="A479" s="75" t="str">
        <f>'Data Catalogue 2023_RSS'!D479</f>
        <v>121.1</v>
      </c>
      <c r="B479" s="63">
        <f>'Data Catalogue 2023_RSS'!X479</f>
        <v>0</v>
      </c>
      <c r="C479" s="63">
        <f>'Data Catalogue 2023_RSS'!Y479</f>
        <v>0</v>
      </c>
      <c r="D479" s="63">
        <f>'Data Catalogue 2023_RSS'!Z479</f>
        <v>1</v>
      </c>
      <c r="E479" s="63">
        <f>'Data Catalogue 2023_RSS'!AA479</f>
        <v>0</v>
      </c>
      <c r="F479" s="63">
        <f>'Data Catalogue 2023_RSS'!AB479</f>
        <v>0</v>
      </c>
      <c r="G479" s="63">
        <f>'Data Catalogue 2023_RSS'!AC479</f>
        <v>0</v>
      </c>
      <c r="H479" s="63">
        <f>'Data Catalogue 2023_RSS'!AD479</f>
        <v>0</v>
      </c>
      <c r="I479" s="63">
        <f>'Data Catalogue 2023_RSS'!AE479</f>
        <v>0</v>
      </c>
      <c r="J479" s="63">
        <f t="shared" si="8"/>
        <v>1</v>
      </c>
    </row>
    <row r="480" spans="1:10" x14ac:dyDescent="0.2">
      <c r="A480" s="75" t="str">
        <f>'Data Catalogue 2023_RSS'!D480</f>
        <v>121.2</v>
      </c>
      <c r="B480" s="63">
        <f>'Data Catalogue 2023_RSS'!X480</f>
        <v>0</v>
      </c>
      <c r="C480" s="63">
        <f>'Data Catalogue 2023_RSS'!Y480</f>
        <v>0</v>
      </c>
      <c r="D480" s="63">
        <f>'Data Catalogue 2023_RSS'!Z480</f>
        <v>1</v>
      </c>
      <c r="E480" s="63">
        <f>'Data Catalogue 2023_RSS'!AA480</f>
        <v>0</v>
      </c>
      <c r="F480" s="63">
        <f>'Data Catalogue 2023_RSS'!AB480</f>
        <v>0</v>
      </c>
      <c r="G480" s="63">
        <f>'Data Catalogue 2023_RSS'!AC480</f>
        <v>0</v>
      </c>
      <c r="H480" s="63">
        <f>'Data Catalogue 2023_RSS'!AD480</f>
        <v>0</v>
      </c>
      <c r="I480" s="63">
        <f>'Data Catalogue 2023_RSS'!AE480</f>
        <v>0</v>
      </c>
      <c r="J480" s="63">
        <f t="shared" si="8"/>
        <v>1</v>
      </c>
    </row>
    <row r="481" spans="1:10" x14ac:dyDescent="0.2">
      <c r="A481" s="75" t="str">
        <f>'Data Catalogue 2023_RSS'!D481</f>
        <v>122.1</v>
      </c>
      <c r="B481" s="63">
        <f>'Data Catalogue 2023_RSS'!X481</f>
        <v>0</v>
      </c>
      <c r="C481" s="63">
        <f>'Data Catalogue 2023_RSS'!Y481</f>
        <v>0</v>
      </c>
      <c r="D481" s="63">
        <f>'Data Catalogue 2023_RSS'!Z481</f>
        <v>1</v>
      </c>
      <c r="E481" s="63">
        <f>'Data Catalogue 2023_RSS'!AA481</f>
        <v>0</v>
      </c>
      <c r="F481" s="63">
        <f>'Data Catalogue 2023_RSS'!AB481</f>
        <v>0</v>
      </c>
      <c r="G481" s="63">
        <f>'Data Catalogue 2023_RSS'!AC481</f>
        <v>1</v>
      </c>
      <c r="H481" s="63">
        <f>'Data Catalogue 2023_RSS'!AD481</f>
        <v>0</v>
      </c>
      <c r="I481" s="63">
        <f>'Data Catalogue 2023_RSS'!AE481</f>
        <v>0</v>
      </c>
      <c r="J481" s="63">
        <f t="shared" si="8"/>
        <v>2</v>
      </c>
    </row>
    <row r="482" spans="1:10" x14ac:dyDescent="0.2">
      <c r="A482" s="75" t="str">
        <f>'Data Catalogue 2023_RSS'!D482</f>
        <v>122.2</v>
      </c>
      <c r="B482" s="63">
        <f>'Data Catalogue 2023_RSS'!X482</f>
        <v>0</v>
      </c>
      <c r="C482" s="63">
        <f>'Data Catalogue 2023_RSS'!Y482</f>
        <v>0</v>
      </c>
      <c r="D482" s="63">
        <f>'Data Catalogue 2023_RSS'!Z482</f>
        <v>1</v>
      </c>
      <c r="E482" s="63">
        <f>'Data Catalogue 2023_RSS'!AA482</f>
        <v>0</v>
      </c>
      <c r="F482" s="63">
        <f>'Data Catalogue 2023_RSS'!AB482</f>
        <v>0</v>
      </c>
      <c r="G482" s="63">
        <f>'Data Catalogue 2023_RSS'!AC482</f>
        <v>1</v>
      </c>
      <c r="H482" s="63">
        <f>'Data Catalogue 2023_RSS'!AD482</f>
        <v>0</v>
      </c>
      <c r="I482" s="63">
        <f>'Data Catalogue 2023_RSS'!AE482</f>
        <v>0</v>
      </c>
      <c r="J482" s="63">
        <f t="shared" si="8"/>
        <v>2</v>
      </c>
    </row>
    <row r="483" spans="1:10" x14ac:dyDescent="0.2">
      <c r="A483" s="75" t="str">
        <f>'Data Catalogue 2023_RSS'!D483</f>
        <v>122.3</v>
      </c>
      <c r="B483" s="63">
        <f>'Data Catalogue 2023_RSS'!X483</f>
        <v>0</v>
      </c>
      <c r="C483" s="63">
        <f>'Data Catalogue 2023_RSS'!Y483</f>
        <v>0</v>
      </c>
      <c r="D483" s="63">
        <f>'Data Catalogue 2023_RSS'!Z483</f>
        <v>1</v>
      </c>
      <c r="E483" s="63">
        <f>'Data Catalogue 2023_RSS'!AA483</f>
        <v>0</v>
      </c>
      <c r="F483" s="63">
        <f>'Data Catalogue 2023_RSS'!AB483</f>
        <v>0</v>
      </c>
      <c r="G483" s="63">
        <f>'Data Catalogue 2023_RSS'!AC483</f>
        <v>1</v>
      </c>
      <c r="H483" s="63">
        <f>'Data Catalogue 2023_RSS'!AD483</f>
        <v>0</v>
      </c>
      <c r="I483" s="63">
        <f>'Data Catalogue 2023_RSS'!AE483</f>
        <v>0</v>
      </c>
      <c r="J483" s="63">
        <f t="shared" si="8"/>
        <v>2</v>
      </c>
    </row>
    <row r="484" spans="1:10" x14ac:dyDescent="0.2">
      <c r="A484" s="75" t="str">
        <f>'Data Catalogue 2023_RSS'!D484</f>
        <v>122.4</v>
      </c>
      <c r="B484" s="63">
        <f>'Data Catalogue 2023_RSS'!X484</f>
        <v>0</v>
      </c>
      <c r="C484" s="63">
        <f>'Data Catalogue 2023_RSS'!Y484</f>
        <v>0</v>
      </c>
      <c r="D484" s="63">
        <f>'Data Catalogue 2023_RSS'!Z484</f>
        <v>1</v>
      </c>
      <c r="E484" s="63">
        <f>'Data Catalogue 2023_RSS'!AA484</f>
        <v>0</v>
      </c>
      <c r="F484" s="63">
        <f>'Data Catalogue 2023_RSS'!AB484</f>
        <v>0</v>
      </c>
      <c r="G484" s="63">
        <f>'Data Catalogue 2023_RSS'!AC484</f>
        <v>1</v>
      </c>
      <c r="H484" s="63">
        <f>'Data Catalogue 2023_RSS'!AD484</f>
        <v>0</v>
      </c>
      <c r="I484" s="63">
        <f>'Data Catalogue 2023_RSS'!AE484</f>
        <v>0</v>
      </c>
      <c r="J484" s="63">
        <f t="shared" si="8"/>
        <v>2</v>
      </c>
    </row>
    <row r="485" spans="1:10" x14ac:dyDescent="0.2">
      <c r="A485" s="75" t="str">
        <f>'Data Catalogue 2023_RSS'!D485</f>
        <v>123.1</v>
      </c>
      <c r="B485" s="63">
        <f>'Data Catalogue 2023_RSS'!X485</f>
        <v>0</v>
      </c>
      <c r="C485" s="63">
        <f>'Data Catalogue 2023_RSS'!Y485</f>
        <v>1</v>
      </c>
      <c r="D485" s="63">
        <f>'Data Catalogue 2023_RSS'!Z485</f>
        <v>1</v>
      </c>
      <c r="E485" s="63">
        <f>'Data Catalogue 2023_RSS'!AA485</f>
        <v>1</v>
      </c>
      <c r="F485" s="63">
        <f>'Data Catalogue 2023_RSS'!AB485</f>
        <v>0</v>
      </c>
      <c r="G485" s="63">
        <f>'Data Catalogue 2023_RSS'!AC485</f>
        <v>0</v>
      </c>
      <c r="H485" s="63">
        <f>'Data Catalogue 2023_RSS'!AD485</f>
        <v>1</v>
      </c>
      <c r="I485" s="63">
        <f>'Data Catalogue 2023_RSS'!AE485</f>
        <v>1</v>
      </c>
      <c r="J485" s="63">
        <f t="shared" si="8"/>
        <v>5</v>
      </c>
    </row>
    <row r="486" spans="1:10" x14ac:dyDescent="0.2">
      <c r="A486" s="75" t="str">
        <f>'Data Catalogue 2023_RSS'!D486</f>
        <v>123.2</v>
      </c>
      <c r="B486" s="63">
        <f>'Data Catalogue 2023_RSS'!X486</f>
        <v>0</v>
      </c>
      <c r="C486" s="63">
        <f>'Data Catalogue 2023_RSS'!Y486</f>
        <v>1</v>
      </c>
      <c r="D486" s="63">
        <f>'Data Catalogue 2023_RSS'!Z486</f>
        <v>1</v>
      </c>
      <c r="E486" s="63">
        <f>'Data Catalogue 2023_RSS'!AA486</f>
        <v>1</v>
      </c>
      <c r="F486" s="63">
        <f>'Data Catalogue 2023_RSS'!AB486</f>
        <v>0</v>
      </c>
      <c r="G486" s="63">
        <f>'Data Catalogue 2023_RSS'!AC486</f>
        <v>0</v>
      </c>
      <c r="H486" s="63">
        <f>'Data Catalogue 2023_RSS'!AD486</f>
        <v>1</v>
      </c>
      <c r="I486" s="63">
        <f>'Data Catalogue 2023_RSS'!AE486</f>
        <v>1</v>
      </c>
      <c r="J486" s="63">
        <f t="shared" si="8"/>
        <v>5</v>
      </c>
    </row>
    <row r="487" spans="1:10" x14ac:dyDescent="0.2">
      <c r="A487" s="75" t="str">
        <f>'Data Catalogue 2023_RSS'!D487</f>
        <v>123.3</v>
      </c>
      <c r="B487" s="63">
        <f>'Data Catalogue 2023_RSS'!X487</f>
        <v>1</v>
      </c>
      <c r="C487" s="63">
        <f>'Data Catalogue 2023_RSS'!Y487</f>
        <v>1</v>
      </c>
      <c r="D487" s="63">
        <f>'Data Catalogue 2023_RSS'!Z487</f>
        <v>1</v>
      </c>
      <c r="E487" s="63">
        <f>'Data Catalogue 2023_RSS'!AA487</f>
        <v>1</v>
      </c>
      <c r="F487" s="63">
        <f>'Data Catalogue 2023_RSS'!AB487</f>
        <v>0</v>
      </c>
      <c r="G487" s="63">
        <f>'Data Catalogue 2023_RSS'!AC487</f>
        <v>0</v>
      </c>
      <c r="H487" s="63">
        <f>'Data Catalogue 2023_RSS'!AD487</f>
        <v>1</v>
      </c>
      <c r="I487" s="63">
        <f>'Data Catalogue 2023_RSS'!AE487</f>
        <v>1</v>
      </c>
      <c r="J487" s="63">
        <f t="shared" si="8"/>
        <v>6</v>
      </c>
    </row>
    <row r="488" spans="1:10" x14ac:dyDescent="0.2">
      <c r="A488" s="75" t="str">
        <f>'Data Catalogue 2023_RSS'!D488</f>
        <v>123.4</v>
      </c>
      <c r="B488" s="63">
        <f>'Data Catalogue 2023_RSS'!X488</f>
        <v>1</v>
      </c>
      <c r="C488" s="63">
        <f>'Data Catalogue 2023_RSS'!Y488</f>
        <v>1</v>
      </c>
      <c r="D488" s="63">
        <f>'Data Catalogue 2023_RSS'!Z488</f>
        <v>1</v>
      </c>
      <c r="E488" s="63">
        <f>'Data Catalogue 2023_RSS'!AA488</f>
        <v>1</v>
      </c>
      <c r="F488" s="63">
        <f>'Data Catalogue 2023_RSS'!AB488</f>
        <v>0</v>
      </c>
      <c r="G488" s="63">
        <f>'Data Catalogue 2023_RSS'!AC488</f>
        <v>0</v>
      </c>
      <c r="H488" s="63">
        <f>'Data Catalogue 2023_RSS'!AD488</f>
        <v>1</v>
      </c>
      <c r="I488" s="63">
        <f>'Data Catalogue 2023_RSS'!AE488</f>
        <v>1</v>
      </c>
      <c r="J488" s="63">
        <f t="shared" si="8"/>
        <v>6</v>
      </c>
    </row>
    <row r="489" spans="1:10" x14ac:dyDescent="0.2">
      <c r="A489" s="75" t="str">
        <f>'Data Catalogue 2023_RSS'!D489</f>
        <v>123.5</v>
      </c>
      <c r="B489" s="63">
        <f>'Data Catalogue 2023_RSS'!X489</f>
        <v>0</v>
      </c>
      <c r="C489" s="63">
        <f>'Data Catalogue 2023_RSS'!Y489</f>
        <v>1</v>
      </c>
      <c r="D489" s="63">
        <f>'Data Catalogue 2023_RSS'!Z489</f>
        <v>1</v>
      </c>
      <c r="E489" s="63">
        <f>'Data Catalogue 2023_RSS'!AA489</f>
        <v>1</v>
      </c>
      <c r="F489" s="63">
        <f>'Data Catalogue 2023_RSS'!AB489</f>
        <v>0</v>
      </c>
      <c r="G489" s="63">
        <f>'Data Catalogue 2023_RSS'!AC489</f>
        <v>0</v>
      </c>
      <c r="H489" s="63">
        <f>'Data Catalogue 2023_RSS'!AD489</f>
        <v>1</v>
      </c>
      <c r="I489" s="63">
        <f>'Data Catalogue 2023_RSS'!AE489</f>
        <v>1</v>
      </c>
      <c r="J489" s="63">
        <f t="shared" si="8"/>
        <v>5</v>
      </c>
    </row>
    <row r="490" spans="1:10" x14ac:dyDescent="0.2">
      <c r="A490" s="75" t="str">
        <f>'Data Catalogue 2023_RSS'!D490</f>
        <v>123.6</v>
      </c>
      <c r="B490" s="63">
        <f>'Data Catalogue 2023_RSS'!X490</f>
        <v>0</v>
      </c>
      <c r="C490" s="63">
        <f>'Data Catalogue 2023_RSS'!Y490</f>
        <v>1</v>
      </c>
      <c r="D490" s="63">
        <f>'Data Catalogue 2023_RSS'!Z490</f>
        <v>1</v>
      </c>
      <c r="E490" s="63">
        <f>'Data Catalogue 2023_RSS'!AA490</f>
        <v>1</v>
      </c>
      <c r="F490" s="63">
        <f>'Data Catalogue 2023_RSS'!AB490</f>
        <v>0</v>
      </c>
      <c r="G490" s="63">
        <f>'Data Catalogue 2023_RSS'!AC490</f>
        <v>0</v>
      </c>
      <c r="H490" s="63">
        <f>'Data Catalogue 2023_RSS'!AD490</f>
        <v>1</v>
      </c>
      <c r="I490" s="63">
        <f>'Data Catalogue 2023_RSS'!AE490</f>
        <v>1</v>
      </c>
      <c r="J490" s="63">
        <f t="shared" si="8"/>
        <v>5</v>
      </c>
    </row>
    <row r="491" spans="1:10" x14ac:dyDescent="0.2">
      <c r="A491" s="75" t="str">
        <f>'Data Catalogue 2023_RSS'!D491</f>
        <v>124.1</v>
      </c>
      <c r="B491" s="63">
        <f>'Data Catalogue 2023_RSS'!X491</f>
        <v>0</v>
      </c>
      <c r="C491" s="63">
        <f>'Data Catalogue 2023_RSS'!Y491</f>
        <v>0</v>
      </c>
      <c r="D491" s="63">
        <f>'Data Catalogue 2023_RSS'!Z491</f>
        <v>1</v>
      </c>
      <c r="E491" s="63">
        <f>'Data Catalogue 2023_RSS'!AA491</f>
        <v>1</v>
      </c>
      <c r="F491" s="63">
        <f>'Data Catalogue 2023_RSS'!AB491</f>
        <v>0</v>
      </c>
      <c r="G491" s="63">
        <f>'Data Catalogue 2023_RSS'!AC491</f>
        <v>0</v>
      </c>
      <c r="H491" s="63">
        <f>'Data Catalogue 2023_RSS'!AD491</f>
        <v>0</v>
      </c>
      <c r="I491" s="63">
        <f>'Data Catalogue 2023_RSS'!AE491</f>
        <v>0</v>
      </c>
      <c r="J491" s="63">
        <f t="shared" si="8"/>
        <v>2</v>
      </c>
    </row>
    <row r="492" spans="1:10" x14ac:dyDescent="0.2">
      <c r="A492" s="75" t="str">
        <f>'Data Catalogue 2023_RSS'!D492</f>
        <v>124.2</v>
      </c>
      <c r="B492" s="63">
        <f>'Data Catalogue 2023_RSS'!X492</f>
        <v>0</v>
      </c>
      <c r="C492" s="63">
        <f>'Data Catalogue 2023_RSS'!Y492</f>
        <v>0</v>
      </c>
      <c r="D492" s="63">
        <f>'Data Catalogue 2023_RSS'!Z492</f>
        <v>1</v>
      </c>
      <c r="E492" s="63">
        <f>'Data Catalogue 2023_RSS'!AA492</f>
        <v>1</v>
      </c>
      <c r="F492" s="63">
        <f>'Data Catalogue 2023_RSS'!AB492</f>
        <v>0</v>
      </c>
      <c r="G492" s="63">
        <f>'Data Catalogue 2023_RSS'!AC492</f>
        <v>0</v>
      </c>
      <c r="H492" s="63">
        <f>'Data Catalogue 2023_RSS'!AD492</f>
        <v>0</v>
      </c>
      <c r="I492" s="63">
        <f>'Data Catalogue 2023_RSS'!AE492</f>
        <v>0</v>
      </c>
      <c r="J492" s="63">
        <f t="shared" si="8"/>
        <v>2</v>
      </c>
    </row>
    <row r="493" spans="1:10" x14ac:dyDescent="0.2">
      <c r="A493" s="75" t="str">
        <f>'Data Catalogue 2023_RSS'!D493</f>
        <v>124.3</v>
      </c>
      <c r="B493" s="63">
        <f>'Data Catalogue 2023_RSS'!X493</f>
        <v>0</v>
      </c>
      <c r="C493" s="63">
        <f>'Data Catalogue 2023_RSS'!Y493</f>
        <v>0</v>
      </c>
      <c r="D493" s="63">
        <f>'Data Catalogue 2023_RSS'!Z493</f>
        <v>1</v>
      </c>
      <c r="E493" s="63">
        <f>'Data Catalogue 2023_RSS'!AA493</f>
        <v>1</v>
      </c>
      <c r="F493" s="63">
        <f>'Data Catalogue 2023_RSS'!AB493</f>
        <v>0</v>
      </c>
      <c r="G493" s="63">
        <f>'Data Catalogue 2023_RSS'!AC493</f>
        <v>0</v>
      </c>
      <c r="H493" s="63">
        <f>'Data Catalogue 2023_RSS'!AD493</f>
        <v>0</v>
      </c>
      <c r="I493" s="63">
        <f>'Data Catalogue 2023_RSS'!AE493</f>
        <v>0</v>
      </c>
      <c r="J493" s="63">
        <f t="shared" si="8"/>
        <v>2</v>
      </c>
    </row>
    <row r="494" spans="1:10" x14ac:dyDescent="0.2">
      <c r="A494" s="75" t="str">
        <f>'Data Catalogue 2023_RSS'!D494</f>
        <v>125.1</v>
      </c>
      <c r="B494" s="63">
        <f>'Data Catalogue 2023_RSS'!X494</f>
        <v>1</v>
      </c>
      <c r="C494" s="63">
        <f>'Data Catalogue 2023_RSS'!Y494</f>
        <v>0</v>
      </c>
      <c r="D494" s="63">
        <f>'Data Catalogue 2023_RSS'!Z494</f>
        <v>1</v>
      </c>
      <c r="E494" s="63">
        <f>'Data Catalogue 2023_RSS'!AA494</f>
        <v>0</v>
      </c>
      <c r="F494" s="63">
        <f>'Data Catalogue 2023_RSS'!AB494</f>
        <v>0</v>
      </c>
      <c r="G494" s="63">
        <f>'Data Catalogue 2023_RSS'!AC494</f>
        <v>0</v>
      </c>
      <c r="H494" s="63">
        <f>'Data Catalogue 2023_RSS'!AD494</f>
        <v>0</v>
      </c>
      <c r="I494" s="63">
        <f>'Data Catalogue 2023_RSS'!AE494</f>
        <v>0</v>
      </c>
      <c r="J494" s="63">
        <f t="shared" si="8"/>
        <v>2</v>
      </c>
    </row>
    <row r="495" spans="1:10" x14ac:dyDescent="0.2">
      <c r="A495" s="75" t="str">
        <f>'Data Catalogue 2023_RSS'!D495</f>
        <v>126.1</v>
      </c>
      <c r="B495" s="63">
        <f>'Data Catalogue 2023_RSS'!X495</f>
        <v>0</v>
      </c>
      <c r="C495" s="63">
        <f>'Data Catalogue 2023_RSS'!Y495</f>
        <v>0</v>
      </c>
      <c r="D495" s="63">
        <f>'Data Catalogue 2023_RSS'!Z495</f>
        <v>1</v>
      </c>
      <c r="E495" s="63">
        <f>'Data Catalogue 2023_RSS'!AA495</f>
        <v>1</v>
      </c>
      <c r="F495" s="63">
        <f>'Data Catalogue 2023_RSS'!AB495</f>
        <v>0</v>
      </c>
      <c r="G495" s="63">
        <f>'Data Catalogue 2023_RSS'!AC495</f>
        <v>0</v>
      </c>
      <c r="H495" s="63">
        <f>'Data Catalogue 2023_RSS'!AD495</f>
        <v>0</v>
      </c>
      <c r="I495" s="63">
        <f>'Data Catalogue 2023_RSS'!AE495</f>
        <v>0</v>
      </c>
      <c r="J495" s="63">
        <f t="shared" si="8"/>
        <v>2</v>
      </c>
    </row>
    <row r="496" spans="1:10" x14ac:dyDescent="0.2">
      <c r="A496" s="75" t="str">
        <f>'Data Catalogue 2023_RSS'!D496</f>
        <v>126.2</v>
      </c>
      <c r="B496" s="63">
        <f>'Data Catalogue 2023_RSS'!X496</f>
        <v>0</v>
      </c>
      <c r="C496" s="63">
        <f>'Data Catalogue 2023_RSS'!Y496</f>
        <v>0</v>
      </c>
      <c r="D496" s="63">
        <f>'Data Catalogue 2023_RSS'!Z496</f>
        <v>1</v>
      </c>
      <c r="E496" s="63">
        <f>'Data Catalogue 2023_RSS'!AA496</f>
        <v>1</v>
      </c>
      <c r="F496" s="63">
        <f>'Data Catalogue 2023_RSS'!AB496</f>
        <v>0</v>
      </c>
      <c r="G496" s="63">
        <f>'Data Catalogue 2023_RSS'!AC496</f>
        <v>0</v>
      </c>
      <c r="H496" s="63">
        <f>'Data Catalogue 2023_RSS'!AD496</f>
        <v>0</v>
      </c>
      <c r="I496" s="63">
        <f>'Data Catalogue 2023_RSS'!AE496</f>
        <v>0</v>
      </c>
      <c r="J496" s="63">
        <f t="shared" si="8"/>
        <v>2</v>
      </c>
    </row>
    <row r="497" spans="1:10" x14ac:dyDescent="0.2">
      <c r="A497" s="75" t="str">
        <f>'Data Catalogue 2023_RSS'!D497</f>
        <v>126.3</v>
      </c>
      <c r="B497" s="63">
        <f>'Data Catalogue 2023_RSS'!X497</f>
        <v>0</v>
      </c>
      <c r="C497" s="63">
        <f>'Data Catalogue 2023_RSS'!Y497</f>
        <v>0</v>
      </c>
      <c r="D497" s="63">
        <f>'Data Catalogue 2023_RSS'!Z497</f>
        <v>1</v>
      </c>
      <c r="E497" s="63">
        <f>'Data Catalogue 2023_RSS'!AA497</f>
        <v>1</v>
      </c>
      <c r="F497" s="63">
        <f>'Data Catalogue 2023_RSS'!AB497</f>
        <v>0</v>
      </c>
      <c r="G497" s="63">
        <f>'Data Catalogue 2023_RSS'!AC497</f>
        <v>0</v>
      </c>
      <c r="H497" s="63">
        <f>'Data Catalogue 2023_RSS'!AD497</f>
        <v>0</v>
      </c>
      <c r="I497" s="63">
        <f>'Data Catalogue 2023_RSS'!AE497</f>
        <v>0</v>
      </c>
      <c r="J497" s="63">
        <f t="shared" si="8"/>
        <v>2</v>
      </c>
    </row>
    <row r="498" spans="1:10" x14ac:dyDescent="0.2">
      <c r="A498" s="75" t="str">
        <f>'Data Catalogue 2023_RSS'!D498</f>
        <v>126.4</v>
      </c>
      <c r="B498" s="63">
        <f>'Data Catalogue 2023_RSS'!X498</f>
        <v>0</v>
      </c>
      <c r="C498" s="63">
        <f>'Data Catalogue 2023_RSS'!Y498</f>
        <v>0</v>
      </c>
      <c r="D498" s="63">
        <f>'Data Catalogue 2023_RSS'!Z498</f>
        <v>1</v>
      </c>
      <c r="E498" s="63">
        <f>'Data Catalogue 2023_RSS'!AA498</f>
        <v>1</v>
      </c>
      <c r="F498" s="63">
        <f>'Data Catalogue 2023_RSS'!AB498</f>
        <v>0</v>
      </c>
      <c r="G498" s="63">
        <f>'Data Catalogue 2023_RSS'!AC498</f>
        <v>0</v>
      </c>
      <c r="H498" s="63">
        <f>'Data Catalogue 2023_RSS'!AD498</f>
        <v>0</v>
      </c>
      <c r="I498" s="63">
        <f>'Data Catalogue 2023_RSS'!AE498</f>
        <v>0</v>
      </c>
      <c r="J498" s="63">
        <f t="shared" si="8"/>
        <v>2</v>
      </c>
    </row>
    <row r="499" spans="1:10" x14ac:dyDescent="0.2">
      <c r="A499" s="75" t="str">
        <f>'Data Catalogue 2023_RSS'!D499</f>
        <v>127.1</v>
      </c>
      <c r="B499" s="63">
        <f>'Data Catalogue 2023_RSS'!X499</f>
        <v>1</v>
      </c>
      <c r="C499" s="63">
        <f>'Data Catalogue 2023_RSS'!Y499</f>
        <v>0</v>
      </c>
      <c r="D499" s="63">
        <f>'Data Catalogue 2023_RSS'!Z499</f>
        <v>1</v>
      </c>
      <c r="E499" s="63">
        <f>'Data Catalogue 2023_RSS'!AA499</f>
        <v>1</v>
      </c>
      <c r="F499" s="63">
        <f>'Data Catalogue 2023_RSS'!AB499</f>
        <v>0</v>
      </c>
      <c r="G499" s="63">
        <f>'Data Catalogue 2023_RSS'!AC499</f>
        <v>0</v>
      </c>
      <c r="H499" s="63">
        <f>'Data Catalogue 2023_RSS'!AD499</f>
        <v>0</v>
      </c>
      <c r="I499" s="63">
        <f>'Data Catalogue 2023_RSS'!AE499</f>
        <v>0</v>
      </c>
      <c r="J499" s="63">
        <f t="shared" si="8"/>
        <v>3</v>
      </c>
    </row>
    <row r="500" spans="1:10" x14ac:dyDescent="0.2">
      <c r="A500" s="75" t="str">
        <f>'Data Catalogue 2023_RSS'!D500</f>
        <v>127.2</v>
      </c>
      <c r="B500" s="63">
        <f>'Data Catalogue 2023_RSS'!X500</f>
        <v>0</v>
      </c>
      <c r="C500" s="63">
        <f>'Data Catalogue 2023_RSS'!Y500</f>
        <v>0</v>
      </c>
      <c r="D500" s="63">
        <f>'Data Catalogue 2023_RSS'!Z500</f>
        <v>1</v>
      </c>
      <c r="E500" s="63">
        <f>'Data Catalogue 2023_RSS'!AA500</f>
        <v>1</v>
      </c>
      <c r="F500" s="63">
        <f>'Data Catalogue 2023_RSS'!AB500</f>
        <v>0</v>
      </c>
      <c r="G500" s="63">
        <f>'Data Catalogue 2023_RSS'!AC500</f>
        <v>0</v>
      </c>
      <c r="H500" s="63">
        <f>'Data Catalogue 2023_RSS'!AD500</f>
        <v>0</v>
      </c>
      <c r="I500" s="63">
        <f>'Data Catalogue 2023_RSS'!AE500</f>
        <v>0</v>
      </c>
      <c r="J500" s="63">
        <f t="shared" si="8"/>
        <v>2</v>
      </c>
    </row>
    <row r="501" spans="1:10" x14ac:dyDescent="0.2">
      <c r="A501" s="75" t="str">
        <f>'Data Catalogue 2023_RSS'!D501</f>
        <v>127.3</v>
      </c>
      <c r="B501" s="63">
        <f>'Data Catalogue 2023_RSS'!X501</f>
        <v>0</v>
      </c>
      <c r="C501" s="63">
        <f>'Data Catalogue 2023_RSS'!Y501</f>
        <v>0</v>
      </c>
      <c r="D501" s="63">
        <f>'Data Catalogue 2023_RSS'!Z501</f>
        <v>1</v>
      </c>
      <c r="E501" s="63">
        <f>'Data Catalogue 2023_RSS'!AA501</f>
        <v>1</v>
      </c>
      <c r="F501" s="63">
        <f>'Data Catalogue 2023_RSS'!AB501</f>
        <v>0</v>
      </c>
      <c r="G501" s="63">
        <f>'Data Catalogue 2023_RSS'!AC501</f>
        <v>0</v>
      </c>
      <c r="H501" s="63">
        <f>'Data Catalogue 2023_RSS'!AD501</f>
        <v>0</v>
      </c>
      <c r="I501" s="63">
        <f>'Data Catalogue 2023_RSS'!AE501</f>
        <v>0</v>
      </c>
      <c r="J501" s="63">
        <f t="shared" si="8"/>
        <v>2</v>
      </c>
    </row>
    <row r="502" spans="1:10" x14ac:dyDescent="0.2">
      <c r="A502" s="75" t="str">
        <f>'Data Catalogue 2023_RSS'!D502</f>
        <v>127.4</v>
      </c>
      <c r="B502" s="63">
        <f>'Data Catalogue 2023_RSS'!X502</f>
        <v>0</v>
      </c>
      <c r="C502" s="63">
        <f>'Data Catalogue 2023_RSS'!Y502</f>
        <v>0</v>
      </c>
      <c r="D502" s="63">
        <f>'Data Catalogue 2023_RSS'!Z502</f>
        <v>1</v>
      </c>
      <c r="E502" s="63">
        <f>'Data Catalogue 2023_RSS'!AA502</f>
        <v>1</v>
      </c>
      <c r="F502" s="63">
        <f>'Data Catalogue 2023_RSS'!AB502</f>
        <v>0</v>
      </c>
      <c r="G502" s="63">
        <f>'Data Catalogue 2023_RSS'!AC502</f>
        <v>0</v>
      </c>
      <c r="H502" s="63">
        <f>'Data Catalogue 2023_RSS'!AD502</f>
        <v>0</v>
      </c>
      <c r="I502" s="63">
        <f>'Data Catalogue 2023_RSS'!AE502</f>
        <v>0</v>
      </c>
      <c r="J502" s="63">
        <f t="shared" si="8"/>
        <v>2</v>
      </c>
    </row>
    <row r="503" spans="1:10" x14ac:dyDescent="0.2">
      <c r="A503" s="75" t="str">
        <f>'Data Catalogue 2023_RSS'!D503</f>
        <v>127.5</v>
      </c>
      <c r="B503" s="63">
        <f>'Data Catalogue 2023_RSS'!X503</f>
        <v>0</v>
      </c>
      <c r="C503" s="63">
        <f>'Data Catalogue 2023_RSS'!Y503</f>
        <v>0</v>
      </c>
      <c r="D503" s="63">
        <f>'Data Catalogue 2023_RSS'!Z503</f>
        <v>1</v>
      </c>
      <c r="E503" s="63">
        <f>'Data Catalogue 2023_RSS'!AA503</f>
        <v>1</v>
      </c>
      <c r="F503" s="63">
        <f>'Data Catalogue 2023_RSS'!AB503</f>
        <v>0</v>
      </c>
      <c r="G503" s="63">
        <f>'Data Catalogue 2023_RSS'!AC503</f>
        <v>0</v>
      </c>
      <c r="H503" s="63">
        <f>'Data Catalogue 2023_RSS'!AD503</f>
        <v>0</v>
      </c>
      <c r="I503" s="63">
        <f>'Data Catalogue 2023_RSS'!AE503</f>
        <v>0</v>
      </c>
      <c r="J503" s="63">
        <f t="shared" si="8"/>
        <v>2</v>
      </c>
    </row>
    <row r="504" spans="1:10" x14ac:dyDescent="0.2">
      <c r="A504" s="75" t="str">
        <f>'Data Catalogue 2023_RSS'!D504</f>
        <v>128.1</v>
      </c>
      <c r="B504" s="63">
        <f>'Data Catalogue 2023_RSS'!X504</f>
        <v>0</v>
      </c>
      <c r="C504" s="63">
        <f>'Data Catalogue 2023_RSS'!Y504</f>
        <v>1</v>
      </c>
      <c r="D504" s="63">
        <f>'Data Catalogue 2023_RSS'!Z504</f>
        <v>0</v>
      </c>
      <c r="E504" s="63">
        <f>'Data Catalogue 2023_RSS'!AA504</f>
        <v>1</v>
      </c>
      <c r="F504" s="63">
        <f>'Data Catalogue 2023_RSS'!AB504</f>
        <v>0</v>
      </c>
      <c r="G504" s="63">
        <f>'Data Catalogue 2023_RSS'!AC504</f>
        <v>0</v>
      </c>
      <c r="H504" s="63">
        <f>'Data Catalogue 2023_RSS'!AD504</f>
        <v>1</v>
      </c>
      <c r="I504" s="63">
        <f>'Data Catalogue 2023_RSS'!AE504</f>
        <v>1</v>
      </c>
      <c r="J504" s="63">
        <f t="shared" si="8"/>
        <v>4</v>
      </c>
    </row>
    <row r="505" spans="1:10" x14ac:dyDescent="0.2">
      <c r="A505" s="75" t="str">
        <f>'Data Catalogue 2023_RSS'!D505</f>
        <v>128.2</v>
      </c>
      <c r="B505" s="63">
        <f>'Data Catalogue 2023_RSS'!X505</f>
        <v>0</v>
      </c>
      <c r="C505" s="63">
        <f>'Data Catalogue 2023_RSS'!Y505</f>
        <v>1</v>
      </c>
      <c r="D505" s="63">
        <f>'Data Catalogue 2023_RSS'!Z505</f>
        <v>0</v>
      </c>
      <c r="E505" s="63">
        <f>'Data Catalogue 2023_RSS'!AA505</f>
        <v>1</v>
      </c>
      <c r="F505" s="63">
        <f>'Data Catalogue 2023_RSS'!AB505</f>
        <v>0</v>
      </c>
      <c r="G505" s="63">
        <f>'Data Catalogue 2023_RSS'!AC505</f>
        <v>0</v>
      </c>
      <c r="H505" s="63">
        <f>'Data Catalogue 2023_RSS'!AD505</f>
        <v>1</v>
      </c>
      <c r="I505" s="63">
        <f>'Data Catalogue 2023_RSS'!AE505</f>
        <v>1</v>
      </c>
      <c r="J505" s="63">
        <f t="shared" si="8"/>
        <v>4</v>
      </c>
    </row>
  </sheetData>
  <autoFilter ref="A1:J505" xr:uid="{58360AB0-D36F-489A-ACDC-BA8144A315BC}"/>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C703-6383-4416-9DA5-E0262EC754F5}">
  <sheetPr>
    <tabColor rgb="FF3333FF"/>
  </sheetPr>
  <dimension ref="A1:K504"/>
  <sheetViews>
    <sheetView topLeftCell="A483" zoomScale="84" workbookViewId="0">
      <selection activeCell="A505" sqref="A505:K507"/>
    </sheetView>
  </sheetViews>
  <sheetFormatPr defaultColWidth="8.7109375" defaultRowHeight="14.25" x14ac:dyDescent="0.2"/>
  <cols>
    <col min="1" max="2" width="8.7109375" style="63"/>
    <col min="3" max="3" width="29.5703125" style="63" bestFit="1" customWidth="1"/>
    <col min="4" max="4" width="9.28515625" style="192" bestFit="1" customWidth="1"/>
    <col min="5" max="5" width="13.7109375" style="192" bestFit="1" customWidth="1"/>
    <col min="6" max="6" width="15.7109375" style="192" bestFit="1" customWidth="1"/>
    <col min="7" max="8" width="15.7109375" style="192" customWidth="1"/>
    <col min="9" max="9" width="8.7109375" style="192"/>
    <col min="10" max="11" width="8.7109375" style="190"/>
    <col min="12" max="16384" width="8.7109375" style="63"/>
  </cols>
  <sheetData>
    <row r="1" spans="1:10" ht="15" x14ac:dyDescent="0.25">
      <c r="A1" s="74" t="s">
        <v>1121</v>
      </c>
      <c r="B1" s="74" t="s">
        <v>1124</v>
      </c>
      <c r="C1" s="74" t="s">
        <v>152</v>
      </c>
      <c r="D1" s="191" t="s">
        <v>1129</v>
      </c>
      <c r="E1" s="191" t="s">
        <v>1482</v>
      </c>
      <c r="F1" s="191" t="s">
        <v>1483</v>
      </c>
      <c r="G1" s="191" t="s">
        <v>1129</v>
      </c>
      <c r="H1" s="191" t="s">
        <v>1130</v>
      </c>
      <c r="I1" s="191" t="s">
        <v>1131</v>
      </c>
      <c r="J1" s="189" t="s">
        <v>1484</v>
      </c>
    </row>
    <row r="2" spans="1:10" x14ac:dyDescent="0.2">
      <c r="A2" s="63">
        <f>'Data Catalogue 2023_RSS'!A3</f>
        <v>1</v>
      </c>
      <c r="B2" s="63" t="str">
        <f>'Data Catalogue 2023_RSS'!D3</f>
        <v>1.1</v>
      </c>
      <c r="C2" s="63" t="str">
        <f>'Data Catalogue 2023_Excel'!T3</f>
        <v>2015-2021</v>
      </c>
      <c r="D2" s="192">
        <f>IFERROR(LEFT(C2,4)*1,"N/A")</f>
        <v>2015</v>
      </c>
      <c r="E2" s="192">
        <f>IF(D2="N/A","N/A",IF(RIGHT(C2,4)="rent",2023,RIGHT(C2,4)*1))</f>
        <v>2021</v>
      </c>
      <c r="F2" s="192" t="str">
        <f>IF(RIGHT(C2,3)="(f)",RIGHT(C2,7)," ")</f>
        <v xml:space="preserve"> </v>
      </c>
      <c r="G2" s="192">
        <f>IFERROR(D2*1,0)</f>
        <v>2015</v>
      </c>
      <c r="H2" s="192">
        <f>IFERROR(IFERROR(E2*1,LEFT(F2,4)*1),0)</f>
        <v>2021</v>
      </c>
      <c r="I2" s="192" t="s">
        <v>1474</v>
      </c>
      <c r="J2" s="190">
        <f>IF(H2=0,0,H2-G2+1)</f>
        <v>7</v>
      </c>
    </row>
    <row r="3" spans="1:10" x14ac:dyDescent="0.2">
      <c r="A3" s="63">
        <f>'Data Catalogue 2023_RSS'!A4</f>
        <v>2</v>
      </c>
      <c r="B3" s="63" t="str">
        <f>'Data Catalogue 2023_RSS'!D4</f>
        <v>1.2</v>
      </c>
      <c r="C3" s="63" t="str">
        <f>'Data Catalogue 2023_Excel'!T4</f>
        <v>2005-2016</v>
      </c>
      <c r="D3" s="192">
        <f t="shared" ref="D3:D24" si="0">IFERROR(LEFT(C3,4)*1,"N/A")</f>
        <v>2005</v>
      </c>
      <c r="E3" s="192">
        <f t="shared" ref="E3:E24" si="1">IF(D3="N/A","N/A",IF(RIGHT(C3,4)="rent",2023,RIGHT(C3,4)*1))</f>
        <v>2016</v>
      </c>
      <c r="F3" s="192" t="str">
        <f t="shared" ref="F3:F24" si="2">IF(RIGHT(C3,3)="(f)",RIGHT(C3,7)," ")</f>
        <v xml:space="preserve"> </v>
      </c>
      <c r="G3" s="192">
        <f t="shared" ref="G3:G24" si="3">IFERROR(D3*1,0)</f>
        <v>2005</v>
      </c>
      <c r="H3" s="192">
        <f t="shared" ref="H3:H24" si="4">IFERROR(IFERROR(E3*1,LEFT(F3,4)*1),0)</f>
        <v>2016</v>
      </c>
      <c r="I3" s="192" t="s">
        <v>1474</v>
      </c>
      <c r="J3" s="190">
        <f t="shared" ref="J3:J24" si="5">IF(H3=0,0,H3-G3+1)</f>
        <v>12</v>
      </c>
    </row>
    <row r="4" spans="1:10" x14ac:dyDescent="0.2">
      <c r="A4" s="63">
        <f>'Data Catalogue 2023_RSS'!A5</f>
        <v>3</v>
      </c>
      <c r="B4" s="63" t="str">
        <f>'Data Catalogue 2023_RSS'!D5</f>
        <v>1.3</v>
      </c>
      <c r="C4" s="63" t="str">
        <f>'Data Catalogue 2023_Excel'!T5</f>
        <v>2005-2016</v>
      </c>
      <c r="D4" s="192">
        <f t="shared" si="0"/>
        <v>2005</v>
      </c>
      <c r="E4" s="192">
        <f t="shared" si="1"/>
        <v>2016</v>
      </c>
      <c r="F4" s="192" t="str">
        <f t="shared" si="2"/>
        <v xml:space="preserve"> </v>
      </c>
      <c r="G4" s="192">
        <f t="shared" si="3"/>
        <v>2005</v>
      </c>
      <c r="H4" s="192">
        <f t="shared" si="4"/>
        <v>2016</v>
      </c>
      <c r="I4" s="192" t="s">
        <v>1474</v>
      </c>
      <c r="J4" s="190">
        <f t="shared" si="5"/>
        <v>12</v>
      </c>
    </row>
    <row r="5" spans="1:10" x14ac:dyDescent="0.2">
      <c r="A5" s="63">
        <f>'Data Catalogue 2023_RSS'!A6</f>
        <v>4</v>
      </c>
      <c r="B5" s="63" t="str">
        <f>'Data Catalogue 2023_RSS'!D6</f>
        <v>1.4</v>
      </c>
      <c r="C5" s="63" t="str">
        <f>'Data Catalogue 2023_Excel'!T6</f>
        <v>2005-2016</v>
      </c>
      <c r="D5" s="192">
        <f t="shared" si="0"/>
        <v>2005</v>
      </c>
      <c r="E5" s="192">
        <f t="shared" si="1"/>
        <v>2016</v>
      </c>
      <c r="F5" s="192" t="str">
        <f t="shared" si="2"/>
        <v xml:space="preserve"> </v>
      </c>
      <c r="G5" s="192">
        <f t="shared" si="3"/>
        <v>2005</v>
      </c>
      <c r="H5" s="192">
        <f t="shared" si="4"/>
        <v>2016</v>
      </c>
      <c r="I5" s="192" t="s">
        <v>1474</v>
      </c>
      <c r="J5" s="190">
        <f t="shared" si="5"/>
        <v>12</v>
      </c>
    </row>
    <row r="6" spans="1:10" x14ac:dyDescent="0.2">
      <c r="A6" s="63">
        <f>'Data Catalogue 2023_RSS'!A7</f>
        <v>5</v>
      </c>
      <c r="B6" s="63" t="str">
        <f>'Data Catalogue 2023_RSS'!D7</f>
        <v>1.5</v>
      </c>
      <c r="C6" s="63" t="str">
        <f>'Data Catalogue 2023_Excel'!T7</f>
        <v>Not available</v>
      </c>
      <c r="D6" s="192" t="str">
        <f t="shared" si="0"/>
        <v>N/A</v>
      </c>
      <c r="E6" s="192" t="str">
        <f t="shared" si="1"/>
        <v>N/A</v>
      </c>
      <c r="F6" s="192" t="str">
        <f t="shared" si="2"/>
        <v xml:space="preserve"> </v>
      </c>
      <c r="G6" s="192">
        <f t="shared" si="3"/>
        <v>0</v>
      </c>
      <c r="H6" s="192">
        <f t="shared" si="4"/>
        <v>0</v>
      </c>
      <c r="I6" s="192" t="s">
        <v>1474</v>
      </c>
      <c r="J6" s="190">
        <f t="shared" si="5"/>
        <v>0</v>
      </c>
    </row>
    <row r="7" spans="1:10" x14ac:dyDescent="0.2">
      <c r="A7" s="63">
        <f>'Data Catalogue 2023_RSS'!A8</f>
        <v>6</v>
      </c>
      <c r="B7" s="63" t="str">
        <f>'Data Catalogue 2023_RSS'!D8</f>
        <v>1.6</v>
      </c>
      <c r="C7" s="63" t="str">
        <f>'Data Catalogue 2023_Excel'!T8</f>
        <v>Varies by companies</v>
      </c>
      <c r="D7" s="192" t="str">
        <f t="shared" si="0"/>
        <v>N/A</v>
      </c>
      <c r="E7" s="192" t="str">
        <f t="shared" si="1"/>
        <v>N/A</v>
      </c>
      <c r="F7" s="192" t="str">
        <f t="shared" si="2"/>
        <v xml:space="preserve"> </v>
      </c>
      <c r="G7" s="192">
        <f t="shared" si="3"/>
        <v>0</v>
      </c>
      <c r="H7" s="192">
        <f t="shared" si="4"/>
        <v>0</v>
      </c>
      <c r="I7" s="192" t="s">
        <v>1474</v>
      </c>
      <c r="J7" s="190">
        <f t="shared" si="5"/>
        <v>0</v>
      </c>
    </row>
    <row r="8" spans="1:10" x14ac:dyDescent="0.2">
      <c r="A8" s="63">
        <f>'Data Catalogue 2023_RSS'!A9</f>
        <v>7</v>
      </c>
      <c r="B8" s="63" t="str">
        <f>'Data Catalogue 2023_RSS'!D9</f>
        <v>1.7</v>
      </c>
      <c r="C8" s="63" t="str">
        <f>'Data Catalogue 2023_Excel'!T9</f>
        <v>Varies by companies</v>
      </c>
      <c r="D8" s="192" t="str">
        <f t="shared" si="0"/>
        <v>N/A</v>
      </c>
      <c r="E8" s="192" t="str">
        <f t="shared" si="1"/>
        <v>N/A</v>
      </c>
      <c r="F8" s="192" t="str">
        <f t="shared" si="2"/>
        <v xml:space="preserve"> </v>
      </c>
      <c r="G8" s="192">
        <f t="shared" si="3"/>
        <v>0</v>
      </c>
      <c r="H8" s="192">
        <f t="shared" si="4"/>
        <v>0</v>
      </c>
      <c r="I8" s="192" t="s">
        <v>1472</v>
      </c>
      <c r="J8" s="190">
        <f t="shared" si="5"/>
        <v>0</v>
      </c>
    </row>
    <row r="9" spans="1:10" x14ac:dyDescent="0.2">
      <c r="A9" s="63">
        <f>'Data Catalogue 2023_RSS'!A10</f>
        <v>8</v>
      </c>
      <c r="B9" s="63" t="str">
        <f>'Data Catalogue 2023_RSS'!D10</f>
        <v>1.8</v>
      </c>
      <c r="C9" s="63" t="str">
        <f>'Data Catalogue 2023_Excel'!T10</f>
        <v>Varies by companies</v>
      </c>
      <c r="D9" s="192" t="str">
        <f t="shared" si="0"/>
        <v>N/A</v>
      </c>
      <c r="E9" s="192" t="str">
        <f t="shared" si="1"/>
        <v>N/A</v>
      </c>
      <c r="F9" s="192" t="str">
        <f t="shared" si="2"/>
        <v xml:space="preserve"> </v>
      </c>
      <c r="G9" s="192">
        <f t="shared" si="3"/>
        <v>0</v>
      </c>
      <c r="H9" s="192">
        <f t="shared" si="4"/>
        <v>0</v>
      </c>
      <c r="I9" s="192" t="s">
        <v>1475</v>
      </c>
      <c r="J9" s="190">
        <f t="shared" si="5"/>
        <v>0</v>
      </c>
    </row>
    <row r="10" spans="1:10" x14ac:dyDescent="0.2">
      <c r="A10" s="63">
        <f>'Data Catalogue 2023_RSS'!A11</f>
        <v>9</v>
      </c>
      <c r="B10" s="63" t="str">
        <f>'Data Catalogue 2023_RSS'!D11</f>
        <v>1.9</v>
      </c>
      <c r="C10" s="63" t="str">
        <f>'Data Catalogue 2023_Excel'!T11</f>
        <v>Not available</v>
      </c>
      <c r="D10" s="192" t="str">
        <f t="shared" si="0"/>
        <v>N/A</v>
      </c>
      <c r="E10" s="192" t="str">
        <f t="shared" si="1"/>
        <v>N/A</v>
      </c>
      <c r="F10" s="192" t="str">
        <f t="shared" si="2"/>
        <v xml:space="preserve"> </v>
      </c>
      <c r="G10" s="192">
        <f t="shared" si="3"/>
        <v>0</v>
      </c>
      <c r="H10" s="192">
        <f t="shared" si="4"/>
        <v>0</v>
      </c>
      <c r="I10" s="192" t="s">
        <v>1472</v>
      </c>
      <c r="J10" s="190">
        <f t="shared" si="5"/>
        <v>0</v>
      </c>
    </row>
    <row r="11" spans="1:10" x14ac:dyDescent="0.2">
      <c r="A11" s="63">
        <f>'Data Catalogue 2023_RSS'!A12</f>
        <v>10</v>
      </c>
      <c r="B11" s="63" t="str">
        <f>'Data Catalogue 2023_RSS'!D12</f>
        <v>1.10</v>
      </c>
      <c r="C11" s="63" t="str">
        <f>'Data Catalogue 2023_Excel'!T12</f>
        <v>Not available</v>
      </c>
      <c r="D11" s="192" t="str">
        <f t="shared" si="0"/>
        <v>N/A</v>
      </c>
      <c r="E11" s="192" t="str">
        <f t="shared" si="1"/>
        <v>N/A</v>
      </c>
      <c r="F11" s="192" t="str">
        <f t="shared" si="2"/>
        <v xml:space="preserve"> </v>
      </c>
      <c r="G11" s="192">
        <f t="shared" si="3"/>
        <v>0</v>
      </c>
      <c r="H11" s="192">
        <f t="shared" si="4"/>
        <v>0</v>
      </c>
      <c r="I11" s="192" t="s">
        <v>1475</v>
      </c>
      <c r="J11" s="190">
        <f t="shared" si="5"/>
        <v>0</v>
      </c>
    </row>
    <row r="12" spans="1:10" x14ac:dyDescent="0.2">
      <c r="A12" s="63">
        <f>'Data Catalogue 2023_RSS'!A13</f>
        <v>11</v>
      </c>
      <c r="B12" s="63" t="str">
        <f>'Data Catalogue 2023_RSS'!D13</f>
        <v>1.11</v>
      </c>
      <c r="C12" s="63" t="str">
        <f>'Data Catalogue 2023_Excel'!T13</f>
        <v>Not available</v>
      </c>
      <c r="D12" s="192" t="str">
        <f t="shared" si="0"/>
        <v>N/A</v>
      </c>
      <c r="E12" s="192" t="str">
        <f t="shared" si="1"/>
        <v>N/A</v>
      </c>
      <c r="F12" s="192" t="str">
        <f t="shared" si="2"/>
        <v xml:space="preserve"> </v>
      </c>
      <c r="G12" s="192">
        <f t="shared" si="3"/>
        <v>0</v>
      </c>
      <c r="H12" s="192">
        <f t="shared" si="4"/>
        <v>0</v>
      </c>
      <c r="I12" s="192" t="s">
        <v>1474</v>
      </c>
      <c r="J12" s="190">
        <f t="shared" si="5"/>
        <v>0</v>
      </c>
    </row>
    <row r="13" spans="1:10" x14ac:dyDescent="0.2">
      <c r="A13" s="63">
        <f>'Data Catalogue 2023_RSS'!A14</f>
        <v>12</v>
      </c>
      <c r="B13" s="63" t="str">
        <f>'Data Catalogue 2023_RSS'!D14</f>
        <v>1.12</v>
      </c>
      <c r="C13" s="63" t="str">
        <f>'Data Catalogue 2023_Excel'!T14</f>
        <v>1995-2018</v>
      </c>
      <c r="D13" s="192">
        <f t="shared" si="0"/>
        <v>1995</v>
      </c>
      <c r="E13" s="192">
        <f t="shared" si="1"/>
        <v>2018</v>
      </c>
      <c r="F13" s="192" t="str">
        <f t="shared" si="2"/>
        <v xml:space="preserve"> </v>
      </c>
      <c r="G13" s="192">
        <f t="shared" si="3"/>
        <v>1995</v>
      </c>
      <c r="H13" s="192">
        <f t="shared" si="4"/>
        <v>2018</v>
      </c>
      <c r="I13" s="192" t="s">
        <v>1475</v>
      </c>
      <c r="J13" s="190">
        <f t="shared" si="5"/>
        <v>24</v>
      </c>
    </row>
    <row r="14" spans="1:10" x14ac:dyDescent="0.2">
      <c r="A14" s="63">
        <f>'Data Catalogue 2023_RSS'!A15</f>
        <v>13</v>
      </c>
      <c r="B14" s="63" t="str">
        <f>'Data Catalogue 2023_RSS'!D15</f>
        <v>1.13</v>
      </c>
      <c r="C14" s="63" t="str">
        <f>'Data Catalogue 2023_Excel'!T15</f>
        <v>1990-2019</v>
      </c>
      <c r="D14" s="192">
        <f t="shared" si="0"/>
        <v>1990</v>
      </c>
      <c r="E14" s="192">
        <f t="shared" si="1"/>
        <v>2019</v>
      </c>
      <c r="F14" s="192" t="str">
        <f t="shared" si="2"/>
        <v xml:space="preserve"> </v>
      </c>
      <c r="G14" s="192">
        <f t="shared" si="3"/>
        <v>1990</v>
      </c>
      <c r="H14" s="192">
        <f t="shared" si="4"/>
        <v>2019</v>
      </c>
      <c r="I14" s="192" t="s">
        <v>1475</v>
      </c>
      <c r="J14" s="190">
        <f t="shared" si="5"/>
        <v>30</v>
      </c>
    </row>
    <row r="15" spans="1:10" x14ac:dyDescent="0.2">
      <c r="A15" s="63">
        <f>'Data Catalogue 2023_RSS'!A16</f>
        <v>14</v>
      </c>
      <c r="B15" s="63" t="str">
        <f>'Data Catalogue 2023_RSS'!D16</f>
        <v>1.14</v>
      </c>
      <c r="C15" s="63" t="str">
        <f>'Data Catalogue 2023_Excel'!T16</f>
        <v>2005-2030</v>
      </c>
      <c r="D15" s="192">
        <f t="shared" si="0"/>
        <v>2005</v>
      </c>
      <c r="E15" s="192">
        <f t="shared" si="1"/>
        <v>2030</v>
      </c>
      <c r="F15" s="192" t="str">
        <f t="shared" si="2"/>
        <v xml:space="preserve"> </v>
      </c>
      <c r="G15" s="192">
        <f t="shared" si="3"/>
        <v>2005</v>
      </c>
      <c r="H15" s="192">
        <f t="shared" si="4"/>
        <v>2030</v>
      </c>
      <c r="I15" s="192" t="s">
        <v>1475</v>
      </c>
      <c r="J15" s="190">
        <f t="shared" si="5"/>
        <v>26</v>
      </c>
    </row>
    <row r="16" spans="1:10" x14ac:dyDescent="0.2">
      <c r="A16" s="63">
        <f>'Data Catalogue 2023_RSS'!A17</f>
        <v>15</v>
      </c>
      <c r="B16" s="63" t="str">
        <f>'Data Catalogue 2023_RSS'!D17</f>
        <v>2.1</v>
      </c>
      <c r="C16" s="63" t="str">
        <f>'Data Catalogue 2023_Excel'!T17</f>
        <v>Not available</v>
      </c>
      <c r="D16" s="192" t="str">
        <f t="shared" si="0"/>
        <v>N/A</v>
      </c>
      <c r="E16" s="192" t="str">
        <f t="shared" si="1"/>
        <v>N/A</v>
      </c>
      <c r="F16" s="192" t="str">
        <f t="shared" si="2"/>
        <v xml:space="preserve"> </v>
      </c>
      <c r="G16" s="192">
        <f t="shared" si="3"/>
        <v>0</v>
      </c>
      <c r="H16" s="192">
        <f t="shared" si="4"/>
        <v>0</v>
      </c>
      <c r="I16" s="192" t="s">
        <v>1474</v>
      </c>
      <c r="J16" s="190">
        <f t="shared" si="5"/>
        <v>0</v>
      </c>
    </row>
    <row r="17" spans="1:10" x14ac:dyDescent="0.2">
      <c r="A17" s="63">
        <f>'Data Catalogue 2023_RSS'!A18</f>
        <v>16</v>
      </c>
      <c r="B17" s="63" t="str">
        <f>'Data Catalogue 2023_RSS'!D18</f>
        <v>2.2</v>
      </c>
      <c r="C17" s="63" t="str">
        <f>'Data Catalogue 2023_Excel'!T18</f>
        <v>Not available</v>
      </c>
      <c r="D17" s="192" t="str">
        <f t="shared" si="0"/>
        <v>N/A</v>
      </c>
      <c r="E17" s="192" t="str">
        <f t="shared" si="1"/>
        <v>N/A</v>
      </c>
      <c r="F17" s="192" t="str">
        <f t="shared" si="2"/>
        <v xml:space="preserve"> </v>
      </c>
      <c r="G17" s="192">
        <f t="shared" si="3"/>
        <v>0</v>
      </c>
      <c r="H17" s="192">
        <f t="shared" si="4"/>
        <v>0</v>
      </c>
      <c r="I17" s="192" t="s">
        <v>1474</v>
      </c>
      <c r="J17" s="190">
        <f t="shared" si="5"/>
        <v>0</v>
      </c>
    </row>
    <row r="18" spans="1:10" x14ac:dyDescent="0.2">
      <c r="A18" s="63">
        <f>'Data Catalogue 2023_RSS'!A19</f>
        <v>17</v>
      </c>
      <c r="B18" s="63" t="str">
        <f>'Data Catalogue 2023_RSS'!D19</f>
        <v>2.3</v>
      </c>
      <c r="C18" s="63" t="str">
        <f>'Data Catalogue 2023_Excel'!T19</f>
        <v>Not available</v>
      </c>
      <c r="D18" s="192" t="str">
        <f t="shared" si="0"/>
        <v>N/A</v>
      </c>
      <c r="E18" s="192" t="str">
        <f t="shared" si="1"/>
        <v>N/A</v>
      </c>
      <c r="F18" s="192" t="str">
        <f t="shared" si="2"/>
        <v xml:space="preserve"> </v>
      </c>
      <c r="G18" s="192">
        <f t="shared" si="3"/>
        <v>0</v>
      </c>
      <c r="H18" s="192">
        <f t="shared" si="4"/>
        <v>0</v>
      </c>
      <c r="I18" s="192" t="s">
        <v>1474</v>
      </c>
      <c r="J18" s="190">
        <f t="shared" si="5"/>
        <v>0</v>
      </c>
    </row>
    <row r="19" spans="1:10" x14ac:dyDescent="0.2">
      <c r="A19" s="63">
        <f>'Data Catalogue 2023_RSS'!A20</f>
        <v>18</v>
      </c>
      <c r="B19" s="63" t="str">
        <f>'Data Catalogue 2023_RSS'!D20</f>
        <v>2.4</v>
      </c>
      <c r="C19" s="63" t="str">
        <f>'Data Catalogue 2023_Excel'!T20</f>
        <v>Not available</v>
      </c>
      <c r="D19" s="192" t="str">
        <f t="shared" si="0"/>
        <v>N/A</v>
      </c>
      <c r="E19" s="192" t="str">
        <f t="shared" si="1"/>
        <v>N/A</v>
      </c>
      <c r="F19" s="192" t="str">
        <f t="shared" si="2"/>
        <v xml:space="preserve"> </v>
      </c>
      <c r="G19" s="192">
        <f t="shared" si="3"/>
        <v>0</v>
      </c>
      <c r="H19" s="192">
        <f t="shared" si="4"/>
        <v>0</v>
      </c>
      <c r="I19" s="192" t="s">
        <v>1474</v>
      </c>
      <c r="J19" s="190">
        <f t="shared" si="5"/>
        <v>0</v>
      </c>
    </row>
    <row r="20" spans="1:10" x14ac:dyDescent="0.2">
      <c r="A20" s="63">
        <f>'Data Catalogue 2023_RSS'!A21</f>
        <v>19</v>
      </c>
      <c r="B20" s="63" t="str">
        <f>'Data Catalogue 2023_RSS'!D21</f>
        <v>2.5</v>
      </c>
      <c r="C20" s="63" t="str">
        <f>'Data Catalogue 2023_Excel'!T21</f>
        <v>Varies by companies</v>
      </c>
      <c r="D20" s="192" t="str">
        <f t="shared" si="0"/>
        <v>N/A</v>
      </c>
      <c r="E20" s="192" t="str">
        <f t="shared" si="1"/>
        <v>N/A</v>
      </c>
      <c r="F20" s="192" t="str">
        <f t="shared" si="2"/>
        <v xml:space="preserve"> </v>
      </c>
      <c r="G20" s="192">
        <f t="shared" si="3"/>
        <v>0</v>
      </c>
      <c r="H20" s="192">
        <f t="shared" si="4"/>
        <v>0</v>
      </c>
      <c r="I20" s="192" t="s">
        <v>1474</v>
      </c>
      <c r="J20" s="190">
        <f t="shared" si="5"/>
        <v>0</v>
      </c>
    </row>
    <row r="21" spans="1:10" x14ac:dyDescent="0.2">
      <c r="A21" s="63">
        <f>'Data Catalogue 2023_RSS'!A22</f>
        <v>20</v>
      </c>
      <c r="B21" s="63" t="str">
        <f>'Data Catalogue 2023_RSS'!D22</f>
        <v>2.6</v>
      </c>
      <c r="C21" s="63" t="str">
        <f>'Data Catalogue 2023_Excel'!T22</f>
        <v>Varies by companies</v>
      </c>
      <c r="D21" s="192" t="str">
        <f t="shared" si="0"/>
        <v>N/A</v>
      </c>
      <c r="E21" s="192" t="str">
        <f t="shared" si="1"/>
        <v>N/A</v>
      </c>
      <c r="F21" s="192" t="str">
        <f t="shared" si="2"/>
        <v xml:space="preserve"> </v>
      </c>
      <c r="G21" s="192">
        <f t="shared" si="3"/>
        <v>0</v>
      </c>
      <c r="H21" s="192">
        <f t="shared" si="4"/>
        <v>0</v>
      </c>
      <c r="I21" s="192" t="s">
        <v>1475</v>
      </c>
      <c r="J21" s="190">
        <f t="shared" si="5"/>
        <v>0</v>
      </c>
    </row>
    <row r="22" spans="1:10" x14ac:dyDescent="0.2">
      <c r="A22" s="63">
        <f>'Data Catalogue 2023_RSS'!A23</f>
        <v>21</v>
      </c>
      <c r="B22" s="63" t="str">
        <f>'Data Catalogue 2023_RSS'!D23</f>
        <v>2.7</v>
      </c>
      <c r="C22" s="63" t="str">
        <f>'Data Catalogue 2023_Excel'!T23</f>
        <v>Varies by companies</v>
      </c>
      <c r="D22" s="192" t="str">
        <f t="shared" si="0"/>
        <v>N/A</v>
      </c>
      <c r="E22" s="192" t="str">
        <f t="shared" si="1"/>
        <v>N/A</v>
      </c>
      <c r="F22" s="192" t="str">
        <f t="shared" si="2"/>
        <v xml:space="preserve"> </v>
      </c>
      <c r="G22" s="192">
        <f t="shared" si="3"/>
        <v>0</v>
      </c>
      <c r="H22" s="192">
        <f t="shared" si="4"/>
        <v>0</v>
      </c>
      <c r="I22" s="192" t="s">
        <v>1475</v>
      </c>
      <c r="J22" s="190">
        <f t="shared" si="5"/>
        <v>0</v>
      </c>
    </row>
    <row r="23" spans="1:10" x14ac:dyDescent="0.2">
      <c r="A23" s="63">
        <f>'Data Catalogue 2023_RSS'!A24</f>
        <v>22</v>
      </c>
      <c r="B23" s="63" t="str">
        <f>'Data Catalogue 2023_RSS'!D24</f>
        <v>2.8</v>
      </c>
      <c r="C23" s="63" t="str">
        <f>'Data Catalogue 2023_Excel'!T24</f>
        <v>Not available</v>
      </c>
      <c r="D23" s="192" t="str">
        <f t="shared" si="0"/>
        <v>N/A</v>
      </c>
      <c r="E23" s="192" t="str">
        <f t="shared" si="1"/>
        <v>N/A</v>
      </c>
      <c r="F23" s="192" t="str">
        <f t="shared" si="2"/>
        <v xml:space="preserve"> </v>
      </c>
      <c r="G23" s="192">
        <f t="shared" si="3"/>
        <v>0</v>
      </c>
      <c r="H23" s="192">
        <f t="shared" si="4"/>
        <v>0</v>
      </c>
      <c r="I23" s="192" t="s">
        <v>1182</v>
      </c>
      <c r="J23" s="190">
        <f t="shared" si="5"/>
        <v>0</v>
      </c>
    </row>
    <row r="24" spans="1:10" x14ac:dyDescent="0.2">
      <c r="A24" s="63">
        <f>'Data Catalogue 2023_RSS'!A25</f>
        <v>23</v>
      </c>
      <c r="B24" s="63" t="str">
        <f>'Data Catalogue 2023_RSS'!D25</f>
        <v>2.9</v>
      </c>
      <c r="C24" s="63" t="str">
        <f>'Data Catalogue 2023_Excel'!T25</f>
        <v>1990-2019</v>
      </c>
      <c r="D24" s="192">
        <f t="shared" si="0"/>
        <v>1990</v>
      </c>
      <c r="E24" s="192">
        <f t="shared" si="1"/>
        <v>2019</v>
      </c>
      <c r="F24" s="192" t="str">
        <f t="shared" si="2"/>
        <v xml:space="preserve"> </v>
      </c>
      <c r="G24" s="192">
        <f t="shared" si="3"/>
        <v>1990</v>
      </c>
      <c r="H24" s="192">
        <f t="shared" si="4"/>
        <v>2019</v>
      </c>
      <c r="I24" s="192" t="s">
        <v>1182</v>
      </c>
      <c r="J24" s="190">
        <f t="shared" si="5"/>
        <v>30</v>
      </c>
    </row>
    <row r="25" spans="1:10" x14ac:dyDescent="0.2">
      <c r="A25" s="63">
        <f>'Data Catalogue 2023_RSS'!A26</f>
        <v>24</v>
      </c>
      <c r="B25" s="63" t="str">
        <f>'Data Catalogue 2023_RSS'!D26</f>
        <v>2.10</v>
      </c>
      <c r="C25" s="63" t="str">
        <f>'Data Catalogue 2023_Excel'!T26</f>
        <v>2005-2030</v>
      </c>
      <c r="D25" s="192">
        <f t="shared" ref="D25:D66" si="6">IFERROR(LEFT(C25,4)*1,"N/A")</f>
        <v>2005</v>
      </c>
      <c r="E25" s="192">
        <f t="shared" ref="E25:E66" si="7">IF(D25="N/A","N/A",IF(RIGHT(C25,4)="rent",2023,RIGHT(C25,4)*1))</f>
        <v>2030</v>
      </c>
      <c r="F25" s="192" t="str">
        <f t="shared" ref="F25:F66" si="8">IF(RIGHT(C25,3)="(f)",RIGHT(C25,7)," ")</f>
        <v xml:space="preserve"> </v>
      </c>
      <c r="G25" s="192">
        <f t="shared" ref="G25:G66" si="9">IFERROR(D25*1,0)</f>
        <v>2005</v>
      </c>
      <c r="H25" s="192">
        <f t="shared" ref="H25:H66" si="10">IFERROR(IFERROR(E25*1,LEFT(F25,4)*1),0)</f>
        <v>2030</v>
      </c>
      <c r="I25" s="192" t="s">
        <v>1475</v>
      </c>
      <c r="J25" s="190">
        <f t="shared" ref="J25:J66" si="11">IF(H25=0,0,H25-G25+1)</f>
        <v>26</v>
      </c>
    </row>
    <row r="26" spans="1:10" x14ac:dyDescent="0.2">
      <c r="A26" s="63">
        <f>'Data Catalogue 2023_RSS'!A27</f>
        <v>25</v>
      </c>
      <c r="B26" s="63" t="str">
        <f>'Data Catalogue 2023_RSS'!D27</f>
        <v>3.1</v>
      </c>
      <c r="C26" s="63" t="str">
        <f>'Data Catalogue 2023_Excel'!T27</f>
        <v>1990-2020</v>
      </c>
      <c r="D26" s="192">
        <f t="shared" si="6"/>
        <v>1990</v>
      </c>
      <c r="E26" s="192">
        <f t="shared" si="7"/>
        <v>2020</v>
      </c>
      <c r="F26" s="192" t="str">
        <f t="shared" si="8"/>
        <v xml:space="preserve"> </v>
      </c>
      <c r="G26" s="192">
        <f t="shared" si="9"/>
        <v>1990</v>
      </c>
      <c r="H26" s="192">
        <f t="shared" si="10"/>
        <v>2020</v>
      </c>
      <c r="I26" s="192" t="s">
        <v>1485</v>
      </c>
      <c r="J26" s="190">
        <f t="shared" si="11"/>
        <v>31</v>
      </c>
    </row>
    <row r="27" spans="1:10" x14ac:dyDescent="0.2">
      <c r="A27" s="63">
        <f>'Data Catalogue 2023_RSS'!A28</f>
        <v>26</v>
      </c>
      <c r="B27" s="63" t="str">
        <f>'Data Catalogue 2023_RSS'!D28</f>
        <v>3.2</v>
      </c>
      <c r="C27" s="63">
        <f>'Data Catalogue 2023_Excel'!T28</f>
        <v>2019</v>
      </c>
      <c r="D27" s="192">
        <f t="shared" si="6"/>
        <v>2019</v>
      </c>
      <c r="E27" s="192">
        <f t="shared" si="7"/>
        <v>2019</v>
      </c>
      <c r="F27" s="192" t="str">
        <f t="shared" si="8"/>
        <v xml:space="preserve"> </v>
      </c>
      <c r="G27" s="192">
        <f t="shared" si="9"/>
        <v>2019</v>
      </c>
      <c r="H27" s="192">
        <f t="shared" si="10"/>
        <v>2019</v>
      </c>
      <c r="I27" s="192" t="s">
        <v>1485</v>
      </c>
      <c r="J27" s="190">
        <f t="shared" si="11"/>
        <v>1</v>
      </c>
    </row>
    <row r="28" spans="1:10" x14ac:dyDescent="0.2">
      <c r="A28" s="63">
        <f>'Data Catalogue 2023_RSS'!A29</f>
        <v>27</v>
      </c>
      <c r="B28" s="63" t="str">
        <f>'Data Catalogue 2023_RSS'!D29</f>
        <v>3.3</v>
      </c>
      <c r="C28" s="63" t="str">
        <f>'Data Catalogue 2023_Excel'!T29</f>
        <v>1990-2019</v>
      </c>
      <c r="D28" s="192">
        <f t="shared" si="6"/>
        <v>1990</v>
      </c>
      <c r="E28" s="192">
        <f t="shared" si="7"/>
        <v>2019</v>
      </c>
      <c r="F28" s="192" t="str">
        <f t="shared" si="8"/>
        <v xml:space="preserve"> </v>
      </c>
      <c r="G28" s="192">
        <f t="shared" si="9"/>
        <v>1990</v>
      </c>
      <c r="H28" s="192">
        <f t="shared" si="10"/>
        <v>2019</v>
      </c>
      <c r="I28" s="192" t="s">
        <v>1485</v>
      </c>
      <c r="J28" s="190">
        <f t="shared" si="11"/>
        <v>30</v>
      </c>
    </row>
    <row r="29" spans="1:10" x14ac:dyDescent="0.2">
      <c r="A29" s="63">
        <f>'Data Catalogue 2023_RSS'!A30</f>
        <v>28</v>
      </c>
      <c r="B29" s="63" t="str">
        <f>'Data Catalogue 2023_RSS'!D30</f>
        <v>3.4</v>
      </c>
      <c r="C29" s="63" t="str">
        <f>'Data Catalogue 2023_Excel'!T30</f>
        <v>1990-2019</v>
      </c>
      <c r="D29" s="192">
        <f t="shared" si="6"/>
        <v>1990</v>
      </c>
      <c r="E29" s="192">
        <f t="shared" si="7"/>
        <v>2019</v>
      </c>
      <c r="F29" s="192" t="str">
        <f t="shared" si="8"/>
        <v xml:space="preserve"> </v>
      </c>
      <c r="G29" s="192">
        <f t="shared" si="9"/>
        <v>1990</v>
      </c>
      <c r="H29" s="192">
        <f t="shared" si="10"/>
        <v>2019</v>
      </c>
      <c r="I29" s="192" t="s">
        <v>1475</v>
      </c>
      <c r="J29" s="190">
        <f t="shared" si="11"/>
        <v>30</v>
      </c>
    </row>
    <row r="30" spans="1:10" x14ac:dyDescent="0.2">
      <c r="A30" s="63">
        <f>'Data Catalogue 2023_RSS'!A31</f>
        <v>29</v>
      </c>
      <c r="B30" s="63" t="str">
        <f>'Data Catalogue 2023_RSS'!D31</f>
        <v>3.5</v>
      </c>
      <c r="C30" s="63">
        <f>'Data Catalogue 2023_Excel'!T31</f>
        <v>2018</v>
      </c>
      <c r="D30" s="192">
        <f t="shared" si="6"/>
        <v>2018</v>
      </c>
      <c r="E30" s="192">
        <f t="shared" si="7"/>
        <v>2018</v>
      </c>
      <c r="F30" s="192" t="str">
        <f t="shared" si="8"/>
        <v xml:space="preserve"> </v>
      </c>
      <c r="G30" s="192">
        <f t="shared" si="9"/>
        <v>2018</v>
      </c>
      <c r="H30" s="192">
        <f t="shared" si="10"/>
        <v>2018</v>
      </c>
      <c r="I30" s="192" t="s">
        <v>1474</v>
      </c>
      <c r="J30" s="190">
        <f t="shared" si="11"/>
        <v>1</v>
      </c>
    </row>
    <row r="31" spans="1:10" x14ac:dyDescent="0.2">
      <c r="A31" s="63">
        <f>'Data Catalogue 2023_RSS'!A32</f>
        <v>30</v>
      </c>
      <c r="B31" s="63" t="str">
        <f>'Data Catalogue 2023_RSS'!D32</f>
        <v>4.1</v>
      </c>
      <c r="C31" s="63" t="str">
        <f>'Data Catalogue 2023_Excel'!T32</f>
        <v>Varies by companies</v>
      </c>
      <c r="D31" s="192" t="str">
        <f t="shared" si="6"/>
        <v>N/A</v>
      </c>
      <c r="E31" s="192" t="str">
        <f t="shared" si="7"/>
        <v>N/A</v>
      </c>
      <c r="F31" s="192" t="str">
        <f t="shared" si="8"/>
        <v xml:space="preserve"> </v>
      </c>
      <c r="G31" s="192">
        <f t="shared" si="9"/>
        <v>0</v>
      </c>
      <c r="H31" s="192">
        <f t="shared" si="10"/>
        <v>0</v>
      </c>
      <c r="I31" s="192" t="s">
        <v>1474</v>
      </c>
      <c r="J31" s="190">
        <f t="shared" si="11"/>
        <v>0</v>
      </c>
    </row>
    <row r="32" spans="1:10" x14ac:dyDescent="0.2">
      <c r="A32" s="63">
        <f>'Data Catalogue 2023_RSS'!A33</f>
        <v>31</v>
      </c>
      <c r="B32" s="63" t="str">
        <f>'Data Catalogue 2023_RSS'!D33</f>
        <v>4.2</v>
      </c>
      <c r="C32" s="63" t="str">
        <f>'Data Catalogue 2023_Excel'!T33</f>
        <v>Varies by companies</v>
      </c>
      <c r="D32" s="192" t="str">
        <f t="shared" si="6"/>
        <v>N/A</v>
      </c>
      <c r="E32" s="192" t="str">
        <f t="shared" si="7"/>
        <v>N/A</v>
      </c>
      <c r="F32" s="192" t="str">
        <f t="shared" si="8"/>
        <v xml:space="preserve"> </v>
      </c>
      <c r="G32" s="192">
        <f t="shared" si="9"/>
        <v>0</v>
      </c>
      <c r="H32" s="192">
        <f t="shared" si="10"/>
        <v>0</v>
      </c>
      <c r="I32" s="192" t="s">
        <v>1474</v>
      </c>
      <c r="J32" s="190">
        <f t="shared" si="11"/>
        <v>0</v>
      </c>
    </row>
    <row r="33" spans="1:10" x14ac:dyDescent="0.2">
      <c r="A33" s="63">
        <f>'Data Catalogue 2023_RSS'!A34</f>
        <v>32</v>
      </c>
      <c r="B33" s="63" t="str">
        <f>'Data Catalogue 2023_RSS'!D34</f>
        <v>4.3</v>
      </c>
      <c r="C33" s="63" t="str">
        <f>'Data Catalogue 2023_Excel'!T34</f>
        <v>Varies by companies</v>
      </c>
      <c r="D33" s="192" t="str">
        <f t="shared" si="6"/>
        <v>N/A</v>
      </c>
      <c r="E33" s="192" t="str">
        <f t="shared" si="7"/>
        <v>N/A</v>
      </c>
      <c r="F33" s="192" t="str">
        <f t="shared" si="8"/>
        <v xml:space="preserve"> </v>
      </c>
      <c r="G33" s="192">
        <f t="shared" si="9"/>
        <v>0</v>
      </c>
      <c r="H33" s="192">
        <f t="shared" si="10"/>
        <v>0</v>
      </c>
      <c r="I33" s="192" t="s">
        <v>1474</v>
      </c>
      <c r="J33" s="190">
        <f t="shared" si="11"/>
        <v>0</v>
      </c>
    </row>
    <row r="34" spans="1:10" x14ac:dyDescent="0.2">
      <c r="A34" s="63">
        <f>'Data Catalogue 2023_RSS'!A35</f>
        <v>33</v>
      </c>
      <c r="B34" s="63" t="str">
        <f>'Data Catalogue 2023_RSS'!D35</f>
        <v>4.4</v>
      </c>
      <c r="C34" s="63" t="str">
        <f>'Data Catalogue 2023_Excel'!T35</f>
        <v>2021-2030</v>
      </c>
      <c r="D34" s="192">
        <f t="shared" si="6"/>
        <v>2021</v>
      </c>
      <c r="E34" s="192">
        <f t="shared" si="7"/>
        <v>2030</v>
      </c>
      <c r="F34" s="192" t="str">
        <f t="shared" si="8"/>
        <v xml:space="preserve"> </v>
      </c>
      <c r="G34" s="192">
        <f t="shared" si="9"/>
        <v>2021</v>
      </c>
      <c r="H34" s="192">
        <f t="shared" si="10"/>
        <v>2030</v>
      </c>
      <c r="I34" s="192" t="s">
        <v>1474</v>
      </c>
      <c r="J34" s="190">
        <f t="shared" si="11"/>
        <v>10</v>
      </c>
    </row>
    <row r="35" spans="1:10" x14ac:dyDescent="0.2">
      <c r="A35" s="63">
        <f>'Data Catalogue 2023_RSS'!A36</f>
        <v>34</v>
      </c>
      <c r="B35" s="63" t="str">
        <f>'Data Catalogue 2023_RSS'!D36</f>
        <v>4.5</v>
      </c>
      <c r="C35" s="63" t="str">
        <f>'Data Catalogue 2023_Excel'!T36</f>
        <v>2021-2030</v>
      </c>
      <c r="D35" s="192">
        <f t="shared" si="6"/>
        <v>2021</v>
      </c>
      <c r="E35" s="192">
        <f t="shared" si="7"/>
        <v>2030</v>
      </c>
      <c r="F35" s="192" t="str">
        <f t="shared" si="8"/>
        <v xml:space="preserve"> </v>
      </c>
      <c r="G35" s="192">
        <f t="shared" si="9"/>
        <v>2021</v>
      </c>
      <c r="H35" s="192">
        <f t="shared" si="10"/>
        <v>2030</v>
      </c>
      <c r="I35" s="192" t="s">
        <v>1182</v>
      </c>
      <c r="J35" s="190">
        <f t="shared" si="11"/>
        <v>10</v>
      </c>
    </row>
    <row r="36" spans="1:10" x14ac:dyDescent="0.2">
      <c r="A36" s="63">
        <f>'Data Catalogue 2023_RSS'!A37</f>
        <v>35</v>
      </c>
      <c r="B36" s="63" t="str">
        <f>'Data Catalogue 2023_RSS'!D37</f>
        <v>5.1</v>
      </c>
      <c r="C36" s="63" t="str">
        <f>'Data Catalogue 2023_Excel'!T37</f>
        <v>Not available</v>
      </c>
      <c r="D36" s="192" t="str">
        <f t="shared" si="6"/>
        <v>N/A</v>
      </c>
      <c r="E36" s="192" t="str">
        <f t="shared" si="7"/>
        <v>N/A</v>
      </c>
      <c r="F36" s="192" t="str">
        <f t="shared" si="8"/>
        <v xml:space="preserve"> </v>
      </c>
      <c r="G36" s="192">
        <f t="shared" si="9"/>
        <v>0</v>
      </c>
      <c r="H36" s="192">
        <f t="shared" si="10"/>
        <v>0</v>
      </c>
      <c r="I36" s="192" t="s">
        <v>1475</v>
      </c>
      <c r="J36" s="190">
        <f t="shared" si="11"/>
        <v>0</v>
      </c>
    </row>
    <row r="37" spans="1:10" x14ac:dyDescent="0.2">
      <c r="A37" s="63">
        <f>'Data Catalogue 2023_RSS'!A38</f>
        <v>36</v>
      </c>
      <c r="B37" s="63" t="str">
        <f>'Data Catalogue 2023_RSS'!D38</f>
        <v>5.2</v>
      </c>
      <c r="C37" s="63" t="str">
        <f>'Data Catalogue 2023_Excel'!T38</f>
        <v>1990-2030</v>
      </c>
      <c r="D37" s="192">
        <f t="shared" si="6"/>
        <v>1990</v>
      </c>
      <c r="E37" s="192">
        <f t="shared" si="7"/>
        <v>2030</v>
      </c>
      <c r="F37" s="192" t="str">
        <f t="shared" si="8"/>
        <v xml:space="preserve"> </v>
      </c>
      <c r="G37" s="192">
        <f t="shared" si="9"/>
        <v>1990</v>
      </c>
      <c r="H37" s="192">
        <f t="shared" si="10"/>
        <v>2030</v>
      </c>
      <c r="I37" s="192" t="s">
        <v>1485</v>
      </c>
      <c r="J37" s="190">
        <f t="shared" si="11"/>
        <v>41</v>
      </c>
    </row>
    <row r="38" spans="1:10" x14ac:dyDescent="0.2">
      <c r="A38" s="63">
        <f>'Data Catalogue 2023_RSS'!A39</f>
        <v>37</v>
      </c>
      <c r="B38" s="63" t="str">
        <f>'Data Catalogue 2023_RSS'!D39</f>
        <v>5.3</v>
      </c>
      <c r="C38" s="63" t="str">
        <f>'Data Catalogue 2023_Excel'!T39</f>
        <v>2000-2020</v>
      </c>
      <c r="D38" s="192">
        <f t="shared" si="6"/>
        <v>2000</v>
      </c>
      <c r="E38" s="192">
        <f t="shared" si="7"/>
        <v>2020</v>
      </c>
      <c r="F38" s="192" t="str">
        <f t="shared" si="8"/>
        <v xml:space="preserve"> </v>
      </c>
      <c r="G38" s="192">
        <f t="shared" si="9"/>
        <v>2000</v>
      </c>
      <c r="H38" s="192">
        <f t="shared" si="10"/>
        <v>2020</v>
      </c>
      <c r="I38" s="192" t="s">
        <v>1485</v>
      </c>
      <c r="J38" s="190">
        <f t="shared" si="11"/>
        <v>21</v>
      </c>
    </row>
    <row r="39" spans="1:10" x14ac:dyDescent="0.2">
      <c r="A39" s="63">
        <f>'Data Catalogue 2023_RSS'!A40</f>
        <v>38</v>
      </c>
      <c r="B39" s="63" t="str">
        <f>'Data Catalogue 2023_RSS'!D40</f>
        <v>5.4</v>
      </c>
      <c r="C39" s="63" t="str">
        <f>'Data Catalogue 2023_Excel'!T40</f>
        <v>1990-2019</v>
      </c>
      <c r="D39" s="192">
        <f t="shared" si="6"/>
        <v>1990</v>
      </c>
      <c r="E39" s="192">
        <f t="shared" si="7"/>
        <v>2019</v>
      </c>
      <c r="F39" s="192" t="str">
        <f t="shared" si="8"/>
        <v xml:space="preserve"> </v>
      </c>
      <c r="G39" s="192">
        <f t="shared" si="9"/>
        <v>1990</v>
      </c>
      <c r="H39" s="192">
        <f t="shared" si="10"/>
        <v>2019</v>
      </c>
      <c r="I39" s="192" t="s">
        <v>1485</v>
      </c>
      <c r="J39" s="190">
        <f t="shared" si="11"/>
        <v>30</v>
      </c>
    </row>
    <row r="40" spans="1:10" x14ac:dyDescent="0.2">
      <c r="A40" s="63">
        <f>'Data Catalogue 2023_RSS'!A41</f>
        <v>39</v>
      </c>
      <c r="B40" s="63" t="str">
        <f>'Data Catalogue 2023_RSS'!D41</f>
        <v>5.5</v>
      </c>
      <c r="C40" s="63" t="str">
        <f>'Data Catalogue 2023_Excel'!T41</f>
        <v>2023 - 2018-2050(f)</v>
      </c>
      <c r="D40" s="192">
        <f t="shared" si="6"/>
        <v>2023</v>
      </c>
      <c r="E40" s="192" t="e">
        <f t="shared" si="7"/>
        <v>#VALUE!</v>
      </c>
      <c r="F40" s="192" t="str">
        <f t="shared" si="8"/>
        <v>2050(f)</v>
      </c>
      <c r="G40" s="192">
        <f t="shared" si="9"/>
        <v>2023</v>
      </c>
      <c r="H40" s="192">
        <f t="shared" si="10"/>
        <v>2050</v>
      </c>
      <c r="I40" s="192" t="s">
        <v>1474</v>
      </c>
      <c r="J40" s="190">
        <f t="shared" si="11"/>
        <v>28</v>
      </c>
    </row>
    <row r="41" spans="1:10" x14ac:dyDescent="0.2">
      <c r="A41" s="63">
        <f>'Data Catalogue 2023_RSS'!A42</f>
        <v>40</v>
      </c>
      <c r="B41" s="63" t="str">
        <f>'Data Catalogue 2023_RSS'!D42</f>
        <v>5.6</v>
      </c>
      <c r="C41" s="63" t="str">
        <f>'Data Catalogue 2023_Excel'!T42</f>
        <v>1990-2020</v>
      </c>
      <c r="D41" s="192">
        <f t="shared" si="6"/>
        <v>1990</v>
      </c>
      <c r="E41" s="192">
        <f t="shared" si="7"/>
        <v>2020</v>
      </c>
      <c r="F41" s="192" t="str">
        <f t="shared" si="8"/>
        <v xml:space="preserve"> </v>
      </c>
      <c r="G41" s="192">
        <f t="shared" si="9"/>
        <v>1990</v>
      </c>
      <c r="H41" s="192">
        <f t="shared" si="10"/>
        <v>2020</v>
      </c>
      <c r="I41" s="192" t="s">
        <v>1474</v>
      </c>
      <c r="J41" s="190">
        <f t="shared" si="11"/>
        <v>31</v>
      </c>
    </row>
    <row r="42" spans="1:10" x14ac:dyDescent="0.2">
      <c r="A42" s="63">
        <f>'Data Catalogue 2023_RSS'!A43</f>
        <v>41</v>
      </c>
      <c r="B42" s="63" t="str">
        <f>'Data Catalogue 2023_RSS'!D43</f>
        <v>6.1</v>
      </c>
      <c r="C42" s="63" t="str">
        <f>'Data Catalogue 2023_Excel'!T43</f>
        <v>2005-2022</v>
      </c>
      <c r="D42" s="192">
        <f t="shared" si="6"/>
        <v>2005</v>
      </c>
      <c r="E42" s="192">
        <f t="shared" si="7"/>
        <v>2022</v>
      </c>
      <c r="F42" s="192" t="str">
        <f t="shared" si="8"/>
        <v xml:space="preserve"> </v>
      </c>
      <c r="G42" s="192">
        <f t="shared" si="9"/>
        <v>2005</v>
      </c>
      <c r="H42" s="192">
        <f t="shared" si="10"/>
        <v>2022</v>
      </c>
      <c r="I42" s="192" t="s">
        <v>1474</v>
      </c>
      <c r="J42" s="190">
        <f t="shared" si="11"/>
        <v>18</v>
      </c>
    </row>
    <row r="43" spans="1:10" x14ac:dyDescent="0.2">
      <c r="A43" s="63">
        <f>'Data Catalogue 2023_RSS'!A44</f>
        <v>42</v>
      </c>
      <c r="B43" s="63" t="str">
        <f>'Data Catalogue 2023_RSS'!D44</f>
        <v>6.2</v>
      </c>
      <c r="C43" s="63" t="str">
        <f>'Data Catalogue 2023_Excel'!T44</f>
        <v>1990-2019</v>
      </c>
      <c r="D43" s="192">
        <f t="shared" si="6"/>
        <v>1990</v>
      </c>
      <c r="E43" s="192">
        <f t="shared" si="7"/>
        <v>2019</v>
      </c>
      <c r="F43" s="192" t="str">
        <f t="shared" si="8"/>
        <v xml:space="preserve"> </v>
      </c>
      <c r="G43" s="192">
        <f t="shared" si="9"/>
        <v>1990</v>
      </c>
      <c r="H43" s="192">
        <f t="shared" si="10"/>
        <v>2019</v>
      </c>
      <c r="I43" s="192" t="s">
        <v>1475</v>
      </c>
      <c r="J43" s="190">
        <f t="shared" si="11"/>
        <v>30</v>
      </c>
    </row>
    <row r="44" spans="1:10" x14ac:dyDescent="0.2">
      <c r="A44" s="63">
        <f>'Data Catalogue 2023_RSS'!A45</f>
        <v>43</v>
      </c>
      <c r="B44" s="63" t="str">
        <f>'Data Catalogue 2023_RSS'!D45</f>
        <v>7.1</v>
      </c>
      <c r="C44" s="63" t="str">
        <f>'Data Catalogue 2023_Excel'!T45</f>
        <v>Not available</v>
      </c>
      <c r="D44" s="192" t="str">
        <f t="shared" si="6"/>
        <v>N/A</v>
      </c>
      <c r="E44" s="192" t="str">
        <f t="shared" si="7"/>
        <v>N/A</v>
      </c>
      <c r="F44" s="192" t="str">
        <f t="shared" si="8"/>
        <v xml:space="preserve"> </v>
      </c>
      <c r="G44" s="192">
        <f t="shared" si="9"/>
        <v>0</v>
      </c>
      <c r="H44" s="192">
        <f t="shared" si="10"/>
        <v>0</v>
      </c>
      <c r="I44" s="192" t="s">
        <v>1485</v>
      </c>
      <c r="J44" s="190">
        <f t="shared" si="11"/>
        <v>0</v>
      </c>
    </row>
    <row r="45" spans="1:10" x14ac:dyDescent="0.2">
      <c r="A45" s="63">
        <f>'Data Catalogue 2023_RSS'!A46</f>
        <v>44</v>
      </c>
      <c r="B45" s="63" t="str">
        <f>'Data Catalogue 2023_RSS'!D46</f>
        <v>7.2</v>
      </c>
      <c r="C45" s="63" t="str">
        <f>'Data Catalogue 2023_Excel'!T46</f>
        <v>Upon Update</v>
      </c>
      <c r="D45" s="192" t="str">
        <f t="shared" si="6"/>
        <v>N/A</v>
      </c>
      <c r="E45" s="192" t="str">
        <f t="shared" si="7"/>
        <v>N/A</v>
      </c>
      <c r="F45" s="192" t="str">
        <f t="shared" si="8"/>
        <v xml:space="preserve"> </v>
      </c>
      <c r="G45" s="192">
        <f t="shared" si="9"/>
        <v>0</v>
      </c>
      <c r="H45" s="192">
        <f t="shared" si="10"/>
        <v>0</v>
      </c>
      <c r="I45" s="192" t="s">
        <v>1485</v>
      </c>
      <c r="J45" s="190">
        <f t="shared" si="11"/>
        <v>0</v>
      </c>
    </row>
    <row r="46" spans="1:10" x14ac:dyDescent="0.2">
      <c r="A46" s="63">
        <f>'Data Catalogue 2023_RSS'!A47</f>
        <v>45</v>
      </c>
      <c r="B46" s="63" t="str">
        <f>'Data Catalogue 2023_RSS'!D47</f>
        <v>7.3</v>
      </c>
      <c r="C46" s="63" t="str">
        <f>'Data Catalogue 2023_Excel'!T47</f>
        <v>Upon Update</v>
      </c>
      <c r="D46" s="192" t="str">
        <f t="shared" si="6"/>
        <v>N/A</v>
      </c>
      <c r="E46" s="192" t="str">
        <f t="shared" si="7"/>
        <v>N/A</v>
      </c>
      <c r="F46" s="192" t="str">
        <f t="shared" si="8"/>
        <v xml:space="preserve"> </v>
      </c>
      <c r="G46" s="192">
        <f t="shared" si="9"/>
        <v>0</v>
      </c>
      <c r="H46" s="192">
        <f t="shared" si="10"/>
        <v>0</v>
      </c>
      <c r="I46" s="192" t="s">
        <v>1485</v>
      </c>
      <c r="J46" s="190">
        <f t="shared" si="11"/>
        <v>0</v>
      </c>
    </row>
    <row r="47" spans="1:10" x14ac:dyDescent="0.2">
      <c r="A47" s="63">
        <f>'Data Catalogue 2023_RSS'!A48</f>
        <v>46</v>
      </c>
      <c r="B47" s="63" t="str">
        <f>'Data Catalogue 2023_RSS'!D48</f>
        <v>7.4</v>
      </c>
      <c r="C47" s="63" t="str">
        <f>'Data Catalogue 2023_Excel'!T48</f>
        <v>Upon Update</v>
      </c>
      <c r="D47" s="192" t="str">
        <f t="shared" si="6"/>
        <v>N/A</v>
      </c>
      <c r="E47" s="192" t="str">
        <f t="shared" si="7"/>
        <v>N/A</v>
      </c>
      <c r="F47" s="192" t="str">
        <f t="shared" si="8"/>
        <v xml:space="preserve"> </v>
      </c>
      <c r="G47" s="192">
        <f t="shared" si="9"/>
        <v>0</v>
      </c>
      <c r="H47" s="192">
        <f t="shared" si="10"/>
        <v>0</v>
      </c>
      <c r="I47" s="192" t="s">
        <v>1182</v>
      </c>
      <c r="J47" s="190">
        <f t="shared" si="11"/>
        <v>0</v>
      </c>
    </row>
    <row r="48" spans="1:10" x14ac:dyDescent="0.2">
      <c r="A48" s="63">
        <f>'Data Catalogue 2023_RSS'!A49</f>
        <v>47</v>
      </c>
      <c r="B48" s="63" t="str">
        <f>'Data Catalogue 2023_RSS'!D49</f>
        <v>8.1</v>
      </c>
      <c r="C48" s="63" t="str">
        <f>'Data Catalogue 2023_Excel'!T49</f>
        <v>Not available</v>
      </c>
      <c r="D48" s="192" t="str">
        <f t="shared" si="6"/>
        <v>N/A</v>
      </c>
      <c r="E48" s="192" t="str">
        <f t="shared" si="7"/>
        <v>N/A</v>
      </c>
      <c r="F48" s="192" t="str">
        <f t="shared" si="8"/>
        <v xml:space="preserve"> </v>
      </c>
      <c r="G48" s="192">
        <f t="shared" si="9"/>
        <v>0</v>
      </c>
      <c r="H48" s="192">
        <f t="shared" si="10"/>
        <v>0</v>
      </c>
      <c r="I48" s="192" t="s">
        <v>1182</v>
      </c>
      <c r="J48" s="190">
        <f t="shared" si="11"/>
        <v>0</v>
      </c>
    </row>
    <row r="49" spans="1:10" x14ac:dyDescent="0.2">
      <c r="A49" s="63">
        <f>'Data Catalogue 2023_RSS'!A50</f>
        <v>48</v>
      </c>
      <c r="B49" s="63" t="str">
        <f>'Data Catalogue 2023_RSS'!D50</f>
        <v>8.2</v>
      </c>
      <c r="C49" s="63" t="str">
        <f>'Data Catalogue 2023_Excel'!T50</f>
        <v>Not available</v>
      </c>
      <c r="D49" s="192" t="str">
        <f t="shared" si="6"/>
        <v>N/A</v>
      </c>
      <c r="E49" s="192" t="str">
        <f t="shared" si="7"/>
        <v>N/A</v>
      </c>
      <c r="F49" s="192" t="str">
        <f t="shared" si="8"/>
        <v xml:space="preserve"> </v>
      </c>
      <c r="G49" s="192">
        <f t="shared" si="9"/>
        <v>0</v>
      </c>
      <c r="H49" s="192">
        <f t="shared" si="10"/>
        <v>0</v>
      </c>
      <c r="I49" s="192" t="s">
        <v>1182</v>
      </c>
      <c r="J49" s="190">
        <f t="shared" si="11"/>
        <v>0</v>
      </c>
    </row>
    <row r="50" spans="1:10" x14ac:dyDescent="0.2">
      <c r="A50" s="63">
        <f>'Data Catalogue 2023_RSS'!A51</f>
        <v>49</v>
      </c>
      <c r="B50" s="63" t="str">
        <f>'Data Catalogue 2023_RSS'!D51</f>
        <v>8.3</v>
      </c>
      <c r="C50" s="63" t="str">
        <f>'Data Catalogue 2023_Excel'!T51</f>
        <v>Not available</v>
      </c>
      <c r="D50" s="192" t="str">
        <f t="shared" si="6"/>
        <v>N/A</v>
      </c>
      <c r="E50" s="192" t="str">
        <f t="shared" si="7"/>
        <v>N/A</v>
      </c>
      <c r="F50" s="192" t="str">
        <f t="shared" si="8"/>
        <v xml:space="preserve"> </v>
      </c>
      <c r="G50" s="192">
        <f t="shared" si="9"/>
        <v>0</v>
      </c>
      <c r="H50" s="192">
        <f t="shared" si="10"/>
        <v>0</v>
      </c>
      <c r="I50" s="192" t="s">
        <v>1182</v>
      </c>
      <c r="J50" s="190">
        <f t="shared" si="11"/>
        <v>0</v>
      </c>
    </row>
    <row r="51" spans="1:10" x14ac:dyDescent="0.2">
      <c r="A51" s="63">
        <f>'Data Catalogue 2023_RSS'!A52</f>
        <v>50</v>
      </c>
      <c r="B51" s="63" t="str">
        <f>'Data Catalogue 2023_RSS'!D52</f>
        <v>9.1</v>
      </c>
      <c r="C51" s="63" t="str">
        <f>'Data Catalogue 2023_Excel'!T52</f>
        <v>Not available</v>
      </c>
      <c r="D51" s="192" t="str">
        <f t="shared" si="6"/>
        <v>N/A</v>
      </c>
      <c r="E51" s="192" t="str">
        <f t="shared" si="7"/>
        <v>N/A</v>
      </c>
      <c r="F51" s="192" t="str">
        <f t="shared" si="8"/>
        <v xml:space="preserve"> </v>
      </c>
      <c r="G51" s="192">
        <f t="shared" si="9"/>
        <v>0</v>
      </c>
      <c r="H51" s="192">
        <f t="shared" si="10"/>
        <v>0</v>
      </c>
      <c r="I51" s="192" t="s">
        <v>1182</v>
      </c>
      <c r="J51" s="190">
        <f t="shared" si="11"/>
        <v>0</v>
      </c>
    </row>
    <row r="52" spans="1:10" x14ac:dyDescent="0.2">
      <c r="A52" s="63">
        <f>'Data Catalogue 2023_RSS'!A53</f>
        <v>51</v>
      </c>
      <c r="B52" s="63" t="str">
        <f>'Data Catalogue 2023_RSS'!D53</f>
        <v>9.2</v>
      </c>
      <c r="C52" s="63" t="str">
        <f>'Data Catalogue 2023_Excel'!T53</f>
        <v>Not available</v>
      </c>
      <c r="D52" s="192" t="str">
        <f t="shared" si="6"/>
        <v>N/A</v>
      </c>
      <c r="E52" s="192" t="str">
        <f t="shared" si="7"/>
        <v>N/A</v>
      </c>
      <c r="F52" s="192" t="str">
        <f t="shared" si="8"/>
        <v xml:space="preserve"> </v>
      </c>
      <c r="G52" s="192">
        <f t="shared" si="9"/>
        <v>0</v>
      </c>
      <c r="H52" s="192">
        <f t="shared" si="10"/>
        <v>0</v>
      </c>
      <c r="I52" s="192" t="s">
        <v>1182</v>
      </c>
      <c r="J52" s="190">
        <f t="shared" si="11"/>
        <v>0</v>
      </c>
    </row>
    <row r="53" spans="1:10" x14ac:dyDescent="0.2">
      <c r="A53" s="63">
        <f>'Data Catalogue 2023_RSS'!A54</f>
        <v>52</v>
      </c>
      <c r="B53" s="63" t="str">
        <f>'Data Catalogue 2023_RSS'!D54</f>
        <v>10.1</v>
      </c>
      <c r="C53" s="63" t="str">
        <f>'Data Catalogue 2023_Excel'!T54</f>
        <v>Upon Update</v>
      </c>
      <c r="D53" s="192" t="str">
        <f t="shared" si="6"/>
        <v>N/A</v>
      </c>
      <c r="E53" s="192" t="str">
        <f t="shared" si="7"/>
        <v>N/A</v>
      </c>
      <c r="F53" s="192" t="str">
        <f t="shared" si="8"/>
        <v xml:space="preserve"> </v>
      </c>
      <c r="G53" s="192">
        <f t="shared" si="9"/>
        <v>0</v>
      </c>
      <c r="H53" s="192">
        <f t="shared" si="10"/>
        <v>0</v>
      </c>
      <c r="I53" s="192" t="s">
        <v>1485</v>
      </c>
      <c r="J53" s="190">
        <f t="shared" si="11"/>
        <v>0</v>
      </c>
    </row>
    <row r="54" spans="1:10" x14ac:dyDescent="0.2">
      <c r="A54" s="63">
        <f>'Data Catalogue 2023_RSS'!A55</f>
        <v>53</v>
      </c>
      <c r="B54" s="63" t="str">
        <f>'Data Catalogue 2023_RSS'!D55</f>
        <v>10.2</v>
      </c>
      <c r="C54" s="63" t="str">
        <f>'Data Catalogue 2023_Excel'!T55</f>
        <v>Upon Update</v>
      </c>
      <c r="D54" s="192" t="str">
        <f t="shared" si="6"/>
        <v>N/A</v>
      </c>
      <c r="E54" s="192" t="str">
        <f t="shared" si="7"/>
        <v>N/A</v>
      </c>
      <c r="F54" s="192" t="str">
        <f t="shared" si="8"/>
        <v xml:space="preserve"> </v>
      </c>
      <c r="G54" s="192">
        <f t="shared" si="9"/>
        <v>0</v>
      </c>
      <c r="H54" s="192">
        <f t="shared" si="10"/>
        <v>0</v>
      </c>
      <c r="I54" s="192" t="s">
        <v>1485</v>
      </c>
      <c r="J54" s="190">
        <f t="shared" si="11"/>
        <v>0</v>
      </c>
    </row>
    <row r="55" spans="1:10" x14ac:dyDescent="0.2">
      <c r="A55" s="63">
        <f>'Data Catalogue 2023_RSS'!A56</f>
        <v>54</v>
      </c>
      <c r="B55" s="63" t="str">
        <f>'Data Catalogue 2023_RSS'!D56</f>
        <v>11.1</v>
      </c>
      <c r="C55" s="63" t="str">
        <f>'Data Catalogue 2023_Excel'!T56</f>
        <v>Not available</v>
      </c>
      <c r="D55" s="192" t="str">
        <f t="shared" si="6"/>
        <v>N/A</v>
      </c>
      <c r="E55" s="192" t="str">
        <f t="shared" si="7"/>
        <v>N/A</v>
      </c>
      <c r="F55" s="192" t="str">
        <f t="shared" si="8"/>
        <v xml:space="preserve"> </v>
      </c>
      <c r="G55" s="192">
        <f t="shared" si="9"/>
        <v>0</v>
      </c>
      <c r="H55" s="192">
        <f t="shared" si="10"/>
        <v>0</v>
      </c>
      <c r="I55" s="192" t="s">
        <v>1182</v>
      </c>
      <c r="J55" s="190">
        <f t="shared" si="11"/>
        <v>0</v>
      </c>
    </row>
    <row r="56" spans="1:10" x14ac:dyDescent="0.2">
      <c r="A56" s="63">
        <f>'Data Catalogue 2023_RSS'!A57</f>
        <v>55</v>
      </c>
      <c r="B56" s="63" t="str">
        <f>'Data Catalogue 2023_RSS'!D57</f>
        <v>11.2</v>
      </c>
      <c r="C56" s="63" t="str">
        <f>'Data Catalogue 2023_Excel'!T57</f>
        <v>Not available</v>
      </c>
      <c r="D56" s="192" t="str">
        <f t="shared" si="6"/>
        <v>N/A</v>
      </c>
      <c r="E56" s="192" t="str">
        <f t="shared" si="7"/>
        <v>N/A</v>
      </c>
      <c r="F56" s="192" t="str">
        <f t="shared" si="8"/>
        <v xml:space="preserve"> </v>
      </c>
      <c r="G56" s="192">
        <f t="shared" si="9"/>
        <v>0</v>
      </c>
      <c r="H56" s="192">
        <f t="shared" si="10"/>
        <v>0</v>
      </c>
      <c r="I56" s="192" t="s">
        <v>1182</v>
      </c>
      <c r="J56" s="190">
        <f t="shared" si="11"/>
        <v>0</v>
      </c>
    </row>
    <row r="57" spans="1:10" x14ac:dyDescent="0.2">
      <c r="A57" s="63">
        <f>'Data Catalogue 2023_RSS'!A58</f>
        <v>56</v>
      </c>
      <c r="B57" s="63" t="str">
        <f>'Data Catalogue 2023_RSS'!D58</f>
        <v>12.1</v>
      </c>
      <c r="C57" s="63" t="str">
        <f>'Data Catalogue 2023_Excel'!T58</f>
        <v>Not available</v>
      </c>
      <c r="D57" s="192" t="str">
        <f t="shared" si="6"/>
        <v>N/A</v>
      </c>
      <c r="E57" s="192" t="str">
        <f t="shared" si="7"/>
        <v>N/A</v>
      </c>
      <c r="F57" s="192" t="str">
        <f t="shared" si="8"/>
        <v xml:space="preserve"> </v>
      </c>
      <c r="G57" s="192">
        <f t="shared" si="9"/>
        <v>0</v>
      </c>
      <c r="H57" s="192">
        <f t="shared" si="10"/>
        <v>0</v>
      </c>
      <c r="I57" s="192" t="s">
        <v>1474</v>
      </c>
      <c r="J57" s="190">
        <f t="shared" si="11"/>
        <v>0</v>
      </c>
    </row>
    <row r="58" spans="1:10" x14ac:dyDescent="0.2">
      <c r="A58" s="63">
        <f>'Data Catalogue 2023_RSS'!A59</f>
        <v>57</v>
      </c>
      <c r="B58" s="63" t="str">
        <f>'Data Catalogue 2023_RSS'!D59</f>
        <v>12.2</v>
      </c>
      <c r="C58" s="63" t="str">
        <f>'Data Catalogue 2023_Excel'!T59</f>
        <v>2018-2022</v>
      </c>
      <c r="D58" s="192">
        <f t="shared" si="6"/>
        <v>2018</v>
      </c>
      <c r="E58" s="192">
        <f t="shared" si="7"/>
        <v>2022</v>
      </c>
      <c r="F58" s="192" t="str">
        <f t="shared" si="8"/>
        <v xml:space="preserve"> </v>
      </c>
      <c r="G58" s="192">
        <f t="shared" si="9"/>
        <v>2018</v>
      </c>
      <c r="H58" s="192">
        <f t="shared" si="10"/>
        <v>2022</v>
      </c>
      <c r="I58" s="192" t="s">
        <v>1474</v>
      </c>
      <c r="J58" s="190">
        <f t="shared" si="11"/>
        <v>5</v>
      </c>
    </row>
    <row r="59" spans="1:10" x14ac:dyDescent="0.2">
      <c r="A59" s="63">
        <f>'Data Catalogue 2023_RSS'!A60</f>
        <v>58</v>
      </c>
      <c r="B59" s="63" t="str">
        <f>'Data Catalogue 2023_RSS'!D60</f>
        <v>12.3</v>
      </c>
      <c r="C59" s="63">
        <f>'Data Catalogue 2023_Excel'!T60</f>
        <v>2022</v>
      </c>
      <c r="D59" s="192">
        <f t="shared" si="6"/>
        <v>2022</v>
      </c>
      <c r="E59" s="192">
        <f t="shared" si="7"/>
        <v>2022</v>
      </c>
      <c r="F59" s="192" t="str">
        <f t="shared" si="8"/>
        <v xml:space="preserve"> </v>
      </c>
      <c r="G59" s="192">
        <f t="shared" si="9"/>
        <v>2022</v>
      </c>
      <c r="H59" s="192">
        <f t="shared" si="10"/>
        <v>2022</v>
      </c>
      <c r="I59" s="192" t="s">
        <v>1474</v>
      </c>
      <c r="J59" s="190">
        <f t="shared" si="11"/>
        <v>1</v>
      </c>
    </row>
    <row r="60" spans="1:10" x14ac:dyDescent="0.2">
      <c r="A60" s="63">
        <f>'Data Catalogue 2023_RSS'!A61</f>
        <v>59</v>
      </c>
      <c r="B60" s="63" t="str">
        <f>'Data Catalogue 2023_RSS'!D61</f>
        <v>12.4</v>
      </c>
      <c r="C60" s="63" t="str">
        <f>'Data Catalogue 2023_Excel'!T61</f>
        <v>Not available</v>
      </c>
      <c r="D60" s="192" t="str">
        <f t="shared" si="6"/>
        <v>N/A</v>
      </c>
      <c r="E60" s="192" t="str">
        <f t="shared" si="7"/>
        <v>N/A</v>
      </c>
      <c r="F60" s="192" t="str">
        <f t="shared" si="8"/>
        <v xml:space="preserve"> </v>
      </c>
      <c r="G60" s="192">
        <f t="shared" si="9"/>
        <v>0</v>
      </c>
      <c r="H60" s="192">
        <f t="shared" si="10"/>
        <v>0</v>
      </c>
      <c r="I60" s="192" t="s">
        <v>1485</v>
      </c>
      <c r="J60" s="190">
        <f t="shared" si="11"/>
        <v>0</v>
      </c>
    </row>
    <row r="61" spans="1:10" x14ac:dyDescent="0.2">
      <c r="A61" s="63">
        <f>'Data Catalogue 2023_RSS'!A62</f>
        <v>60</v>
      </c>
      <c r="B61" s="63" t="str">
        <f>'Data Catalogue 2023_RSS'!D62</f>
        <v>12.5</v>
      </c>
      <c r="C61" s="63" t="str">
        <f>'Data Catalogue 2023_Excel'!T62</f>
        <v>2009- 2023</v>
      </c>
      <c r="D61" s="192">
        <f t="shared" si="6"/>
        <v>2009</v>
      </c>
      <c r="E61" s="192">
        <f t="shared" si="7"/>
        <v>2023</v>
      </c>
      <c r="F61" s="192" t="str">
        <f t="shared" si="8"/>
        <v xml:space="preserve"> </v>
      </c>
      <c r="G61" s="192">
        <f t="shared" si="9"/>
        <v>2009</v>
      </c>
      <c r="H61" s="192">
        <f t="shared" si="10"/>
        <v>2023</v>
      </c>
      <c r="I61" s="192" t="s">
        <v>1474</v>
      </c>
      <c r="J61" s="190">
        <f t="shared" si="11"/>
        <v>15</v>
      </c>
    </row>
    <row r="62" spans="1:10" x14ac:dyDescent="0.2">
      <c r="A62" s="63">
        <f>'Data Catalogue 2023_RSS'!A63</f>
        <v>61</v>
      </c>
      <c r="B62" s="63" t="str">
        <f>'Data Catalogue 2023_RSS'!D63</f>
        <v>12.6</v>
      </c>
      <c r="C62" s="63" t="str">
        <f>'Data Catalogue 2023_Excel'!T63</f>
        <v>1990-2020</v>
      </c>
      <c r="D62" s="192">
        <f t="shared" si="6"/>
        <v>1990</v>
      </c>
      <c r="E62" s="192">
        <f t="shared" si="7"/>
        <v>2020</v>
      </c>
      <c r="F62" s="192" t="str">
        <f t="shared" si="8"/>
        <v xml:space="preserve"> </v>
      </c>
      <c r="G62" s="192">
        <f t="shared" si="9"/>
        <v>1990</v>
      </c>
      <c r="H62" s="192">
        <f t="shared" si="10"/>
        <v>2020</v>
      </c>
      <c r="I62" s="192" t="s">
        <v>1485</v>
      </c>
      <c r="J62" s="190">
        <f t="shared" si="11"/>
        <v>31</v>
      </c>
    </row>
    <row r="63" spans="1:10" x14ac:dyDescent="0.2">
      <c r="A63" s="63">
        <f>'Data Catalogue 2023_RSS'!A64</f>
        <v>62</v>
      </c>
      <c r="B63" s="63" t="str">
        <f>'Data Catalogue 2023_RSS'!D64</f>
        <v>12.7</v>
      </c>
      <c r="C63" s="63">
        <f>'Data Catalogue 2023_Excel'!T64</f>
        <v>2021</v>
      </c>
      <c r="D63" s="192">
        <f t="shared" si="6"/>
        <v>2021</v>
      </c>
      <c r="E63" s="192">
        <f t="shared" si="7"/>
        <v>2021</v>
      </c>
      <c r="F63" s="192" t="str">
        <f t="shared" si="8"/>
        <v xml:space="preserve"> </v>
      </c>
      <c r="G63" s="192">
        <f t="shared" si="9"/>
        <v>2021</v>
      </c>
      <c r="H63" s="192">
        <f t="shared" si="10"/>
        <v>2021</v>
      </c>
      <c r="I63" s="192" t="s">
        <v>1474</v>
      </c>
      <c r="J63" s="190">
        <f t="shared" si="11"/>
        <v>1</v>
      </c>
    </row>
    <row r="64" spans="1:10" x14ac:dyDescent="0.2">
      <c r="A64" s="63">
        <f>'Data Catalogue 2023_RSS'!A65</f>
        <v>63</v>
      </c>
      <c r="B64" s="63" t="str">
        <f>'Data Catalogue 2023_RSS'!D65</f>
        <v>12.8</v>
      </c>
      <c r="C64" s="63">
        <f>'Data Catalogue 2023_Excel'!T65</f>
        <v>2023</v>
      </c>
      <c r="D64" s="192">
        <f t="shared" si="6"/>
        <v>2023</v>
      </c>
      <c r="E64" s="192">
        <f t="shared" si="7"/>
        <v>2023</v>
      </c>
      <c r="F64" s="192" t="str">
        <f t="shared" si="8"/>
        <v xml:space="preserve"> </v>
      </c>
      <c r="G64" s="192">
        <f t="shared" si="9"/>
        <v>2023</v>
      </c>
      <c r="H64" s="192">
        <f t="shared" si="10"/>
        <v>2023</v>
      </c>
      <c r="I64" s="192" t="s">
        <v>1485</v>
      </c>
      <c r="J64" s="190">
        <f t="shared" si="11"/>
        <v>1</v>
      </c>
    </row>
    <row r="65" spans="1:10" x14ac:dyDescent="0.2">
      <c r="A65" s="63">
        <f>'Data Catalogue 2023_RSS'!A66</f>
        <v>64</v>
      </c>
      <c r="B65" s="63" t="str">
        <f>'Data Catalogue 2023_RSS'!D66</f>
        <v>12.9</v>
      </c>
      <c r="C65" s="63" t="str">
        <f>'Data Catalogue 2023_Excel'!T66</f>
        <v>2017-2019</v>
      </c>
      <c r="D65" s="192">
        <f t="shared" si="6"/>
        <v>2017</v>
      </c>
      <c r="E65" s="192">
        <f t="shared" si="7"/>
        <v>2019</v>
      </c>
      <c r="F65" s="192" t="str">
        <f t="shared" si="8"/>
        <v xml:space="preserve"> </v>
      </c>
      <c r="G65" s="192">
        <f t="shared" si="9"/>
        <v>2017</v>
      </c>
      <c r="H65" s="192">
        <f t="shared" si="10"/>
        <v>2019</v>
      </c>
      <c r="I65" s="192" t="s">
        <v>1485</v>
      </c>
      <c r="J65" s="190">
        <f t="shared" si="11"/>
        <v>3</v>
      </c>
    </row>
    <row r="66" spans="1:10" x14ac:dyDescent="0.2">
      <c r="A66" s="63">
        <f>'Data Catalogue 2023_RSS'!A67</f>
        <v>65</v>
      </c>
      <c r="B66" s="63" t="str">
        <f>'Data Catalogue 2023_RSS'!D67</f>
        <v>12.10</v>
      </c>
      <c r="C66" s="63">
        <f>'Data Catalogue 2023_Excel'!T67</f>
        <v>2022</v>
      </c>
      <c r="D66" s="192">
        <f t="shared" si="6"/>
        <v>2022</v>
      </c>
      <c r="E66" s="192">
        <f t="shared" si="7"/>
        <v>2022</v>
      </c>
      <c r="F66" s="192" t="str">
        <f t="shared" si="8"/>
        <v xml:space="preserve"> </v>
      </c>
      <c r="G66" s="192">
        <f t="shared" si="9"/>
        <v>2022</v>
      </c>
      <c r="H66" s="192">
        <f t="shared" si="10"/>
        <v>2022</v>
      </c>
      <c r="I66" s="192" t="s">
        <v>1485</v>
      </c>
      <c r="J66" s="190">
        <f t="shared" si="11"/>
        <v>1</v>
      </c>
    </row>
    <row r="67" spans="1:10" x14ac:dyDescent="0.2">
      <c r="A67" s="63">
        <f>'Data Catalogue 2023_RSS'!A68</f>
        <v>66</v>
      </c>
      <c r="B67" s="63" t="str">
        <f>'Data Catalogue 2023_RSS'!D68</f>
        <v>13.1</v>
      </c>
      <c r="C67" s="63" t="str">
        <f>'Data Catalogue 2023_Excel'!T68</f>
        <v>1990-2020</v>
      </c>
      <c r="D67" s="192">
        <f t="shared" ref="D67:D130" si="12">IFERROR(LEFT(C67,4)*1,"N/A")</f>
        <v>1990</v>
      </c>
      <c r="E67" s="192">
        <f t="shared" ref="E67:E130" si="13">IF(D67="N/A","N/A",IF(RIGHT(C67,4)="rent",2023,RIGHT(C67,4)*1))</f>
        <v>2020</v>
      </c>
      <c r="F67" s="192" t="str">
        <f t="shared" ref="F67:F130" si="14">IF(RIGHT(C67,3)="(f)",RIGHT(C67,7)," ")</f>
        <v xml:space="preserve"> </v>
      </c>
      <c r="G67" s="192">
        <f t="shared" ref="G67:G130" si="15">IFERROR(D67*1,0)</f>
        <v>1990</v>
      </c>
      <c r="H67" s="192">
        <f t="shared" ref="H67:H130" si="16">IFERROR(IFERROR(E67*1,LEFT(F67,4)*1),0)</f>
        <v>2020</v>
      </c>
      <c r="I67" s="192" t="s">
        <v>1182</v>
      </c>
      <c r="J67" s="190">
        <f t="shared" ref="J67:J130" si="17">IF(H67=0,0,H67-G67+1)</f>
        <v>31</v>
      </c>
    </row>
    <row r="68" spans="1:10" x14ac:dyDescent="0.2">
      <c r="A68" s="63">
        <f>'Data Catalogue 2023_RSS'!A69</f>
        <v>67</v>
      </c>
      <c r="B68" s="63" t="str">
        <f>'Data Catalogue 2023_RSS'!D69</f>
        <v>14.1</v>
      </c>
      <c r="C68" s="63">
        <f>'Data Catalogue 2023_Excel'!T69</f>
        <v>2023</v>
      </c>
      <c r="D68" s="192">
        <f t="shared" si="12"/>
        <v>2023</v>
      </c>
      <c r="E68" s="192">
        <f t="shared" si="13"/>
        <v>2023</v>
      </c>
      <c r="F68" s="192" t="str">
        <f t="shared" si="14"/>
        <v xml:space="preserve"> </v>
      </c>
      <c r="G68" s="192">
        <f t="shared" si="15"/>
        <v>2023</v>
      </c>
      <c r="H68" s="192">
        <f t="shared" si="16"/>
        <v>2023</v>
      </c>
      <c r="I68" s="192" t="s">
        <v>1475</v>
      </c>
      <c r="J68" s="190">
        <f t="shared" si="17"/>
        <v>1</v>
      </c>
    </row>
    <row r="69" spans="1:10" x14ac:dyDescent="0.2">
      <c r="A69" s="63">
        <f>'Data Catalogue 2023_RSS'!A70</f>
        <v>68</v>
      </c>
      <c r="B69" s="63" t="str">
        <f>'Data Catalogue 2023_RSS'!D70</f>
        <v>15.1</v>
      </c>
      <c r="C69" s="63" t="str">
        <f>'Data Catalogue 2023_Excel'!T70</f>
        <v>2020-2050</v>
      </c>
      <c r="D69" s="192">
        <f t="shared" si="12"/>
        <v>2020</v>
      </c>
      <c r="E69" s="192">
        <f t="shared" si="13"/>
        <v>2050</v>
      </c>
      <c r="F69" s="192" t="str">
        <f t="shared" si="14"/>
        <v xml:space="preserve"> </v>
      </c>
      <c r="G69" s="192">
        <f t="shared" si="15"/>
        <v>2020</v>
      </c>
      <c r="H69" s="192">
        <f t="shared" si="16"/>
        <v>2050</v>
      </c>
      <c r="I69" s="192" t="s">
        <v>1485</v>
      </c>
      <c r="J69" s="190">
        <f t="shared" si="17"/>
        <v>31</v>
      </c>
    </row>
    <row r="70" spans="1:10" x14ac:dyDescent="0.2">
      <c r="A70" s="63">
        <f>'Data Catalogue 2023_RSS'!A71</f>
        <v>69</v>
      </c>
      <c r="B70" s="63" t="str">
        <f>'Data Catalogue 2023_RSS'!D71</f>
        <v>15.2</v>
      </c>
      <c r="C70" s="63" t="str">
        <f>'Data Catalogue 2023_Excel'!T71</f>
        <v>2000-2100</v>
      </c>
      <c r="D70" s="192">
        <f t="shared" si="12"/>
        <v>2000</v>
      </c>
      <c r="E70" s="192">
        <f t="shared" si="13"/>
        <v>2100</v>
      </c>
      <c r="F70" s="192" t="str">
        <f t="shared" si="14"/>
        <v xml:space="preserve"> </v>
      </c>
      <c r="G70" s="192">
        <f t="shared" si="15"/>
        <v>2000</v>
      </c>
      <c r="H70" s="192">
        <f t="shared" si="16"/>
        <v>2100</v>
      </c>
      <c r="I70" s="192" t="s">
        <v>1182</v>
      </c>
      <c r="J70" s="190">
        <f t="shared" si="17"/>
        <v>101</v>
      </c>
    </row>
    <row r="71" spans="1:10" x14ac:dyDescent="0.2">
      <c r="A71" s="63">
        <f>'Data Catalogue 2023_RSS'!A72</f>
        <v>70</v>
      </c>
      <c r="B71" s="63" t="str">
        <f>'Data Catalogue 2023_RSS'!D72</f>
        <v>15.3</v>
      </c>
      <c r="C71" s="63" t="str">
        <f>'Data Catalogue 2023_Excel'!T72</f>
        <v>2025-2050</v>
      </c>
      <c r="D71" s="192">
        <f t="shared" si="12"/>
        <v>2025</v>
      </c>
      <c r="E71" s="192">
        <f t="shared" si="13"/>
        <v>2050</v>
      </c>
      <c r="F71" s="192" t="str">
        <f t="shared" si="14"/>
        <v xml:space="preserve"> </v>
      </c>
      <c r="G71" s="192">
        <f t="shared" si="15"/>
        <v>2025</v>
      </c>
      <c r="H71" s="192">
        <f t="shared" si="16"/>
        <v>2050</v>
      </c>
      <c r="I71" s="192" t="s">
        <v>1182</v>
      </c>
      <c r="J71" s="190">
        <f t="shared" si="17"/>
        <v>26</v>
      </c>
    </row>
    <row r="72" spans="1:10" x14ac:dyDescent="0.2">
      <c r="A72" s="63">
        <f>'Data Catalogue 2023_RSS'!A73</f>
        <v>71</v>
      </c>
      <c r="B72" s="63" t="str">
        <f>'Data Catalogue 2023_RSS'!D73</f>
        <v>15.4</v>
      </c>
      <c r="C72" s="63" t="str">
        <f>'Data Catalogue 2023_Excel'!T73</f>
        <v>2000-2050</v>
      </c>
      <c r="D72" s="192">
        <f t="shared" si="12"/>
        <v>2000</v>
      </c>
      <c r="E72" s="192">
        <f t="shared" si="13"/>
        <v>2050</v>
      </c>
      <c r="F72" s="192" t="str">
        <f t="shared" si="14"/>
        <v xml:space="preserve"> </v>
      </c>
      <c r="G72" s="192">
        <f t="shared" si="15"/>
        <v>2000</v>
      </c>
      <c r="H72" s="192">
        <f t="shared" si="16"/>
        <v>2050</v>
      </c>
      <c r="I72" s="192" t="s">
        <v>1182</v>
      </c>
      <c r="J72" s="190">
        <f t="shared" si="17"/>
        <v>51</v>
      </c>
    </row>
    <row r="73" spans="1:10" x14ac:dyDescent="0.2">
      <c r="A73" s="63">
        <f>'Data Catalogue 2023_RSS'!A74</f>
        <v>72</v>
      </c>
      <c r="B73" s="63" t="str">
        <f>'Data Catalogue 2023_RSS'!D74</f>
        <v>15.5</v>
      </c>
      <c r="C73" s="63" t="str">
        <f>'Data Catalogue 2023_Excel'!T74</f>
        <v>2020-2050</v>
      </c>
      <c r="D73" s="192">
        <f t="shared" si="12"/>
        <v>2020</v>
      </c>
      <c r="E73" s="192">
        <f t="shared" si="13"/>
        <v>2050</v>
      </c>
      <c r="F73" s="192" t="str">
        <f t="shared" si="14"/>
        <v xml:space="preserve"> </v>
      </c>
      <c r="G73" s="192">
        <f t="shared" si="15"/>
        <v>2020</v>
      </c>
      <c r="H73" s="192">
        <f t="shared" si="16"/>
        <v>2050</v>
      </c>
      <c r="I73" s="192" t="s">
        <v>1182</v>
      </c>
      <c r="J73" s="190">
        <f t="shared" si="17"/>
        <v>31</v>
      </c>
    </row>
    <row r="74" spans="1:10" x14ac:dyDescent="0.2">
      <c r="A74" s="63">
        <f>'Data Catalogue 2023_RSS'!A75</f>
        <v>73</v>
      </c>
      <c r="B74" s="63" t="str">
        <f>'Data Catalogue 2023_RSS'!D75</f>
        <v>15.6</v>
      </c>
      <c r="C74" s="63" t="str">
        <f>'Data Catalogue 2023_Excel'!T75</f>
        <v>2010-2100</v>
      </c>
      <c r="D74" s="192">
        <f t="shared" si="12"/>
        <v>2010</v>
      </c>
      <c r="E74" s="192">
        <f t="shared" si="13"/>
        <v>2100</v>
      </c>
      <c r="F74" s="192" t="str">
        <f t="shared" si="14"/>
        <v xml:space="preserve"> </v>
      </c>
      <c r="G74" s="192">
        <f t="shared" si="15"/>
        <v>2010</v>
      </c>
      <c r="H74" s="192">
        <f t="shared" si="16"/>
        <v>2100</v>
      </c>
      <c r="I74" s="192" t="s">
        <v>1182</v>
      </c>
      <c r="J74" s="190">
        <f t="shared" si="17"/>
        <v>91</v>
      </c>
    </row>
    <row r="75" spans="1:10" x14ac:dyDescent="0.2">
      <c r="A75" s="63">
        <f>'Data Catalogue 2023_RSS'!A76</f>
        <v>74</v>
      </c>
      <c r="B75" s="63" t="str">
        <f>'Data Catalogue 2023_RSS'!D76</f>
        <v>15.7</v>
      </c>
      <c r="C75" s="63" t="str">
        <f>'Data Catalogue 2023_Excel'!T76</f>
        <v>2010-2100</v>
      </c>
      <c r="D75" s="192">
        <f t="shared" si="12"/>
        <v>2010</v>
      </c>
      <c r="E75" s="192">
        <f t="shared" si="13"/>
        <v>2100</v>
      </c>
      <c r="F75" s="192" t="str">
        <f t="shared" si="14"/>
        <v xml:space="preserve"> </v>
      </c>
      <c r="G75" s="192">
        <f t="shared" si="15"/>
        <v>2010</v>
      </c>
      <c r="H75" s="192">
        <f t="shared" si="16"/>
        <v>2100</v>
      </c>
      <c r="I75" s="192" t="s">
        <v>1182</v>
      </c>
      <c r="J75" s="190">
        <f t="shared" si="17"/>
        <v>91</v>
      </c>
    </row>
    <row r="76" spans="1:10" x14ac:dyDescent="0.2">
      <c r="A76" s="63">
        <f>'Data Catalogue 2023_RSS'!A77</f>
        <v>75</v>
      </c>
      <c r="B76" s="63" t="str">
        <f>'Data Catalogue 2023_RSS'!D77</f>
        <v>15.8</v>
      </c>
      <c r="C76" s="63" t="str">
        <f>'Data Catalogue 2023_Excel'!T77</f>
        <v>2010-2050</v>
      </c>
      <c r="D76" s="192">
        <f t="shared" si="12"/>
        <v>2010</v>
      </c>
      <c r="E76" s="192">
        <f t="shared" si="13"/>
        <v>2050</v>
      </c>
      <c r="F76" s="192" t="str">
        <f t="shared" si="14"/>
        <v xml:space="preserve"> </v>
      </c>
      <c r="G76" s="192">
        <f t="shared" si="15"/>
        <v>2010</v>
      </c>
      <c r="H76" s="192">
        <f t="shared" si="16"/>
        <v>2050</v>
      </c>
      <c r="I76" s="192" t="s">
        <v>1182</v>
      </c>
      <c r="J76" s="190">
        <f t="shared" si="17"/>
        <v>41</v>
      </c>
    </row>
    <row r="77" spans="1:10" x14ac:dyDescent="0.2">
      <c r="A77" s="63">
        <f>'Data Catalogue 2023_RSS'!A78</f>
        <v>76</v>
      </c>
      <c r="B77" s="63" t="str">
        <f>'Data Catalogue 2023_RSS'!D78</f>
        <v>15.9</v>
      </c>
      <c r="C77" s="63" t="str">
        <f>'Data Catalogue 2023_Excel'!T78</f>
        <v>2019-2050</v>
      </c>
      <c r="D77" s="192">
        <f t="shared" si="12"/>
        <v>2019</v>
      </c>
      <c r="E77" s="192">
        <f t="shared" si="13"/>
        <v>2050</v>
      </c>
      <c r="F77" s="192" t="str">
        <f t="shared" si="14"/>
        <v xml:space="preserve"> </v>
      </c>
      <c r="G77" s="192">
        <f t="shared" si="15"/>
        <v>2019</v>
      </c>
      <c r="H77" s="192">
        <f t="shared" si="16"/>
        <v>2050</v>
      </c>
      <c r="I77" s="192" t="s">
        <v>1182</v>
      </c>
      <c r="J77" s="190">
        <f t="shared" si="17"/>
        <v>32</v>
      </c>
    </row>
    <row r="78" spans="1:10" x14ac:dyDescent="0.2">
      <c r="A78" s="63">
        <f>'Data Catalogue 2023_RSS'!A79</f>
        <v>77</v>
      </c>
      <c r="B78" s="63" t="str">
        <f>'Data Catalogue 2023_RSS'!D79</f>
        <v>15.10</v>
      </c>
      <c r="C78" s="63" t="str">
        <f>'Data Catalogue 2023_Excel'!T79</f>
        <v>2020-2050</v>
      </c>
      <c r="D78" s="192">
        <f t="shared" si="12"/>
        <v>2020</v>
      </c>
      <c r="E78" s="192">
        <f t="shared" si="13"/>
        <v>2050</v>
      </c>
      <c r="F78" s="192" t="str">
        <f t="shared" si="14"/>
        <v xml:space="preserve"> </v>
      </c>
      <c r="G78" s="192">
        <f t="shared" si="15"/>
        <v>2020</v>
      </c>
      <c r="H78" s="192">
        <f t="shared" si="16"/>
        <v>2050</v>
      </c>
      <c r="I78" s="192" t="s">
        <v>1182</v>
      </c>
      <c r="J78" s="190">
        <f t="shared" si="17"/>
        <v>31</v>
      </c>
    </row>
    <row r="79" spans="1:10" x14ac:dyDescent="0.2">
      <c r="A79" s="63">
        <f>'Data Catalogue 2023_RSS'!A80</f>
        <v>78</v>
      </c>
      <c r="B79" s="63" t="str">
        <f>'Data Catalogue 2023_RSS'!D80</f>
        <v>16.1</v>
      </c>
      <c r="C79" s="63">
        <f>'Data Catalogue 2023_Excel'!T80</f>
        <v>2013</v>
      </c>
      <c r="D79" s="192">
        <f t="shared" si="12"/>
        <v>2013</v>
      </c>
      <c r="E79" s="192">
        <f t="shared" si="13"/>
        <v>2013</v>
      </c>
      <c r="F79" s="192" t="str">
        <f t="shared" si="14"/>
        <v xml:space="preserve"> </v>
      </c>
      <c r="G79" s="192">
        <f t="shared" si="15"/>
        <v>2013</v>
      </c>
      <c r="H79" s="192">
        <f t="shared" si="16"/>
        <v>2013</v>
      </c>
      <c r="I79" s="192" t="s">
        <v>1486</v>
      </c>
      <c r="J79" s="190">
        <f t="shared" si="17"/>
        <v>1</v>
      </c>
    </row>
    <row r="80" spans="1:10" x14ac:dyDescent="0.2">
      <c r="A80" s="63">
        <f>'Data Catalogue 2023_RSS'!A81</f>
        <v>79</v>
      </c>
      <c r="B80" s="63" t="str">
        <f>'Data Catalogue 2023_RSS'!D81</f>
        <v>17.1</v>
      </c>
      <c r="C80" s="63" t="str">
        <f>'Data Catalogue 2023_Excel'!T81</f>
        <v>Not available</v>
      </c>
      <c r="D80" s="192" t="str">
        <f t="shared" si="12"/>
        <v>N/A</v>
      </c>
      <c r="E80" s="192" t="str">
        <f t="shared" si="13"/>
        <v>N/A</v>
      </c>
      <c r="F80" s="192" t="str">
        <f t="shared" si="14"/>
        <v xml:space="preserve"> </v>
      </c>
      <c r="G80" s="192">
        <f t="shared" si="15"/>
        <v>0</v>
      </c>
      <c r="H80" s="192">
        <f t="shared" si="16"/>
        <v>0</v>
      </c>
      <c r="I80" s="192" t="s">
        <v>1469</v>
      </c>
      <c r="J80" s="190">
        <f t="shared" si="17"/>
        <v>0</v>
      </c>
    </row>
    <row r="81" spans="1:10" x14ac:dyDescent="0.2">
      <c r="A81" s="63">
        <f>'Data Catalogue 2023_RSS'!A82</f>
        <v>80</v>
      </c>
      <c r="B81" s="63" t="str">
        <f>'Data Catalogue 2023_RSS'!D82</f>
        <v>17.2</v>
      </c>
      <c r="C81" s="63" t="str">
        <f>'Data Catalogue 2023_Excel'!T82</f>
        <v>Not available</v>
      </c>
      <c r="D81" s="192" t="str">
        <f t="shared" si="12"/>
        <v>N/A</v>
      </c>
      <c r="E81" s="192" t="str">
        <f t="shared" si="13"/>
        <v>N/A</v>
      </c>
      <c r="F81" s="192" t="str">
        <f t="shared" si="14"/>
        <v xml:space="preserve"> </v>
      </c>
      <c r="G81" s="192">
        <f t="shared" si="15"/>
        <v>0</v>
      </c>
      <c r="H81" s="192">
        <f t="shared" si="16"/>
        <v>0</v>
      </c>
      <c r="I81" s="192" t="s">
        <v>1486</v>
      </c>
      <c r="J81" s="190">
        <f t="shared" si="17"/>
        <v>0</v>
      </c>
    </row>
    <row r="82" spans="1:10" x14ac:dyDescent="0.2">
      <c r="A82" s="63">
        <f>'Data Catalogue 2023_RSS'!A83</f>
        <v>81</v>
      </c>
      <c r="B82" s="63" t="str">
        <f>'Data Catalogue 2023_RSS'!D83</f>
        <v>17.3</v>
      </c>
      <c r="C82" s="63" t="str">
        <f>'Data Catalogue 2023_Excel'!T83</f>
        <v>Not available</v>
      </c>
      <c r="D82" s="192" t="str">
        <f t="shared" si="12"/>
        <v>N/A</v>
      </c>
      <c r="E82" s="192" t="str">
        <f t="shared" si="13"/>
        <v>N/A</v>
      </c>
      <c r="F82" s="192" t="str">
        <f t="shared" si="14"/>
        <v xml:space="preserve"> </v>
      </c>
      <c r="G82" s="192">
        <f t="shared" si="15"/>
        <v>0</v>
      </c>
      <c r="H82" s="192">
        <f t="shared" si="16"/>
        <v>0</v>
      </c>
      <c r="I82" s="192" t="s">
        <v>1469</v>
      </c>
      <c r="J82" s="190">
        <f t="shared" si="17"/>
        <v>0</v>
      </c>
    </row>
    <row r="83" spans="1:10" x14ac:dyDescent="0.2">
      <c r="A83" s="63">
        <f>'Data Catalogue 2023_RSS'!A84</f>
        <v>82</v>
      </c>
      <c r="B83" s="63" t="str">
        <f>'Data Catalogue 2023_RSS'!D84</f>
        <v>17.4</v>
      </c>
      <c r="C83" s="63" t="str">
        <f>'Data Catalogue 2023_Excel'!T84</f>
        <v>Not available</v>
      </c>
      <c r="D83" s="192" t="str">
        <f t="shared" si="12"/>
        <v>N/A</v>
      </c>
      <c r="E83" s="192" t="str">
        <f t="shared" si="13"/>
        <v>N/A</v>
      </c>
      <c r="F83" s="192" t="str">
        <f t="shared" si="14"/>
        <v xml:space="preserve"> </v>
      </c>
      <c r="G83" s="192">
        <f t="shared" si="15"/>
        <v>0</v>
      </c>
      <c r="H83" s="192">
        <f t="shared" si="16"/>
        <v>0</v>
      </c>
      <c r="I83" s="192" t="s">
        <v>1486</v>
      </c>
      <c r="J83" s="190">
        <f t="shared" si="17"/>
        <v>0</v>
      </c>
    </row>
    <row r="84" spans="1:10" x14ac:dyDescent="0.2">
      <c r="A84" s="63">
        <f>'Data Catalogue 2023_RSS'!A85</f>
        <v>83</v>
      </c>
      <c r="B84" s="63" t="str">
        <f>'Data Catalogue 2023_RSS'!D85</f>
        <v>17.5</v>
      </c>
      <c r="C84" s="63" t="str">
        <f>'Data Catalogue 2023_Excel'!T85</f>
        <v>Not available</v>
      </c>
      <c r="D84" s="192" t="str">
        <f t="shared" si="12"/>
        <v>N/A</v>
      </c>
      <c r="E84" s="192" t="str">
        <f t="shared" si="13"/>
        <v>N/A</v>
      </c>
      <c r="F84" s="192" t="str">
        <f t="shared" si="14"/>
        <v xml:space="preserve"> </v>
      </c>
      <c r="G84" s="192">
        <f t="shared" si="15"/>
        <v>0</v>
      </c>
      <c r="H84" s="192">
        <f t="shared" si="16"/>
        <v>0</v>
      </c>
      <c r="I84" s="192" t="s">
        <v>1485</v>
      </c>
      <c r="J84" s="190">
        <f t="shared" si="17"/>
        <v>0</v>
      </c>
    </row>
    <row r="85" spans="1:10" x14ac:dyDescent="0.2">
      <c r="A85" s="63">
        <f>'Data Catalogue 2023_RSS'!A86</f>
        <v>84</v>
      </c>
      <c r="B85" s="63" t="str">
        <f>'Data Catalogue 2023_RSS'!D86</f>
        <v>17.6</v>
      </c>
      <c r="C85" s="63" t="str">
        <f>'Data Catalogue 2023_Excel'!T86</f>
        <v>Not available</v>
      </c>
      <c r="D85" s="192" t="str">
        <f t="shared" si="12"/>
        <v>N/A</v>
      </c>
      <c r="E85" s="192" t="str">
        <f t="shared" si="13"/>
        <v>N/A</v>
      </c>
      <c r="F85" s="192" t="str">
        <f t="shared" si="14"/>
        <v xml:space="preserve"> </v>
      </c>
      <c r="G85" s="192">
        <f t="shared" si="15"/>
        <v>0</v>
      </c>
      <c r="H85" s="192">
        <f t="shared" si="16"/>
        <v>0</v>
      </c>
      <c r="I85" s="192" t="s">
        <v>1473</v>
      </c>
      <c r="J85" s="190">
        <f t="shared" si="17"/>
        <v>0</v>
      </c>
    </row>
    <row r="86" spans="1:10" x14ac:dyDescent="0.2">
      <c r="A86" s="63">
        <f>'Data Catalogue 2023_RSS'!A87</f>
        <v>85</v>
      </c>
      <c r="B86" s="63" t="str">
        <f>'Data Catalogue 2023_RSS'!D87</f>
        <v>17.7</v>
      </c>
      <c r="C86" s="63" t="str">
        <f>'Data Catalogue 2023_Excel'!T87</f>
        <v>Not available</v>
      </c>
      <c r="D86" s="192" t="str">
        <f t="shared" si="12"/>
        <v>N/A</v>
      </c>
      <c r="E86" s="192" t="str">
        <f t="shared" si="13"/>
        <v>N/A</v>
      </c>
      <c r="F86" s="192" t="str">
        <f t="shared" si="14"/>
        <v xml:space="preserve"> </v>
      </c>
      <c r="G86" s="192">
        <f t="shared" si="15"/>
        <v>0</v>
      </c>
      <c r="H86" s="192">
        <f t="shared" si="16"/>
        <v>0</v>
      </c>
      <c r="I86" s="192" t="s">
        <v>1485</v>
      </c>
      <c r="J86" s="190">
        <f t="shared" si="17"/>
        <v>0</v>
      </c>
    </row>
    <row r="87" spans="1:10" x14ac:dyDescent="0.2">
      <c r="A87" s="63">
        <f>'Data Catalogue 2023_RSS'!A88</f>
        <v>86</v>
      </c>
      <c r="B87" s="63" t="str">
        <f>'Data Catalogue 2023_RSS'!D88</f>
        <v>17.8</v>
      </c>
      <c r="C87" s="63" t="str">
        <f>'Data Catalogue 2023_Excel'!T88</f>
        <v>Not available</v>
      </c>
      <c r="D87" s="192" t="str">
        <f t="shared" si="12"/>
        <v>N/A</v>
      </c>
      <c r="E87" s="192" t="str">
        <f t="shared" si="13"/>
        <v>N/A</v>
      </c>
      <c r="F87" s="192" t="str">
        <f t="shared" si="14"/>
        <v xml:space="preserve"> </v>
      </c>
      <c r="G87" s="192">
        <f t="shared" si="15"/>
        <v>0</v>
      </c>
      <c r="H87" s="192">
        <f t="shared" si="16"/>
        <v>0</v>
      </c>
      <c r="I87" s="192" t="s">
        <v>1485</v>
      </c>
      <c r="J87" s="190">
        <f t="shared" si="17"/>
        <v>0</v>
      </c>
    </row>
    <row r="88" spans="1:10" x14ac:dyDescent="0.2">
      <c r="A88" s="63">
        <f>'Data Catalogue 2023_RSS'!A89</f>
        <v>87</v>
      </c>
      <c r="B88" s="63" t="str">
        <f>'Data Catalogue 2023_RSS'!D89</f>
        <v>17.9</v>
      </c>
      <c r="C88" s="63" t="str">
        <f>'Data Catalogue 2023_Excel'!T89</f>
        <v>Not available</v>
      </c>
      <c r="D88" s="192" t="str">
        <f t="shared" si="12"/>
        <v>N/A</v>
      </c>
      <c r="E88" s="192" t="str">
        <f t="shared" si="13"/>
        <v>N/A</v>
      </c>
      <c r="F88" s="192" t="str">
        <f t="shared" si="14"/>
        <v xml:space="preserve"> </v>
      </c>
      <c r="G88" s="192">
        <f t="shared" si="15"/>
        <v>0</v>
      </c>
      <c r="H88" s="192">
        <f t="shared" si="16"/>
        <v>0</v>
      </c>
      <c r="I88" s="192" t="s">
        <v>1469</v>
      </c>
      <c r="J88" s="190">
        <f t="shared" si="17"/>
        <v>0</v>
      </c>
    </row>
    <row r="89" spans="1:10" x14ac:dyDescent="0.2">
      <c r="A89" s="63">
        <f>'Data Catalogue 2023_RSS'!A90</f>
        <v>88</v>
      </c>
      <c r="B89" s="63" t="str">
        <f>'Data Catalogue 2023_RSS'!D90</f>
        <v>18.1</v>
      </c>
      <c r="C89" s="63" t="str">
        <f>'Data Catalogue 2023_Excel'!T90</f>
        <v>2012 - current</v>
      </c>
      <c r="D89" s="192">
        <f t="shared" si="12"/>
        <v>2012</v>
      </c>
      <c r="E89" s="192">
        <f t="shared" si="13"/>
        <v>2023</v>
      </c>
      <c r="F89" s="192" t="str">
        <f t="shared" si="14"/>
        <v xml:space="preserve"> </v>
      </c>
      <c r="G89" s="192">
        <f t="shared" si="15"/>
        <v>2012</v>
      </c>
      <c r="H89" s="192">
        <f t="shared" si="16"/>
        <v>2023</v>
      </c>
      <c r="I89" s="192" t="s">
        <v>1469</v>
      </c>
      <c r="J89" s="190">
        <f t="shared" si="17"/>
        <v>12</v>
      </c>
    </row>
    <row r="90" spans="1:10" x14ac:dyDescent="0.2">
      <c r="A90" s="63">
        <f>'Data Catalogue 2023_RSS'!A91</f>
        <v>89</v>
      </c>
      <c r="B90" s="63" t="str">
        <f>'Data Catalogue 2023_RSS'!D91</f>
        <v>18.2</v>
      </c>
      <c r="C90" s="63">
        <f>'Data Catalogue 2023_Excel'!T91</f>
        <v>2023</v>
      </c>
      <c r="D90" s="192">
        <f t="shared" si="12"/>
        <v>2023</v>
      </c>
      <c r="E90" s="192">
        <f t="shared" si="13"/>
        <v>2023</v>
      </c>
      <c r="F90" s="192" t="str">
        <f t="shared" si="14"/>
        <v xml:space="preserve"> </v>
      </c>
      <c r="G90" s="192">
        <f t="shared" si="15"/>
        <v>2023</v>
      </c>
      <c r="H90" s="192">
        <f t="shared" si="16"/>
        <v>2023</v>
      </c>
      <c r="I90" s="192" t="s">
        <v>1469</v>
      </c>
      <c r="J90" s="190">
        <f t="shared" si="17"/>
        <v>1</v>
      </c>
    </row>
    <row r="91" spans="1:10" x14ac:dyDescent="0.2">
      <c r="A91" s="63">
        <f>'Data Catalogue 2023_RSS'!A92</f>
        <v>90</v>
      </c>
      <c r="B91" s="63" t="str">
        <f>'Data Catalogue 2023_RSS'!D92</f>
        <v>18.3</v>
      </c>
      <c r="C91" s="63">
        <f>'Data Catalogue 2023_Excel'!T92</f>
        <v>2023</v>
      </c>
      <c r="D91" s="192">
        <f t="shared" si="12"/>
        <v>2023</v>
      </c>
      <c r="E91" s="192">
        <f t="shared" si="13"/>
        <v>2023</v>
      </c>
      <c r="F91" s="192" t="str">
        <f t="shared" si="14"/>
        <v xml:space="preserve"> </v>
      </c>
      <c r="G91" s="192">
        <f t="shared" si="15"/>
        <v>2023</v>
      </c>
      <c r="H91" s="192">
        <f t="shared" si="16"/>
        <v>2023</v>
      </c>
      <c r="I91" s="192" t="s">
        <v>1469</v>
      </c>
      <c r="J91" s="190">
        <f t="shared" si="17"/>
        <v>1</v>
      </c>
    </row>
    <row r="92" spans="1:10" x14ac:dyDescent="0.2">
      <c r="A92" s="63">
        <f>'Data Catalogue 2023_RSS'!A93</f>
        <v>91</v>
      </c>
      <c r="B92" s="63" t="str">
        <f>'Data Catalogue 2023_RSS'!D93</f>
        <v>18.4</v>
      </c>
      <c r="C92" s="63">
        <f>'Data Catalogue 2023_Excel'!T93</f>
        <v>2023</v>
      </c>
      <c r="D92" s="192">
        <f t="shared" si="12"/>
        <v>2023</v>
      </c>
      <c r="E92" s="192">
        <f t="shared" si="13"/>
        <v>2023</v>
      </c>
      <c r="F92" s="192" t="str">
        <f t="shared" si="14"/>
        <v xml:space="preserve"> </v>
      </c>
      <c r="G92" s="192">
        <f t="shared" si="15"/>
        <v>2023</v>
      </c>
      <c r="H92" s="192">
        <f t="shared" si="16"/>
        <v>2023</v>
      </c>
      <c r="I92" s="192" t="s">
        <v>1469</v>
      </c>
      <c r="J92" s="190">
        <f t="shared" si="17"/>
        <v>1</v>
      </c>
    </row>
    <row r="93" spans="1:10" x14ac:dyDescent="0.2">
      <c r="A93" s="63">
        <f>'Data Catalogue 2023_RSS'!A94</f>
        <v>92</v>
      </c>
      <c r="B93" s="63" t="str">
        <f>'Data Catalogue 2023_RSS'!D94</f>
        <v>18.5</v>
      </c>
      <c r="C93" s="63" t="str">
        <f>'Data Catalogue 2023_Excel'!T94</f>
        <v>2014-2022</v>
      </c>
      <c r="D93" s="192">
        <f t="shared" si="12"/>
        <v>2014</v>
      </c>
      <c r="E93" s="192">
        <f t="shared" si="13"/>
        <v>2022</v>
      </c>
      <c r="F93" s="192" t="str">
        <f t="shared" si="14"/>
        <v xml:space="preserve"> </v>
      </c>
      <c r="G93" s="192">
        <f t="shared" si="15"/>
        <v>2014</v>
      </c>
      <c r="H93" s="192">
        <f t="shared" si="16"/>
        <v>2022</v>
      </c>
      <c r="I93" s="192" t="s">
        <v>1474</v>
      </c>
      <c r="J93" s="190">
        <f t="shared" si="17"/>
        <v>9</v>
      </c>
    </row>
    <row r="94" spans="1:10" x14ac:dyDescent="0.2">
      <c r="A94" s="63">
        <f>'Data Catalogue 2023_RSS'!A95</f>
        <v>93</v>
      </c>
      <c r="B94" s="63" t="str">
        <f>'Data Catalogue 2023_RSS'!D95</f>
        <v>18.6</v>
      </c>
      <c r="C94" s="63" t="str">
        <f>'Data Catalogue 2023_Excel'!T95</f>
        <v>2017-2023</v>
      </c>
      <c r="D94" s="192">
        <f t="shared" si="12"/>
        <v>2017</v>
      </c>
      <c r="E94" s="192">
        <f t="shared" si="13"/>
        <v>2023</v>
      </c>
      <c r="F94" s="192" t="str">
        <f t="shared" si="14"/>
        <v xml:space="preserve"> </v>
      </c>
      <c r="G94" s="192">
        <f t="shared" si="15"/>
        <v>2017</v>
      </c>
      <c r="H94" s="192">
        <f t="shared" si="16"/>
        <v>2023</v>
      </c>
      <c r="I94" s="192" t="s">
        <v>1474</v>
      </c>
      <c r="J94" s="190">
        <f t="shared" si="17"/>
        <v>7</v>
      </c>
    </row>
    <row r="95" spans="1:10" x14ac:dyDescent="0.2">
      <c r="A95" s="63">
        <f>'Data Catalogue 2023_RSS'!A96</f>
        <v>94</v>
      </c>
      <c r="B95" s="63" t="str">
        <f>'Data Catalogue 2023_RSS'!D96</f>
        <v>18.7</v>
      </c>
      <c r="C95" s="63" t="str">
        <f>'Data Catalogue 2023_Excel'!T96</f>
        <v>2018-2023</v>
      </c>
      <c r="D95" s="192">
        <f t="shared" si="12"/>
        <v>2018</v>
      </c>
      <c r="E95" s="192">
        <f t="shared" si="13"/>
        <v>2023</v>
      </c>
      <c r="F95" s="192" t="str">
        <f t="shared" si="14"/>
        <v xml:space="preserve"> </v>
      </c>
      <c r="G95" s="192">
        <f t="shared" si="15"/>
        <v>2018</v>
      </c>
      <c r="H95" s="192">
        <f t="shared" si="16"/>
        <v>2023</v>
      </c>
      <c r="I95" s="192" t="s">
        <v>1474</v>
      </c>
      <c r="J95" s="190">
        <f t="shared" si="17"/>
        <v>6</v>
      </c>
    </row>
    <row r="96" spans="1:10" x14ac:dyDescent="0.2">
      <c r="A96" s="63">
        <f>'Data Catalogue 2023_RSS'!A97</f>
        <v>95</v>
      </c>
      <c r="B96" s="63" t="str">
        <f>'Data Catalogue 2023_RSS'!D97</f>
        <v>18.8</v>
      </c>
      <c r="C96" s="63" t="str">
        <f>'Data Catalogue 2023_Excel'!T97</f>
        <v>2017-2023</v>
      </c>
      <c r="D96" s="192">
        <f t="shared" si="12"/>
        <v>2017</v>
      </c>
      <c r="E96" s="192">
        <f t="shared" si="13"/>
        <v>2023</v>
      </c>
      <c r="F96" s="192" t="str">
        <f t="shared" si="14"/>
        <v xml:space="preserve"> </v>
      </c>
      <c r="G96" s="192">
        <f t="shared" si="15"/>
        <v>2017</v>
      </c>
      <c r="H96" s="192">
        <f t="shared" si="16"/>
        <v>2023</v>
      </c>
      <c r="I96" s="192" t="s">
        <v>1474</v>
      </c>
      <c r="J96" s="190">
        <f t="shared" si="17"/>
        <v>7</v>
      </c>
    </row>
    <row r="97" spans="1:10" x14ac:dyDescent="0.2">
      <c r="A97" s="63">
        <f>'Data Catalogue 2023_RSS'!A98</f>
        <v>96</v>
      </c>
      <c r="B97" s="63" t="str">
        <f>'Data Catalogue 2023_RSS'!D98</f>
        <v>18.9</v>
      </c>
      <c r="C97" s="63" t="str">
        <f>'Data Catalogue 2023_Excel'!T98</f>
        <v>2018-2023</v>
      </c>
      <c r="D97" s="192">
        <f t="shared" si="12"/>
        <v>2018</v>
      </c>
      <c r="E97" s="192">
        <f t="shared" si="13"/>
        <v>2023</v>
      </c>
      <c r="F97" s="192" t="str">
        <f t="shared" si="14"/>
        <v xml:space="preserve"> </v>
      </c>
      <c r="G97" s="192">
        <f t="shared" si="15"/>
        <v>2018</v>
      </c>
      <c r="H97" s="192">
        <f t="shared" si="16"/>
        <v>2023</v>
      </c>
      <c r="I97" s="192" t="s">
        <v>1182</v>
      </c>
      <c r="J97" s="190">
        <f t="shared" si="17"/>
        <v>6</v>
      </c>
    </row>
    <row r="98" spans="1:10" x14ac:dyDescent="0.2">
      <c r="A98" s="63">
        <f>'Data Catalogue 2023_RSS'!A99</f>
        <v>97</v>
      </c>
      <c r="B98" s="63" t="str">
        <f>'Data Catalogue 2023_RSS'!D99</f>
        <v>19.1</v>
      </c>
      <c r="C98" s="63" t="str">
        <f>'Data Catalogue 2023_Excel'!T99</f>
        <v>2014-2023</v>
      </c>
      <c r="D98" s="192">
        <f t="shared" si="12"/>
        <v>2014</v>
      </c>
      <c r="E98" s="192">
        <f t="shared" si="13"/>
        <v>2023</v>
      </c>
      <c r="F98" s="192" t="str">
        <f t="shared" si="14"/>
        <v xml:space="preserve"> </v>
      </c>
      <c r="G98" s="192">
        <f t="shared" si="15"/>
        <v>2014</v>
      </c>
      <c r="H98" s="192">
        <f t="shared" si="16"/>
        <v>2023</v>
      </c>
      <c r="I98" s="192" t="s">
        <v>1474</v>
      </c>
      <c r="J98" s="190">
        <f t="shared" si="17"/>
        <v>10</v>
      </c>
    </row>
    <row r="99" spans="1:10" x14ac:dyDescent="0.2">
      <c r="A99" s="63">
        <f>'Data Catalogue 2023_RSS'!A100</f>
        <v>98</v>
      </c>
      <c r="B99" s="63" t="str">
        <f>'Data Catalogue 2023_RSS'!D100</f>
        <v>19.2</v>
      </c>
      <c r="C99" s="63" t="str">
        <f>'Data Catalogue 2023_Excel'!T100</f>
        <v>2014-2023</v>
      </c>
      <c r="D99" s="192">
        <f t="shared" si="12"/>
        <v>2014</v>
      </c>
      <c r="E99" s="192">
        <f t="shared" si="13"/>
        <v>2023</v>
      </c>
      <c r="F99" s="192" t="str">
        <f t="shared" si="14"/>
        <v xml:space="preserve"> </v>
      </c>
      <c r="G99" s="192">
        <f t="shared" si="15"/>
        <v>2014</v>
      </c>
      <c r="H99" s="192">
        <f t="shared" si="16"/>
        <v>2023</v>
      </c>
      <c r="I99" s="192" t="s">
        <v>1474</v>
      </c>
      <c r="J99" s="190">
        <f t="shared" si="17"/>
        <v>10</v>
      </c>
    </row>
    <row r="100" spans="1:10" x14ac:dyDescent="0.2">
      <c r="A100" s="63">
        <f>'Data Catalogue 2023_RSS'!A101</f>
        <v>99</v>
      </c>
      <c r="B100" s="63" t="str">
        <f>'Data Catalogue 2023_RSS'!D101</f>
        <v>19.3</v>
      </c>
      <c r="C100" s="63">
        <f>'Data Catalogue 2023_Excel'!T101</f>
        <v>2023</v>
      </c>
      <c r="D100" s="192">
        <f t="shared" si="12"/>
        <v>2023</v>
      </c>
      <c r="E100" s="192">
        <v>2023</v>
      </c>
      <c r="F100" s="192" t="str">
        <f t="shared" si="14"/>
        <v xml:space="preserve"> </v>
      </c>
      <c r="G100" s="192">
        <f t="shared" si="15"/>
        <v>2023</v>
      </c>
      <c r="H100" s="192">
        <f t="shared" si="16"/>
        <v>2023</v>
      </c>
      <c r="I100" s="192" t="s">
        <v>1469</v>
      </c>
      <c r="J100" s="190">
        <f t="shared" si="17"/>
        <v>1</v>
      </c>
    </row>
    <row r="101" spans="1:10" x14ac:dyDescent="0.2">
      <c r="A101" s="63">
        <f>'Data Catalogue 2023_RSS'!A102</f>
        <v>100</v>
      </c>
      <c r="B101" s="63" t="str">
        <f>'Data Catalogue 2023_RSS'!D102</f>
        <v>19.4</v>
      </c>
      <c r="C101" s="63" t="str">
        <f>'Data Catalogue 2023_Excel'!T102</f>
        <v>2014-2023</v>
      </c>
      <c r="D101" s="192">
        <f t="shared" si="12"/>
        <v>2014</v>
      </c>
      <c r="E101" s="192">
        <v>2023</v>
      </c>
      <c r="F101" s="192" t="str">
        <f t="shared" si="14"/>
        <v xml:space="preserve"> </v>
      </c>
      <c r="G101" s="192">
        <f t="shared" si="15"/>
        <v>2014</v>
      </c>
      <c r="H101" s="192">
        <f t="shared" si="16"/>
        <v>2023</v>
      </c>
      <c r="I101" s="192" t="s">
        <v>1469</v>
      </c>
      <c r="J101" s="190">
        <f t="shared" si="17"/>
        <v>10</v>
      </c>
    </row>
    <row r="102" spans="1:10" x14ac:dyDescent="0.2">
      <c r="A102" s="63">
        <f>'Data Catalogue 2023_RSS'!A103</f>
        <v>101</v>
      </c>
      <c r="B102" s="63" t="str">
        <f>'Data Catalogue 2023_RSS'!D103</f>
        <v>19.5</v>
      </c>
      <c r="C102" s="63">
        <f>'Data Catalogue 2023_Excel'!T103</f>
        <v>2023</v>
      </c>
      <c r="D102" s="192">
        <f t="shared" si="12"/>
        <v>2023</v>
      </c>
      <c r="E102" s="192">
        <f t="shared" si="13"/>
        <v>2023</v>
      </c>
      <c r="F102" s="192" t="str">
        <f t="shared" si="14"/>
        <v xml:space="preserve"> </v>
      </c>
      <c r="G102" s="192">
        <f t="shared" si="15"/>
        <v>2023</v>
      </c>
      <c r="H102" s="192">
        <f t="shared" si="16"/>
        <v>2023</v>
      </c>
      <c r="I102" s="192" t="s">
        <v>1182</v>
      </c>
      <c r="J102" s="190">
        <f t="shared" si="17"/>
        <v>1</v>
      </c>
    </row>
    <row r="103" spans="1:10" x14ac:dyDescent="0.2">
      <c r="A103" s="63">
        <f>'Data Catalogue 2023_RSS'!A104</f>
        <v>102</v>
      </c>
      <c r="B103" s="63" t="str">
        <f>'Data Catalogue 2023_RSS'!D104</f>
        <v>20.1</v>
      </c>
      <c r="C103" s="63" t="str">
        <f>'Data Catalogue 2023_Excel'!T104</f>
        <v>2013-2017</v>
      </c>
      <c r="D103" s="192">
        <f t="shared" si="12"/>
        <v>2013</v>
      </c>
      <c r="E103" s="192">
        <f t="shared" si="13"/>
        <v>2017</v>
      </c>
      <c r="F103" s="192" t="str">
        <f t="shared" si="14"/>
        <v xml:space="preserve"> </v>
      </c>
      <c r="G103" s="192">
        <f t="shared" si="15"/>
        <v>2013</v>
      </c>
      <c r="H103" s="192">
        <f t="shared" si="16"/>
        <v>2017</v>
      </c>
      <c r="I103" s="192" t="s">
        <v>1474</v>
      </c>
      <c r="J103" s="190">
        <f t="shared" si="17"/>
        <v>5</v>
      </c>
    </row>
    <row r="104" spans="1:10" x14ac:dyDescent="0.2">
      <c r="A104" s="63">
        <f>'Data Catalogue 2023_RSS'!A105</f>
        <v>103</v>
      </c>
      <c r="B104" s="63" t="str">
        <f>'Data Catalogue 2023_RSS'!D105</f>
        <v>20.2</v>
      </c>
      <c r="C104" s="63" t="str">
        <f>'Data Catalogue 2023_Excel'!T105</f>
        <v>1994-2019</v>
      </c>
      <c r="D104" s="192">
        <f t="shared" si="12"/>
        <v>1994</v>
      </c>
      <c r="E104" s="192">
        <f t="shared" si="13"/>
        <v>2019</v>
      </c>
      <c r="F104" s="192" t="str">
        <f t="shared" si="14"/>
        <v xml:space="preserve"> </v>
      </c>
      <c r="G104" s="192">
        <f t="shared" si="15"/>
        <v>1994</v>
      </c>
      <c r="H104" s="192">
        <f t="shared" si="16"/>
        <v>2019</v>
      </c>
      <c r="I104" s="192" t="s">
        <v>1469</v>
      </c>
      <c r="J104" s="190">
        <f t="shared" si="17"/>
        <v>26</v>
      </c>
    </row>
    <row r="105" spans="1:10" x14ac:dyDescent="0.2">
      <c r="A105" s="63">
        <f>'Data Catalogue 2023_RSS'!A106</f>
        <v>104</v>
      </c>
      <c r="B105" s="63" t="str">
        <f>'Data Catalogue 2023_RSS'!D106</f>
        <v>20.3</v>
      </c>
      <c r="C105" s="63" t="str">
        <f>'Data Catalogue 2023_Excel'!T106</f>
        <v>2014-2022</v>
      </c>
      <c r="D105" s="192">
        <f t="shared" si="12"/>
        <v>2014</v>
      </c>
      <c r="E105" s="192">
        <f t="shared" si="13"/>
        <v>2022</v>
      </c>
      <c r="F105" s="192" t="str">
        <f t="shared" si="14"/>
        <v xml:space="preserve"> </v>
      </c>
      <c r="G105" s="192">
        <f t="shared" si="15"/>
        <v>2014</v>
      </c>
      <c r="H105" s="192">
        <f t="shared" si="16"/>
        <v>2022</v>
      </c>
      <c r="I105" s="192" t="s">
        <v>1182</v>
      </c>
      <c r="J105" s="190">
        <f t="shared" si="17"/>
        <v>9</v>
      </c>
    </row>
    <row r="106" spans="1:10" x14ac:dyDescent="0.2">
      <c r="A106" s="63">
        <f>'Data Catalogue 2023_RSS'!A107</f>
        <v>105</v>
      </c>
      <c r="B106" s="63" t="str">
        <f>'Data Catalogue 2023_RSS'!D107</f>
        <v>20.4</v>
      </c>
      <c r="C106" s="63" t="str">
        <f>'Data Catalogue 2023_Excel'!T107</f>
        <v>2018-2021</v>
      </c>
      <c r="D106" s="192">
        <f t="shared" si="12"/>
        <v>2018</v>
      </c>
      <c r="E106" s="192">
        <f t="shared" si="13"/>
        <v>2021</v>
      </c>
      <c r="F106" s="192" t="str">
        <f t="shared" si="14"/>
        <v xml:space="preserve"> </v>
      </c>
      <c r="G106" s="192">
        <f t="shared" si="15"/>
        <v>2018</v>
      </c>
      <c r="H106" s="192">
        <f t="shared" si="16"/>
        <v>2021</v>
      </c>
      <c r="I106" s="192" t="s">
        <v>1182</v>
      </c>
      <c r="J106" s="190">
        <f t="shared" si="17"/>
        <v>4</v>
      </c>
    </row>
    <row r="107" spans="1:10" x14ac:dyDescent="0.2">
      <c r="A107" s="63">
        <f>'Data Catalogue 2023_RSS'!A108</f>
        <v>106</v>
      </c>
      <c r="B107" s="63" t="str">
        <f>'Data Catalogue 2023_RSS'!D108</f>
        <v>21.1</v>
      </c>
      <c r="C107" s="63" t="str">
        <f>'Data Catalogue 2023_Excel'!T108</f>
        <v>Not available</v>
      </c>
      <c r="D107" s="192" t="str">
        <f t="shared" si="12"/>
        <v>N/A</v>
      </c>
      <c r="E107" s="192" t="str">
        <f t="shared" si="13"/>
        <v>N/A</v>
      </c>
      <c r="F107" s="192" t="str">
        <f t="shared" si="14"/>
        <v xml:space="preserve"> </v>
      </c>
      <c r="G107" s="192">
        <f t="shared" si="15"/>
        <v>0</v>
      </c>
      <c r="H107" s="192">
        <f t="shared" si="16"/>
        <v>0</v>
      </c>
      <c r="I107" s="192" t="s">
        <v>1182</v>
      </c>
      <c r="J107" s="190">
        <f t="shared" si="17"/>
        <v>0</v>
      </c>
    </row>
    <row r="108" spans="1:10" x14ac:dyDescent="0.2">
      <c r="A108" s="63">
        <f>'Data Catalogue 2023_RSS'!A109</f>
        <v>107</v>
      </c>
      <c r="B108" s="63" t="str">
        <f>'Data Catalogue 2023_RSS'!D109</f>
        <v>22.1</v>
      </c>
      <c r="C108" s="63" t="str">
        <f>'Data Catalogue 2023_Excel'!T109</f>
        <v>2015-2020</v>
      </c>
      <c r="D108" s="192">
        <f t="shared" si="12"/>
        <v>2015</v>
      </c>
      <c r="E108" s="192">
        <f t="shared" si="13"/>
        <v>2020</v>
      </c>
      <c r="F108" s="192" t="str">
        <f t="shared" si="14"/>
        <v xml:space="preserve"> </v>
      </c>
      <c r="G108" s="192">
        <f t="shared" si="15"/>
        <v>2015</v>
      </c>
      <c r="H108" s="192">
        <f t="shared" si="16"/>
        <v>2020</v>
      </c>
      <c r="I108" s="192" t="s">
        <v>1182</v>
      </c>
      <c r="J108" s="190">
        <f t="shared" si="17"/>
        <v>6</v>
      </c>
    </row>
    <row r="109" spans="1:10" x14ac:dyDescent="0.2">
      <c r="A109" s="63">
        <f>'Data Catalogue 2023_RSS'!A110</f>
        <v>108</v>
      </c>
      <c r="B109" s="63" t="str">
        <f>'Data Catalogue 2023_RSS'!D110</f>
        <v>22.2</v>
      </c>
      <c r="C109" s="63" t="str">
        <f>'Data Catalogue 2023_Excel'!T110</f>
        <v>2015-2020</v>
      </c>
      <c r="D109" s="192">
        <f t="shared" si="12"/>
        <v>2015</v>
      </c>
      <c r="E109" s="192">
        <f t="shared" si="13"/>
        <v>2020</v>
      </c>
      <c r="F109" s="192" t="str">
        <f t="shared" si="14"/>
        <v xml:space="preserve"> </v>
      </c>
      <c r="G109" s="192">
        <f t="shared" si="15"/>
        <v>2015</v>
      </c>
      <c r="H109" s="192">
        <f t="shared" si="16"/>
        <v>2020</v>
      </c>
      <c r="I109" s="192" t="s">
        <v>1474</v>
      </c>
      <c r="J109" s="190">
        <f t="shared" si="17"/>
        <v>6</v>
      </c>
    </row>
    <row r="110" spans="1:10" x14ac:dyDescent="0.2">
      <c r="A110" s="63">
        <f>'Data Catalogue 2023_RSS'!A111</f>
        <v>109</v>
      </c>
      <c r="B110" s="63" t="str">
        <f>'Data Catalogue 2023_RSS'!D111</f>
        <v>23.1</v>
      </c>
      <c r="C110" s="63" t="str">
        <f>'Data Catalogue 2023_Excel'!T111</f>
        <v>2022-present</v>
      </c>
      <c r="D110" s="192">
        <f t="shared" si="12"/>
        <v>2022</v>
      </c>
      <c r="E110" s="192" t="e">
        <f t="shared" si="13"/>
        <v>#VALUE!</v>
      </c>
      <c r="F110" s="192" t="str">
        <f t="shared" si="14"/>
        <v xml:space="preserve"> </v>
      </c>
      <c r="G110" s="192">
        <f t="shared" si="15"/>
        <v>2022</v>
      </c>
      <c r="H110" s="192">
        <f t="shared" si="16"/>
        <v>0</v>
      </c>
      <c r="I110" s="192" t="s">
        <v>1474</v>
      </c>
      <c r="J110" s="190">
        <f t="shared" si="17"/>
        <v>0</v>
      </c>
    </row>
    <row r="111" spans="1:10" x14ac:dyDescent="0.2">
      <c r="A111" s="63">
        <f>'Data Catalogue 2023_RSS'!A112</f>
        <v>110</v>
      </c>
      <c r="B111" s="63" t="str">
        <f>'Data Catalogue 2023_RSS'!D112</f>
        <v>23.2</v>
      </c>
      <c r="C111" s="63" t="str">
        <f>'Data Catalogue 2023_Excel'!T112</f>
        <v>2022-present</v>
      </c>
      <c r="D111" s="192">
        <f t="shared" si="12"/>
        <v>2022</v>
      </c>
      <c r="E111" s="192" t="e">
        <f t="shared" si="13"/>
        <v>#VALUE!</v>
      </c>
      <c r="F111" s="192" t="str">
        <f t="shared" si="14"/>
        <v xml:space="preserve"> </v>
      </c>
      <c r="G111" s="192">
        <f t="shared" si="15"/>
        <v>2022</v>
      </c>
      <c r="H111" s="192">
        <f t="shared" si="16"/>
        <v>0</v>
      </c>
      <c r="I111" s="192" t="s">
        <v>1474</v>
      </c>
      <c r="J111" s="190">
        <f t="shared" si="17"/>
        <v>0</v>
      </c>
    </row>
    <row r="112" spans="1:10" x14ac:dyDescent="0.2">
      <c r="A112" s="63">
        <f>'Data Catalogue 2023_RSS'!A113</f>
        <v>111</v>
      </c>
      <c r="B112" s="63" t="str">
        <f>'Data Catalogue 2023_RSS'!D113</f>
        <v>24.1</v>
      </c>
      <c r="C112" s="63" t="str">
        <f>'Data Catalogue 2023_Excel'!T113</f>
        <v>Not available</v>
      </c>
      <c r="D112" s="192" t="str">
        <f t="shared" si="12"/>
        <v>N/A</v>
      </c>
      <c r="E112" s="192" t="str">
        <f t="shared" si="13"/>
        <v>N/A</v>
      </c>
      <c r="F112" s="192" t="str">
        <f t="shared" si="14"/>
        <v xml:space="preserve"> </v>
      </c>
      <c r="G112" s="192">
        <f t="shared" si="15"/>
        <v>0</v>
      </c>
      <c r="H112" s="192">
        <f t="shared" si="16"/>
        <v>0</v>
      </c>
      <c r="I112" s="192" t="s">
        <v>1474</v>
      </c>
      <c r="J112" s="190">
        <f t="shared" si="17"/>
        <v>0</v>
      </c>
    </row>
    <row r="113" spans="1:10" x14ac:dyDescent="0.2">
      <c r="A113" s="63">
        <f>'Data Catalogue 2023_RSS'!A114</f>
        <v>112</v>
      </c>
      <c r="B113" s="63" t="str">
        <f>'Data Catalogue 2023_RSS'!D114</f>
        <v>25.1</v>
      </c>
      <c r="C113" s="63" t="str">
        <f>'Data Catalogue 2023_Excel'!T114</f>
        <v>Not available</v>
      </c>
      <c r="D113" s="192" t="str">
        <f t="shared" si="12"/>
        <v>N/A</v>
      </c>
      <c r="E113" s="192" t="str">
        <f t="shared" si="13"/>
        <v>N/A</v>
      </c>
      <c r="F113" s="192" t="str">
        <f t="shared" si="14"/>
        <v xml:space="preserve"> </v>
      </c>
      <c r="G113" s="192">
        <f t="shared" si="15"/>
        <v>0</v>
      </c>
      <c r="H113" s="192">
        <f t="shared" si="16"/>
        <v>0</v>
      </c>
      <c r="I113" s="192" t="s">
        <v>1469</v>
      </c>
      <c r="J113" s="190">
        <f t="shared" si="17"/>
        <v>0</v>
      </c>
    </row>
    <row r="114" spans="1:10" x14ac:dyDescent="0.2">
      <c r="A114" s="63">
        <f>'Data Catalogue 2023_RSS'!A115</f>
        <v>113</v>
      </c>
      <c r="B114" s="63" t="str">
        <f>'Data Catalogue 2023_RSS'!D115</f>
        <v>25.2</v>
      </c>
      <c r="C114" s="63" t="str">
        <f>'Data Catalogue 2023_Excel'!T115</f>
        <v>2023; 2022(f)-2040(f)</v>
      </c>
      <c r="D114" s="192">
        <f t="shared" si="12"/>
        <v>2023</v>
      </c>
      <c r="E114" s="192" t="e">
        <f t="shared" si="13"/>
        <v>#VALUE!</v>
      </c>
      <c r="F114" s="192" t="str">
        <f t="shared" si="14"/>
        <v>2040(f)</v>
      </c>
      <c r="G114" s="192">
        <f t="shared" si="15"/>
        <v>2023</v>
      </c>
      <c r="H114" s="192">
        <f t="shared" si="16"/>
        <v>2040</v>
      </c>
      <c r="I114" s="192" t="s">
        <v>1474</v>
      </c>
      <c r="J114" s="190">
        <f t="shared" si="17"/>
        <v>18</v>
      </c>
    </row>
    <row r="115" spans="1:10" x14ac:dyDescent="0.2">
      <c r="A115" s="63">
        <f>'Data Catalogue 2023_RSS'!A116</f>
        <v>114</v>
      </c>
      <c r="B115" s="63" t="str">
        <f>'Data Catalogue 2023_RSS'!D116</f>
        <v>26.1</v>
      </c>
      <c r="C115" s="63" t="str">
        <f>'Data Catalogue 2023_Excel'!T116</f>
        <v>Not available</v>
      </c>
      <c r="D115" s="192" t="str">
        <f t="shared" si="12"/>
        <v>N/A</v>
      </c>
      <c r="E115" s="192" t="str">
        <f t="shared" si="13"/>
        <v>N/A</v>
      </c>
      <c r="F115" s="192" t="str">
        <f t="shared" si="14"/>
        <v xml:space="preserve"> </v>
      </c>
      <c r="G115" s="192">
        <f t="shared" si="15"/>
        <v>0</v>
      </c>
      <c r="H115" s="192">
        <f t="shared" si="16"/>
        <v>0</v>
      </c>
      <c r="I115" s="192" t="s">
        <v>1469</v>
      </c>
      <c r="J115" s="190">
        <f t="shared" si="17"/>
        <v>0</v>
      </c>
    </row>
    <row r="116" spans="1:10" x14ac:dyDescent="0.2">
      <c r="A116" s="63">
        <f>'Data Catalogue 2023_RSS'!A117</f>
        <v>115</v>
      </c>
      <c r="B116" s="63" t="str">
        <f>'Data Catalogue 2023_RSS'!D117</f>
        <v>27.1</v>
      </c>
      <c r="C116" s="63" t="str">
        <f>'Data Catalogue 2023_Excel'!T117</f>
        <v>Not available</v>
      </c>
      <c r="D116" s="192" t="str">
        <f t="shared" si="12"/>
        <v>N/A</v>
      </c>
      <c r="E116" s="192" t="str">
        <f t="shared" si="13"/>
        <v>N/A</v>
      </c>
      <c r="F116" s="192" t="str">
        <f t="shared" si="14"/>
        <v xml:space="preserve"> </v>
      </c>
      <c r="G116" s="192">
        <f t="shared" si="15"/>
        <v>0</v>
      </c>
      <c r="H116" s="192">
        <f t="shared" si="16"/>
        <v>0</v>
      </c>
      <c r="I116" s="192" t="s">
        <v>1182</v>
      </c>
      <c r="J116" s="190">
        <f t="shared" si="17"/>
        <v>0</v>
      </c>
    </row>
    <row r="117" spans="1:10" x14ac:dyDescent="0.2">
      <c r="A117" s="63">
        <f>'Data Catalogue 2023_RSS'!A118</f>
        <v>116</v>
      </c>
      <c r="B117" s="63" t="str">
        <f>'Data Catalogue 2023_RSS'!D118</f>
        <v>27.2</v>
      </c>
      <c r="C117" s="63" t="str">
        <f>'Data Catalogue 2023_Excel'!T118</f>
        <v>Not available</v>
      </c>
      <c r="D117" s="192" t="str">
        <f t="shared" si="12"/>
        <v>N/A</v>
      </c>
      <c r="E117" s="192" t="str">
        <f t="shared" si="13"/>
        <v>N/A</v>
      </c>
      <c r="F117" s="192" t="str">
        <f t="shared" si="14"/>
        <v xml:space="preserve"> </v>
      </c>
      <c r="G117" s="192">
        <f t="shared" si="15"/>
        <v>0</v>
      </c>
      <c r="H117" s="192">
        <f t="shared" si="16"/>
        <v>0</v>
      </c>
      <c r="I117" s="192" t="s">
        <v>1471</v>
      </c>
      <c r="J117" s="190">
        <f t="shared" si="17"/>
        <v>0</v>
      </c>
    </row>
    <row r="118" spans="1:10" x14ac:dyDescent="0.2">
      <c r="A118" s="63">
        <f>'Data Catalogue 2023_RSS'!A119</f>
        <v>117</v>
      </c>
      <c r="B118" s="63" t="str">
        <f>'Data Catalogue 2023_RSS'!D119</f>
        <v>27.3</v>
      </c>
      <c r="C118" s="63" t="str">
        <f>'Data Catalogue 2023_Excel'!T119</f>
        <v>Not available</v>
      </c>
      <c r="D118" s="192" t="str">
        <f t="shared" si="12"/>
        <v>N/A</v>
      </c>
      <c r="E118" s="192" t="str">
        <f t="shared" si="13"/>
        <v>N/A</v>
      </c>
      <c r="F118" s="192" t="str">
        <f t="shared" si="14"/>
        <v xml:space="preserve"> </v>
      </c>
      <c r="G118" s="192">
        <f t="shared" si="15"/>
        <v>0</v>
      </c>
      <c r="H118" s="192">
        <f t="shared" si="16"/>
        <v>0</v>
      </c>
      <c r="I118" s="192" t="s">
        <v>1182</v>
      </c>
      <c r="J118" s="190">
        <f t="shared" si="17"/>
        <v>0</v>
      </c>
    </row>
    <row r="119" spans="1:10" x14ac:dyDescent="0.2">
      <c r="A119" s="63">
        <f>'Data Catalogue 2023_RSS'!A120</f>
        <v>118</v>
      </c>
      <c r="B119" s="63" t="str">
        <f>'Data Catalogue 2023_RSS'!D120</f>
        <v>27.4</v>
      </c>
      <c r="C119" s="63" t="str">
        <f>'Data Catalogue 2023_Excel'!T120</f>
        <v>Not available</v>
      </c>
      <c r="D119" s="192" t="str">
        <f t="shared" si="12"/>
        <v>N/A</v>
      </c>
      <c r="E119" s="192" t="str">
        <f t="shared" si="13"/>
        <v>N/A</v>
      </c>
      <c r="F119" s="192" t="str">
        <f t="shared" si="14"/>
        <v xml:space="preserve"> </v>
      </c>
      <c r="G119" s="192">
        <f t="shared" si="15"/>
        <v>0</v>
      </c>
      <c r="H119" s="192">
        <f t="shared" si="16"/>
        <v>0</v>
      </c>
      <c r="I119" s="192" t="s">
        <v>1474</v>
      </c>
      <c r="J119" s="190">
        <f t="shared" si="17"/>
        <v>0</v>
      </c>
    </row>
    <row r="120" spans="1:10" x14ac:dyDescent="0.2">
      <c r="A120" s="63">
        <f>'Data Catalogue 2023_RSS'!A121</f>
        <v>119</v>
      </c>
      <c r="B120" s="63" t="str">
        <f>'Data Catalogue 2023_RSS'!D121</f>
        <v>27.5</v>
      </c>
      <c r="C120" s="63" t="str">
        <f>'Data Catalogue 2023_Excel'!T121</f>
        <v>1978-2020</v>
      </c>
      <c r="D120" s="192">
        <f t="shared" si="12"/>
        <v>1978</v>
      </c>
      <c r="E120" s="192">
        <f t="shared" si="13"/>
        <v>2020</v>
      </c>
      <c r="F120" s="192" t="str">
        <f t="shared" si="14"/>
        <v xml:space="preserve"> </v>
      </c>
      <c r="G120" s="192">
        <f t="shared" si="15"/>
        <v>1978</v>
      </c>
      <c r="H120" s="192">
        <f t="shared" si="16"/>
        <v>2020</v>
      </c>
      <c r="I120" s="192" t="s">
        <v>1474</v>
      </c>
      <c r="J120" s="190">
        <f t="shared" si="17"/>
        <v>43</v>
      </c>
    </row>
    <row r="121" spans="1:10" x14ac:dyDescent="0.2">
      <c r="A121" s="63">
        <f>'Data Catalogue 2023_RSS'!A122</f>
        <v>120</v>
      </c>
      <c r="B121" s="63" t="str">
        <f>'Data Catalogue 2023_RSS'!D122</f>
        <v>27.6</v>
      </c>
      <c r="C121" s="63" t="str">
        <f>'Data Catalogue 2023_Excel'!T122</f>
        <v>2022-2023</v>
      </c>
      <c r="D121" s="192">
        <f t="shared" si="12"/>
        <v>2022</v>
      </c>
      <c r="E121" s="192">
        <f t="shared" si="13"/>
        <v>2023</v>
      </c>
      <c r="F121" s="192" t="str">
        <f t="shared" si="14"/>
        <v xml:space="preserve"> </v>
      </c>
      <c r="G121" s="192">
        <f t="shared" si="15"/>
        <v>2022</v>
      </c>
      <c r="H121" s="192">
        <f t="shared" si="16"/>
        <v>2023</v>
      </c>
      <c r="I121" s="192" t="s">
        <v>1182</v>
      </c>
      <c r="J121" s="190">
        <f t="shared" si="17"/>
        <v>2</v>
      </c>
    </row>
    <row r="122" spans="1:10" x14ac:dyDescent="0.2">
      <c r="A122" s="63">
        <f>'Data Catalogue 2023_RSS'!A123</f>
        <v>121</v>
      </c>
      <c r="B122" s="63" t="str">
        <f>'Data Catalogue 2023_RSS'!D123</f>
        <v>28.1</v>
      </c>
      <c r="C122" s="63" t="str">
        <f>'Data Catalogue 2023_Excel'!T123</f>
        <v>1990-2020</v>
      </c>
      <c r="D122" s="192">
        <f t="shared" si="12"/>
        <v>1990</v>
      </c>
      <c r="E122" s="192">
        <f t="shared" si="13"/>
        <v>2020</v>
      </c>
      <c r="F122" s="192" t="str">
        <f t="shared" si="14"/>
        <v xml:space="preserve"> </v>
      </c>
      <c r="G122" s="192">
        <f t="shared" si="15"/>
        <v>1990</v>
      </c>
      <c r="H122" s="192">
        <f t="shared" si="16"/>
        <v>2020</v>
      </c>
      <c r="I122" s="192" t="s">
        <v>1474</v>
      </c>
      <c r="J122" s="190">
        <f t="shared" si="17"/>
        <v>31</v>
      </c>
    </row>
    <row r="123" spans="1:10" x14ac:dyDescent="0.2">
      <c r="A123" s="63">
        <f>'Data Catalogue 2023_RSS'!A124</f>
        <v>122</v>
      </c>
      <c r="B123" s="63" t="str">
        <f>'Data Catalogue 2023_RSS'!D124</f>
        <v>28.2</v>
      </c>
      <c r="C123" s="63" t="str">
        <f>'Data Catalogue 2023_Excel'!T124</f>
        <v>1978-2020</v>
      </c>
      <c r="D123" s="192">
        <f t="shared" si="12"/>
        <v>1978</v>
      </c>
      <c r="E123" s="192">
        <f t="shared" si="13"/>
        <v>2020</v>
      </c>
      <c r="F123" s="192" t="str">
        <f t="shared" si="14"/>
        <v xml:space="preserve"> </v>
      </c>
      <c r="G123" s="192">
        <f t="shared" si="15"/>
        <v>1978</v>
      </c>
      <c r="H123" s="192">
        <f t="shared" si="16"/>
        <v>2020</v>
      </c>
      <c r="I123" s="192" t="s">
        <v>1474</v>
      </c>
      <c r="J123" s="190">
        <f t="shared" si="17"/>
        <v>43</v>
      </c>
    </row>
    <row r="124" spans="1:10" x14ac:dyDescent="0.2">
      <c r="A124" s="63">
        <f>'Data Catalogue 2023_RSS'!A125</f>
        <v>123</v>
      </c>
      <c r="B124" s="63" t="str">
        <f>'Data Catalogue 2023_RSS'!D125</f>
        <v>29.1</v>
      </c>
      <c r="C124" s="63" t="str">
        <f>'Data Catalogue 2023_Excel'!T125</f>
        <v>1980-2020</v>
      </c>
      <c r="D124" s="192">
        <f t="shared" si="12"/>
        <v>1980</v>
      </c>
      <c r="E124" s="192">
        <f t="shared" si="13"/>
        <v>2020</v>
      </c>
      <c r="F124" s="192" t="str">
        <f t="shared" si="14"/>
        <v xml:space="preserve"> </v>
      </c>
      <c r="G124" s="192">
        <f t="shared" si="15"/>
        <v>1980</v>
      </c>
      <c r="H124" s="192">
        <f t="shared" si="16"/>
        <v>2020</v>
      </c>
      <c r="I124" s="192" t="s">
        <v>1182</v>
      </c>
      <c r="J124" s="190">
        <f t="shared" si="17"/>
        <v>41</v>
      </c>
    </row>
    <row r="125" spans="1:10" x14ac:dyDescent="0.2">
      <c r="A125" s="63">
        <f>'Data Catalogue 2023_RSS'!A126</f>
        <v>124</v>
      </c>
      <c r="B125" s="63" t="str">
        <f>'Data Catalogue 2023_RSS'!D126</f>
        <v>30.1</v>
      </c>
      <c r="C125" s="63" t="str">
        <f>'Data Catalogue 2023_Excel'!T126</f>
        <v>Not available</v>
      </c>
      <c r="D125" s="192" t="str">
        <f t="shared" si="12"/>
        <v>N/A</v>
      </c>
      <c r="E125" s="192" t="str">
        <f t="shared" si="13"/>
        <v>N/A</v>
      </c>
      <c r="F125" s="192" t="str">
        <f t="shared" si="14"/>
        <v xml:space="preserve"> </v>
      </c>
      <c r="G125" s="192">
        <f t="shared" si="15"/>
        <v>0</v>
      </c>
      <c r="H125" s="192">
        <f t="shared" si="16"/>
        <v>0</v>
      </c>
      <c r="I125" s="192" t="s">
        <v>1485</v>
      </c>
      <c r="J125" s="190">
        <f t="shared" si="17"/>
        <v>0</v>
      </c>
    </row>
    <row r="126" spans="1:10" x14ac:dyDescent="0.2">
      <c r="A126" s="63">
        <f>'Data Catalogue 2023_RSS'!A127</f>
        <v>125</v>
      </c>
      <c r="B126" s="63" t="str">
        <f>'Data Catalogue 2023_RSS'!D127</f>
        <v>30.2</v>
      </c>
      <c r="C126" s="63" t="str">
        <f>'Data Catalogue 2023_Excel'!T127</f>
        <v>Not available</v>
      </c>
      <c r="D126" s="192" t="str">
        <f t="shared" si="12"/>
        <v>N/A</v>
      </c>
      <c r="E126" s="192" t="str">
        <f t="shared" si="13"/>
        <v>N/A</v>
      </c>
      <c r="F126" s="192" t="str">
        <f t="shared" si="14"/>
        <v xml:space="preserve"> </v>
      </c>
      <c r="G126" s="192">
        <f t="shared" si="15"/>
        <v>0</v>
      </c>
      <c r="H126" s="192">
        <f t="shared" si="16"/>
        <v>0</v>
      </c>
      <c r="I126" s="192" t="s">
        <v>1485</v>
      </c>
      <c r="J126" s="190">
        <f t="shared" si="17"/>
        <v>0</v>
      </c>
    </row>
    <row r="127" spans="1:10" x14ac:dyDescent="0.2">
      <c r="A127" s="63">
        <f>'Data Catalogue 2023_RSS'!A128</f>
        <v>126</v>
      </c>
      <c r="B127" s="63" t="str">
        <f>'Data Catalogue 2023_RSS'!D128</f>
        <v>30.3</v>
      </c>
      <c r="C127" s="63" t="str">
        <f>'Data Catalogue 2023_Excel'!T128</f>
        <v>2012-2020</v>
      </c>
      <c r="D127" s="192">
        <f t="shared" si="12"/>
        <v>2012</v>
      </c>
      <c r="E127" s="192">
        <f t="shared" si="13"/>
        <v>2020</v>
      </c>
      <c r="F127" s="192" t="str">
        <f t="shared" si="14"/>
        <v xml:space="preserve"> </v>
      </c>
      <c r="G127" s="192">
        <f t="shared" si="15"/>
        <v>2012</v>
      </c>
      <c r="H127" s="192">
        <f t="shared" si="16"/>
        <v>2020</v>
      </c>
      <c r="I127" s="192" t="s">
        <v>1182</v>
      </c>
      <c r="J127" s="190">
        <f t="shared" si="17"/>
        <v>9</v>
      </c>
    </row>
    <row r="128" spans="1:10" x14ac:dyDescent="0.2">
      <c r="A128" s="63">
        <f>'Data Catalogue 2023_RSS'!A129</f>
        <v>127</v>
      </c>
      <c r="B128" s="63" t="str">
        <f>'Data Catalogue 2023_RSS'!D129</f>
        <v>30.4</v>
      </c>
      <c r="C128" s="63" t="str">
        <f>'Data Catalogue 2023_Excel'!T129</f>
        <v>2022- latest update</v>
      </c>
      <c r="D128" s="192">
        <f t="shared" si="12"/>
        <v>2022</v>
      </c>
      <c r="E128" s="192" t="e">
        <f t="shared" si="13"/>
        <v>#VALUE!</v>
      </c>
      <c r="F128" s="192" t="str">
        <f t="shared" si="14"/>
        <v xml:space="preserve"> </v>
      </c>
      <c r="G128" s="192">
        <f t="shared" si="15"/>
        <v>2022</v>
      </c>
      <c r="H128" s="192">
        <f t="shared" si="16"/>
        <v>0</v>
      </c>
      <c r="I128" s="192" t="s">
        <v>1474</v>
      </c>
      <c r="J128" s="190">
        <f t="shared" si="17"/>
        <v>0</v>
      </c>
    </row>
    <row r="129" spans="1:10" x14ac:dyDescent="0.2">
      <c r="A129" s="63">
        <f>'Data Catalogue 2023_RSS'!A130</f>
        <v>128</v>
      </c>
      <c r="B129" s="63" t="str">
        <f>'Data Catalogue 2023_RSS'!D130</f>
        <v>30.5</v>
      </c>
      <c r="C129" s="63" t="str">
        <f>'Data Catalogue 2023_Excel'!T130</f>
        <v>Present</v>
      </c>
      <c r="D129" s="192" t="str">
        <f t="shared" si="12"/>
        <v>N/A</v>
      </c>
      <c r="E129" s="192" t="str">
        <f t="shared" si="13"/>
        <v>N/A</v>
      </c>
      <c r="F129" s="192" t="str">
        <f t="shared" si="14"/>
        <v xml:space="preserve"> </v>
      </c>
      <c r="G129" s="192">
        <f t="shared" si="15"/>
        <v>0</v>
      </c>
      <c r="H129" s="192">
        <f t="shared" si="16"/>
        <v>0</v>
      </c>
      <c r="I129" s="192" t="s">
        <v>1182</v>
      </c>
      <c r="J129" s="190">
        <f t="shared" si="17"/>
        <v>0</v>
      </c>
    </row>
    <row r="130" spans="1:10" x14ac:dyDescent="0.2">
      <c r="A130" s="63">
        <f>'Data Catalogue 2023_RSS'!A131</f>
        <v>129</v>
      </c>
      <c r="B130" s="63" t="str">
        <f>'Data Catalogue 2023_RSS'!D131</f>
        <v>30.6</v>
      </c>
      <c r="C130" s="63" t="str">
        <f>'Data Catalogue 2023_Excel'!T131</f>
        <v>1990-2020</v>
      </c>
      <c r="D130" s="192">
        <f t="shared" si="12"/>
        <v>1990</v>
      </c>
      <c r="E130" s="192">
        <f t="shared" si="13"/>
        <v>2020</v>
      </c>
      <c r="F130" s="192" t="str">
        <f t="shared" si="14"/>
        <v xml:space="preserve"> </v>
      </c>
      <c r="G130" s="192">
        <f t="shared" si="15"/>
        <v>1990</v>
      </c>
      <c r="H130" s="192">
        <f t="shared" si="16"/>
        <v>2020</v>
      </c>
      <c r="I130" s="192" t="s">
        <v>1474</v>
      </c>
      <c r="J130" s="190">
        <f t="shared" si="17"/>
        <v>31</v>
      </c>
    </row>
    <row r="131" spans="1:10" x14ac:dyDescent="0.2">
      <c r="A131" s="63">
        <f>'Data Catalogue 2023_RSS'!A132</f>
        <v>130</v>
      </c>
      <c r="B131" s="63" t="str">
        <f>'Data Catalogue 2023_RSS'!D132</f>
        <v>30.7</v>
      </c>
      <c r="C131" s="63" t="str">
        <f>'Data Catalogue 2023_Excel'!T132</f>
        <v>2017/18-2050</v>
      </c>
      <c r="D131" s="192">
        <f t="shared" ref="D131:D194" si="18">IFERROR(LEFT(C131,4)*1,"N/A")</f>
        <v>2017</v>
      </c>
      <c r="E131" s="192">
        <f t="shared" ref="E131:E194" si="19">IF(D131="N/A","N/A",IF(RIGHT(C131,4)="rent",2023,RIGHT(C131,4)*1))</f>
        <v>2050</v>
      </c>
      <c r="F131" s="192" t="str">
        <f t="shared" ref="F131:F194" si="20">IF(RIGHT(C131,3)="(f)",RIGHT(C131,7)," ")</f>
        <v xml:space="preserve"> </v>
      </c>
      <c r="G131" s="192">
        <f t="shared" ref="G131:G194" si="21">IFERROR(D131*1,0)</f>
        <v>2017</v>
      </c>
      <c r="H131" s="192">
        <f t="shared" ref="H131:H194" si="22">IFERROR(IFERROR(E131*1,LEFT(F131,4)*1),0)</f>
        <v>2050</v>
      </c>
      <c r="I131" s="192" t="s">
        <v>1182</v>
      </c>
      <c r="J131" s="190">
        <f t="shared" ref="J131:J194" si="23">IF(H131=0,0,H131-G131+1)</f>
        <v>34</v>
      </c>
    </row>
    <row r="132" spans="1:10" x14ac:dyDescent="0.2">
      <c r="A132" s="63">
        <f>'Data Catalogue 2023_RSS'!A133</f>
        <v>131</v>
      </c>
      <c r="B132" s="63" t="str">
        <f>'Data Catalogue 2023_RSS'!D133</f>
        <v>31.1</v>
      </c>
      <c r="C132" s="63" t="str">
        <f>'Data Catalogue 2023_Excel'!T133</f>
        <v>1990-2020</v>
      </c>
      <c r="D132" s="192">
        <f t="shared" si="18"/>
        <v>1990</v>
      </c>
      <c r="E132" s="192">
        <f t="shared" si="19"/>
        <v>2020</v>
      </c>
      <c r="F132" s="192" t="str">
        <f t="shared" si="20"/>
        <v xml:space="preserve"> </v>
      </c>
      <c r="G132" s="192">
        <f t="shared" si="21"/>
        <v>1990</v>
      </c>
      <c r="H132" s="192">
        <f t="shared" si="22"/>
        <v>2020</v>
      </c>
      <c r="I132" s="192" t="s">
        <v>1474</v>
      </c>
      <c r="J132" s="190">
        <f t="shared" si="23"/>
        <v>31</v>
      </c>
    </row>
    <row r="133" spans="1:10" x14ac:dyDescent="0.2">
      <c r="A133" s="63">
        <f>'Data Catalogue 2023_RSS'!A134</f>
        <v>132</v>
      </c>
      <c r="B133" s="63" t="str">
        <f>'Data Catalogue 2023_RSS'!D134</f>
        <v>31.2</v>
      </c>
      <c r="C133" s="63" t="str">
        <f>'Data Catalogue 2023_Excel'!T134</f>
        <v>1990-2020</v>
      </c>
      <c r="D133" s="192">
        <f t="shared" si="18"/>
        <v>1990</v>
      </c>
      <c r="E133" s="192">
        <f t="shared" si="19"/>
        <v>2020</v>
      </c>
      <c r="F133" s="192" t="str">
        <f t="shared" si="20"/>
        <v xml:space="preserve"> </v>
      </c>
      <c r="G133" s="192">
        <f t="shared" si="21"/>
        <v>1990</v>
      </c>
      <c r="H133" s="192">
        <f t="shared" si="22"/>
        <v>2020</v>
      </c>
      <c r="I133" s="192" t="s">
        <v>1474</v>
      </c>
      <c r="J133" s="190">
        <f t="shared" si="23"/>
        <v>31</v>
      </c>
    </row>
    <row r="134" spans="1:10" x14ac:dyDescent="0.2">
      <c r="A134" s="63">
        <f>'Data Catalogue 2023_RSS'!A135</f>
        <v>133</v>
      </c>
      <c r="B134" s="63" t="str">
        <f>'Data Catalogue 2023_RSS'!D135</f>
        <v>32.1</v>
      </c>
      <c r="C134" s="63" t="str">
        <f>'Data Catalogue 2023_Excel'!T135</f>
        <v>2023 - 2030(f); 2050(f)</v>
      </c>
      <c r="D134" s="192">
        <f t="shared" si="18"/>
        <v>2023</v>
      </c>
      <c r="E134" s="192" t="e">
        <f t="shared" si="19"/>
        <v>#VALUE!</v>
      </c>
      <c r="F134" s="192" t="str">
        <f t="shared" si="20"/>
        <v>2050(f)</v>
      </c>
      <c r="G134" s="192">
        <f t="shared" si="21"/>
        <v>2023</v>
      </c>
      <c r="H134" s="192">
        <f t="shared" si="22"/>
        <v>2050</v>
      </c>
      <c r="I134" s="192" t="s">
        <v>1474</v>
      </c>
      <c r="J134" s="190">
        <f t="shared" si="23"/>
        <v>28</v>
      </c>
    </row>
    <row r="135" spans="1:10" x14ac:dyDescent="0.2">
      <c r="A135" s="63">
        <f>'Data Catalogue 2023_RSS'!A136</f>
        <v>134</v>
      </c>
      <c r="B135" s="63" t="str">
        <f>'Data Catalogue 2023_RSS'!D136</f>
        <v>32.2</v>
      </c>
      <c r="C135" s="63" t="str">
        <f>'Data Catalogue 2023_Excel'!T136</f>
        <v>2023 - 2030(f); 2050(f)</v>
      </c>
      <c r="D135" s="192">
        <f t="shared" si="18"/>
        <v>2023</v>
      </c>
      <c r="E135" s="192" t="e">
        <f t="shared" si="19"/>
        <v>#VALUE!</v>
      </c>
      <c r="F135" s="192" t="str">
        <f t="shared" si="20"/>
        <v>2050(f)</v>
      </c>
      <c r="G135" s="192">
        <f t="shared" si="21"/>
        <v>2023</v>
      </c>
      <c r="H135" s="192">
        <f t="shared" si="22"/>
        <v>2050</v>
      </c>
      <c r="I135" s="192" t="s">
        <v>1474</v>
      </c>
      <c r="J135" s="190">
        <f t="shared" si="23"/>
        <v>28</v>
      </c>
    </row>
    <row r="136" spans="1:10" x14ac:dyDescent="0.2">
      <c r="A136" s="63">
        <f>'Data Catalogue 2023_RSS'!A137</f>
        <v>135</v>
      </c>
      <c r="B136" s="63" t="str">
        <f>'Data Catalogue 2023_RSS'!D137</f>
        <v>32.3</v>
      </c>
      <c r="C136" s="63" t="str">
        <f>'Data Catalogue 2023_Excel'!T137</f>
        <v>Not available</v>
      </c>
      <c r="D136" s="192" t="str">
        <f t="shared" si="18"/>
        <v>N/A</v>
      </c>
      <c r="E136" s="192" t="str">
        <f t="shared" si="19"/>
        <v>N/A</v>
      </c>
      <c r="F136" s="192" t="str">
        <f t="shared" si="20"/>
        <v xml:space="preserve"> </v>
      </c>
      <c r="G136" s="192">
        <f t="shared" si="21"/>
        <v>0</v>
      </c>
      <c r="H136" s="192">
        <f t="shared" si="22"/>
        <v>0</v>
      </c>
      <c r="I136" s="192" t="s">
        <v>1472</v>
      </c>
      <c r="J136" s="190">
        <f t="shared" si="23"/>
        <v>0</v>
      </c>
    </row>
    <row r="137" spans="1:10" x14ac:dyDescent="0.2">
      <c r="A137" s="63">
        <f>'Data Catalogue 2023_RSS'!A138</f>
        <v>136</v>
      </c>
      <c r="B137" s="63" t="str">
        <f>'Data Catalogue 2023_RSS'!D138</f>
        <v>32.4</v>
      </c>
      <c r="C137" s="63" t="str">
        <f>'Data Catalogue 2023_Excel'!T138</f>
        <v>1990-2019</v>
      </c>
      <c r="D137" s="192">
        <f t="shared" si="18"/>
        <v>1990</v>
      </c>
      <c r="E137" s="192">
        <f t="shared" si="19"/>
        <v>2019</v>
      </c>
      <c r="F137" s="192" t="str">
        <f t="shared" si="20"/>
        <v xml:space="preserve"> </v>
      </c>
      <c r="G137" s="192">
        <f t="shared" si="21"/>
        <v>1990</v>
      </c>
      <c r="H137" s="192">
        <f t="shared" si="22"/>
        <v>2019</v>
      </c>
      <c r="I137" s="192" t="s">
        <v>1474</v>
      </c>
      <c r="J137" s="190">
        <f t="shared" si="23"/>
        <v>30</v>
      </c>
    </row>
    <row r="138" spans="1:10" x14ac:dyDescent="0.2">
      <c r="A138" s="63">
        <f>'Data Catalogue 2023_RSS'!A139</f>
        <v>137</v>
      </c>
      <c r="B138" s="63" t="str">
        <f>'Data Catalogue 2023_RSS'!D139</f>
        <v>32.5</v>
      </c>
      <c r="C138" s="63" t="str">
        <f>'Data Catalogue 2023_Excel'!T139</f>
        <v>1978-2020</v>
      </c>
      <c r="D138" s="192">
        <f t="shared" si="18"/>
        <v>1978</v>
      </c>
      <c r="E138" s="192">
        <f t="shared" si="19"/>
        <v>2020</v>
      </c>
      <c r="F138" s="192" t="str">
        <f t="shared" si="20"/>
        <v xml:space="preserve"> </v>
      </c>
      <c r="G138" s="192">
        <f t="shared" si="21"/>
        <v>1978</v>
      </c>
      <c r="H138" s="192">
        <f t="shared" si="22"/>
        <v>2020</v>
      </c>
      <c r="I138" s="192" t="s">
        <v>1474</v>
      </c>
      <c r="J138" s="190">
        <f t="shared" si="23"/>
        <v>43</v>
      </c>
    </row>
    <row r="139" spans="1:10" x14ac:dyDescent="0.2">
      <c r="A139" s="63">
        <f>'Data Catalogue 2023_RSS'!A140</f>
        <v>138</v>
      </c>
      <c r="B139" s="63" t="str">
        <f>'Data Catalogue 2023_RSS'!D140</f>
        <v>32.6</v>
      </c>
      <c r="C139" s="63" t="str">
        <f>'Data Catalogue 2023_Excel'!T140</f>
        <v>Not available</v>
      </c>
      <c r="D139" s="192" t="str">
        <f t="shared" si="18"/>
        <v>N/A</v>
      </c>
      <c r="E139" s="192" t="str">
        <f t="shared" si="19"/>
        <v>N/A</v>
      </c>
      <c r="F139" s="192" t="str">
        <f t="shared" si="20"/>
        <v xml:space="preserve"> </v>
      </c>
      <c r="G139" s="192">
        <f t="shared" si="21"/>
        <v>0</v>
      </c>
      <c r="H139" s="192">
        <f t="shared" si="22"/>
        <v>0</v>
      </c>
      <c r="I139" s="192" t="s">
        <v>1182</v>
      </c>
      <c r="J139" s="190">
        <f t="shared" si="23"/>
        <v>0</v>
      </c>
    </row>
    <row r="140" spans="1:10" x14ac:dyDescent="0.2">
      <c r="A140" s="63">
        <f>'Data Catalogue 2023_RSS'!A141</f>
        <v>139</v>
      </c>
      <c r="B140" s="63" t="str">
        <f>'Data Catalogue 2023_RSS'!D141</f>
        <v>33.1</v>
      </c>
      <c r="C140" s="63" t="str">
        <f>'Data Catalogue 2023_Excel'!T141</f>
        <v>Not available</v>
      </c>
      <c r="D140" s="192" t="str">
        <f t="shared" si="18"/>
        <v>N/A</v>
      </c>
      <c r="E140" s="192" t="str">
        <f t="shared" si="19"/>
        <v>N/A</v>
      </c>
      <c r="F140" s="192" t="str">
        <f t="shared" si="20"/>
        <v xml:space="preserve"> </v>
      </c>
      <c r="G140" s="192">
        <f t="shared" si="21"/>
        <v>0</v>
      </c>
      <c r="H140" s="192">
        <f t="shared" si="22"/>
        <v>0</v>
      </c>
      <c r="I140" s="192" t="s">
        <v>1182</v>
      </c>
      <c r="J140" s="190">
        <f t="shared" si="23"/>
        <v>0</v>
      </c>
    </row>
    <row r="141" spans="1:10" x14ac:dyDescent="0.2">
      <c r="A141" s="63">
        <f>'Data Catalogue 2023_RSS'!A142</f>
        <v>140</v>
      </c>
      <c r="B141" s="63" t="str">
        <f>'Data Catalogue 2023_RSS'!D142</f>
        <v>33.2</v>
      </c>
      <c r="C141" s="63" t="str">
        <f>'Data Catalogue 2023_Excel'!T142</f>
        <v>1960-2022</v>
      </c>
      <c r="D141" s="192">
        <f t="shared" si="18"/>
        <v>1960</v>
      </c>
      <c r="E141" s="192">
        <f t="shared" si="19"/>
        <v>2022</v>
      </c>
      <c r="F141" s="192" t="str">
        <f t="shared" si="20"/>
        <v xml:space="preserve"> </v>
      </c>
      <c r="G141" s="192">
        <f t="shared" si="21"/>
        <v>1960</v>
      </c>
      <c r="H141" s="192">
        <f t="shared" si="22"/>
        <v>2022</v>
      </c>
      <c r="I141" s="192" t="s">
        <v>1182</v>
      </c>
      <c r="J141" s="190">
        <f t="shared" si="23"/>
        <v>63</v>
      </c>
    </row>
    <row r="142" spans="1:10" x14ac:dyDescent="0.2">
      <c r="A142" s="63">
        <f>'Data Catalogue 2023_RSS'!A143</f>
        <v>141</v>
      </c>
      <c r="B142" s="63" t="str">
        <f>'Data Catalogue 2023_RSS'!D143</f>
        <v>34.1</v>
      </c>
      <c r="C142" s="63" t="str">
        <f>'Data Catalogue 2023_Excel'!T143</f>
        <v>2020-2023</v>
      </c>
      <c r="D142" s="192">
        <f t="shared" si="18"/>
        <v>2020</v>
      </c>
      <c r="E142" s="192">
        <f t="shared" si="19"/>
        <v>2023</v>
      </c>
      <c r="F142" s="192" t="str">
        <f t="shared" si="20"/>
        <v xml:space="preserve"> </v>
      </c>
      <c r="G142" s="192">
        <f t="shared" si="21"/>
        <v>2020</v>
      </c>
      <c r="H142" s="192">
        <f t="shared" si="22"/>
        <v>2023</v>
      </c>
      <c r="I142" s="192" t="s">
        <v>1182</v>
      </c>
      <c r="J142" s="190">
        <f t="shared" si="23"/>
        <v>4</v>
      </c>
    </row>
    <row r="143" spans="1:10" x14ac:dyDescent="0.2">
      <c r="A143" s="63">
        <f>'Data Catalogue 2023_RSS'!A144</f>
        <v>142</v>
      </c>
      <c r="B143" s="63" t="str">
        <f>'Data Catalogue 2023_RSS'!D144</f>
        <v>34.2</v>
      </c>
      <c r="C143" s="63" t="str">
        <f>'Data Catalogue 2023_Excel'!T144</f>
        <v>Not available</v>
      </c>
      <c r="D143" s="192" t="str">
        <f t="shared" si="18"/>
        <v>N/A</v>
      </c>
      <c r="E143" s="192" t="str">
        <f t="shared" si="19"/>
        <v>N/A</v>
      </c>
      <c r="F143" s="192" t="str">
        <f t="shared" si="20"/>
        <v xml:space="preserve"> </v>
      </c>
      <c r="G143" s="192">
        <f t="shared" si="21"/>
        <v>0</v>
      </c>
      <c r="H143" s="192">
        <f t="shared" si="22"/>
        <v>0</v>
      </c>
      <c r="I143" s="192" t="s">
        <v>1474</v>
      </c>
      <c r="J143" s="190">
        <f t="shared" si="23"/>
        <v>0</v>
      </c>
    </row>
    <row r="144" spans="1:10" x14ac:dyDescent="0.2">
      <c r="A144" s="63">
        <f>'Data Catalogue 2023_RSS'!A145</f>
        <v>143</v>
      </c>
      <c r="B144" s="63" t="str">
        <f>'Data Catalogue 2023_RSS'!D145</f>
        <v>35.1</v>
      </c>
      <c r="C144" s="63" t="str">
        <f>'Data Catalogue 2023_Excel'!T145</f>
        <v>Not available</v>
      </c>
      <c r="D144" s="192" t="str">
        <f t="shared" si="18"/>
        <v>N/A</v>
      </c>
      <c r="E144" s="192" t="str">
        <f t="shared" si="19"/>
        <v>N/A</v>
      </c>
      <c r="F144" s="192" t="str">
        <f t="shared" si="20"/>
        <v xml:space="preserve"> </v>
      </c>
      <c r="G144" s="192">
        <f t="shared" si="21"/>
        <v>0</v>
      </c>
      <c r="H144" s="192">
        <f t="shared" si="22"/>
        <v>0</v>
      </c>
      <c r="I144" s="192" t="s">
        <v>1474</v>
      </c>
      <c r="J144" s="190">
        <f t="shared" si="23"/>
        <v>0</v>
      </c>
    </row>
    <row r="145" spans="1:10" x14ac:dyDescent="0.2">
      <c r="A145" s="63">
        <f>'Data Catalogue 2023_RSS'!A146</f>
        <v>144</v>
      </c>
      <c r="B145" s="63" t="str">
        <f>'Data Catalogue 2023_RSS'!D146</f>
        <v>35.2</v>
      </c>
      <c r="C145" s="63" t="str">
        <f>'Data Catalogue 2023_Excel'!T146</f>
        <v>1990 -2019</v>
      </c>
      <c r="D145" s="192">
        <f t="shared" si="18"/>
        <v>1990</v>
      </c>
      <c r="E145" s="192">
        <f t="shared" si="19"/>
        <v>2019</v>
      </c>
      <c r="F145" s="192" t="str">
        <f t="shared" si="20"/>
        <v xml:space="preserve"> </v>
      </c>
      <c r="G145" s="192">
        <f t="shared" si="21"/>
        <v>1990</v>
      </c>
      <c r="H145" s="192">
        <f t="shared" si="22"/>
        <v>2019</v>
      </c>
      <c r="I145" s="192" t="s">
        <v>1474</v>
      </c>
      <c r="J145" s="190">
        <f t="shared" si="23"/>
        <v>30</v>
      </c>
    </row>
    <row r="146" spans="1:10" x14ac:dyDescent="0.2">
      <c r="A146" s="63">
        <f>'Data Catalogue 2023_RSS'!A147</f>
        <v>145</v>
      </c>
      <c r="B146" s="63" t="str">
        <f>'Data Catalogue 2023_RSS'!D147</f>
        <v>35.3</v>
      </c>
      <c r="C146" s="63" t="str">
        <f>'Data Catalogue 2023_Excel'!T147</f>
        <v>1971-2019</v>
      </c>
      <c r="D146" s="192">
        <f t="shared" si="18"/>
        <v>1971</v>
      </c>
      <c r="E146" s="192">
        <f t="shared" si="19"/>
        <v>2019</v>
      </c>
      <c r="F146" s="192" t="str">
        <f t="shared" si="20"/>
        <v xml:space="preserve"> </v>
      </c>
      <c r="G146" s="192">
        <f t="shared" si="21"/>
        <v>1971</v>
      </c>
      <c r="H146" s="192">
        <f t="shared" si="22"/>
        <v>2019</v>
      </c>
      <c r="I146" s="192" t="s">
        <v>1474</v>
      </c>
      <c r="J146" s="190">
        <f t="shared" si="23"/>
        <v>49</v>
      </c>
    </row>
    <row r="147" spans="1:10" x14ac:dyDescent="0.2">
      <c r="A147" s="63">
        <f>'Data Catalogue 2023_RSS'!A148</f>
        <v>146</v>
      </c>
      <c r="B147" s="63" t="str">
        <f>'Data Catalogue 2023_RSS'!D148</f>
        <v>36.1</v>
      </c>
      <c r="C147" s="63" t="str">
        <f>'Data Catalogue 2023_Excel'!T148</f>
        <v>1990-2019</v>
      </c>
      <c r="D147" s="192">
        <f t="shared" si="18"/>
        <v>1990</v>
      </c>
      <c r="E147" s="192">
        <f t="shared" si="19"/>
        <v>2019</v>
      </c>
      <c r="F147" s="192" t="str">
        <f t="shared" si="20"/>
        <v xml:space="preserve"> </v>
      </c>
      <c r="G147" s="192">
        <f t="shared" si="21"/>
        <v>1990</v>
      </c>
      <c r="H147" s="192">
        <f t="shared" si="22"/>
        <v>2019</v>
      </c>
      <c r="I147" s="192" t="s">
        <v>1485</v>
      </c>
      <c r="J147" s="190">
        <f t="shared" si="23"/>
        <v>30</v>
      </c>
    </row>
    <row r="148" spans="1:10" x14ac:dyDescent="0.2">
      <c r="A148" s="63">
        <f>'Data Catalogue 2023_RSS'!A149</f>
        <v>147</v>
      </c>
      <c r="B148" s="63" t="str">
        <f>'Data Catalogue 2023_RSS'!D149</f>
        <v>36.2</v>
      </c>
      <c r="C148" s="63" t="str">
        <f>'Data Catalogue 2023_Excel'!T149</f>
        <v>1990-2019</v>
      </c>
      <c r="D148" s="192">
        <f t="shared" si="18"/>
        <v>1990</v>
      </c>
      <c r="E148" s="192">
        <f t="shared" si="19"/>
        <v>2019</v>
      </c>
      <c r="F148" s="192" t="str">
        <f t="shared" si="20"/>
        <v xml:space="preserve"> </v>
      </c>
      <c r="G148" s="192">
        <f t="shared" si="21"/>
        <v>1990</v>
      </c>
      <c r="H148" s="192">
        <f t="shared" si="22"/>
        <v>2019</v>
      </c>
      <c r="I148" s="192" t="s">
        <v>1474</v>
      </c>
      <c r="J148" s="190">
        <f t="shared" si="23"/>
        <v>30</v>
      </c>
    </row>
    <row r="149" spans="1:10" x14ac:dyDescent="0.2">
      <c r="A149" s="63">
        <f>'Data Catalogue 2023_RSS'!A150</f>
        <v>148</v>
      </c>
      <c r="B149" s="63" t="str">
        <f>'Data Catalogue 2023_RSS'!D150</f>
        <v>36.3</v>
      </c>
      <c r="C149" s="63" t="str">
        <f>'Data Catalogue 2023_Excel'!T150</f>
        <v>1970-2023</v>
      </c>
      <c r="D149" s="192">
        <f t="shared" si="18"/>
        <v>1970</v>
      </c>
      <c r="E149" s="192">
        <f t="shared" si="19"/>
        <v>2023</v>
      </c>
      <c r="F149" s="192" t="str">
        <f t="shared" si="20"/>
        <v xml:space="preserve"> </v>
      </c>
      <c r="G149" s="192">
        <f t="shared" si="21"/>
        <v>1970</v>
      </c>
      <c r="H149" s="192">
        <f t="shared" si="22"/>
        <v>2023</v>
      </c>
      <c r="I149" s="192" t="s">
        <v>1485</v>
      </c>
      <c r="J149" s="190">
        <f t="shared" si="23"/>
        <v>54</v>
      </c>
    </row>
    <row r="150" spans="1:10" x14ac:dyDescent="0.2">
      <c r="A150" s="63">
        <f>'Data Catalogue 2023_RSS'!A151</f>
        <v>149</v>
      </c>
      <c r="B150" s="63" t="str">
        <f>'Data Catalogue 2023_RSS'!D151</f>
        <v>36.4</v>
      </c>
      <c r="C150" s="63" t="str">
        <f>'Data Catalogue 2023_Excel'!T151</f>
        <v>2020-2024</v>
      </c>
      <c r="D150" s="192">
        <f t="shared" si="18"/>
        <v>2020</v>
      </c>
      <c r="E150" s="192">
        <f t="shared" si="19"/>
        <v>2024</v>
      </c>
      <c r="F150" s="192" t="str">
        <f t="shared" si="20"/>
        <v xml:space="preserve"> </v>
      </c>
      <c r="G150" s="192">
        <f t="shared" si="21"/>
        <v>2020</v>
      </c>
      <c r="H150" s="192">
        <f t="shared" si="22"/>
        <v>2024</v>
      </c>
      <c r="I150" s="192" t="s">
        <v>1474</v>
      </c>
      <c r="J150" s="190">
        <f t="shared" si="23"/>
        <v>5</v>
      </c>
    </row>
    <row r="151" spans="1:10" x14ac:dyDescent="0.2">
      <c r="A151" s="63">
        <f>'Data Catalogue 2023_RSS'!A152</f>
        <v>150</v>
      </c>
      <c r="B151" s="63" t="str">
        <f>'Data Catalogue 2023_RSS'!D152</f>
        <v>36.5</v>
      </c>
      <c r="C151" s="63" t="str">
        <f>'Data Catalogue 2023_Excel'!T152</f>
        <v>2020-2024</v>
      </c>
      <c r="D151" s="192">
        <f t="shared" si="18"/>
        <v>2020</v>
      </c>
      <c r="E151" s="192">
        <f t="shared" si="19"/>
        <v>2024</v>
      </c>
      <c r="F151" s="192" t="str">
        <f t="shared" si="20"/>
        <v xml:space="preserve"> </v>
      </c>
      <c r="G151" s="192">
        <f t="shared" si="21"/>
        <v>2020</v>
      </c>
      <c r="H151" s="192">
        <f t="shared" si="22"/>
        <v>2024</v>
      </c>
      <c r="I151" s="192" t="s">
        <v>1485</v>
      </c>
      <c r="J151" s="190">
        <f t="shared" si="23"/>
        <v>5</v>
      </c>
    </row>
    <row r="152" spans="1:10" x14ac:dyDescent="0.2">
      <c r="A152" s="63">
        <f>'Data Catalogue 2023_RSS'!A153</f>
        <v>151</v>
      </c>
      <c r="B152" s="63" t="str">
        <f>'Data Catalogue 2023_RSS'!D153</f>
        <v>37.1</v>
      </c>
      <c r="C152" s="63" t="str">
        <f>'Data Catalogue 2023_Excel'!T153</f>
        <v>Not available</v>
      </c>
      <c r="D152" s="192" t="str">
        <f t="shared" si="18"/>
        <v>N/A</v>
      </c>
      <c r="E152" s="192" t="str">
        <f t="shared" si="19"/>
        <v>N/A</v>
      </c>
      <c r="F152" s="192" t="str">
        <f t="shared" si="20"/>
        <v xml:space="preserve"> </v>
      </c>
      <c r="G152" s="192">
        <f t="shared" si="21"/>
        <v>0</v>
      </c>
      <c r="H152" s="192">
        <f t="shared" si="22"/>
        <v>0</v>
      </c>
      <c r="I152" s="192" t="s">
        <v>1485</v>
      </c>
      <c r="J152" s="190">
        <f t="shared" si="23"/>
        <v>0</v>
      </c>
    </row>
    <row r="153" spans="1:10" x14ac:dyDescent="0.2">
      <c r="A153" s="63">
        <f>'Data Catalogue 2023_RSS'!A154</f>
        <v>152</v>
      </c>
      <c r="B153" s="63" t="str">
        <f>'Data Catalogue 2023_RSS'!D154</f>
        <v>37.2</v>
      </c>
      <c r="C153" s="63" t="str">
        <f>'Data Catalogue 2023_Excel'!T154</f>
        <v>Not available</v>
      </c>
      <c r="D153" s="192" t="str">
        <f t="shared" si="18"/>
        <v>N/A</v>
      </c>
      <c r="E153" s="192" t="str">
        <f t="shared" si="19"/>
        <v>N/A</v>
      </c>
      <c r="F153" s="192" t="str">
        <f t="shared" si="20"/>
        <v xml:space="preserve"> </v>
      </c>
      <c r="G153" s="192">
        <f t="shared" si="21"/>
        <v>0</v>
      </c>
      <c r="H153" s="192">
        <f t="shared" si="22"/>
        <v>0</v>
      </c>
      <c r="I153" s="192" t="s">
        <v>1485</v>
      </c>
      <c r="J153" s="190">
        <f t="shared" si="23"/>
        <v>0</v>
      </c>
    </row>
    <row r="154" spans="1:10" x14ac:dyDescent="0.2">
      <c r="A154" s="63">
        <f>'Data Catalogue 2023_RSS'!A155</f>
        <v>153</v>
      </c>
      <c r="B154" s="63" t="str">
        <f>'Data Catalogue 2023_RSS'!D155</f>
        <v>38.1</v>
      </c>
      <c r="C154" s="63" t="str">
        <f>'Data Catalogue 2023_Excel'!T155</f>
        <v>2000-2021</v>
      </c>
      <c r="D154" s="192">
        <f t="shared" si="18"/>
        <v>2000</v>
      </c>
      <c r="E154" s="192">
        <f t="shared" si="19"/>
        <v>2021</v>
      </c>
      <c r="F154" s="192" t="str">
        <f t="shared" si="20"/>
        <v xml:space="preserve"> </v>
      </c>
      <c r="G154" s="192">
        <f t="shared" si="21"/>
        <v>2000</v>
      </c>
      <c r="H154" s="192">
        <f t="shared" si="22"/>
        <v>2021</v>
      </c>
      <c r="I154" s="192" t="s">
        <v>1485</v>
      </c>
      <c r="J154" s="190">
        <f t="shared" si="23"/>
        <v>22</v>
      </c>
    </row>
    <row r="155" spans="1:10" x14ac:dyDescent="0.2">
      <c r="A155" s="63">
        <f>'Data Catalogue 2023_RSS'!A156</f>
        <v>154</v>
      </c>
      <c r="B155" s="63" t="str">
        <f>'Data Catalogue 2023_RSS'!D156</f>
        <v>38.2</v>
      </c>
      <c r="C155" s="63" t="str">
        <f>'Data Catalogue 2023_Excel'!T156</f>
        <v>1990-2020</v>
      </c>
      <c r="D155" s="192">
        <f t="shared" si="18"/>
        <v>1990</v>
      </c>
      <c r="E155" s="192">
        <f t="shared" si="19"/>
        <v>2020</v>
      </c>
      <c r="F155" s="192" t="str">
        <f t="shared" si="20"/>
        <v xml:space="preserve"> </v>
      </c>
      <c r="G155" s="192">
        <f t="shared" si="21"/>
        <v>1990</v>
      </c>
      <c r="H155" s="192">
        <f t="shared" si="22"/>
        <v>2020</v>
      </c>
      <c r="I155" s="192" t="s">
        <v>1485</v>
      </c>
      <c r="J155" s="190">
        <f t="shared" si="23"/>
        <v>31</v>
      </c>
    </row>
    <row r="156" spans="1:10" x14ac:dyDescent="0.2">
      <c r="A156" s="63">
        <f>'Data Catalogue 2023_RSS'!A157</f>
        <v>155</v>
      </c>
      <c r="B156" s="63" t="str">
        <f>'Data Catalogue 2023_RSS'!D157</f>
        <v>39.1</v>
      </c>
      <c r="C156" s="63" t="str">
        <f>'Data Catalogue 2023_Excel'!T157</f>
        <v>1990-2019</v>
      </c>
      <c r="D156" s="192">
        <f t="shared" si="18"/>
        <v>1990</v>
      </c>
      <c r="E156" s="192">
        <f t="shared" si="19"/>
        <v>2019</v>
      </c>
      <c r="F156" s="192" t="str">
        <f t="shared" si="20"/>
        <v xml:space="preserve"> </v>
      </c>
      <c r="G156" s="192">
        <f t="shared" si="21"/>
        <v>1990</v>
      </c>
      <c r="H156" s="192">
        <f t="shared" si="22"/>
        <v>2019</v>
      </c>
      <c r="I156" s="192" t="s">
        <v>1485</v>
      </c>
      <c r="J156" s="190">
        <f t="shared" si="23"/>
        <v>30</v>
      </c>
    </row>
    <row r="157" spans="1:10" x14ac:dyDescent="0.2">
      <c r="A157" s="63">
        <f>'Data Catalogue 2023_RSS'!A158</f>
        <v>156</v>
      </c>
      <c r="B157" s="63" t="str">
        <f>'Data Catalogue 2023_RSS'!D158</f>
        <v>39.2</v>
      </c>
      <c r="C157" s="63" t="str">
        <f>'Data Catalogue 2023_Excel'!T158</f>
        <v>1990-2019</v>
      </c>
      <c r="D157" s="192">
        <f t="shared" si="18"/>
        <v>1990</v>
      </c>
      <c r="E157" s="192">
        <f t="shared" si="19"/>
        <v>2019</v>
      </c>
      <c r="F157" s="192" t="str">
        <f t="shared" si="20"/>
        <v xml:space="preserve"> </v>
      </c>
      <c r="G157" s="192">
        <f t="shared" si="21"/>
        <v>1990</v>
      </c>
      <c r="H157" s="192">
        <f t="shared" si="22"/>
        <v>2019</v>
      </c>
      <c r="I157" s="192" t="s">
        <v>1485</v>
      </c>
      <c r="J157" s="190">
        <f t="shared" si="23"/>
        <v>30</v>
      </c>
    </row>
    <row r="158" spans="1:10" x14ac:dyDescent="0.2">
      <c r="A158" s="63">
        <f>'Data Catalogue 2023_RSS'!A159</f>
        <v>157</v>
      </c>
      <c r="B158" s="63" t="str">
        <f>'Data Catalogue 2023_RSS'!D159</f>
        <v>39.3</v>
      </c>
      <c r="C158" s="63" t="str">
        <f>'Data Catalogue 2023_Excel'!T159</f>
        <v>2010-2021</v>
      </c>
      <c r="D158" s="192">
        <f t="shared" si="18"/>
        <v>2010</v>
      </c>
      <c r="E158" s="192">
        <f t="shared" si="19"/>
        <v>2021</v>
      </c>
      <c r="F158" s="192" t="str">
        <f t="shared" si="20"/>
        <v xml:space="preserve"> </v>
      </c>
      <c r="G158" s="192">
        <f t="shared" si="21"/>
        <v>2010</v>
      </c>
      <c r="H158" s="192">
        <f t="shared" si="22"/>
        <v>2021</v>
      </c>
      <c r="I158" s="192" t="s">
        <v>1182</v>
      </c>
      <c r="J158" s="190">
        <f t="shared" si="23"/>
        <v>12</v>
      </c>
    </row>
    <row r="159" spans="1:10" x14ac:dyDescent="0.2">
      <c r="A159" s="63">
        <f>'Data Catalogue 2023_RSS'!A160</f>
        <v>158</v>
      </c>
      <c r="B159" s="63" t="str">
        <f>'Data Catalogue 2023_RSS'!D160</f>
        <v>39.4</v>
      </c>
      <c r="C159" s="63" t="str">
        <f>'Data Catalogue 2023_Excel'!T160</f>
        <v>1970-2021</v>
      </c>
      <c r="D159" s="192">
        <f t="shared" si="18"/>
        <v>1970</v>
      </c>
      <c r="E159" s="192">
        <f t="shared" si="19"/>
        <v>2021</v>
      </c>
      <c r="F159" s="192" t="str">
        <f t="shared" si="20"/>
        <v xml:space="preserve"> </v>
      </c>
      <c r="G159" s="192">
        <f t="shared" si="21"/>
        <v>1970</v>
      </c>
      <c r="H159" s="192">
        <f t="shared" si="22"/>
        <v>2021</v>
      </c>
      <c r="I159" s="192" t="s">
        <v>1474</v>
      </c>
      <c r="J159" s="190">
        <f t="shared" si="23"/>
        <v>52</v>
      </c>
    </row>
    <row r="160" spans="1:10" x14ac:dyDescent="0.2">
      <c r="A160" s="63">
        <f>'Data Catalogue 2023_RSS'!A161</f>
        <v>159</v>
      </c>
      <c r="B160" s="63" t="str">
        <f>'Data Catalogue 2023_RSS'!D161</f>
        <v>39.5</v>
      </c>
      <c r="C160" s="63">
        <f>'Data Catalogue 2023_Excel'!T161</f>
        <v>2019</v>
      </c>
      <c r="D160" s="192">
        <f t="shared" si="18"/>
        <v>2019</v>
      </c>
      <c r="E160" s="192">
        <f t="shared" si="19"/>
        <v>2019</v>
      </c>
      <c r="F160" s="192" t="str">
        <f t="shared" si="20"/>
        <v xml:space="preserve"> </v>
      </c>
      <c r="G160" s="192">
        <f t="shared" si="21"/>
        <v>2019</v>
      </c>
      <c r="H160" s="192">
        <f t="shared" si="22"/>
        <v>2019</v>
      </c>
      <c r="I160" s="192" t="s">
        <v>1474</v>
      </c>
      <c r="J160" s="190">
        <f t="shared" si="23"/>
        <v>1</v>
      </c>
    </row>
    <row r="161" spans="1:10" x14ac:dyDescent="0.2">
      <c r="A161" s="63">
        <f>'Data Catalogue 2023_RSS'!A162</f>
        <v>160</v>
      </c>
      <c r="B161" s="63" t="str">
        <f>'Data Catalogue 2023_RSS'!D162</f>
        <v>40.1</v>
      </c>
      <c r="C161" s="63" t="str">
        <f>'Data Catalogue 2023_Excel'!T162</f>
        <v>1990-2020</v>
      </c>
      <c r="D161" s="192">
        <f t="shared" si="18"/>
        <v>1990</v>
      </c>
      <c r="E161" s="192">
        <f t="shared" si="19"/>
        <v>2020</v>
      </c>
      <c r="F161" s="192" t="str">
        <f t="shared" si="20"/>
        <v xml:space="preserve"> </v>
      </c>
      <c r="G161" s="192">
        <f t="shared" si="21"/>
        <v>1990</v>
      </c>
      <c r="H161" s="192">
        <f t="shared" si="22"/>
        <v>2020</v>
      </c>
      <c r="I161" s="192" t="s">
        <v>1474</v>
      </c>
      <c r="J161" s="190">
        <f t="shared" si="23"/>
        <v>31</v>
      </c>
    </row>
    <row r="162" spans="1:10" x14ac:dyDescent="0.2">
      <c r="A162" s="63">
        <f>'Data Catalogue 2023_RSS'!A163</f>
        <v>161</v>
      </c>
      <c r="B162" s="63" t="str">
        <f>'Data Catalogue 2023_RSS'!D163</f>
        <v>40.2</v>
      </c>
      <c r="C162" s="63">
        <f>'Data Catalogue 2023_Excel'!T163</f>
        <v>2019</v>
      </c>
      <c r="D162" s="192">
        <f t="shared" si="18"/>
        <v>2019</v>
      </c>
      <c r="E162" s="192">
        <f t="shared" si="19"/>
        <v>2019</v>
      </c>
      <c r="F162" s="192" t="str">
        <f t="shared" si="20"/>
        <v xml:space="preserve"> </v>
      </c>
      <c r="G162" s="192">
        <f t="shared" si="21"/>
        <v>2019</v>
      </c>
      <c r="H162" s="192">
        <f t="shared" si="22"/>
        <v>2019</v>
      </c>
      <c r="I162" s="192" t="s">
        <v>1474</v>
      </c>
      <c r="J162" s="190">
        <f t="shared" si="23"/>
        <v>1</v>
      </c>
    </row>
    <row r="163" spans="1:10" x14ac:dyDescent="0.2">
      <c r="A163" s="63">
        <f>'Data Catalogue 2023_RSS'!A164</f>
        <v>162</v>
      </c>
      <c r="B163" s="63" t="str">
        <f>'Data Catalogue 2023_RSS'!D164</f>
        <v>41.1</v>
      </c>
      <c r="C163" s="63" t="str">
        <f>'Data Catalogue 2023_Excel'!T164</f>
        <v>2017-2050</v>
      </c>
      <c r="D163" s="192">
        <f t="shared" si="18"/>
        <v>2017</v>
      </c>
      <c r="E163" s="192">
        <f t="shared" si="19"/>
        <v>2050</v>
      </c>
      <c r="F163" s="192" t="str">
        <f t="shared" si="20"/>
        <v xml:space="preserve"> </v>
      </c>
      <c r="G163" s="192">
        <f t="shared" si="21"/>
        <v>2017</v>
      </c>
      <c r="H163" s="192">
        <f t="shared" si="22"/>
        <v>2050</v>
      </c>
      <c r="I163" s="192" t="s">
        <v>1474</v>
      </c>
      <c r="J163" s="190">
        <f t="shared" si="23"/>
        <v>34</v>
      </c>
    </row>
    <row r="164" spans="1:10" x14ac:dyDescent="0.2">
      <c r="A164" s="63">
        <f>'Data Catalogue 2023_RSS'!A165</f>
        <v>163</v>
      </c>
      <c r="B164" s="63" t="str">
        <f>'Data Catalogue 2023_RSS'!D165</f>
        <v>41.2</v>
      </c>
      <c r="C164" s="63" t="str">
        <f>'Data Catalogue 2023_Excel'!T165</f>
        <v>2023 - 2030(f) and 2050(f)</v>
      </c>
      <c r="D164" s="192">
        <f t="shared" si="18"/>
        <v>2023</v>
      </c>
      <c r="E164" s="192" t="e">
        <f t="shared" si="19"/>
        <v>#VALUE!</v>
      </c>
      <c r="F164" s="192" t="str">
        <f t="shared" si="20"/>
        <v>2050(f)</v>
      </c>
      <c r="G164" s="192">
        <f t="shared" si="21"/>
        <v>2023</v>
      </c>
      <c r="H164" s="192">
        <f t="shared" si="22"/>
        <v>2050</v>
      </c>
      <c r="I164" s="192" t="s">
        <v>1474</v>
      </c>
      <c r="J164" s="190">
        <f t="shared" si="23"/>
        <v>28</v>
      </c>
    </row>
    <row r="165" spans="1:10" x14ac:dyDescent="0.2">
      <c r="A165" s="63">
        <f>'Data Catalogue 2023_RSS'!A166</f>
        <v>164</v>
      </c>
      <c r="B165" s="63" t="str">
        <f>'Data Catalogue 2023_RSS'!D166</f>
        <v>42.1</v>
      </c>
      <c r="C165" s="63" t="str">
        <f>'Data Catalogue 2023_Excel'!T166</f>
        <v>2023 - 2030(f) and 2050(f)</v>
      </c>
      <c r="D165" s="192">
        <f t="shared" si="18"/>
        <v>2023</v>
      </c>
      <c r="E165" s="192" t="e">
        <f t="shared" si="19"/>
        <v>#VALUE!</v>
      </c>
      <c r="F165" s="192" t="str">
        <f t="shared" si="20"/>
        <v>2050(f)</v>
      </c>
      <c r="G165" s="192">
        <f t="shared" si="21"/>
        <v>2023</v>
      </c>
      <c r="H165" s="192">
        <f t="shared" si="22"/>
        <v>2050</v>
      </c>
      <c r="I165" s="192" t="s">
        <v>1470</v>
      </c>
      <c r="J165" s="190">
        <f t="shared" si="23"/>
        <v>28</v>
      </c>
    </row>
    <row r="166" spans="1:10" x14ac:dyDescent="0.2">
      <c r="A166" s="63">
        <f>'Data Catalogue 2023_RSS'!A167</f>
        <v>165</v>
      </c>
      <c r="B166" s="63" t="str">
        <f>'Data Catalogue 2023_RSS'!D167</f>
        <v>42.2</v>
      </c>
      <c r="C166" s="63" t="str">
        <f>'Data Catalogue 2023_Excel'!T167</f>
        <v>2023 - 2030(f) and 2050(f)</v>
      </c>
      <c r="D166" s="192">
        <f t="shared" si="18"/>
        <v>2023</v>
      </c>
      <c r="E166" s="192" t="e">
        <f t="shared" si="19"/>
        <v>#VALUE!</v>
      </c>
      <c r="F166" s="192" t="str">
        <f t="shared" si="20"/>
        <v>2050(f)</v>
      </c>
      <c r="G166" s="192">
        <f t="shared" si="21"/>
        <v>2023</v>
      </c>
      <c r="H166" s="192">
        <f t="shared" si="22"/>
        <v>2050</v>
      </c>
      <c r="I166" s="192" t="s">
        <v>1474</v>
      </c>
      <c r="J166" s="190">
        <f t="shared" si="23"/>
        <v>28</v>
      </c>
    </row>
    <row r="167" spans="1:10" x14ac:dyDescent="0.2">
      <c r="A167" s="63">
        <f>'Data Catalogue 2023_RSS'!A168</f>
        <v>166</v>
      </c>
      <c r="B167" s="63" t="str">
        <f>'Data Catalogue 2023_RSS'!D168</f>
        <v>43.1</v>
      </c>
      <c r="C167" s="63" t="str">
        <f>'Data Catalogue 2023_Excel'!T168</f>
        <v>2023 - 2030(f) and 2050(f)</v>
      </c>
      <c r="D167" s="192">
        <f t="shared" si="18"/>
        <v>2023</v>
      </c>
      <c r="E167" s="192" t="e">
        <f t="shared" si="19"/>
        <v>#VALUE!</v>
      </c>
      <c r="F167" s="192" t="str">
        <f t="shared" si="20"/>
        <v>2050(f)</v>
      </c>
      <c r="G167" s="192">
        <f t="shared" si="21"/>
        <v>2023</v>
      </c>
      <c r="H167" s="192">
        <f t="shared" si="22"/>
        <v>2050</v>
      </c>
      <c r="I167" s="192" t="s">
        <v>1474</v>
      </c>
      <c r="J167" s="190">
        <f t="shared" si="23"/>
        <v>28</v>
      </c>
    </row>
    <row r="168" spans="1:10" x14ac:dyDescent="0.2">
      <c r="A168" s="63">
        <f>'Data Catalogue 2023_RSS'!A169</f>
        <v>167</v>
      </c>
      <c r="B168" s="63" t="str">
        <f>'Data Catalogue 2023_RSS'!D169</f>
        <v>43.2</v>
      </c>
      <c r="C168" s="63" t="str">
        <f>'Data Catalogue 2023_Excel'!T169</f>
        <v>2023 - 2030(f) and 2050(f)</v>
      </c>
      <c r="D168" s="192">
        <f t="shared" si="18"/>
        <v>2023</v>
      </c>
      <c r="E168" s="192" t="e">
        <f t="shared" si="19"/>
        <v>#VALUE!</v>
      </c>
      <c r="F168" s="192" t="str">
        <f t="shared" si="20"/>
        <v>2050(f)</v>
      </c>
      <c r="G168" s="192">
        <f t="shared" si="21"/>
        <v>2023</v>
      </c>
      <c r="H168" s="192">
        <f t="shared" si="22"/>
        <v>2050</v>
      </c>
      <c r="I168" s="192" t="s">
        <v>1468</v>
      </c>
      <c r="J168" s="190">
        <f t="shared" si="23"/>
        <v>28</v>
      </c>
    </row>
    <row r="169" spans="1:10" x14ac:dyDescent="0.2">
      <c r="A169" s="63">
        <f>'Data Catalogue 2023_RSS'!A170</f>
        <v>168</v>
      </c>
      <c r="B169" s="63" t="str">
        <f>'Data Catalogue 2023_RSS'!D170</f>
        <v>44.1</v>
      </c>
      <c r="C169" s="63" t="str">
        <f>'Data Catalogue 2023_Excel'!T170</f>
        <v>2023 - 2030(f) and 2050(f)</v>
      </c>
      <c r="D169" s="192">
        <f t="shared" si="18"/>
        <v>2023</v>
      </c>
      <c r="E169" s="192" t="e">
        <f t="shared" si="19"/>
        <v>#VALUE!</v>
      </c>
      <c r="F169" s="192" t="str">
        <f t="shared" si="20"/>
        <v>2050(f)</v>
      </c>
      <c r="G169" s="192">
        <f t="shared" si="21"/>
        <v>2023</v>
      </c>
      <c r="H169" s="192">
        <f t="shared" si="22"/>
        <v>2050</v>
      </c>
      <c r="I169" s="192" t="s">
        <v>1474</v>
      </c>
      <c r="J169" s="190">
        <f t="shared" si="23"/>
        <v>28</v>
      </c>
    </row>
    <row r="170" spans="1:10" x14ac:dyDescent="0.2">
      <c r="A170" s="63">
        <f>'Data Catalogue 2023_RSS'!A171</f>
        <v>169</v>
      </c>
      <c r="B170" s="63" t="str">
        <f>'Data Catalogue 2023_RSS'!D171</f>
        <v>44.2</v>
      </c>
      <c r="C170" s="63" t="str">
        <f>'Data Catalogue 2023_Excel'!T171</f>
        <v>2023 - 2030(f) and 2050(f)</v>
      </c>
      <c r="D170" s="192">
        <f t="shared" si="18"/>
        <v>2023</v>
      </c>
      <c r="E170" s="192" t="e">
        <f t="shared" si="19"/>
        <v>#VALUE!</v>
      </c>
      <c r="F170" s="192" t="str">
        <f t="shared" si="20"/>
        <v>2050(f)</v>
      </c>
      <c r="G170" s="192">
        <f t="shared" si="21"/>
        <v>2023</v>
      </c>
      <c r="H170" s="192">
        <f t="shared" si="22"/>
        <v>2050</v>
      </c>
      <c r="I170" s="192" t="s">
        <v>1474</v>
      </c>
      <c r="J170" s="190">
        <f t="shared" si="23"/>
        <v>28</v>
      </c>
    </row>
    <row r="171" spans="1:10" x14ac:dyDescent="0.2">
      <c r="A171" s="63">
        <f>'Data Catalogue 2023_RSS'!A172</f>
        <v>170</v>
      </c>
      <c r="B171" s="63" t="str">
        <f>'Data Catalogue 2023_RSS'!D172</f>
        <v>45.1</v>
      </c>
      <c r="C171" s="63" t="str">
        <f>'Data Catalogue 2023_Excel'!T172</f>
        <v>Not available</v>
      </c>
      <c r="D171" s="192" t="str">
        <f t="shared" si="18"/>
        <v>N/A</v>
      </c>
      <c r="E171" s="192" t="str">
        <f t="shared" si="19"/>
        <v>N/A</v>
      </c>
      <c r="F171" s="192" t="str">
        <f t="shared" si="20"/>
        <v xml:space="preserve"> </v>
      </c>
      <c r="G171" s="192">
        <f t="shared" si="21"/>
        <v>0</v>
      </c>
      <c r="H171" s="192">
        <f t="shared" si="22"/>
        <v>0</v>
      </c>
      <c r="I171" s="192" t="s">
        <v>1474</v>
      </c>
      <c r="J171" s="190">
        <f t="shared" si="23"/>
        <v>0</v>
      </c>
    </row>
    <row r="172" spans="1:10" x14ac:dyDescent="0.2">
      <c r="A172" s="63">
        <f>'Data Catalogue 2023_RSS'!A173</f>
        <v>171</v>
      </c>
      <c r="B172" s="63" t="str">
        <f>'Data Catalogue 2023_RSS'!D173</f>
        <v>46.1</v>
      </c>
      <c r="C172" s="63" t="str">
        <f>'Data Catalogue 2023_Excel'!T173</f>
        <v>2020-2022</v>
      </c>
      <c r="D172" s="192">
        <f t="shared" si="18"/>
        <v>2020</v>
      </c>
      <c r="E172" s="192">
        <f t="shared" si="19"/>
        <v>2022</v>
      </c>
      <c r="F172" s="192" t="str">
        <f t="shared" si="20"/>
        <v xml:space="preserve"> </v>
      </c>
      <c r="G172" s="192">
        <f t="shared" si="21"/>
        <v>2020</v>
      </c>
      <c r="H172" s="192">
        <f t="shared" si="22"/>
        <v>2022</v>
      </c>
      <c r="I172" s="192" t="s">
        <v>1471</v>
      </c>
      <c r="J172" s="190">
        <f t="shared" si="23"/>
        <v>3</v>
      </c>
    </row>
    <row r="173" spans="1:10" x14ac:dyDescent="0.2">
      <c r="A173" s="63">
        <f>'Data Catalogue 2023_RSS'!A174</f>
        <v>172</v>
      </c>
      <c r="B173" s="63" t="str">
        <f>'Data Catalogue 2023_RSS'!D174</f>
        <v>46.2</v>
      </c>
      <c r="C173" s="63" t="str">
        <f>'Data Catalogue 2023_Excel'!T174</f>
        <v>1990-2020</v>
      </c>
      <c r="D173" s="192">
        <f t="shared" si="18"/>
        <v>1990</v>
      </c>
      <c r="E173" s="192">
        <f t="shared" si="19"/>
        <v>2020</v>
      </c>
      <c r="F173" s="192" t="str">
        <f t="shared" si="20"/>
        <v xml:space="preserve"> </v>
      </c>
      <c r="G173" s="192">
        <f t="shared" si="21"/>
        <v>1990</v>
      </c>
      <c r="H173" s="192">
        <f t="shared" si="22"/>
        <v>2020</v>
      </c>
      <c r="I173" s="192" t="s">
        <v>1474</v>
      </c>
      <c r="J173" s="190">
        <f t="shared" si="23"/>
        <v>31</v>
      </c>
    </row>
    <row r="174" spans="1:10" x14ac:dyDescent="0.2">
      <c r="A174" s="63">
        <f>'Data Catalogue 2023_RSS'!A175</f>
        <v>173</v>
      </c>
      <c r="B174" s="63" t="str">
        <f>'Data Catalogue 2023_RSS'!D175</f>
        <v>47.1</v>
      </c>
      <c r="C174" s="63" t="str">
        <f>'Data Catalogue 2023_Excel'!T175</f>
        <v>2020-2022</v>
      </c>
      <c r="D174" s="192">
        <f t="shared" si="18"/>
        <v>2020</v>
      </c>
      <c r="E174" s="192">
        <f t="shared" si="19"/>
        <v>2022</v>
      </c>
      <c r="F174" s="192" t="str">
        <f t="shared" si="20"/>
        <v xml:space="preserve"> </v>
      </c>
      <c r="G174" s="192">
        <f t="shared" si="21"/>
        <v>2020</v>
      </c>
      <c r="H174" s="192">
        <f t="shared" si="22"/>
        <v>2022</v>
      </c>
      <c r="I174" s="192" t="s">
        <v>1474</v>
      </c>
      <c r="J174" s="190">
        <f t="shared" si="23"/>
        <v>3</v>
      </c>
    </row>
    <row r="175" spans="1:10" x14ac:dyDescent="0.2">
      <c r="A175" s="63">
        <f>'Data Catalogue 2023_RSS'!A176</f>
        <v>174</v>
      </c>
      <c r="B175" s="63" t="str">
        <f>'Data Catalogue 2023_RSS'!D176</f>
        <v>47.2</v>
      </c>
      <c r="C175" s="63" t="str">
        <f>'Data Catalogue 2023_Excel'!T176</f>
        <v>1990-2020</v>
      </c>
      <c r="D175" s="192">
        <f t="shared" si="18"/>
        <v>1990</v>
      </c>
      <c r="E175" s="192">
        <f t="shared" si="19"/>
        <v>2020</v>
      </c>
      <c r="F175" s="192" t="str">
        <f t="shared" si="20"/>
        <v xml:space="preserve"> </v>
      </c>
      <c r="G175" s="192">
        <f t="shared" si="21"/>
        <v>1990</v>
      </c>
      <c r="H175" s="192">
        <f t="shared" si="22"/>
        <v>2020</v>
      </c>
      <c r="I175" s="192" t="s">
        <v>1474</v>
      </c>
      <c r="J175" s="190">
        <f t="shared" si="23"/>
        <v>31</v>
      </c>
    </row>
    <row r="176" spans="1:10" x14ac:dyDescent="0.2">
      <c r="A176" s="63">
        <f>'Data Catalogue 2023_RSS'!A177</f>
        <v>175</v>
      </c>
      <c r="B176" s="63" t="str">
        <f>'Data Catalogue 2023_RSS'!D177</f>
        <v>48.1</v>
      </c>
      <c r="C176" s="63" t="str">
        <f>'Data Catalogue 2023_Excel'!T177</f>
        <v>2020-2022</v>
      </c>
      <c r="D176" s="192">
        <f t="shared" si="18"/>
        <v>2020</v>
      </c>
      <c r="E176" s="192">
        <f t="shared" si="19"/>
        <v>2022</v>
      </c>
      <c r="F176" s="192" t="str">
        <f t="shared" si="20"/>
        <v xml:space="preserve"> </v>
      </c>
      <c r="G176" s="192">
        <f t="shared" si="21"/>
        <v>2020</v>
      </c>
      <c r="H176" s="192">
        <f t="shared" si="22"/>
        <v>2022</v>
      </c>
      <c r="I176" s="192" t="s">
        <v>1474</v>
      </c>
      <c r="J176" s="190">
        <f t="shared" si="23"/>
        <v>3</v>
      </c>
    </row>
    <row r="177" spans="1:10" x14ac:dyDescent="0.2">
      <c r="A177" s="63">
        <f>'Data Catalogue 2023_RSS'!A178</f>
        <v>176</v>
      </c>
      <c r="B177" s="63" t="str">
        <f>'Data Catalogue 2023_RSS'!D178</f>
        <v>48.2</v>
      </c>
      <c r="C177" s="63" t="str">
        <f>'Data Catalogue 2023_Excel'!T178</f>
        <v>1990-2020</v>
      </c>
      <c r="D177" s="192">
        <f t="shared" si="18"/>
        <v>1990</v>
      </c>
      <c r="E177" s="192">
        <f t="shared" si="19"/>
        <v>2020</v>
      </c>
      <c r="F177" s="192" t="str">
        <f t="shared" si="20"/>
        <v xml:space="preserve"> </v>
      </c>
      <c r="G177" s="192">
        <f t="shared" si="21"/>
        <v>1990</v>
      </c>
      <c r="H177" s="192">
        <f t="shared" si="22"/>
        <v>2020</v>
      </c>
      <c r="I177" s="192" t="s">
        <v>1474</v>
      </c>
      <c r="J177" s="190">
        <f t="shared" si="23"/>
        <v>31</v>
      </c>
    </row>
    <row r="178" spans="1:10" x14ac:dyDescent="0.2">
      <c r="A178" s="63">
        <f>'Data Catalogue 2023_RSS'!A179</f>
        <v>177</v>
      </c>
      <c r="B178" s="63" t="str">
        <f>'Data Catalogue 2023_RSS'!D179</f>
        <v>49.1</v>
      </c>
      <c r="C178" s="63" t="str">
        <f>'Data Catalogue 2023_Excel'!T179</f>
        <v>Not available</v>
      </c>
      <c r="D178" s="192" t="str">
        <f t="shared" si="18"/>
        <v>N/A</v>
      </c>
      <c r="E178" s="192" t="str">
        <f t="shared" si="19"/>
        <v>N/A</v>
      </c>
      <c r="F178" s="192" t="str">
        <f t="shared" si="20"/>
        <v xml:space="preserve"> </v>
      </c>
      <c r="G178" s="192">
        <f t="shared" si="21"/>
        <v>0</v>
      </c>
      <c r="H178" s="192">
        <f t="shared" si="22"/>
        <v>0</v>
      </c>
      <c r="I178" s="192" t="s">
        <v>1474</v>
      </c>
      <c r="J178" s="190">
        <f t="shared" si="23"/>
        <v>0</v>
      </c>
    </row>
    <row r="179" spans="1:10" x14ac:dyDescent="0.2">
      <c r="A179" s="63">
        <f>'Data Catalogue 2023_RSS'!A180</f>
        <v>178</v>
      </c>
      <c r="B179" s="63" t="str">
        <f>'Data Catalogue 2023_RSS'!D180</f>
        <v>50.1</v>
      </c>
      <c r="C179" s="63" t="str">
        <f>'Data Catalogue 2023_Excel'!T180</f>
        <v>1880-2022</v>
      </c>
      <c r="D179" s="192">
        <f t="shared" si="18"/>
        <v>1880</v>
      </c>
      <c r="E179" s="192">
        <f t="shared" si="19"/>
        <v>2022</v>
      </c>
      <c r="F179" s="192" t="str">
        <f t="shared" si="20"/>
        <v xml:space="preserve"> </v>
      </c>
      <c r="G179" s="192">
        <f t="shared" si="21"/>
        <v>1880</v>
      </c>
      <c r="H179" s="192">
        <f t="shared" si="22"/>
        <v>2022</v>
      </c>
      <c r="I179" s="192" t="s">
        <v>1469</v>
      </c>
      <c r="J179" s="190">
        <f t="shared" si="23"/>
        <v>143</v>
      </c>
    </row>
    <row r="180" spans="1:10" x14ac:dyDescent="0.2">
      <c r="A180" s="63">
        <f>'Data Catalogue 2023_RSS'!A181</f>
        <v>179</v>
      </c>
      <c r="B180" s="63" t="str">
        <f>'Data Catalogue 2023_RSS'!D181</f>
        <v>50.2</v>
      </c>
      <c r="C180" s="63" t="str">
        <f>'Data Catalogue 2023_Excel'!T181</f>
        <v>2020 - 2099</v>
      </c>
      <c r="D180" s="192">
        <f t="shared" si="18"/>
        <v>2020</v>
      </c>
      <c r="E180" s="192">
        <f t="shared" si="19"/>
        <v>2099</v>
      </c>
      <c r="F180" s="192" t="str">
        <f t="shared" si="20"/>
        <v xml:space="preserve"> </v>
      </c>
      <c r="G180" s="192">
        <f t="shared" si="21"/>
        <v>2020</v>
      </c>
      <c r="H180" s="192">
        <f t="shared" si="22"/>
        <v>2099</v>
      </c>
      <c r="I180" s="192" t="s">
        <v>1474</v>
      </c>
      <c r="J180" s="190">
        <f t="shared" si="23"/>
        <v>80</v>
      </c>
    </row>
    <row r="181" spans="1:10" x14ac:dyDescent="0.2">
      <c r="A181" s="63">
        <f>'Data Catalogue 2023_RSS'!A182</f>
        <v>180</v>
      </c>
      <c r="B181" s="63" t="str">
        <f>'Data Catalogue 2023_RSS'!D182</f>
        <v>50.3</v>
      </c>
      <c r="C181" s="63" t="str">
        <f>'Data Catalogue 2023_Excel'!T182</f>
        <v>2009-2022</v>
      </c>
      <c r="D181" s="192">
        <f t="shared" si="18"/>
        <v>2009</v>
      </c>
      <c r="E181" s="192">
        <f t="shared" si="19"/>
        <v>2022</v>
      </c>
      <c r="F181" s="192" t="str">
        <f t="shared" si="20"/>
        <v xml:space="preserve"> </v>
      </c>
      <c r="G181" s="192">
        <f t="shared" si="21"/>
        <v>2009</v>
      </c>
      <c r="H181" s="192">
        <f t="shared" si="22"/>
        <v>2022</v>
      </c>
      <c r="I181" s="192" t="s">
        <v>1474</v>
      </c>
      <c r="J181" s="190">
        <f t="shared" si="23"/>
        <v>14</v>
      </c>
    </row>
    <row r="182" spans="1:10" x14ac:dyDescent="0.2">
      <c r="A182" s="63">
        <f>'Data Catalogue 2023_RSS'!A183</f>
        <v>181</v>
      </c>
      <c r="B182" s="63" t="str">
        <f>'Data Catalogue 2023_RSS'!D183</f>
        <v>50.4</v>
      </c>
      <c r="C182" s="63" t="str">
        <f>'Data Catalogue 2023_Excel'!T183</f>
        <v>2016-2020</v>
      </c>
      <c r="D182" s="192">
        <f t="shared" si="18"/>
        <v>2016</v>
      </c>
      <c r="E182" s="192">
        <v>2023</v>
      </c>
      <c r="F182" s="192" t="str">
        <f t="shared" si="20"/>
        <v xml:space="preserve"> </v>
      </c>
      <c r="G182" s="192">
        <f t="shared" si="21"/>
        <v>2016</v>
      </c>
      <c r="H182" s="192">
        <f t="shared" si="22"/>
        <v>2023</v>
      </c>
      <c r="I182" s="192" t="s">
        <v>1471</v>
      </c>
      <c r="J182" s="190">
        <f t="shared" si="23"/>
        <v>8</v>
      </c>
    </row>
    <row r="183" spans="1:10" x14ac:dyDescent="0.2">
      <c r="A183" s="63">
        <f>'Data Catalogue 2023_RSS'!A184</f>
        <v>182</v>
      </c>
      <c r="B183" s="63" t="str">
        <f>'Data Catalogue 2023_RSS'!D184</f>
        <v>50.5</v>
      </c>
      <c r="C183" s="63" t="str">
        <f>'Data Catalogue 2023_Excel'!T184</f>
        <v>1991-2020</v>
      </c>
      <c r="D183" s="192">
        <f t="shared" si="18"/>
        <v>1991</v>
      </c>
      <c r="E183" s="192">
        <f t="shared" si="19"/>
        <v>2020</v>
      </c>
      <c r="F183" s="192" t="str">
        <f t="shared" si="20"/>
        <v xml:space="preserve"> </v>
      </c>
      <c r="G183" s="192">
        <f t="shared" si="21"/>
        <v>1991</v>
      </c>
      <c r="H183" s="192">
        <f t="shared" si="22"/>
        <v>2020</v>
      </c>
      <c r="I183" s="192" t="s">
        <v>1471</v>
      </c>
      <c r="J183" s="190">
        <f t="shared" si="23"/>
        <v>30</v>
      </c>
    </row>
    <row r="184" spans="1:10" x14ac:dyDescent="0.2">
      <c r="A184" s="63">
        <f>'Data Catalogue 2023_RSS'!A185</f>
        <v>183</v>
      </c>
      <c r="B184" s="63" t="str">
        <f>'Data Catalogue 2023_RSS'!D185</f>
        <v>50.6</v>
      </c>
      <c r="C184" s="63" t="str">
        <f>'Data Catalogue 2023_Excel'!T185</f>
        <v>Present</v>
      </c>
      <c r="D184" s="192" t="str">
        <f t="shared" si="18"/>
        <v>N/A</v>
      </c>
      <c r="E184" s="192" t="str">
        <f t="shared" si="19"/>
        <v>N/A</v>
      </c>
      <c r="F184" s="192" t="str">
        <f t="shared" si="20"/>
        <v xml:space="preserve"> </v>
      </c>
      <c r="G184" s="192">
        <f t="shared" si="21"/>
        <v>0</v>
      </c>
      <c r="H184" s="192">
        <f t="shared" si="22"/>
        <v>0</v>
      </c>
      <c r="I184" s="192" t="s">
        <v>1474</v>
      </c>
      <c r="J184" s="190">
        <f t="shared" si="23"/>
        <v>0</v>
      </c>
    </row>
    <row r="185" spans="1:10" x14ac:dyDescent="0.2">
      <c r="A185" s="63">
        <f>'Data Catalogue 2023_RSS'!A186</f>
        <v>184</v>
      </c>
      <c r="B185" s="63" t="str">
        <f>'Data Catalogue 2023_RSS'!D186</f>
        <v>50.7</v>
      </c>
      <c r="C185" s="63" t="str">
        <f>'Data Catalogue 2023_Excel'!T186</f>
        <v>2020 - 2099</v>
      </c>
      <c r="D185" s="192">
        <f t="shared" si="18"/>
        <v>2020</v>
      </c>
      <c r="E185" s="192">
        <f t="shared" si="19"/>
        <v>2099</v>
      </c>
      <c r="F185" s="192" t="str">
        <f t="shared" si="20"/>
        <v xml:space="preserve"> </v>
      </c>
      <c r="G185" s="192">
        <f t="shared" si="21"/>
        <v>2020</v>
      </c>
      <c r="H185" s="192">
        <f t="shared" si="22"/>
        <v>2099</v>
      </c>
      <c r="I185" s="192" t="s">
        <v>1485</v>
      </c>
      <c r="J185" s="190">
        <f t="shared" si="23"/>
        <v>80</v>
      </c>
    </row>
    <row r="186" spans="1:10" x14ac:dyDescent="0.2">
      <c r="A186" s="63">
        <f>'Data Catalogue 2023_RSS'!A187</f>
        <v>185</v>
      </c>
      <c r="B186" s="63" t="str">
        <f>'Data Catalogue 2023_RSS'!D187</f>
        <v>51.1</v>
      </c>
      <c r="C186" s="63" t="str">
        <f>'Data Catalogue 2023_Excel'!T187</f>
        <v>2020-2050</v>
      </c>
      <c r="D186" s="192">
        <f t="shared" si="18"/>
        <v>2020</v>
      </c>
      <c r="E186" s="192">
        <f t="shared" si="19"/>
        <v>2050</v>
      </c>
      <c r="F186" s="192" t="str">
        <f t="shared" si="20"/>
        <v xml:space="preserve"> </v>
      </c>
      <c r="G186" s="192">
        <f t="shared" si="21"/>
        <v>2020</v>
      </c>
      <c r="H186" s="192">
        <f t="shared" si="22"/>
        <v>2050</v>
      </c>
      <c r="I186" s="192" t="s">
        <v>1485</v>
      </c>
      <c r="J186" s="190">
        <f t="shared" si="23"/>
        <v>31</v>
      </c>
    </row>
    <row r="187" spans="1:10" x14ac:dyDescent="0.2">
      <c r="A187" s="63">
        <f>'Data Catalogue 2023_RSS'!A188</f>
        <v>186</v>
      </c>
      <c r="B187" s="63" t="str">
        <f>'Data Catalogue 2023_RSS'!D188</f>
        <v>51.2</v>
      </c>
      <c r="C187" s="63" t="str">
        <f>'Data Catalogue 2023_Excel'!T188</f>
        <v>2020-2100</v>
      </c>
      <c r="D187" s="192">
        <f t="shared" si="18"/>
        <v>2020</v>
      </c>
      <c r="E187" s="192">
        <f t="shared" si="19"/>
        <v>2100</v>
      </c>
      <c r="F187" s="192" t="str">
        <f t="shared" si="20"/>
        <v xml:space="preserve"> </v>
      </c>
      <c r="G187" s="192">
        <f t="shared" si="21"/>
        <v>2020</v>
      </c>
      <c r="H187" s="192">
        <f t="shared" si="22"/>
        <v>2100</v>
      </c>
      <c r="I187" s="192" t="s">
        <v>1485</v>
      </c>
      <c r="J187" s="190">
        <f t="shared" si="23"/>
        <v>81</v>
      </c>
    </row>
    <row r="188" spans="1:10" x14ac:dyDescent="0.2">
      <c r="A188" s="63">
        <f>'Data Catalogue 2023_RSS'!A189</f>
        <v>187</v>
      </c>
      <c r="B188" s="63" t="str">
        <f>'Data Catalogue 2023_RSS'!D189</f>
        <v>51.3</v>
      </c>
      <c r="C188" s="63" t="str">
        <f>'Data Catalogue 2023_Excel'!T189</f>
        <v>1993-2015</v>
      </c>
      <c r="D188" s="192">
        <f t="shared" si="18"/>
        <v>1993</v>
      </c>
      <c r="E188" s="192">
        <f t="shared" si="19"/>
        <v>2015</v>
      </c>
      <c r="F188" s="192" t="str">
        <f t="shared" si="20"/>
        <v xml:space="preserve"> </v>
      </c>
      <c r="G188" s="192">
        <f t="shared" si="21"/>
        <v>1993</v>
      </c>
      <c r="H188" s="192">
        <f t="shared" si="22"/>
        <v>2015</v>
      </c>
      <c r="I188" s="192" t="s">
        <v>1474</v>
      </c>
      <c r="J188" s="190">
        <f t="shared" si="23"/>
        <v>23</v>
      </c>
    </row>
    <row r="189" spans="1:10" x14ac:dyDescent="0.2">
      <c r="A189" s="63">
        <f>'Data Catalogue 2023_RSS'!A190</f>
        <v>188</v>
      </c>
      <c r="B189" s="63" t="str">
        <f>'Data Catalogue 2023_RSS'!D190</f>
        <v>51.4</v>
      </c>
      <c r="C189" s="63" t="str">
        <f>'Data Catalogue 2023_Excel'!T190</f>
        <v>2020-2100</v>
      </c>
      <c r="D189" s="192">
        <f t="shared" si="18"/>
        <v>2020</v>
      </c>
      <c r="E189" s="192">
        <f t="shared" si="19"/>
        <v>2100</v>
      </c>
      <c r="F189" s="192" t="str">
        <f t="shared" si="20"/>
        <v xml:space="preserve"> </v>
      </c>
      <c r="G189" s="192">
        <f t="shared" si="21"/>
        <v>2020</v>
      </c>
      <c r="H189" s="192">
        <f t="shared" si="22"/>
        <v>2100</v>
      </c>
      <c r="I189" s="192" t="s">
        <v>1478</v>
      </c>
      <c r="J189" s="190">
        <f t="shared" si="23"/>
        <v>81</v>
      </c>
    </row>
    <row r="190" spans="1:10" x14ac:dyDescent="0.2">
      <c r="A190" s="63">
        <f>'Data Catalogue 2023_RSS'!A191</f>
        <v>189</v>
      </c>
      <c r="B190" s="63" t="str">
        <f>'Data Catalogue 2023_RSS'!D191</f>
        <v>51.5</v>
      </c>
      <c r="C190" s="63" t="str">
        <f>'Data Catalogue 2023_Excel'!T191</f>
        <v>2020-2100</v>
      </c>
      <c r="D190" s="192">
        <f t="shared" si="18"/>
        <v>2020</v>
      </c>
      <c r="E190" s="192">
        <f t="shared" si="19"/>
        <v>2100</v>
      </c>
      <c r="F190" s="192" t="str">
        <f t="shared" si="20"/>
        <v xml:space="preserve"> </v>
      </c>
      <c r="G190" s="192">
        <f t="shared" si="21"/>
        <v>2020</v>
      </c>
      <c r="H190" s="192">
        <f t="shared" si="22"/>
        <v>2100</v>
      </c>
      <c r="I190" s="192" t="s">
        <v>1485</v>
      </c>
      <c r="J190" s="190">
        <f t="shared" si="23"/>
        <v>81</v>
      </c>
    </row>
    <row r="191" spans="1:10" x14ac:dyDescent="0.2">
      <c r="A191" s="63">
        <f>'Data Catalogue 2023_RSS'!A192</f>
        <v>190</v>
      </c>
      <c r="B191" s="63" t="str">
        <f>'Data Catalogue 2023_RSS'!D192</f>
        <v>52.1</v>
      </c>
      <c r="C191" s="63" t="str">
        <f>'Data Catalogue 2023_Excel'!T192</f>
        <v>1995-2100</v>
      </c>
      <c r="D191" s="192">
        <f t="shared" si="18"/>
        <v>1995</v>
      </c>
      <c r="E191" s="192">
        <f t="shared" si="19"/>
        <v>2100</v>
      </c>
      <c r="F191" s="192" t="str">
        <f t="shared" si="20"/>
        <v xml:space="preserve"> </v>
      </c>
      <c r="G191" s="192">
        <f t="shared" si="21"/>
        <v>1995</v>
      </c>
      <c r="H191" s="192">
        <f t="shared" si="22"/>
        <v>2100</v>
      </c>
      <c r="I191" s="192" t="s">
        <v>1182</v>
      </c>
      <c r="J191" s="190">
        <f t="shared" si="23"/>
        <v>106</v>
      </c>
    </row>
    <row r="192" spans="1:10" x14ac:dyDescent="0.2">
      <c r="A192" s="63">
        <f>'Data Catalogue 2023_RSS'!A193</f>
        <v>191</v>
      </c>
      <c r="B192" s="63" t="str">
        <f>'Data Catalogue 2023_RSS'!D193</f>
        <v>52.2</v>
      </c>
      <c r="C192" s="63" t="str">
        <f>'Data Catalogue 2023_Excel'!T193</f>
        <v>Present</v>
      </c>
      <c r="D192" s="192" t="str">
        <f t="shared" si="18"/>
        <v>N/A</v>
      </c>
      <c r="E192" s="192" t="str">
        <f t="shared" si="19"/>
        <v>N/A</v>
      </c>
      <c r="F192" s="192" t="str">
        <f t="shared" si="20"/>
        <v xml:space="preserve"> </v>
      </c>
      <c r="G192" s="192">
        <f t="shared" si="21"/>
        <v>0</v>
      </c>
      <c r="H192" s="192">
        <f t="shared" si="22"/>
        <v>0</v>
      </c>
      <c r="I192" s="192" t="s">
        <v>1474</v>
      </c>
      <c r="J192" s="190">
        <f t="shared" si="23"/>
        <v>0</v>
      </c>
    </row>
    <row r="193" spans="1:10" x14ac:dyDescent="0.2">
      <c r="A193" s="63">
        <f>'Data Catalogue 2023_RSS'!A194</f>
        <v>192</v>
      </c>
      <c r="B193" s="63" t="str">
        <f>'Data Catalogue 2023_RSS'!D194</f>
        <v>52.3</v>
      </c>
      <c r="C193" s="63" t="str">
        <f>'Data Catalogue 2023_Excel'!T194</f>
        <v>2004-2021</v>
      </c>
      <c r="D193" s="192">
        <f t="shared" si="18"/>
        <v>2004</v>
      </c>
      <c r="E193" s="192">
        <f t="shared" si="19"/>
        <v>2021</v>
      </c>
      <c r="F193" s="192" t="str">
        <f t="shared" si="20"/>
        <v xml:space="preserve"> </v>
      </c>
      <c r="G193" s="192">
        <f t="shared" si="21"/>
        <v>2004</v>
      </c>
      <c r="H193" s="192">
        <f t="shared" si="22"/>
        <v>2021</v>
      </c>
      <c r="I193" s="192" t="s">
        <v>1478</v>
      </c>
      <c r="J193" s="190">
        <f t="shared" si="23"/>
        <v>18</v>
      </c>
    </row>
    <row r="194" spans="1:10" x14ac:dyDescent="0.2">
      <c r="A194" s="63">
        <f>'Data Catalogue 2023_RSS'!A195</f>
        <v>193</v>
      </c>
      <c r="B194" s="63" t="str">
        <f>'Data Catalogue 2023_RSS'!D195</f>
        <v>52.4</v>
      </c>
      <c r="C194" s="63" t="str">
        <f>'Data Catalogue 2023_Excel'!T195</f>
        <v>2016-2020</v>
      </c>
      <c r="D194" s="192">
        <f t="shared" si="18"/>
        <v>2016</v>
      </c>
      <c r="E194" s="192">
        <f t="shared" si="19"/>
        <v>2020</v>
      </c>
      <c r="F194" s="192" t="str">
        <f t="shared" si="20"/>
        <v xml:space="preserve"> </v>
      </c>
      <c r="G194" s="192">
        <f t="shared" si="21"/>
        <v>2016</v>
      </c>
      <c r="H194" s="192">
        <f t="shared" si="22"/>
        <v>2020</v>
      </c>
      <c r="I194" s="192" t="s">
        <v>1471</v>
      </c>
      <c r="J194" s="190">
        <f t="shared" si="23"/>
        <v>5</v>
      </c>
    </row>
    <row r="195" spans="1:10" x14ac:dyDescent="0.2">
      <c r="A195" s="63">
        <f>'Data Catalogue 2023_RSS'!A196</f>
        <v>194</v>
      </c>
      <c r="B195" s="63" t="str">
        <f>'Data Catalogue 2023_RSS'!D196</f>
        <v>52.5</v>
      </c>
      <c r="C195" s="63" t="str">
        <f>'Data Catalogue 2023_Excel'!T196</f>
        <v>2009-2021</v>
      </c>
      <c r="D195" s="192">
        <f t="shared" ref="D195:D258" si="24">IFERROR(LEFT(C195,4)*1,"N/A")</f>
        <v>2009</v>
      </c>
      <c r="E195" s="192">
        <f t="shared" ref="E195:E258" si="25">IF(D195="N/A","N/A",IF(RIGHT(C195,4)="rent",2023,RIGHT(C195,4)*1))</f>
        <v>2021</v>
      </c>
      <c r="F195" s="192" t="str">
        <f t="shared" ref="F195:F258" si="26">IF(RIGHT(C195,3)="(f)",RIGHT(C195,7)," ")</f>
        <v xml:space="preserve"> </v>
      </c>
      <c r="G195" s="192">
        <f t="shared" ref="G195:G258" si="27">IFERROR(D195*1,0)</f>
        <v>2009</v>
      </c>
      <c r="H195" s="192">
        <f t="shared" ref="H195:H258" si="28">IFERROR(IFERROR(E195*1,LEFT(F195,4)*1),0)</f>
        <v>2021</v>
      </c>
      <c r="I195" s="192" t="s">
        <v>1474</v>
      </c>
      <c r="J195" s="190">
        <f t="shared" ref="J195:J258" si="29">IF(H195=0,0,H195-G195+1)</f>
        <v>13</v>
      </c>
    </row>
    <row r="196" spans="1:10" x14ac:dyDescent="0.2">
      <c r="A196" s="63">
        <f>'Data Catalogue 2023_RSS'!A197</f>
        <v>195</v>
      </c>
      <c r="B196" s="63" t="str">
        <f>'Data Catalogue 2023_RSS'!D197</f>
        <v>53.1</v>
      </c>
      <c r="C196" s="63" t="str">
        <f>'Data Catalogue 2023_Excel'!T197</f>
        <v>1995-2100</v>
      </c>
      <c r="D196" s="192">
        <f t="shared" si="24"/>
        <v>1995</v>
      </c>
      <c r="E196" s="192">
        <f t="shared" si="25"/>
        <v>2100</v>
      </c>
      <c r="F196" s="192" t="str">
        <f t="shared" si="26"/>
        <v xml:space="preserve"> </v>
      </c>
      <c r="G196" s="192">
        <f t="shared" si="27"/>
        <v>1995</v>
      </c>
      <c r="H196" s="192">
        <f t="shared" si="28"/>
        <v>2100</v>
      </c>
      <c r="I196" s="192" t="s">
        <v>1485</v>
      </c>
      <c r="J196" s="190">
        <f t="shared" si="29"/>
        <v>106</v>
      </c>
    </row>
    <row r="197" spans="1:10" x14ac:dyDescent="0.2">
      <c r="A197" s="63">
        <f>'Data Catalogue 2023_RSS'!A198</f>
        <v>196</v>
      </c>
      <c r="B197" s="63" t="str">
        <f>'Data Catalogue 2023_RSS'!D198</f>
        <v>53.2</v>
      </c>
      <c r="C197" s="63" t="str">
        <f>'Data Catalogue 2023_Excel'!T198</f>
        <v>2015-2100(f)</v>
      </c>
      <c r="D197" s="192">
        <f t="shared" si="24"/>
        <v>2015</v>
      </c>
      <c r="E197" s="192" t="e">
        <f t="shared" si="25"/>
        <v>#VALUE!</v>
      </c>
      <c r="F197" s="192" t="str">
        <f t="shared" si="26"/>
        <v>2100(f)</v>
      </c>
      <c r="G197" s="192">
        <f t="shared" si="27"/>
        <v>2015</v>
      </c>
      <c r="H197" s="192">
        <f t="shared" si="28"/>
        <v>2100</v>
      </c>
      <c r="I197" s="192" t="s">
        <v>1485</v>
      </c>
      <c r="J197" s="190">
        <f t="shared" si="29"/>
        <v>86</v>
      </c>
    </row>
    <row r="198" spans="1:10" x14ac:dyDescent="0.2">
      <c r="A198" s="63">
        <f>'Data Catalogue 2023_RSS'!A199</f>
        <v>197</v>
      </c>
      <c r="B198" s="63" t="str">
        <f>'Data Catalogue 2023_RSS'!D199</f>
        <v>53.3</v>
      </c>
      <c r="C198" s="63" t="str">
        <f>'Data Catalogue 2023_Excel'!T199</f>
        <v>1900 - 2023</v>
      </c>
      <c r="D198" s="192">
        <f t="shared" si="24"/>
        <v>1900</v>
      </c>
      <c r="E198" s="192">
        <f t="shared" si="25"/>
        <v>2023</v>
      </c>
      <c r="F198" s="192" t="str">
        <f t="shared" si="26"/>
        <v xml:space="preserve"> </v>
      </c>
      <c r="G198" s="192">
        <f t="shared" si="27"/>
        <v>1900</v>
      </c>
      <c r="H198" s="192">
        <f t="shared" si="28"/>
        <v>2023</v>
      </c>
      <c r="I198" s="192" t="s">
        <v>1485</v>
      </c>
      <c r="J198" s="190">
        <f t="shared" si="29"/>
        <v>124</v>
      </c>
    </row>
    <row r="199" spans="1:10" x14ac:dyDescent="0.2">
      <c r="A199" s="63">
        <f>'Data Catalogue 2023_RSS'!A200</f>
        <v>198</v>
      </c>
      <c r="B199" s="63" t="str">
        <f>'Data Catalogue 2023_RSS'!D200</f>
        <v>53.4</v>
      </c>
      <c r="C199" s="63" t="str">
        <f>'Data Catalogue 2023_Excel'!T200</f>
        <v>2005- present</v>
      </c>
      <c r="D199" s="192">
        <f t="shared" si="24"/>
        <v>2005</v>
      </c>
      <c r="E199" s="192" t="e">
        <f t="shared" si="25"/>
        <v>#VALUE!</v>
      </c>
      <c r="F199" s="192" t="str">
        <f t="shared" si="26"/>
        <v xml:space="preserve"> </v>
      </c>
      <c r="G199" s="192">
        <f t="shared" si="27"/>
        <v>2005</v>
      </c>
      <c r="H199" s="192">
        <f t="shared" si="28"/>
        <v>0</v>
      </c>
      <c r="I199" s="192" t="s">
        <v>1485</v>
      </c>
      <c r="J199" s="190">
        <f t="shared" si="29"/>
        <v>0</v>
      </c>
    </row>
    <row r="200" spans="1:10" x14ac:dyDescent="0.2">
      <c r="A200" s="63">
        <f>'Data Catalogue 2023_RSS'!A201</f>
        <v>199</v>
      </c>
      <c r="B200" s="63" t="str">
        <f>'Data Catalogue 2023_RSS'!D201</f>
        <v>53.5</v>
      </c>
      <c r="C200" s="63">
        <f>'Data Catalogue 2023_Excel'!T201</f>
        <v>2022</v>
      </c>
      <c r="D200" s="192">
        <f t="shared" si="24"/>
        <v>2022</v>
      </c>
      <c r="E200" s="192">
        <f t="shared" si="25"/>
        <v>2022</v>
      </c>
      <c r="F200" s="192" t="str">
        <f t="shared" si="26"/>
        <v xml:space="preserve"> </v>
      </c>
      <c r="G200" s="192">
        <f t="shared" si="27"/>
        <v>2022</v>
      </c>
      <c r="H200" s="192">
        <f t="shared" si="28"/>
        <v>2022</v>
      </c>
      <c r="I200" s="192" t="s">
        <v>1485</v>
      </c>
      <c r="J200" s="190">
        <f t="shared" si="29"/>
        <v>1</v>
      </c>
    </row>
    <row r="201" spans="1:10" x14ac:dyDescent="0.2">
      <c r="A201" s="63">
        <f>'Data Catalogue 2023_RSS'!A202</f>
        <v>200</v>
      </c>
      <c r="B201" s="63" t="str">
        <f>'Data Catalogue 2023_RSS'!D202</f>
        <v>53.6</v>
      </c>
      <c r="C201" s="63" t="str">
        <f>'Data Catalogue 2023_Excel'!T202</f>
        <v>2000-2018</v>
      </c>
      <c r="D201" s="192">
        <f t="shared" si="24"/>
        <v>2000</v>
      </c>
      <c r="E201" s="192">
        <f t="shared" si="25"/>
        <v>2018</v>
      </c>
      <c r="F201" s="192" t="str">
        <f t="shared" si="26"/>
        <v xml:space="preserve"> </v>
      </c>
      <c r="G201" s="192">
        <f t="shared" si="27"/>
        <v>2000</v>
      </c>
      <c r="H201" s="192">
        <f t="shared" si="28"/>
        <v>2018</v>
      </c>
      <c r="I201" s="192" t="s">
        <v>1469</v>
      </c>
      <c r="J201" s="190">
        <f t="shared" si="29"/>
        <v>19</v>
      </c>
    </row>
    <row r="202" spans="1:10" x14ac:dyDescent="0.2">
      <c r="A202" s="63">
        <f>'Data Catalogue 2023_RSS'!A203</f>
        <v>201</v>
      </c>
      <c r="B202" s="63" t="str">
        <f>'Data Catalogue 2023_RSS'!D203</f>
        <v>54.1</v>
      </c>
      <c r="C202" s="63" t="str">
        <f>'Data Catalogue 2023_Excel'!T203</f>
        <v>1995-2100</v>
      </c>
      <c r="D202" s="192">
        <f t="shared" si="24"/>
        <v>1995</v>
      </c>
      <c r="E202" s="192">
        <f t="shared" si="25"/>
        <v>2100</v>
      </c>
      <c r="F202" s="192" t="str">
        <f t="shared" si="26"/>
        <v xml:space="preserve"> </v>
      </c>
      <c r="G202" s="192">
        <f t="shared" si="27"/>
        <v>1995</v>
      </c>
      <c r="H202" s="192">
        <f t="shared" si="28"/>
        <v>2100</v>
      </c>
      <c r="I202" s="192" t="s">
        <v>1182</v>
      </c>
      <c r="J202" s="190">
        <f t="shared" si="29"/>
        <v>106</v>
      </c>
    </row>
    <row r="203" spans="1:10" x14ac:dyDescent="0.2">
      <c r="A203" s="63">
        <f>'Data Catalogue 2023_RSS'!A204</f>
        <v>202</v>
      </c>
      <c r="B203" s="63" t="str">
        <f>'Data Catalogue 2023_RSS'!D204</f>
        <v>54.2</v>
      </c>
      <c r="C203" s="63" t="str">
        <f>'Data Catalogue 2023_Excel'!T204</f>
        <v>2030-2080</v>
      </c>
      <c r="D203" s="192">
        <f t="shared" si="24"/>
        <v>2030</v>
      </c>
      <c r="E203" s="192">
        <f t="shared" si="25"/>
        <v>2080</v>
      </c>
      <c r="F203" s="192" t="str">
        <f t="shared" si="26"/>
        <v xml:space="preserve"> </v>
      </c>
      <c r="G203" s="192">
        <f t="shared" si="27"/>
        <v>2030</v>
      </c>
      <c r="H203" s="192">
        <f t="shared" si="28"/>
        <v>2080</v>
      </c>
      <c r="I203" s="192" t="s">
        <v>1474</v>
      </c>
      <c r="J203" s="190">
        <f t="shared" si="29"/>
        <v>51</v>
      </c>
    </row>
    <row r="204" spans="1:10" x14ac:dyDescent="0.2">
      <c r="A204" s="63">
        <f>'Data Catalogue 2023_RSS'!A205</f>
        <v>203</v>
      </c>
      <c r="B204" s="63" t="str">
        <f>'Data Catalogue 2023_RSS'!D205</f>
        <v>54.3</v>
      </c>
      <c r="C204" s="63" t="str">
        <f>'Data Catalogue 2023_Excel'!T205</f>
        <v>2015-2100(f)</v>
      </c>
      <c r="D204" s="192">
        <f t="shared" si="24"/>
        <v>2015</v>
      </c>
      <c r="E204" s="192" t="e">
        <f t="shared" si="25"/>
        <v>#VALUE!</v>
      </c>
      <c r="F204" s="192" t="str">
        <f t="shared" si="26"/>
        <v>2100(f)</v>
      </c>
      <c r="G204" s="192">
        <f t="shared" si="27"/>
        <v>2015</v>
      </c>
      <c r="H204" s="192">
        <f t="shared" si="28"/>
        <v>2100</v>
      </c>
      <c r="I204" s="192" t="s">
        <v>1485</v>
      </c>
      <c r="J204" s="190">
        <f t="shared" si="29"/>
        <v>86</v>
      </c>
    </row>
    <row r="205" spans="1:10" x14ac:dyDescent="0.2">
      <c r="A205" s="63">
        <f>'Data Catalogue 2023_RSS'!A206</f>
        <v>204</v>
      </c>
      <c r="B205" s="63" t="str">
        <f>'Data Catalogue 2023_RSS'!D206</f>
        <v>54.4</v>
      </c>
      <c r="C205" s="63" t="str">
        <f>'Data Catalogue 2023_Excel'!T206</f>
        <v>2015-2100(f)</v>
      </c>
      <c r="D205" s="192">
        <f t="shared" si="24"/>
        <v>2015</v>
      </c>
      <c r="E205" s="192" t="e">
        <f t="shared" si="25"/>
        <v>#VALUE!</v>
      </c>
      <c r="F205" s="192" t="str">
        <f t="shared" si="26"/>
        <v>2100(f)</v>
      </c>
      <c r="G205" s="192">
        <f t="shared" si="27"/>
        <v>2015</v>
      </c>
      <c r="H205" s="192">
        <f t="shared" si="28"/>
        <v>2100</v>
      </c>
      <c r="I205" s="192" t="s">
        <v>1182</v>
      </c>
      <c r="J205" s="190">
        <f t="shared" si="29"/>
        <v>86</v>
      </c>
    </row>
    <row r="206" spans="1:10" x14ac:dyDescent="0.2">
      <c r="A206" s="63">
        <f>'Data Catalogue 2023_RSS'!A207</f>
        <v>205</v>
      </c>
      <c r="B206" s="63" t="str">
        <f>'Data Catalogue 2023_RSS'!D207</f>
        <v>54.5</v>
      </c>
      <c r="C206" s="63" t="str">
        <f>'Data Catalogue 2023_Excel'!T207</f>
        <v>2015-2100(f)</v>
      </c>
      <c r="D206" s="192">
        <f t="shared" si="24"/>
        <v>2015</v>
      </c>
      <c r="E206" s="192" t="e">
        <f t="shared" si="25"/>
        <v>#VALUE!</v>
      </c>
      <c r="F206" s="192" t="str">
        <f t="shared" si="26"/>
        <v>2100(f)</v>
      </c>
      <c r="G206" s="192">
        <f t="shared" si="27"/>
        <v>2015</v>
      </c>
      <c r="H206" s="192">
        <f t="shared" si="28"/>
        <v>2100</v>
      </c>
      <c r="I206" s="192" t="s">
        <v>1485</v>
      </c>
      <c r="J206" s="190">
        <f t="shared" si="29"/>
        <v>86</v>
      </c>
    </row>
    <row r="207" spans="1:10" x14ac:dyDescent="0.2">
      <c r="A207" s="63">
        <f>'Data Catalogue 2023_RSS'!A208</f>
        <v>206</v>
      </c>
      <c r="B207" s="63" t="str">
        <f>'Data Catalogue 2023_RSS'!D208</f>
        <v>54.6</v>
      </c>
      <c r="C207" s="63" t="str">
        <f>'Data Catalogue 2023_Excel'!T208</f>
        <v>2015-2100(f)</v>
      </c>
      <c r="D207" s="192">
        <f t="shared" si="24"/>
        <v>2015</v>
      </c>
      <c r="E207" s="192" t="e">
        <f t="shared" si="25"/>
        <v>#VALUE!</v>
      </c>
      <c r="F207" s="192" t="str">
        <f t="shared" si="26"/>
        <v>2100(f)</v>
      </c>
      <c r="G207" s="192">
        <f t="shared" si="27"/>
        <v>2015</v>
      </c>
      <c r="H207" s="192">
        <f t="shared" si="28"/>
        <v>2100</v>
      </c>
      <c r="I207" s="192" t="s">
        <v>1485</v>
      </c>
      <c r="J207" s="190">
        <f t="shared" si="29"/>
        <v>86</v>
      </c>
    </row>
    <row r="208" spans="1:10" x14ac:dyDescent="0.2">
      <c r="A208" s="63">
        <f>'Data Catalogue 2023_RSS'!A209</f>
        <v>207</v>
      </c>
      <c r="B208" s="63" t="str">
        <f>'Data Catalogue 2023_RSS'!D209</f>
        <v>54.7</v>
      </c>
      <c r="C208" s="63" t="str">
        <f>'Data Catalogue 2023_Excel'!T209</f>
        <v>1900 - 2023</v>
      </c>
      <c r="D208" s="192">
        <f t="shared" si="24"/>
        <v>1900</v>
      </c>
      <c r="E208" s="192">
        <f t="shared" si="25"/>
        <v>2023</v>
      </c>
      <c r="F208" s="192" t="str">
        <f t="shared" si="26"/>
        <v xml:space="preserve"> </v>
      </c>
      <c r="G208" s="192">
        <f t="shared" si="27"/>
        <v>1900</v>
      </c>
      <c r="H208" s="192">
        <f t="shared" si="28"/>
        <v>2023</v>
      </c>
      <c r="I208" s="192" t="s">
        <v>1485</v>
      </c>
      <c r="J208" s="190">
        <f t="shared" si="29"/>
        <v>124</v>
      </c>
    </row>
    <row r="209" spans="1:10" x14ac:dyDescent="0.2">
      <c r="A209" s="63">
        <f>'Data Catalogue 2023_RSS'!A210</f>
        <v>208</v>
      </c>
      <c r="B209" s="63" t="str">
        <f>'Data Catalogue 2023_RSS'!D210</f>
        <v>54.8</v>
      </c>
      <c r="C209" s="63" t="str">
        <f>'Data Catalogue 2023_Excel'!T210</f>
        <v>Not available</v>
      </c>
      <c r="D209" s="192" t="str">
        <f t="shared" si="24"/>
        <v>N/A</v>
      </c>
      <c r="E209" s="192" t="str">
        <f t="shared" si="25"/>
        <v>N/A</v>
      </c>
      <c r="F209" s="192" t="str">
        <f t="shared" si="26"/>
        <v xml:space="preserve"> </v>
      </c>
      <c r="G209" s="192">
        <f t="shared" si="27"/>
        <v>0</v>
      </c>
      <c r="H209" s="192">
        <f t="shared" si="28"/>
        <v>0</v>
      </c>
      <c r="I209" s="192" t="s">
        <v>1469</v>
      </c>
      <c r="J209" s="190">
        <f t="shared" si="29"/>
        <v>0</v>
      </c>
    </row>
    <row r="210" spans="1:10" x14ac:dyDescent="0.2">
      <c r="A210" s="63">
        <f>'Data Catalogue 2023_RSS'!A211</f>
        <v>209</v>
      </c>
      <c r="B210" s="63" t="str">
        <f>'Data Catalogue 2023_RSS'!D211</f>
        <v>54.9</v>
      </c>
      <c r="C210" s="63" t="str">
        <f>'Data Catalogue 2023_Excel'!T211</f>
        <v>1980-2000</v>
      </c>
      <c r="D210" s="192">
        <f t="shared" si="24"/>
        <v>1980</v>
      </c>
      <c r="E210" s="192">
        <f t="shared" si="25"/>
        <v>2000</v>
      </c>
      <c r="F210" s="192" t="str">
        <f t="shared" si="26"/>
        <v xml:space="preserve"> </v>
      </c>
      <c r="G210" s="192">
        <f t="shared" si="27"/>
        <v>1980</v>
      </c>
      <c r="H210" s="192">
        <f t="shared" si="28"/>
        <v>2000</v>
      </c>
      <c r="I210" s="192" t="s">
        <v>1469</v>
      </c>
      <c r="J210" s="190">
        <f t="shared" si="29"/>
        <v>21</v>
      </c>
    </row>
    <row r="211" spans="1:10" x14ac:dyDescent="0.2">
      <c r="A211" s="63">
        <f>'Data Catalogue 2023_RSS'!A212</f>
        <v>210</v>
      </c>
      <c r="B211" s="63" t="str">
        <f>'Data Catalogue 2023_RSS'!D212</f>
        <v>54.10</v>
      </c>
      <c r="C211" s="63" t="str">
        <f>'Data Catalogue 2023_Excel'!T212</f>
        <v>Upon Update</v>
      </c>
      <c r="D211" s="192" t="str">
        <f t="shared" si="24"/>
        <v>N/A</v>
      </c>
      <c r="E211" s="192" t="str">
        <f t="shared" si="25"/>
        <v>N/A</v>
      </c>
      <c r="F211" s="192" t="str">
        <f t="shared" si="26"/>
        <v xml:space="preserve"> </v>
      </c>
      <c r="G211" s="192">
        <f t="shared" si="27"/>
        <v>0</v>
      </c>
      <c r="H211" s="192">
        <f t="shared" si="28"/>
        <v>0</v>
      </c>
      <c r="I211" s="192" t="s">
        <v>1469</v>
      </c>
      <c r="J211" s="190">
        <f t="shared" si="29"/>
        <v>0</v>
      </c>
    </row>
    <row r="212" spans="1:10" x14ac:dyDescent="0.2">
      <c r="A212" s="63">
        <f>'Data Catalogue 2023_RSS'!A213</f>
        <v>211</v>
      </c>
      <c r="B212" s="63" t="str">
        <f>'Data Catalogue 2023_RSS'!D213</f>
        <v>54.11</v>
      </c>
      <c r="C212" s="63" t="str">
        <f>'Data Catalogue 2023_Excel'!T213</f>
        <v>1980-2000</v>
      </c>
      <c r="D212" s="192">
        <f t="shared" si="24"/>
        <v>1980</v>
      </c>
      <c r="E212" s="192">
        <f t="shared" si="25"/>
        <v>2000</v>
      </c>
      <c r="F212" s="192" t="str">
        <f t="shared" si="26"/>
        <v xml:space="preserve"> </v>
      </c>
      <c r="G212" s="192">
        <f t="shared" si="27"/>
        <v>1980</v>
      </c>
      <c r="H212" s="192">
        <f t="shared" si="28"/>
        <v>2000</v>
      </c>
      <c r="I212" s="192" t="s">
        <v>1469</v>
      </c>
      <c r="J212" s="190">
        <f t="shared" si="29"/>
        <v>21</v>
      </c>
    </row>
    <row r="213" spans="1:10" x14ac:dyDescent="0.2">
      <c r="A213" s="63">
        <f>'Data Catalogue 2023_RSS'!A214</f>
        <v>212</v>
      </c>
      <c r="B213" s="63" t="str">
        <f>'Data Catalogue 2023_RSS'!D214</f>
        <v>54.12</v>
      </c>
      <c r="C213" s="63" t="str">
        <f>'Data Catalogue 2023_Excel'!T214</f>
        <v>2009-2021</v>
      </c>
      <c r="D213" s="192">
        <f t="shared" si="24"/>
        <v>2009</v>
      </c>
      <c r="E213" s="192">
        <f t="shared" si="25"/>
        <v>2021</v>
      </c>
      <c r="F213" s="192" t="str">
        <f t="shared" si="26"/>
        <v xml:space="preserve"> </v>
      </c>
      <c r="G213" s="192">
        <f t="shared" si="27"/>
        <v>2009</v>
      </c>
      <c r="H213" s="192">
        <f t="shared" si="28"/>
        <v>2021</v>
      </c>
      <c r="I213" s="192" t="s">
        <v>1485</v>
      </c>
      <c r="J213" s="190">
        <f t="shared" si="29"/>
        <v>13</v>
      </c>
    </row>
    <row r="214" spans="1:10" x14ac:dyDescent="0.2">
      <c r="A214" s="63">
        <f>'Data Catalogue 2023_RSS'!A215</f>
        <v>213</v>
      </c>
      <c r="B214" s="63" t="str">
        <f>'Data Catalogue 2023_RSS'!D215</f>
        <v>54.13</v>
      </c>
      <c r="C214" s="63" t="str">
        <f>'Data Catalogue 2023_Excel'!T215</f>
        <v>2009-2021</v>
      </c>
      <c r="D214" s="192">
        <f t="shared" si="24"/>
        <v>2009</v>
      </c>
      <c r="E214" s="192">
        <f t="shared" si="25"/>
        <v>2021</v>
      </c>
      <c r="F214" s="192" t="str">
        <f t="shared" si="26"/>
        <v xml:space="preserve"> </v>
      </c>
      <c r="G214" s="192">
        <f t="shared" si="27"/>
        <v>2009</v>
      </c>
      <c r="H214" s="192">
        <f t="shared" si="28"/>
        <v>2021</v>
      </c>
      <c r="I214" s="192" t="s">
        <v>1485</v>
      </c>
      <c r="J214" s="190">
        <f t="shared" si="29"/>
        <v>13</v>
      </c>
    </row>
    <row r="215" spans="1:10" x14ac:dyDescent="0.2">
      <c r="A215" s="63">
        <f>'Data Catalogue 2023_RSS'!A216</f>
        <v>214</v>
      </c>
      <c r="B215" s="63" t="str">
        <f>'Data Catalogue 2023_RSS'!D216</f>
        <v>55.1</v>
      </c>
      <c r="C215" s="63" t="str">
        <f>'Data Catalogue 2023_Excel'!T216</f>
        <v>2002-Present</v>
      </c>
      <c r="D215" s="192">
        <f t="shared" si="24"/>
        <v>2002</v>
      </c>
      <c r="E215" s="192" t="e">
        <f t="shared" si="25"/>
        <v>#VALUE!</v>
      </c>
      <c r="F215" s="192" t="str">
        <f t="shared" si="26"/>
        <v xml:space="preserve"> </v>
      </c>
      <c r="G215" s="192">
        <f t="shared" si="27"/>
        <v>2002</v>
      </c>
      <c r="H215" s="192">
        <f t="shared" si="28"/>
        <v>0</v>
      </c>
      <c r="I215" s="192" t="s">
        <v>1182</v>
      </c>
      <c r="J215" s="190">
        <f t="shared" si="29"/>
        <v>0</v>
      </c>
    </row>
    <row r="216" spans="1:10" x14ac:dyDescent="0.2">
      <c r="A216" s="63">
        <f>'Data Catalogue 2023_RSS'!A217</f>
        <v>215</v>
      </c>
      <c r="B216" s="63" t="str">
        <f>'Data Catalogue 2023_RSS'!D217</f>
        <v>55.2</v>
      </c>
      <c r="C216" s="63" t="str">
        <f>'Data Catalogue 2023_Excel'!T217</f>
        <v>Present</v>
      </c>
      <c r="D216" s="192" t="str">
        <f t="shared" si="24"/>
        <v>N/A</v>
      </c>
      <c r="E216" s="192" t="str">
        <f t="shared" si="25"/>
        <v>N/A</v>
      </c>
      <c r="F216" s="192" t="str">
        <f t="shared" si="26"/>
        <v xml:space="preserve"> </v>
      </c>
      <c r="G216" s="192">
        <f t="shared" si="27"/>
        <v>0</v>
      </c>
      <c r="H216" s="192">
        <f t="shared" si="28"/>
        <v>0</v>
      </c>
      <c r="I216" s="192" t="s">
        <v>1182</v>
      </c>
      <c r="J216" s="190">
        <f t="shared" si="29"/>
        <v>0</v>
      </c>
    </row>
    <row r="217" spans="1:10" x14ac:dyDescent="0.2">
      <c r="A217" s="63">
        <f>'Data Catalogue 2023_RSS'!A218</f>
        <v>216</v>
      </c>
      <c r="B217" s="63" t="str">
        <f>'Data Catalogue 2023_RSS'!D218</f>
        <v>55.3</v>
      </c>
      <c r="C217" s="63" t="str">
        <f>'Data Catalogue 2023_Excel'!T218</f>
        <v>Not available</v>
      </c>
      <c r="D217" s="192" t="str">
        <f t="shared" si="24"/>
        <v>N/A</v>
      </c>
      <c r="E217" s="192" t="str">
        <f t="shared" si="25"/>
        <v>N/A</v>
      </c>
      <c r="F217" s="192" t="str">
        <f t="shared" si="26"/>
        <v xml:space="preserve"> </v>
      </c>
      <c r="G217" s="192">
        <f t="shared" si="27"/>
        <v>0</v>
      </c>
      <c r="H217" s="192">
        <f t="shared" si="28"/>
        <v>0</v>
      </c>
      <c r="I217" s="192" t="s">
        <v>1474</v>
      </c>
      <c r="J217" s="190">
        <f t="shared" si="29"/>
        <v>0</v>
      </c>
    </row>
    <row r="218" spans="1:10" x14ac:dyDescent="0.2">
      <c r="A218" s="63">
        <f>'Data Catalogue 2023_RSS'!A219</f>
        <v>217</v>
      </c>
      <c r="B218" s="63" t="str">
        <f>'Data Catalogue 2023_RSS'!D219</f>
        <v>56.1</v>
      </c>
      <c r="C218" s="63" t="str">
        <f>'Data Catalogue 2023_Excel'!T219</f>
        <v>2015-2100(f)</v>
      </c>
      <c r="D218" s="192">
        <f t="shared" si="24"/>
        <v>2015</v>
      </c>
      <c r="E218" s="192" t="e">
        <f t="shared" si="25"/>
        <v>#VALUE!</v>
      </c>
      <c r="F218" s="192" t="str">
        <f t="shared" si="26"/>
        <v>2100(f)</v>
      </c>
      <c r="G218" s="192">
        <f t="shared" si="27"/>
        <v>2015</v>
      </c>
      <c r="H218" s="192">
        <f t="shared" si="28"/>
        <v>2100</v>
      </c>
      <c r="I218" s="192" t="s">
        <v>1182</v>
      </c>
      <c r="J218" s="190">
        <f t="shared" si="29"/>
        <v>86</v>
      </c>
    </row>
    <row r="219" spans="1:10" x14ac:dyDescent="0.2">
      <c r="A219" s="63">
        <f>'Data Catalogue 2023_RSS'!A220</f>
        <v>218</v>
      </c>
      <c r="B219" s="63" t="str">
        <f>'Data Catalogue 2023_RSS'!D220</f>
        <v>56.2</v>
      </c>
      <c r="C219" s="63">
        <f>'Data Catalogue 2023_Excel'!T220</f>
        <v>2021</v>
      </c>
      <c r="D219" s="192">
        <f t="shared" si="24"/>
        <v>2021</v>
      </c>
      <c r="E219" s="192">
        <f t="shared" si="25"/>
        <v>2021</v>
      </c>
      <c r="F219" s="192" t="str">
        <f t="shared" si="26"/>
        <v xml:space="preserve"> </v>
      </c>
      <c r="G219" s="192">
        <f t="shared" si="27"/>
        <v>2021</v>
      </c>
      <c r="H219" s="192">
        <f t="shared" si="28"/>
        <v>2021</v>
      </c>
      <c r="I219" s="192" t="s">
        <v>1474</v>
      </c>
      <c r="J219" s="190">
        <f t="shared" si="29"/>
        <v>1</v>
      </c>
    </row>
    <row r="220" spans="1:10" x14ac:dyDescent="0.2">
      <c r="A220" s="63">
        <f>'Data Catalogue 2023_RSS'!A221</f>
        <v>219</v>
      </c>
      <c r="B220" s="63" t="str">
        <f>'Data Catalogue 2023_RSS'!D221</f>
        <v>56.3</v>
      </c>
      <c r="C220" s="63">
        <f>'Data Catalogue 2023_Excel'!T221</f>
        <v>2011</v>
      </c>
      <c r="D220" s="192">
        <f t="shared" si="24"/>
        <v>2011</v>
      </c>
      <c r="E220" s="192">
        <f t="shared" si="25"/>
        <v>2011</v>
      </c>
      <c r="F220" s="192" t="str">
        <f t="shared" si="26"/>
        <v xml:space="preserve"> </v>
      </c>
      <c r="G220" s="192">
        <f t="shared" si="27"/>
        <v>2011</v>
      </c>
      <c r="H220" s="192">
        <f t="shared" si="28"/>
        <v>2011</v>
      </c>
      <c r="I220" s="192" t="s">
        <v>1471</v>
      </c>
      <c r="J220" s="190">
        <f t="shared" si="29"/>
        <v>1</v>
      </c>
    </row>
    <row r="221" spans="1:10" x14ac:dyDescent="0.2">
      <c r="A221" s="63">
        <f>'Data Catalogue 2023_RSS'!A222</f>
        <v>220</v>
      </c>
      <c r="B221" s="63" t="str">
        <f>'Data Catalogue 2023_RSS'!D222</f>
        <v>57.1</v>
      </c>
      <c r="C221" s="63" t="str">
        <f>'Data Catalogue 2023_Excel'!T222</f>
        <v>Present</v>
      </c>
      <c r="D221" s="192" t="str">
        <f t="shared" si="24"/>
        <v>N/A</v>
      </c>
      <c r="E221" s="192" t="str">
        <f t="shared" si="25"/>
        <v>N/A</v>
      </c>
      <c r="F221" s="192" t="str">
        <f t="shared" si="26"/>
        <v xml:space="preserve"> </v>
      </c>
      <c r="G221" s="192">
        <f t="shared" si="27"/>
        <v>0</v>
      </c>
      <c r="H221" s="192">
        <f t="shared" si="28"/>
        <v>0</v>
      </c>
      <c r="I221" s="192" t="s">
        <v>1485</v>
      </c>
      <c r="J221" s="190">
        <f t="shared" si="29"/>
        <v>0</v>
      </c>
    </row>
    <row r="222" spans="1:10" x14ac:dyDescent="0.2">
      <c r="A222" s="63">
        <f>'Data Catalogue 2023_RSS'!A223</f>
        <v>221</v>
      </c>
      <c r="B222" s="63" t="str">
        <f>'Data Catalogue 2023_RSS'!D223</f>
        <v>57.2</v>
      </c>
      <c r="C222" s="63">
        <f>'Data Catalogue 2023_Excel'!T223</f>
        <v>2021</v>
      </c>
      <c r="D222" s="192">
        <f t="shared" si="24"/>
        <v>2021</v>
      </c>
      <c r="E222" s="192">
        <f t="shared" si="25"/>
        <v>2021</v>
      </c>
      <c r="F222" s="192" t="str">
        <f t="shared" si="26"/>
        <v xml:space="preserve"> </v>
      </c>
      <c r="G222" s="192">
        <f t="shared" si="27"/>
        <v>2021</v>
      </c>
      <c r="H222" s="192">
        <f t="shared" si="28"/>
        <v>2021</v>
      </c>
      <c r="I222" s="192" t="s">
        <v>1485</v>
      </c>
      <c r="J222" s="190">
        <f t="shared" si="29"/>
        <v>1</v>
      </c>
    </row>
    <row r="223" spans="1:10" x14ac:dyDescent="0.2">
      <c r="A223" s="63">
        <f>'Data Catalogue 2023_RSS'!A224</f>
        <v>222</v>
      </c>
      <c r="B223" s="63" t="str">
        <f>'Data Catalogue 2023_RSS'!D224</f>
        <v>58.1</v>
      </c>
      <c r="C223" s="63" t="str">
        <f>'Data Catalogue 2023_Excel'!T224</f>
        <v>Present</v>
      </c>
      <c r="D223" s="192" t="str">
        <f t="shared" si="24"/>
        <v>N/A</v>
      </c>
      <c r="E223" s="192" t="str">
        <f t="shared" si="25"/>
        <v>N/A</v>
      </c>
      <c r="F223" s="192" t="str">
        <f t="shared" si="26"/>
        <v xml:space="preserve"> </v>
      </c>
      <c r="G223" s="192">
        <f t="shared" si="27"/>
        <v>0</v>
      </c>
      <c r="H223" s="192">
        <f t="shared" si="28"/>
        <v>0</v>
      </c>
      <c r="I223" s="192" t="s">
        <v>1485</v>
      </c>
      <c r="J223" s="190">
        <f t="shared" si="29"/>
        <v>0</v>
      </c>
    </row>
    <row r="224" spans="1:10" x14ac:dyDescent="0.2">
      <c r="A224" s="63">
        <f>'Data Catalogue 2023_RSS'!A225</f>
        <v>223</v>
      </c>
      <c r="B224" s="63" t="str">
        <f>'Data Catalogue 2023_RSS'!D225</f>
        <v>58.2</v>
      </c>
      <c r="C224" s="63" t="str">
        <f>'Data Catalogue 2023_Excel'!T225</f>
        <v>Present</v>
      </c>
      <c r="D224" s="192" t="str">
        <f t="shared" si="24"/>
        <v>N/A</v>
      </c>
      <c r="E224" s="192" t="str">
        <f t="shared" si="25"/>
        <v>N/A</v>
      </c>
      <c r="F224" s="192" t="str">
        <f t="shared" si="26"/>
        <v xml:space="preserve"> </v>
      </c>
      <c r="G224" s="192">
        <f t="shared" si="27"/>
        <v>0</v>
      </c>
      <c r="H224" s="192">
        <f t="shared" si="28"/>
        <v>0</v>
      </c>
      <c r="I224" s="192" t="s">
        <v>1485</v>
      </c>
      <c r="J224" s="190">
        <f t="shared" si="29"/>
        <v>0</v>
      </c>
    </row>
    <row r="225" spans="1:10" x14ac:dyDescent="0.2">
      <c r="A225" s="63">
        <f>'Data Catalogue 2023_RSS'!A226</f>
        <v>224</v>
      </c>
      <c r="B225" s="63" t="str">
        <f>'Data Catalogue 2023_RSS'!D226</f>
        <v>58.3</v>
      </c>
      <c r="C225" s="63" t="str">
        <f>'Data Catalogue 2023_Excel'!T226</f>
        <v>Present</v>
      </c>
      <c r="D225" s="192" t="str">
        <f t="shared" si="24"/>
        <v>N/A</v>
      </c>
      <c r="E225" s="192" t="str">
        <f t="shared" si="25"/>
        <v>N/A</v>
      </c>
      <c r="F225" s="192" t="str">
        <f t="shared" si="26"/>
        <v xml:space="preserve"> </v>
      </c>
      <c r="G225" s="192">
        <f t="shared" si="27"/>
        <v>0</v>
      </c>
      <c r="H225" s="192">
        <f t="shared" si="28"/>
        <v>0</v>
      </c>
      <c r="I225" s="192" t="s">
        <v>1485</v>
      </c>
      <c r="J225" s="190">
        <f t="shared" si="29"/>
        <v>0</v>
      </c>
    </row>
    <row r="226" spans="1:10" x14ac:dyDescent="0.2">
      <c r="A226" s="63">
        <f>'Data Catalogue 2023_RSS'!A227</f>
        <v>225</v>
      </c>
      <c r="B226" s="63" t="str">
        <f>'Data Catalogue 2023_RSS'!D227</f>
        <v>58.4</v>
      </c>
      <c r="C226" s="63" t="str">
        <f>'Data Catalogue 2023_Excel'!T227</f>
        <v>Present</v>
      </c>
      <c r="D226" s="192" t="str">
        <f t="shared" si="24"/>
        <v>N/A</v>
      </c>
      <c r="E226" s="192" t="str">
        <f t="shared" si="25"/>
        <v>N/A</v>
      </c>
      <c r="F226" s="192" t="str">
        <f t="shared" si="26"/>
        <v xml:space="preserve"> </v>
      </c>
      <c r="G226" s="192">
        <f t="shared" si="27"/>
        <v>0</v>
      </c>
      <c r="H226" s="192">
        <f t="shared" si="28"/>
        <v>0</v>
      </c>
      <c r="I226" s="192" t="s">
        <v>1485</v>
      </c>
      <c r="J226" s="190">
        <f t="shared" si="29"/>
        <v>0</v>
      </c>
    </row>
    <row r="227" spans="1:10" x14ac:dyDescent="0.2">
      <c r="A227" s="63">
        <f>'Data Catalogue 2023_RSS'!A228</f>
        <v>226</v>
      </c>
      <c r="B227" s="63" t="str">
        <f>'Data Catalogue 2023_RSS'!D228</f>
        <v>58.5</v>
      </c>
      <c r="C227" s="63" t="str">
        <f>'Data Catalogue 2023_Excel'!T228</f>
        <v>1900 - 2023</v>
      </c>
      <c r="D227" s="192">
        <f t="shared" si="24"/>
        <v>1900</v>
      </c>
      <c r="E227" s="192">
        <f t="shared" si="25"/>
        <v>2023</v>
      </c>
      <c r="F227" s="192" t="str">
        <f t="shared" si="26"/>
        <v xml:space="preserve"> </v>
      </c>
      <c r="G227" s="192">
        <f t="shared" si="27"/>
        <v>1900</v>
      </c>
      <c r="H227" s="192">
        <f t="shared" si="28"/>
        <v>2023</v>
      </c>
      <c r="I227" s="192" t="s">
        <v>1485</v>
      </c>
      <c r="J227" s="190">
        <f t="shared" si="29"/>
        <v>124</v>
      </c>
    </row>
    <row r="228" spans="1:10" x14ac:dyDescent="0.2">
      <c r="A228" s="63">
        <f>'Data Catalogue 2023_RSS'!A229</f>
        <v>227</v>
      </c>
      <c r="B228" s="63" t="str">
        <f>'Data Catalogue 2023_RSS'!D229</f>
        <v>59.1</v>
      </c>
      <c r="C228" s="63" t="str">
        <f>'Data Catalogue 2023_Excel'!T229</f>
        <v>Not available</v>
      </c>
      <c r="D228" s="192" t="str">
        <f t="shared" si="24"/>
        <v>N/A</v>
      </c>
      <c r="E228" s="192" t="str">
        <f t="shared" si="25"/>
        <v>N/A</v>
      </c>
      <c r="F228" s="192" t="str">
        <f t="shared" si="26"/>
        <v xml:space="preserve"> </v>
      </c>
      <c r="G228" s="192">
        <f t="shared" si="27"/>
        <v>0</v>
      </c>
      <c r="H228" s="192">
        <f t="shared" si="28"/>
        <v>0</v>
      </c>
      <c r="I228" s="192" t="s">
        <v>1474</v>
      </c>
      <c r="J228" s="190">
        <f t="shared" si="29"/>
        <v>0</v>
      </c>
    </row>
    <row r="229" spans="1:10" x14ac:dyDescent="0.2">
      <c r="A229" s="63">
        <f>'Data Catalogue 2023_RSS'!A230</f>
        <v>228</v>
      </c>
      <c r="B229" s="63" t="str">
        <f>'Data Catalogue 2023_RSS'!D230</f>
        <v>59.2</v>
      </c>
      <c r="C229" s="63">
        <f>'Data Catalogue 2023_Excel'!T230</f>
        <v>2021</v>
      </c>
      <c r="D229" s="192">
        <f t="shared" si="24"/>
        <v>2021</v>
      </c>
      <c r="E229" s="192">
        <f t="shared" si="25"/>
        <v>2021</v>
      </c>
      <c r="F229" s="192" t="str">
        <f t="shared" si="26"/>
        <v xml:space="preserve"> </v>
      </c>
      <c r="G229" s="192">
        <f t="shared" si="27"/>
        <v>2021</v>
      </c>
      <c r="H229" s="192">
        <f t="shared" si="28"/>
        <v>2021</v>
      </c>
      <c r="I229" s="192" t="s">
        <v>1485</v>
      </c>
      <c r="J229" s="190">
        <f t="shared" si="29"/>
        <v>1</v>
      </c>
    </row>
    <row r="230" spans="1:10" x14ac:dyDescent="0.2">
      <c r="A230" s="63">
        <f>'Data Catalogue 2023_RSS'!A231</f>
        <v>229</v>
      </c>
      <c r="B230" s="63" t="str">
        <f>'Data Catalogue 2023_RSS'!D231</f>
        <v>60.1</v>
      </c>
      <c r="C230" s="63" t="str">
        <f>'Data Catalogue 2023_Excel'!T231</f>
        <v>Not available</v>
      </c>
      <c r="D230" s="192" t="str">
        <f t="shared" si="24"/>
        <v>N/A</v>
      </c>
      <c r="E230" s="192" t="str">
        <f t="shared" si="25"/>
        <v>N/A</v>
      </c>
      <c r="F230" s="192" t="str">
        <f t="shared" si="26"/>
        <v xml:space="preserve"> </v>
      </c>
      <c r="G230" s="192">
        <f t="shared" si="27"/>
        <v>0</v>
      </c>
      <c r="H230" s="192">
        <f t="shared" si="28"/>
        <v>0</v>
      </c>
      <c r="I230" s="192" t="s">
        <v>1485</v>
      </c>
      <c r="J230" s="190">
        <f t="shared" si="29"/>
        <v>0</v>
      </c>
    </row>
    <row r="231" spans="1:10" x14ac:dyDescent="0.2">
      <c r="A231" s="63">
        <f>'Data Catalogue 2023_RSS'!A232</f>
        <v>230</v>
      </c>
      <c r="B231" s="63" t="str">
        <f>'Data Catalogue 2023_RSS'!D232</f>
        <v>60.2</v>
      </c>
      <c r="C231" s="63" t="str">
        <f>'Data Catalogue 2023_Excel'!T232</f>
        <v>1980-2020</v>
      </c>
      <c r="D231" s="192">
        <f t="shared" si="24"/>
        <v>1980</v>
      </c>
      <c r="E231" s="192">
        <f t="shared" si="25"/>
        <v>2020</v>
      </c>
      <c r="F231" s="192" t="str">
        <f t="shared" si="26"/>
        <v xml:space="preserve"> </v>
      </c>
      <c r="G231" s="192">
        <f t="shared" si="27"/>
        <v>1980</v>
      </c>
      <c r="H231" s="192">
        <f t="shared" si="28"/>
        <v>2020</v>
      </c>
      <c r="I231" s="192" t="s">
        <v>1485</v>
      </c>
      <c r="J231" s="190">
        <f t="shared" si="29"/>
        <v>41</v>
      </c>
    </row>
    <row r="232" spans="1:10" x14ac:dyDescent="0.2">
      <c r="A232" s="63">
        <f>'Data Catalogue 2023_RSS'!A233</f>
        <v>231</v>
      </c>
      <c r="B232" s="63" t="str">
        <f>'Data Catalogue 2023_RSS'!D233</f>
        <v>61.1</v>
      </c>
      <c r="C232" s="63">
        <f>'Data Catalogue 2023_Excel'!T233</f>
        <v>2020</v>
      </c>
      <c r="D232" s="192">
        <f t="shared" si="24"/>
        <v>2020</v>
      </c>
      <c r="E232" s="192">
        <f t="shared" si="25"/>
        <v>2020</v>
      </c>
      <c r="F232" s="192" t="str">
        <f t="shared" si="26"/>
        <v xml:space="preserve"> </v>
      </c>
      <c r="G232" s="192">
        <f t="shared" si="27"/>
        <v>2020</v>
      </c>
      <c r="H232" s="192">
        <f t="shared" si="28"/>
        <v>2020</v>
      </c>
      <c r="I232" s="192" t="s">
        <v>1485</v>
      </c>
      <c r="J232" s="190">
        <f t="shared" si="29"/>
        <v>1</v>
      </c>
    </row>
    <row r="233" spans="1:10" x14ac:dyDescent="0.2">
      <c r="A233" s="63">
        <f>'Data Catalogue 2023_RSS'!A234</f>
        <v>232</v>
      </c>
      <c r="B233" s="63" t="str">
        <f>'Data Catalogue 2023_RSS'!D234</f>
        <v>61.2</v>
      </c>
      <c r="C233" s="63">
        <f>'Data Catalogue 2023_Excel'!T234</f>
        <v>2020</v>
      </c>
      <c r="D233" s="192">
        <f t="shared" si="24"/>
        <v>2020</v>
      </c>
      <c r="E233" s="192">
        <f t="shared" si="25"/>
        <v>2020</v>
      </c>
      <c r="F233" s="192" t="str">
        <f t="shared" si="26"/>
        <v xml:space="preserve"> </v>
      </c>
      <c r="G233" s="192">
        <f t="shared" si="27"/>
        <v>2020</v>
      </c>
      <c r="H233" s="192">
        <f t="shared" si="28"/>
        <v>2020</v>
      </c>
      <c r="I233" s="192" t="s">
        <v>1485</v>
      </c>
      <c r="J233" s="190">
        <f t="shared" si="29"/>
        <v>1</v>
      </c>
    </row>
    <row r="234" spans="1:10" x14ac:dyDescent="0.2">
      <c r="A234" s="63">
        <f>'Data Catalogue 2023_RSS'!A235</f>
        <v>233</v>
      </c>
      <c r="B234" s="63" t="str">
        <f>'Data Catalogue 2023_RSS'!D235</f>
        <v>61.3</v>
      </c>
      <c r="C234" s="63">
        <f>'Data Catalogue 2023_Excel'!T235</f>
        <v>2020</v>
      </c>
      <c r="D234" s="192">
        <f t="shared" si="24"/>
        <v>2020</v>
      </c>
      <c r="E234" s="192">
        <f t="shared" si="25"/>
        <v>2020</v>
      </c>
      <c r="F234" s="192" t="str">
        <f t="shared" si="26"/>
        <v xml:space="preserve"> </v>
      </c>
      <c r="G234" s="192">
        <f t="shared" si="27"/>
        <v>2020</v>
      </c>
      <c r="H234" s="192">
        <f t="shared" si="28"/>
        <v>2020</v>
      </c>
      <c r="I234" s="192" t="s">
        <v>1485</v>
      </c>
      <c r="J234" s="190">
        <f t="shared" si="29"/>
        <v>1</v>
      </c>
    </row>
    <row r="235" spans="1:10" x14ac:dyDescent="0.2">
      <c r="A235" s="63">
        <f>'Data Catalogue 2023_RSS'!A236</f>
        <v>234</v>
      </c>
      <c r="B235" s="63" t="str">
        <f>'Data Catalogue 2023_RSS'!D236</f>
        <v>61.4</v>
      </c>
      <c r="C235" s="63">
        <f>'Data Catalogue 2023_Excel'!T236</f>
        <v>2021</v>
      </c>
      <c r="D235" s="192">
        <f t="shared" si="24"/>
        <v>2021</v>
      </c>
      <c r="E235" s="192">
        <f t="shared" si="25"/>
        <v>2021</v>
      </c>
      <c r="F235" s="192" t="str">
        <f t="shared" si="26"/>
        <v xml:space="preserve"> </v>
      </c>
      <c r="G235" s="192">
        <f t="shared" si="27"/>
        <v>2021</v>
      </c>
      <c r="H235" s="192">
        <f t="shared" si="28"/>
        <v>2021</v>
      </c>
      <c r="I235" s="192" t="s">
        <v>1485</v>
      </c>
      <c r="J235" s="190">
        <f t="shared" si="29"/>
        <v>1</v>
      </c>
    </row>
    <row r="236" spans="1:10" x14ac:dyDescent="0.2">
      <c r="A236" s="63">
        <f>'Data Catalogue 2023_RSS'!A237</f>
        <v>235</v>
      </c>
      <c r="B236" s="63" t="str">
        <f>'Data Catalogue 2023_RSS'!D237</f>
        <v>61.5</v>
      </c>
      <c r="C236" s="63" t="str">
        <f>'Data Catalogue 2023_Excel'!T237</f>
        <v>1995-2014</v>
      </c>
      <c r="D236" s="192">
        <f t="shared" si="24"/>
        <v>1995</v>
      </c>
      <c r="E236" s="192">
        <f t="shared" si="25"/>
        <v>2014</v>
      </c>
      <c r="F236" s="192" t="str">
        <f t="shared" si="26"/>
        <v xml:space="preserve"> </v>
      </c>
      <c r="G236" s="192">
        <f t="shared" si="27"/>
        <v>1995</v>
      </c>
      <c r="H236" s="192">
        <f t="shared" si="28"/>
        <v>2014</v>
      </c>
      <c r="I236" s="192" t="s">
        <v>1485</v>
      </c>
      <c r="J236" s="190">
        <f t="shared" si="29"/>
        <v>20</v>
      </c>
    </row>
    <row r="237" spans="1:10" x14ac:dyDescent="0.2">
      <c r="A237" s="63">
        <f>'Data Catalogue 2023_RSS'!A238</f>
        <v>236</v>
      </c>
      <c r="B237" s="63" t="str">
        <f>'Data Catalogue 2023_RSS'!D238</f>
        <v>61.6</v>
      </c>
      <c r="C237" s="63" t="str">
        <f>'Data Catalogue 2023_Excel'!T238</f>
        <v>2020-2099</v>
      </c>
      <c r="D237" s="192">
        <f t="shared" si="24"/>
        <v>2020</v>
      </c>
      <c r="E237" s="192">
        <f t="shared" si="25"/>
        <v>2099</v>
      </c>
      <c r="F237" s="192" t="str">
        <f t="shared" si="26"/>
        <v xml:space="preserve"> </v>
      </c>
      <c r="G237" s="192">
        <f t="shared" si="27"/>
        <v>2020</v>
      </c>
      <c r="H237" s="192">
        <f t="shared" si="28"/>
        <v>2099</v>
      </c>
      <c r="I237" s="192" t="s">
        <v>1485</v>
      </c>
      <c r="J237" s="190">
        <f t="shared" si="29"/>
        <v>80</v>
      </c>
    </row>
    <row r="238" spans="1:10" x14ac:dyDescent="0.2">
      <c r="A238" s="63">
        <f>'Data Catalogue 2023_RSS'!A239</f>
        <v>237</v>
      </c>
      <c r="B238" s="63" t="str">
        <f>'Data Catalogue 2023_RSS'!D239</f>
        <v>61.7</v>
      </c>
      <c r="C238" s="63" t="str">
        <f>'Data Catalogue 2023_Excel'!T239</f>
        <v>2015-2100(f)</v>
      </c>
      <c r="D238" s="192">
        <f t="shared" si="24"/>
        <v>2015</v>
      </c>
      <c r="E238" s="192" t="e">
        <f t="shared" si="25"/>
        <v>#VALUE!</v>
      </c>
      <c r="F238" s="192" t="str">
        <f t="shared" si="26"/>
        <v>2100(f)</v>
      </c>
      <c r="G238" s="192">
        <f t="shared" si="27"/>
        <v>2015</v>
      </c>
      <c r="H238" s="192">
        <f t="shared" si="28"/>
        <v>2100</v>
      </c>
      <c r="I238" s="192" t="s">
        <v>1485</v>
      </c>
      <c r="J238" s="190">
        <f t="shared" si="29"/>
        <v>86</v>
      </c>
    </row>
    <row r="239" spans="1:10" x14ac:dyDescent="0.2">
      <c r="A239" s="63">
        <f>'Data Catalogue 2023_RSS'!A240</f>
        <v>238</v>
      </c>
      <c r="B239" s="63" t="str">
        <f>'Data Catalogue 2023_RSS'!D240</f>
        <v>61.8</v>
      </c>
      <c r="C239" s="63" t="str">
        <f>'Data Catalogue 2023_Excel'!T240</f>
        <v>2015-2100(f)</v>
      </c>
      <c r="D239" s="192">
        <f t="shared" si="24"/>
        <v>2015</v>
      </c>
      <c r="E239" s="192" t="e">
        <f t="shared" si="25"/>
        <v>#VALUE!</v>
      </c>
      <c r="F239" s="192" t="str">
        <f t="shared" si="26"/>
        <v>2100(f)</v>
      </c>
      <c r="G239" s="192">
        <f t="shared" si="27"/>
        <v>2015</v>
      </c>
      <c r="H239" s="192">
        <f t="shared" si="28"/>
        <v>2100</v>
      </c>
      <c r="I239" s="192" t="s">
        <v>1485</v>
      </c>
      <c r="J239" s="190">
        <f t="shared" si="29"/>
        <v>86</v>
      </c>
    </row>
    <row r="240" spans="1:10" x14ac:dyDescent="0.2">
      <c r="A240" s="63">
        <f>'Data Catalogue 2023_RSS'!A241</f>
        <v>239</v>
      </c>
      <c r="B240" s="63" t="str">
        <f>'Data Catalogue 2023_RSS'!D241</f>
        <v>61.9</v>
      </c>
      <c r="C240" s="63" t="str">
        <f>'Data Catalogue 2023_Excel'!T241</f>
        <v>2015-2100(f)</v>
      </c>
      <c r="D240" s="192">
        <f t="shared" si="24"/>
        <v>2015</v>
      </c>
      <c r="E240" s="192" t="e">
        <f t="shared" si="25"/>
        <v>#VALUE!</v>
      </c>
      <c r="F240" s="192" t="str">
        <f t="shared" si="26"/>
        <v>2100(f)</v>
      </c>
      <c r="G240" s="192">
        <f t="shared" si="27"/>
        <v>2015</v>
      </c>
      <c r="H240" s="192">
        <f t="shared" si="28"/>
        <v>2100</v>
      </c>
      <c r="I240" s="192" t="s">
        <v>1474</v>
      </c>
      <c r="J240" s="190">
        <f t="shared" si="29"/>
        <v>86</v>
      </c>
    </row>
    <row r="241" spans="1:10" x14ac:dyDescent="0.2">
      <c r="A241" s="63">
        <f>'Data Catalogue 2023_RSS'!A242</f>
        <v>240</v>
      </c>
      <c r="B241" s="63" t="str">
        <f>'Data Catalogue 2023_RSS'!D242</f>
        <v>61.10</v>
      </c>
      <c r="C241" s="63" t="str">
        <f>'Data Catalogue 2023_Excel'!T242</f>
        <v>Not available</v>
      </c>
      <c r="D241" s="192" t="str">
        <f t="shared" si="24"/>
        <v>N/A</v>
      </c>
      <c r="E241" s="192" t="str">
        <f t="shared" si="25"/>
        <v>N/A</v>
      </c>
      <c r="F241" s="192" t="str">
        <f t="shared" si="26"/>
        <v xml:space="preserve"> </v>
      </c>
      <c r="G241" s="192">
        <f t="shared" si="27"/>
        <v>0</v>
      </c>
      <c r="H241" s="192">
        <f t="shared" si="28"/>
        <v>0</v>
      </c>
      <c r="I241" s="192" t="s">
        <v>1469</v>
      </c>
      <c r="J241" s="190">
        <f t="shared" si="29"/>
        <v>0</v>
      </c>
    </row>
    <row r="242" spans="1:10" x14ac:dyDescent="0.2">
      <c r="A242" s="63">
        <f>'Data Catalogue 2023_RSS'!A243</f>
        <v>241</v>
      </c>
      <c r="B242" s="63" t="str">
        <f>'Data Catalogue 2023_RSS'!D243</f>
        <v>62.1</v>
      </c>
      <c r="C242" s="63" t="str">
        <f>'Data Catalogue 2023_Excel'!T243</f>
        <v>1900 - 2023</v>
      </c>
      <c r="D242" s="192">
        <f t="shared" si="24"/>
        <v>1900</v>
      </c>
      <c r="E242" s="192">
        <f t="shared" si="25"/>
        <v>2023</v>
      </c>
      <c r="F242" s="192" t="str">
        <f t="shared" si="26"/>
        <v xml:space="preserve"> </v>
      </c>
      <c r="G242" s="192">
        <f t="shared" si="27"/>
        <v>1900</v>
      </c>
      <c r="H242" s="192">
        <f t="shared" si="28"/>
        <v>2023</v>
      </c>
      <c r="I242" s="192" t="s">
        <v>1474</v>
      </c>
      <c r="J242" s="190">
        <f t="shared" si="29"/>
        <v>124</v>
      </c>
    </row>
    <row r="243" spans="1:10" x14ac:dyDescent="0.2">
      <c r="A243" s="63">
        <f>'Data Catalogue 2023_RSS'!A244</f>
        <v>242</v>
      </c>
      <c r="B243" s="63" t="str">
        <f>'Data Catalogue 2023_RSS'!D244</f>
        <v>62.2</v>
      </c>
      <c r="C243" s="63" t="str">
        <f>'Data Catalogue 2023_Excel'!T244</f>
        <v>2016-2021</v>
      </c>
      <c r="D243" s="192">
        <f t="shared" si="24"/>
        <v>2016</v>
      </c>
      <c r="E243" s="192">
        <f t="shared" si="25"/>
        <v>2021</v>
      </c>
      <c r="F243" s="192" t="str">
        <f t="shared" si="26"/>
        <v xml:space="preserve"> </v>
      </c>
      <c r="G243" s="192">
        <f t="shared" si="27"/>
        <v>2016</v>
      </c>
      <c r="H243" s="192">
        <f t="shared" si="28"/>
        <v>2021</v>
      </c>
      <c r="I243" s="192" t="s">
        <v>1182</v>
      </c>
      <c r="J243" s="190">
        <f t="shared" si="29"/>
        <v>6</v>
      </c>
    </row>
    <row r="244" spans="1:10" x14ac:dyDescent="0.2">
      <c r="A244" s="63">
        <f>'Data Catalogue 2023_RSS'!A245</f>
        <v>243</v>
      </c>
      <c r="B244" s="63" t="str">
        <f>'Data Catalogue 2023_RSS'!D245</f>
        <v>62.3</v>
      </c>
      <c r="C244" s="63" t="str">
        <f>'Data Catalogue 2023_Excel'!T245</f>
        <v>2021-2022</v>
      </c>
      <c r="D244" s="192">
        <f t="shared" si="24"/>
        <v>2021</v>
      </c>
      <c r="E244" s="192">
        <f t="shared" si="25"/>
        <v>2022</v>
      </c>
      <c r="F244" s="192" t="str">
        <f t="shared" si="26"/>
        <v xml:space="preserve"> </v>
      </c>
      <c r="G244" s="192">
        <f t="shared" si="27"/>
        <v>2021</v>
      </c>
      <c r="H244" s="192">
        <f t="shared" si="28"/>
        <v>2022</v>
      </c>
      <c r="I244" s="192" t="s">
        <v>1182</v>
      </c>
      <c r="J244" s="190">
        <f t="shared" si="29"/>
        <v>2</v>
      </c>
    </row>
    <row r="245" spans="1:10" x14ac:dyDescent="0.2">
      <c r="A245" s="63">
        <f>'Data Catalogue 2023_RSS'!A246</f>
        <v>244</v>
      </c>
      <c r="B245" s="63" t="str">
        <f>'Data Catalogue 2023_RSS'!D246</f>
        <v>62.4</v>
      </c>
      <c r="C245" s="63" t="str">
        <f>'Data Catalogue 2023_Excel'!T246</f>
        <v>Latest update</v>
      </c>
      <c r="D245" s="192" t="str">
        <f t="shared" si="24"/>
        <v>N/A</v>
      </c>
      <c r="E245" s="192" t="str">
        <f t="shared" si="25"/>
        <v>N/A</v>
      </c>
      <c r="F245" s="192" t="str">
        <f t="shared" si="26"/>
        <v xml:space="preserve"> </v>
      </c>
      <c r="G245" s="192">
        <f t="shared" si="27"/>
        <v>0</v>
      </c>
      <c r="H245" s="192">
        <f t="shared" si="28"/>
        <v>0</v>
      </c>
      <c r="I245" s="192" t="s">
        <v>1469</v>
      </c>
      <c r="J245" s="190">
        <f t="shared" si="29"/>
        <v>0</v>
      </c>
    </row>
    <row r="246" spans="1:10" x14ac:dyDescent="0.2">
      <c r="A246" s="63">
        <f>'Data Catalogue 2023_RSS'!A247</f>
        <v>245</v>
      </c>
      <c r="B246" s="63" t="str">
        <f>'Data Catalogue 2023_RSS'!D247</f>
        <v>62.5</v>
      </c>
      <c r="C246" s="63" t="str">
        <f>'Data Catalogue 2023_Excel'!T247</f>
        <v>2012 - 2021</v>
      </c>
      <c r="D246" s="192">
        <f t="shared" si="24"/>
        <v>2012</v>
      </c>
      <c r="E246" s="192">
        <f t="shared" si="25"/>
        <v>2021</v>
      </c>
      <c r="F246" s="192" t="str">
        <f t="shared" si="26"/>
        <v xml:space="preserve"> </v>
      </c>
      <c r="G246" s="192">
        <f t="shared" si="27"/>
        <v>2012</v>
      </c>
      <c r="H246" s="192">
        <f t="shared" si="28"/>
        <v>2021</v>
      </c>
      <c r="I246" s="192" t="s">
        <v>1469</v>
      </c>
      <c r="J246" s="190">
        <f t="shared" si="29"/>
        <v>10</v>
      </c>
    </row>
    <row r="247" spans="1:10" x14ac:dyDescent="0.2">
      <c r="A247" s="63">
        <f>'Data Catalogue 2023_RSS'!A248</f>
        <v>246</v>
      </c>
      <c r="B247" s="63" t="str">
        <f>'Data Catalogue 2023_RSS'!D248</f>
        <v>62.6</v>
      </c>
      <c r="C247" s="63" t="str">
        <f>'Data Catalogue 2023_Excel'!T248</f>
        <v>2012 - 2021</v>
      </c>
      <c r="D247" s="192">
        <f t="shared" si="24"/>
        <v>2012</v>
      </c>
      <c r="E247" s="192">
        <f t="shared" si="25"/>
        <v>2021</v>
      </c>
      <c r="F247" s="192" t="str">
        <f t="shared" si="26"/>
        <v xml:space="preserve"> </v>
      </c>
      <c r="G247" s="192">
        <f t="shared" si="27"/>
        <v>2012</v>
      </c>
      <c r="H247" s="192">
        <f t="shared" si="28"/>
        <v>2021</v>
      </c>
      <c r="I247" s="192" t="s">
        <v>1485</v>
      </c>
      <c r="J247" s="190">
        <f t="shared" si="29"/>
        <v>10</v>
      </c>
    </row>
    <row r="248" spans="1:10" x14ac:dyDescent="0.2">
      <c r="A248" s="63">
        <f>'Data Catalogue 2023_RSS'!A249</f>
        <v>247</v>
      </c>
      <c r="B248" s="63" t="str">
        <f>'Data Catalogue 2023_RSS'!D249</f>
        <v>62.7</v>
      </c>
      <c r="C248" s="63">
        <f>'Data Catalogue 2023_Excel'!T249</f>
        <v>2023</v>
      </c>
      <c r="D248" s="192">
        <f t="shared" si="24"/>
        <v>2023</v>
      </c>
      <c r="E248" s="192">
        <f t="shared" si="25"/>
        <v>2023</v>
      </c>
      <c r="F248" s="192" t="str">
        <f t="shared" si="26"/>
        <v xml:space="preserve"> </v>
      </c>
      <c r="G248" s="192">
        <f t="shared" si="27"/>
        <v>2023</v>
      </c>
      <c r="H248" s="192">
        <f t="shared" si="28"/>
        <v>2023</v>
      </c>
      <c r="I248" s="192" t="s">
        <v>1182</v>
      </c>
      <c r="J248" s="190">
        <f t="shared" si="29"/>
        <v>1</v>
      </c>
    </row>
    <row r="249" spans="1:10" x14ac:dyDescent="0.2">
      <c r="A249" s="63">
        <f>'Data Catalogue 2023_RSS'!A250</f>
        <v>248</v>
      </c>
      <c r="B249" s="63" t="str">
        <f>'Data Catalogue 2023_RSS'!D250</f>
        <v>63.1</v>
      </c>
      <c r="C249" s="63" t="str">
        <f>'Data Catalogue 2023_Excel'!T250</f>
        <v>2015-2100(f)</v>
      </c>
      <c r="D249" s="192">
        <f t="shared" si="24"/>
        <v>2015</v>
      </c>
      <c r="E249" s="192" t="e">
        <f t="shared" si="25"/>
        <v>#VALUE!</v>
      </c>
      <c r="F249" s="192" t="str">
        <f t="shared" si="26"/>
        <v>2100(f)</v>
      </c>
      <c r="G249" s="192">
        <f t="shared" si="27"/>
        <v>2015</v>
      </c>
      <c r="H249" s="192">
        <f t="shared" si="28"/>
        <v>2100</v>
      </c>
      <c r="I249" s="192" t="s">
        <v>1474</v>
      </c>
      <c r="J249" s="190">
        <f t="shared" si="29"/>
        <v>86</v>
      </c>
    </row>
    <row r="250" spans="1:10" x14ac:dyDescent="0.2">
      <c r="A250" s="63">
        <f>'Data Catalogue 2023_RSS'!A251</f>
        <v>249</v>
      </c>
      <c r="B250" s="63" t="str">
        <f>'Data Catalogue 2023_RSS'!D251</f>
        <v>63.2</v>
      </c>
      <c r="C250" s="63" t="str">
        <f>'Data Catalogue 2023_Excel'!T251</f>
        <v>2015-2100(f)</v>
      </c>
      <c r="D250" s="192">
        <f t="shared" si="24"/>
        <v>2015</v>
      </c>
      <c r="E250" s="192" t="e">
        <f t="shared" si="25"/>
        <v>#VALUE!</v>
      </c>
      <c r="F250" s="192" t="str">
        <f t="shared" si="26"/>
        <v>2100(f)</v>
      </c>
      <c r="G250" s="192">
        <f t="shared" si="27"/>
        <v>2015</v>
      </c>
      <c r="H250" s="192">
        <f t="shared" si="28"/>
        <v>2100</v>
      </c>
      <c r="I250" s="192" t="s">
        <v>1485</v>
      </c>
      <c r="J250" s="190">
        <f t="shared" si="29"/>
        <v>86</v>
      </c>
    </row>
    <row r="251" spans="1:10" x14ac:dyDescent="0.2">
      <c r="A251" s="63">
        <f>'Data Catalogue 2023_RSS'!A252</f>
        <v>250</v>
      </c>
      <c r="B251" s="63" t="str">
        <f>'Data Catalogue 2023_RSS'!D252</f>
        <v>63.3</v>
      </c>
      <c r="C251" s="63" t="str">
        <f>'Data Catalogue 2023_Excel'!T252</f>
        <v>1900 - 2023</v>
      </c>
      <c r="D251" s="192">
        <f t="shared" si="24"/>
        <v>1900</v>
      </c>
      <c r="E251" s="192">
        <f t="shared" si="25"/>
        <v>2023</v>
      </c>
      <c r="F251" s="192" t="str">
        <f t="shared" si="26"/>
        <v xml:space="preserve"> </v>
      </c>
      <c r="G251" s="192">
        <f t="shared" si="27"/>
        <v>1900</v>
      </c>
      <c r="H251" s="192">
        <f t="shared" si="28"/>
        <v>2023</v>
      </c>
      <c r="I251" s="192" t="s">
        <v>1485</v>
      </c>
      <c r="J251" s="190">
        <f t="shared" si="29"/>
        <v>124</v>
      </c>
    </row>
    <row r="252" spans="1:10" x14ac:dyDescent="0.2">
      <c r="A252" s="63">
        <f>'Data Catalogue 2023_RSS'!A253</f>
        <v>251</v>
      </c>
      <c r="B252" s="63" t="str">
        <f>'Data Catalogue 2023_RSS'!D253</f>
        <v>64.1</v>
      </c>
      <c r="C252" s="63" t="str">
        <f>'Data Catalogue 2023_Excel'!T253</f>
        <v>1900 - 2023</v>
      </c>
      <c r="D252" s="192">
        <f t="shared" si="24"/>
        <v>1900</v>
      </c>
      <c r="E252" s="192">
        <f t="shared" si="25"/>
        <v>2023</v>
      </c>
      <c r="F252" s="192" t="str">
        <f t="shared" si="26"/>
        <v xml:space="preserve"> </v>
      </c>
      <c r="G252" s="192">
        <f t="shared" si="27"/>
        <v>1900</v>
      </c>
      <c r="H252" s="192">
        <f t="shared" si="28"/>
        <v>2023</v>
      </c>
      <c r="I252" s="192" t="s">
        <v>1474</v>
      </c>
      <c r="J252" s="190">
        <f t="shared" si="29"/>
        <v>124</v>
      </c>
    </row>
    <row r="253" spans="1:10" x14ac:dyDescent="0.2">
      <c r="A253" s="63">
        <f>'Data Catalogue 2023_RSS'!A254</f>
        <v>252</v>
      </c>
      <c r="B253" s="63" t="str">
        <f>'Data Catalogue 2023_RSS'!D254</f>
        <v>65.1</v>
      </c>
      <c r="C253" s="63" t="str">
        <f>'Data Catalogue 2023_Excel'!T254</f>
        <v>2015-2100(f)</v>
      </c>
      <c r="D253" s="192">
        <f t="shared" si="24"/>
        <v>2015</v>
      </c>
      <c r="E253" s="192" t="e">
        <f t="shared" si="25"/>
        <v>#VALUE!</v>
      </c>
      <c r="F253" s="192" t="str">
        <f t="shared" si="26"/>
        <v>2100(f)</v>
      </c>
      <c r="G253" s="192">
        <f t="shared" si="27"/>
        <v>2015</v>
      </c>
      <c r="H253" s="192">
        <f t="shared" si="28"/>
        <v>2100</v>
      </c>
      <c r="I253" s="192" t="s">
        <v>1474</v>
      </c>
      <c r="J253" s="190">
        <f t="shared" si="29"/>
        <v>86</v>
      </c>
    </row>
    <row r="254" spans="1:10" x14ac:dyDescent="0.2">
      <c r="A254" s="63">
        <f>'Data Catalogue 2023_RSS'!A255</f>
        <v>253</v>
      </c>
      <c r="B254" s="63" t="str">
        <f>'Data Catalogue 2023_RSS'!D255</f>
        <v>66.1</v>
      </c>
      <c r="C254" s="63" t="str">
        <f>'Data Catalogue 2023_Excel'!T255</f>
        <v>1905-2023</v>
      </c>
      <c r="D254" s="192">
        <f t="shared" si="24"/>
        <v>1905</v>
      </c>
      <c r="E254" s="192">
        <f t="shared" si="25"/>
        <v>2023</v>
      </c>
      <c r="F254" s="192" t="str">
        <f t="shared" si="26"/>
        <v xml:space="preserve"> </v>
      </c>
      <c r="G254" s="192">
        <f t="shared" si="27"/>
        <v>1905</v>
      </c>
      <c r="H254" s="192">
        <f t="shared" si="28"/>
        <v>2023</v>
      </c>
      <c r="I254" s="192" t="s">
        <v>1474</v>
      </c>
      <c r="J254" s="190">
        <f t="shared" si="29"/>
        <v>119</v>
      </c>
    </row>
    <row r="255" spans="1:10" x14ac:dyDescent="0.2">
      <c r="A255" s="63">
        <f>'Data Catalogue 2023_RSS'!A256</f>
        <v>254</v>
      </c>
      <c r="B255" s="63" t="str">
        <f>'Data Catalogue 2023_RSS'!D256</f>
        <v>66.2</v>
      </c>
      <c r="C255" s="63" t="str">
        <f>'Data Catalogue 2023_Excel'!T256</f>
        <v>2016-2022</v>
      </c>
      <c r="D255" s="192">
        <f t="shared" si="24"/>
        <v>2016</v>
      </c>
      <c r="E255" s="192">
        <f t="shared" si="25"/>
        <v>2022</v>
      </c>
      <c r="F255" s="192" t="str">
        <f t="shared" si="26"/>
        <v xml:space="preserve"> </v>
      </c>
      <c r="G255" s="192">
        <f t="shared" si="27"/>
        <v>2016</v>
      </c>
      <c r="H255" s="192">
        <f t="shared" si="28"/>
        <v>2022</v>
      </c>
      <c r="I255" s="192" t="s">
        <v>1182</v>
      </c>
      <c r="J255" s="190">
        <f t="shared" si="29"/>
        <v>7</v>
      </c>
    </row>
    <row r="256" spans="1:10" x14ac:dyDescent="0.2">
      <c r="A256" s="63">
        <f>'Data Catalogue 2023_RSS'!A257</f>
        <v>255</v>
      </c>
      <c r="B256" s="63" t="str">
        <f>'Data Catalogue 2023_RSS'!D257</f>
        <v>66.3</v>
      </c>
      <c r="C256" s="63" t="str">
        <f>'Data Catalogue 2023_Excel'!T257</f>
        <v>2016-2022</v>
      </c>
      <c r="D256" s="192">
        <f t="shared" si="24"/>
        <v>2016</v>
      </c>
      <c r="E256" s="192">
        <f t="shared" si="25"/>
        <v>2022</v>
      </c>
      <c r="F256" s="192" t="str">
        <f t="shared" si="26"/>
        <v xml:space="preserve"> </v>
      </c>
      <c r="G256" s="192">
        <f t="shared" si="27"/>
        <v>2016</v>
      </c>
      <c r="H256" s="192">
        <f t="shared" si="28"/>
        <v>2022</v>
      </c>
      <c r="I256" s="192" t="s">
        <v>1182</v>
      </c>
      <c r="J256" s="190">
        <f t="shared" si="29"/>
        <v>7</v>
      </c>
    </row>
    <row r="257" spans="1:10" x14ac:dyDescent="0.2">
      <c r="A257" s="63">
        <f>'Data Catalogue 2023_RSS'!A258</f>
        <v>256</v>
      </c>
      <c r="B257" s="63" t="str">
        <f>'Data Catalogue 2023_RSS'!D258</f>
        <v>67.1</v>
      </c>
      <c r="C257" s="63" t="str">
        <f>'Data Catalogue 2023_Excel'!T258</f>
        <v>Not available</v>
      </c>
      <c r="D257" s="192" t="str">
        <f t="shared" si="24"/>
        <v>N/A</v>
      </c>
      <c r="E257" s="192" t="str">
        <f t="shared" si="25"/>
        <v>N/A</v>
      </c>
      <c r="F257" s="192" t="str">
        <f t="shared" si="26"/>
        <v xml:space="preserve"> </v>
      </c>
      <c r="G257" s="192">
        <f t="shared" si="27"/>
        <v>0</v>
      </c>
      <c r="H257" s="192">
        <f t="shared" si="28"/>
        <v>0</v>
      </c>
      <c r="I257" s="192" t="s">
        <v>1485</v>
      </c>
      <c r="J257" s="190">
        <f t="shared" si="29"/>
        <v>0</v>
      </c>
    </row>
    <row r="258" spans="1:10" x14ac:dyDescent="0.2">
      <c r="A258" s="63">
        <f>'Data Catalogue 2023_RSS'!A259</f>
        <v>257</v>
      </c>
      <c r="B258" s="63" t="str">
        <f>'Data Catalogue 2023_RSS'!D259</f>
        <v>68.1</v>
      </c>
      <c r="C258" s="63" t="str">
        <f>'Data Catalogue 2023_Excel'!T259</f>
        <v>Not available</v>
      </c>
      <c r="D258" s="192" t="str">
        <f t="shared" si="24"/>
        <v>N/A</v>
      </c>
      <c r="E258" s="192" t="str">
        <f t="shared" si="25"/>
        <v>N/A</v>
      </c>
      <c r="F258" s="192" t="str">
        <f t="shared" si="26"/>
        <v xml:space="preserve"> </v>
      </c>
      <c r="G258" s="192">
        <f t="shared" si="27"/>
        <v>0</v>
      </c>
      <c r="H258" s="192">
        <f t="shared" si="28"/>
        <v>0</v>
      </c>
      <c r="I258" s="192" t="s">
        <v>1485</v>
      </c>
      <c r="J258" s="190">
        <f t="shared" si="29"/>
        <v>0</v>
      </c>
    </row>
    <row r="259" spans="1:10" x14ac:dyDescent="0.2">
      <c r="A259" s="63">
        <f>'Data Catalogue 2023_RSS'!A260</f>
        <v>258</v>
      </c>
      <c r="B259" s="63" t="str">
        <f>'Data Catalogue 2023_RSS'!D260</f>
        <v>69.1</v>
      </c>
      <c r="C259" s="63">
        <f>'Data Catalogue 2023_Excel'!T260</f>
        <v>2022</v>
      </c>
      <c r="D259" s="192">
        <f t="shared" ref="D259:D322" si="30">IFERROR(LEFT(C259,4)*1,"N/A")</f>
        <v>2022</v>
      </c>
      <c r="E259" s="192">
        <f t="shared" ref="E259:E322" si="31">IF(D259="N/A","N/A",IF(RIGHT(C259,4)="rent",2023,RIGHT(C259,4)*1))</f>
        <v>2022</v>
      </c>
      <c r="F259" s="192" t="str">
        <f t="shared" ref="F259:F322" si="32">IF(RIGHT(C259,3)="(f)",RIGHT(C259,7)," ")</f>
        <v xml:space="preserve"> </v>
      </c>
      <c r="G259" s="192">
        <f t="shared" ref="G259:G322" si="33">IFERROR(D259*1,0)</f>
        <v>2022</v>
      </c>
      <c r="H259" s="192">
        <f t="shared" ref="H259:H322" si="34">IFERROR(IFERROR(E259*1,LEFT(F259,4)*1),0)</f>
        <v>2022</v>
      </c>
      <c r="I259" s="192" t="s">
        <v>1485</v>
      </c>
      <c r="J259" s="190">
        <f t="shared" ref="J259:J322" si="35">IF(H259=0,0,H259-G259+1)</f>
        <v>1</v>
      </c>
    </row>
    <row r="260" spans="1:10" x14ac:dyDescent="0.2">
      <c r="A260" s="63">
        <f>'Data Catalogue 2023_RSS'!A261</f>
        <v>259</v>
      </c>
      <c r="B260" s="63" t="str">
        <f>'Data Catalogue 2023_RSS'!D261</f>
        <v>69.2</v>
      </c>
      <c r="C260" s="63" t="str">
        <f>'Data Catalogue 2023_Excel'!T261</f>
        <v>2019-current</v>
      </c>
      <c r="D260" s="192">
        <f t="shared" si="30"/>
        <v>2019</v>
      </c>
      <c r="E260" s="192">
        <f t="shared" si="31"/>
        <v>2023</v>
      </c>
      <c r="F260" s="192" t="str">
        <f t="shared" si="32"/>
        <v xml:space="preserve"> </v>
      </c>
      <c r="G260" s="192">
        <f t="shared" si="33"/>
        <v>2019</v>
      </c>
      <c r="H260" s="192">
        <f t="shared" si="34"/>
        <v>2023</v>
      </c>
      <c r="I260" s="192" t="s">
        <v>1485</v>
      </c>
      <c r="J260" s="190">
        <f t="shared" si="35"/>
        <v>5</v>
      </c>
    </row>
    <row r="261" spans="1:10" x14ac:dyDescent="0.2">
      <c r="A261" s="63">
        <f>'Data Catalogue 2023_RSS'!A262</f>
        <v>260</v>
      </c>
      <c r="B261" s="63" t="str">
        <f>'Data Catalogue 2023_RSS'!D262</f>
        <v>69.3</v>
      </c>
      <c r="C261" s="63" t="str">
        <f>'Data Catalogue 2023_Excel'!T262</f>
        <v>2019-current</v>
      </c>
      <c r="D261" s="192">
        <f t="shared" si="30"/>
        <v>2019</v>
      </c>
      <c r="E261" s="192">
        <f t="shared" si="31"/>
        <v>2023</v>
      </c>
      <c r="F261" s="192" t="str">
        <f t="shared" si="32"/>
        <v xml:space="preserve"> </v>
      </c>
      <c r="G261" s="192">
        <f t="shared" si="33"/>
        <v>2019</v>
      </c>
      <c r="H261" s="192">
        <f t="shared" si="34"/>
        <v>2023</v>
      </c>
      <c r="I261" s="192" t="s">
        <v>1485</v>
      </c>
      <c r="J261" s="190">
        <f t="shared" si="35"/>
        <v>5</v>
      </c>
    </row>
    <row r="262" spans="1:10" x14ac:dyDescent="0.2">
      <c r="A262" s="63">
        <f>'Data Catalogue 2023_RSS'!A263</f>
        <v>261</v>
      </c>
      <c r="B262" s="63" t="str">
        <f>'Data Catalogue 2023_RSS'!D263</f>
        <v>70.1</v>
      </c>
      <c r="C262" s="63" t="str">
        <f>'Data Catalogue 2023_Excel'!T263</f>
        <v>2015-2100(f)</v>
      </c>
      <c r="D262" s="192">
        <f t="shared" si="30"/>
        <v>2015</v>
      </c>
      <c r="E262" s="192" t="e">
        <f t="shared" si="31"/>
        <v>#VALUE!</v>
      </c>
      <c r="F262" s="192" t="str">
        <f t="shared" si="32"/>
        <v>2100(f)</v>
      </c>
      <c r="G262" s="192">
        <f t="shared" si="33"/>
        <v>2015</v>
      </c>
      <c r="H262" s="192">
        <f t="shared" si="34"/>
        <v>2100</v>
      </c>
      <c r="I262" s="192" t="s">
        <v>1485</v>
      </c>
      <c r="J262" s="190">
        <f t="shared" si="35"/>
        <v>86</v>
      </c>
    </row>
    <row r="263" spans="1:10" x14ac:dyDescent="0.2">
      <c r="A263" s="63">
        <f>'Data Catalogue 2023_RSS'!A264</f>
        <v>262</v>
      </c>
      <c r="B263" s="63" t="str">
        <f>'Data Catalogue 2023_RSS'!D264</f>
        <v>70.2</v>
      </c>
      <c r="C263" s="63" t="str">
        <f>'Data Catalogue 2023_Excel'!T264</f>
        <v>2015-2100(f)</v>
      </c>
      <c r="D263" s="192">
        <f t="shared" si="30"/>
        <v>2015</v>
      </c>
      <c r="E263" s="192" t="e">
        <f t="shared" si="31"/>
        <v>#VALUE!</v>
      </c>
      <c r="F263" s="192" t="str">
        <f t="shared" si="32"/>
        <v>2100(f)</v>
      </c>
      <c r="G263" s="192">
        <f t="shared" si="33"/>
        <v>2015</v>
      </c>
      <c r="H263" s="192">
        <f t="shared" si="34"/>
        <v>2100</v>
      </c>
      <c r="I263" s="192" t="s">
        <v>1485</v>
      </c>
      <c r="J263" s="190">
        <f t="shared" si="35"/>
        <v>86</v>
      </c>
    </row>
    <row r="264" spans="1:10" x14ac:dyDescent="0.2">
      <c r="A264" s="63">
        <f>'Data Catalogue 2023_RSS'!A265</f>
        <v>263</v>
      </c>
      <c r="B264" s="63" t="str">
        <f>'Data Catalogue 2023_RSS'!D265</f>
        <v>70.3</v>
      </c>
      <c r="C264" s="63" t="str">
        <f>'Data Catalogue 2023_Excel'!T265</f>
        <v>2000-2100</v>
      </c>
      <c r="D264" s="192">
        <f t="shared" si="30"/>
        <v>2000</v>
      </c>
      <c r="E264" s="192">
        <f t="shared" si="31"/>
        <v>2100</v>
      </c>
      <c r="F264" s="192" t="str">
        <f t="shared" si="32"/>
        <v xml:space="preserve"> </v>
      </c>
      <c r="G264" s="192">
        <f t="shared" si="33"/>
        <v>2000</v>
      </c>
      <c r="H264" s="192">
        <f t="shared" si="34"/>
        <v>2100</v>
      </c>
      <c r="I264" s="192" t="s">
        <v>1485</v>
      </c>
      <c r="J264" s="190">
        <f t="shared" si="35"/>
        <v>101</v>
      </c>
    </row>
    <row r="265" spans="1:10" x14ac:dyDescent="0.2">
      <c r="A265" s="63">
        <f>'Data Catalogue 2023_RSS'!A266</f>
        <v>264</v>
      </c>
      <c r="B265" s="63" t="str">
        <f>'Data Catalogue 2023_RSS'!D266</f>
        <v>70.4</v>
      </c>
      <c r="C265" s="63" t="str">
        <f>'Data Catalogue 2023_Excel'!T266</f>
        <v>Not available</v>
      </c>
      <c r="D265" s="192" t="str">
        <f t="shared" si="30"/>
        <v>N/A</v>
      </c>
      <c r="E265" s="192" t="str">
        <f t="shared" si="31"/>
        <v>N/A</v>
      </c>
      <c r="F265" s="192" t="str">
        <f t="shared" si="32"/>
        <v xml:space="preserve"> </v>
      </c>
      <c r="G265" s="192">
        <f t="shared" si="33"/>
        <v>0</v>
      </c>
      <c r="H265" s="192">
        <f t="shared" si="34"/>
        <v>0</v>
      </c>
      <c r="I265" s="192" t="s">
        <v>1485</v>
      </c>
      <c r="J265" s="190">
        <f t="shared" si="35"/>
        <v>0</v>
      </c>
    </row>
    <row r="266" spans="1:10" x14ac:dyDescent="0.2">
      <c r="A266" s="63">
        <f>'Data Catalogue 2023_RSS'!A267</f>
        <v>265</v>
      </c>
      <c r="B266" s="63" t="str">
        <f>'Data Catalogue 2023_RSS'!D267</f>
        <v>71.1</v>
      </c>
      <c r="C266" s="63" t="str">
        <f>'Data Catalogue 2023_Excel'!T267</f>
        <v>2016-2020</v>
      </c>
      <c r="D266" s="192">
        <f t="shared" si="30"/>
        <v>2016</v>
      </c>
      <c r="E266" s="192">
        <f t="shared" si="31"/>
        <v>2020</v>
      </c>
      <c r="F266" s="192" t="str">
        <f t="shared" si="32"/>
        <v xml:space="preserve"> </v>
      </c>
      <c r="G266" s="192">
        <f t="shared" si="33"/>
        <v>2016</v>
      </c>
      <c r="H266" s="192">
        <f t="shared" si="34"/>
        <v>2020</v>
      </c>
      <c r="I266" s="192" t="s">
        <v>1485</v>
      </c>
      <c r="J266" s="190">
        <f t="shared" si="35"/>
        <v>5</v>
      </c>
    </row>
    <row r="267" spans="1:10" x14ac:dyDescent="0.2">
      <c r="A267" s="63">
        <f>'Data Catalogue 2023_RSS'!A268</f>
        <v>266</v>
      </c>
      <c r="B267" s="63" t="str">
        <f>'Data Catalogue 2023_RSS'!D268</f>
        <v>72.1</v>
      </c>
      <c r="C267" s="63" t="str">
        <f>'Data Catalogue 2023_Excel'!T268</f>
        <v>1990 - 2100</v>
      </c>
      <c r="D267" s="192">
        <f t="shared" si="30"/>
        <v>1990</v>
      </c>
      <c r="E267" s="192">
        <f t="shared" si="31"/>
        <v>2100</v>
      </c>
      <c r="F267" s="192" t="str">
        <f t="shared" si="32"/>
        <v xml:space="preserve"> </v>
      </c>
      <c r="G267" s="192">
        <f t="shared" si="33"/>
        <v>1990</v>
      </c>
      <c r="H267" s="192">
        <f t="shared" si="34"/>
        <v>2100</v>
      </c>
      <c r="I267" s="192" t="s">
        <v>1485</v>
      </c>
      <c r="J267" s="190">
        <f t="shared" si="35"/>
        <v>111</v>
      </c>
    </row>
    <row r="268" spans="1:10" x14ac:dyDescent="0.2">
      <c r="A268" s="63">
        <f>'Data Catalogue 2023_RSS'!A269</f>
        <v>267</v>
      </c>
      <c r="B268" s="63" t="str">
        <f>'Data Catalogue 2023_RSS'!D269</f>
        <v>72.2</v>
      </c>
      <c r="C268" s="63" t="str">
        <f>'Data Catalogue 2023_Excel'!T269</f>
        <v>1990 - 2100</v>
      </c>
      <c r="D268" s="192">
        <f t="shared" si="30"/>
        <v>1990</v>
      </c>
      <c r="E268" s="192">
        <f t="shared" si="31"/>
        <v>2100</v>
      </c>
      <c r="F268" s="192" t="str">
        <f t="shared" si="32"/>
        <v xml:space="preserve"> </v>
      </c>
      <c r="G268" s="192">
        <f t="shared" si="33"/>
        <v>1990</v>
      </c>
      <c r="H268" s="192">
        <f t="shared" si="34"/>
        <v>2100</v>
      </c>
      <c r="I268" s="192" t="s">
        <v>1485</v>
      </c>
      <c r="J268" s="190">
        <f t="shared" si="35"/>
        <v>111</v>
      </c>
    </row>
    <row r="269" spans="1:10" x14ac:dyDescent="0.2">
      <c r="A269" s="63">
        <f>'Data Catalogue 2023_RSS'!A270</f>
        <v>268</v>
      </c>
      <c r="B269" s="63" t="str">
        <f>'Data Catalogue 2023_RSS'!D270</f>
        <v>72.3</v>
      </c>
      <c r="C269" s="63" t="str">
        <f>'Data Catalogue 2023_Excel'!T270</f>
        <v>Not available</v>
      </c>
      <c r="D269" s="192" t="str">
        <f t="shared" si="30"/>
        <v>N/A</v>
      </c>
      <c r="E269" s="192" t="str">
        <f t="shared" si="31"/>
        <v>N/A</v>
      </c>
      <c r="F269" s="192" t="str">
        <f t="shared" si="32"/>
        <v xml:space="preserve"> </v>
      </c>
      <c r="G269" s="192">
        <f t="shared" si="33"/>
        <v>0</v>
      </c>
      <c r="H269" s="192">
        <f t="shared" si="34"/>
        <v>0</v>
      </c>
      <c r="I269" s="192" t="s">
        <v>1485</v>
      </c>
      <c r="J269" s="190">
        <f t="shared" si="35"/>
        <v>0</v>
      </c>
    </row>
    <row r="270" spans="1:10" x14ac:dyDescent="0.2">
      <c r="A270" s="63">
        <f>'Data Catalogue 2023_RSS'!A271</f>
        <v>269</v>
      </c>
      <c r="B270" s="63" t="str">
        <f>'Data Catalogue 2023_RSS'!D271</f>
        <v>72.4</v>
      </c>
      <c r="C270" s="63" t="str">
        <f>'Data Catalogue 2023_Excel'!T271</f>
        <v>Not available</v>
      </c>
      <c r="D270" s="192" t="str">
        <f t="shared" si="30"/>
        <v>N/A</v>
      </c>
      <c r="E270" s="192" t="str">
        <f t="shared" si="31"/>
        <v>N/A</v>
      </c>
      <c r="F270" s="192" t="str">
        <f t="shared" si="32"/>
        <v xml:space="preserve"> </v>
      </c>
      <c r="G270" s="192">
        <f t="shared" si="33"/>
        <v>0</v>
      </c>
      <c r="H270" s="192">
        <f t="shared" si="34"/>
        <v>0</v>
      </c>
      <c r="I270" s="192" t="s">
        <v>1485</v>
      </c>
      <c r="J270" s="190">
        <f t="shared" si="35"/>
        <v>0</v>
      </c>
    </row>
    <row r="271" spans="1:10" x14ac:dyDescent="0.2">
      <c r="A271" s="63">
        <f>'Data Catalogue 2023_RSS'!A272</f>
        <v>270</v>
      </c>
      <c r="B271" s="63" t="str">
        <f>'Data Catalogue 2023_RSS'!D272</f>
        <v>73.1</v>
      </c>
      <c r="C271" s="63" t="str">
        <f>'Data Catalogue 2023_Excel'!T272</f>
        <v>1961-2021</v>
      </c>
      <c r="D271" s="192">
        <f t="shared" si="30"/>
        <v>1961</v>
      </c>
      <c r="E271" s="192">
        <f t="shared" si="31"/>
        <v>2021</v>
      </c>
      <c r="F271" s="192" t="str">
        <f t="shared" si="32"/>
        <v xml:space="preserve"> </v>
      </c>
      <c r="G271" s="192">
        <f t="shared" si="33"/>
        <v>1961</v>
      </c>
      <c r="H271" s="192">
        <f t="shared" si="34"/>
        <v>2021</v>
      </c>
      <c r="I271" s="192" t="s">
        <v>1485</v>
      </c>
      <c r="J271" s="190">
        <f t="shared" si="35"/>
        <v>61</v>
      </c>
    </row>
    <row r="272" spans="1:10" x14ac:dyDescent="0.2">
      <c r="A272" s="63">
        <f>'Data Catalogue 2023_RSS'!A273</f>
        <v>271</v>
      </c>
      <c r="B272" s="63" t="str">
        <f>'Data Catalogue 2023_RSS'!D273</f>
        <v>73.2</v>
      </c>
      <c r="C272" s="63" t="str">
        <f>'Data Catalogue 2023_Excel'!T273</f>
        <v>Latest update</v>
      </c>
      <c r="D272" s="192" t="str">
        <f t="shared" si="30"/>
        <v>N/A</v>
      </c>
      <c r="E272" s="192" t="str">
        <f t="shared" si="31"/>
        <v>N/A</v>
      </c>
      <c r="F272" s="192" t="str">
        <f t="shared" si="32"/>
        <v xml:space="preserve"> </v>
      </c>
      <c r="G272" s="192">
        <f t="shared" si="33"/>
        <v>0</v>
      </c>
      <c r="H272" s="192">
        <f t="shared" si="34"/>
        <v>0</v>
      </c>
      <c r="I272" s="192" t="s">
        <v>1485</v>
      </c>
      <c r="J272" s="190">
        <f t="shared" si="35"/>
        <v>0</v>
      </c>
    </row>
    <row r="273" spans="1:10" x14ac:dyDescent="0.2">
      <c r="A273" s="63">
        <f>'Data Catalogue 2023_RSS'!A274</f>
        <v>272</v>
      </c>
      <c r="B273" s="63" t="str">
        <f>'Data Catalogue 2023_RSS'!D274</f>
        <v>73.3</v>
      </c>
      <c r="C273" s="63" t="str">
        <f>'Data Catalogue 2023_Excel'!T274</f>
        <v>Latest update</v>
      </c>
      <c r="D273" s="192" t="str">
        <f t="shared" si="30"/>
        <v>N/A</v>
      </c>
      <c r="E273" s="192" t="str">
        <f t="shared" si="31"/>
        <v>N/A</v>
      </c>
      <c r="F273" s="192" t="str">
        <f t="shared" si="32"/>
        <v xml:space="preserve"> </v>
      </c>
      <c r="G273" s="192">
        <f t="shared" si="33"/>
        <v>0</v>
      </c>
      <c r="H273" s="192">
        <f t="shared" si="34"/>
        <v>0</v>
      </c>
      <c r="I273" s="192" t="s">
        <v>1485</v>
      </c>
      <c r="J273" s="190">
        <f t="shared" si="35"/>
        <v>0</v>
      </c>
    </row>
    <row r="274" spans="1:10" x14ac:dyDescent="0.2">
      <c r="A274" s="63">
        <f>'Data Catalogue 2023_RSS'!A275</f>
        <v>273</v>
      </c>
      <c r="B274" s="63" t="str">
        <f>'Data Catalogue 2023_RSS'!D275</f>
        <v>73.4</v>
      </c>
      <c r="C274" s="63" t="str">
        <f>'Data Catalogue 2023_Excel'!T275</f>
        <v>Latest update</v>
      </c>
      <c r="D274" s="192" t="str">
        <f t="shared" si="30"/>
        <v>N/A</v>
      </c>
      <c r="E274" s="192" t="str">
        <f t="shared" si="31"/>
        <v>N/A</v>
      </c>
      <c r="F274" s="192" t="str">
        <f t="shared" si="32"/>
        <v xml:space="preserve"> </v>
      </c>
      <c r="G274" s="192">
        <f t="shared" si="33"/>
        <v>0</v>
      </c>
      <c r="H274" s="192">
        <f t="shared" si="34"/>
        <v>0</v>
      </c>
      <c r="I274" s="192" t="s">
        <v>1485</v>
      </c>
      <c r="J274" s="190">
        <f t="shared" si="35"/>
        <v>0</v>
      </c>
    </row>
    <row r="275" spans="1:10" x14ac:dyDescent="0.2">
      <c r="A275" s="63">
        <f>'Data Catalogue 2023_RSS'!A276</f>
        <v>274</v>
      </c>
      <c r="B275" s="63" t="str">
        <f>'Data Catalogue 2023_RSS'!D276</f>
        <v>73.5</v>
      </c>
      <c r="C275" s="63" t="str">
        <f>'Data Catalogue 2023_Excel'!T276</f>
        <v>Latest update</v>
      </c>
      <c r="D275" s="192" t="str">
        <f t="shared" si="30"/>
        <v>N/A</v>
      </c>
      <c r="E275" s="192" t="str">
        <f t="shared" si="31"/>
        <v>N/A</v>
      </c>
      <c r="F275" s="192" t="str">
        <f t="shared" si="32"/>
        <v xml:space="preserve"> </v>
      </c>
      <c r="G275" s="192">
        <f t="shared" si="33"/>
        <v>0</v>
      </c>
      <c r="H275" s="192">
        <f t="shared" si="34"/>
        <v>0</v>
      </c>
      <c r="I275" s="192" t="s">
        <v>1485</v>
      </c>
      <c r="J275" s="190">
        <f t="shared" si="35"/>
        <v>0</v>
      </c>
    </row>
    <row r="276" spans="1:10" x14ac:dyDescent="0.2">
      <c r="A276" s="63">
        <f>'Data Catalogue 2023_RSS'!A277</f>
        <v>275</v>
      </c>
      <c r="B276" s="63" t="str">
        <f>'Data Catalogue 2023_RSS'!D277</f>
        <v>73.6</v>
      </c>
      <c r="C276" s="63" t="str">
        <f>'Data Catalogue 2023_Excel'!T277</f>
        <v>Latest update</v>
      </c>
      <c r="D276" s="192" t="str">
        <f t="shared" si="30"/>
        <v>N/A</v>
      </c>
      <c r="E276" s="192" t="str">
        <f t="shared" si="31"/>
        <v>N/A</v>
      </c>
      <c r="F276" s="192" t="str">
        <f t="shared" si="32"/>
        <v xml:space="preserve"> </v>
      </c>
      <c r="G276" s="192">
        <f t="shared" si="33"/>
        <v>0</v>
      </c>
      <c r="H276" s="192">
        <f t="shared" si="34"/>
        <v>0</v>
      </c>
      <c r="I276" s="192" t="s">
        <v>1485</v>
      </c>
      <c r="J276" s="190">
        <f t="shared" si="35"/>
        <v>0</v>
      </c>
    </row>
    <row r="277" spans="1:10" x14ac:dyDescent="0.2">
      <c r="A277" s="63">
        <f>'Data Catalogue 2023_RSS'!A278</f>
        <v>276</v>
      </c>
      <c r="B277" s="63" t="str">
        <f>'Data Catalogue 2023_RSS'!D278</f>
        <v>73.7</v>
      </c>
      <c r="C277" s="63" t="str">
        <f>'Data Catalogue 2023_Excel'!T278</f>
        <v>Latest update</v>
      </c>
      <c r="D277" s="192" t="str">
        <f t="shared" si="30"/>
        <v>N/A</v>
      </c>
      <c r="E277" s="192" t="str">
        <f t="shared" si="31"/>
        <v>N/A</v>
      </c>
      <c r="F277" s="192" t="str">
        <f t="shared" si="32"/>
        <v xml:space="preserve"> </v>
      </c>
      <c r="G277" s="192">
        <f t="shared" si="33"/>
        <v>0</v>
      </c>
      <c r="H277" s="192">
        <f t="shared" si="34"/>
        <v>0</v>
      </c>
      <c r="I277" s="192" t="s">
        <v>1485</v>
      </c>
      <c r="J277" s="190">
        <f t="shared" si="35"/>
        <v>0</v>
      </c>
    </row>
    <row r="278" spans="1:10" x14ac:dyDescent="0.2">
      <c r="A278" s="63">
        <f>'Data Catalogue 2023_RSS'!A279</f>
        <v>277</v>
      </c>
      <c r="B278" s="63" t="str">
        <f>'Data Catalogue 2023_RSS'!D279</f>
        <v>73.8</v>
      </c>
      <c r="C278" s="63" t="str">
        <f>'Data Catalogue 2023_Excel'!T279</f>
        <v>Latest update</v>
      </c>
      <c r="D278" s="192" t="str">
        <f t="shared" si="30"/>
        <v>N/A</v>
      </c>
      <c r="E278" s="192" t="str">
        <f t="shared" si="31"/>
        <v>N/A</v>
      </c>
      <c r="F278" s="192" t="str">
        <f t="shared" si="32"/>
        <v xml:space="preserve"> </v>
      </c>
      <c r="G278" s="192">
        <f t="shared" si="33"/>
        <v>0</v>
      </c>
      <c r="H278" s="192">
        <f t="shared" si="34"/>
        <v>0</v>
      </c>
      <c r="I278" s="192" t="s">
        <v>1485</v>
      </c>
      <c r="J278" s="190">
        <f t="shared" si="35"/>
        <v>0</v>
      </c>
    </row>
    <row r="279" spans="1:10" x14ac:dyDescent="0.2">
      <c r="A279" s="63">
        <f>'Data Catalogue 2023_RSS'!A280</f>
        <v>278</v>
      </c>
      <c r="B279" s="63" t="str">
        <f>'Data Catalogue 2023_RSS'!D280</f>
        <v>73.9</v>
      </c>
      <c r="C279" s="63" t="str">
        <f>'Data Catalogue 2023_Excel'!T280</f>
        <v>Latest update</v>
      </c>
      <c r="D279" s="192" t="str">
        <f t="shared" si="30"/>
        <v>N/A</v>
      </c>
      <c r="E279" s="192" t="str">
        <f t="shared" si="31"/>
        <v>N/A</v>
      </c>
      <c r="F279" s="192" t="str">
        <f t="shared" si="32"/>
        <v xml:space="preserve"> </v>
      </c>
      <c r="G279" s="192">
        <f t="shared" si="33"/>
        <v>0</v>
      </c>
      <c r="H279" s="192">
        <f t="shared" si="34"/>
        <v>0</v>
      </c>
      <c r="I279" s="192" t="s">
        <v>1485</v>
      </c>
      <c r="J279" s="190">
        <f t="shared" si="35"/>
        <v>0</v>
      </c>
    </row>
    <row r="280" spans="1:10" x14ac:dyDescent="0.2">
      <c r="A280" s="63">
        <f>'Data Catalogue 2023_RSS'!A281</f>
        <v>279</v>
      </c>
      <c r="B280" s="63" t="str">
        <f>'Data Catalogue 2023_RSS'!D281</f>
        <v>73.10</v>
      </c>
      <c r="C280" s="63" t="str">
        <f>'Data Catalogue 2023_Excel'!T281</f>
        <v>Latest update</v>
      </c>
      <c r="D280" s="192" t="str">
        <f t="shared" si="30"/>
        <v>N/A</v>
      </c>
      <c r="E280" s="192" t="str">
        <f t="shared" si="31"/>
        <v>N/A</v>
      </c>
      <c r="F280" s="192" t="str">
        <f t="shared" si="32"/>
        <v xml:space="preserve"> </v>
      </c>
      <c r="G280" s="192">
        <f t="shared" si="33"/>
        <v>0</v>
      </c>
      <c r="H280" s="192">
        <f t="shared" si="34"/>
        <v>0</v>
      </c>
      <c r="I280" s="192" t="s">
        <v>1485</v>
      </c>
      <c r="J280" s="190">
        <f t="shared" si="35"/>
        <v>0</v>
      </c>
    </row>
    <row r="281" spans="1:10" x14ac:dyDescent="0.2">
      <c r="A281" s="63">
        <f>'Data Catalogue 2023_RSS'!A282</f>
        <v>280</v>
      </c>
      <c r="B281" s="63" t="str">
        <f>'Data Catalogue 2023_RSS'!D282</f>
        <v>73.11</v>
      </c>
      <c r="C281" s="63" t="str">
        <f>'Data Catalogue 2023_Excel'!T282</f>
        <v>Latest update</v>
      </c>
      <c r="D281" s="192" t="str">
        <f t="shared" si="30"/>
        <v>N/A</v>
      </c>
      <c r="E281" s="192" t="str">
        <f t="shared" si="31"/>
        <v>N/A</v>
      </c>
      <c r="F281" s="192" t="str">
        <f t="shared" si="32"/>
        <v xml:space="preserve"> </v>
      </c>
      <c r="G281" s="192">
        <f t="shared" si="33"/>
        <v>0</v>
      </c>
      <c r="H281" s="192">
        <f t="shared" si="34"/>
        <v>0</v>
      </c>
      <c r="I281" s="192" t="s">
        <v>1485</v>
      </c>
      <c r="J281" s="190">
        <f t="shared" si="35"/>
        <v>0</v>
      </c>
    </row>
    <row r="282" spans="1:10" x14ac:dyDescent="0.2">
      <c r="A282" s="63">
        <f>'Data Catalogue 2023_RSS'!A283</f>
        <v>281</v>
      </c>
      <c r="B282" s="63" t="str">
        <f>'Data Catalogue 2023_RSS'!D283</f>
        <v>73.12</v>
      </c>
      <c r="C282" s="63" t="str">
        <f>'Data Catalogue 2023_Excel'!T283</f>
        <v>Latest update</v>
      </c>
      <c r="D282" s="192" t="str">
        <f t="shared" si="30"/>
        <v>N/A</v>
      </c>
      <c r="E282" s="192" t="str">
        <f t="shared" si="31"/>
        <v>N/A</v>
      </c>
      <c r="F282" s="192" t="str">
        <f t="shared" si="32"/>
        <v xml:space="preserve"> </v>
      </c>
      <c r="G282" s="192">
        <f t="shared" si="33"/>
        <v>0</v>
      </c>
      <c r="H282" s="192">
        <f t="shared" si="34"/>
        <v>0</v>
      </c>
      <c r="I282" s="192" t="s">
        <v>1485</v>
      </c>
      <c r="J282" s="190">
        <f t="shared" si="35"/>
        <v>0</v>
      </c>
    </row>
    <row r="283" spans="1:10" x14ac:dyDescent="0.2">
      <c r="A283" s="63">
        <f>'Data Catalogue 2023_RSS'!A284</f>
        <v>282</v>
      </c>
      <c r="B283" s="63" t="str">
        <f>'Data Catalogue 2023_RSS'!D284</f>
        <v>73.13</v>
      </c>
      <c r="C283" s="63" t="str">
        <f>'Data Catalogue 2023_Excel'!T284</f>
        <v>Latest update</v>
      </c>
      <c r="D283" s="192" t="str">
        <f t="shared" si="30"/>
        <v>N/A</v>
      </c>
      <c r="E283" s="192" t="str">
        <f t="shared" si="31"/>
        <v>N/A</v>
      </c>
      <c r="F283" s="192" t="str">
        <f t="shared" si="32"/>
        <v xml:space="preserve"> </v>
      </c>
      <c r="G283" s="192">
        <f t="shared" si="33"/>
        <v>0</v>
      </c>
      <c r="H283" s="192">
        <f t="shared" si="34"/>
        <v>0</v>
      </c>
      <c r="I283" s="192" t="s">
        <v>1485</v>
      </c>
      <c r="J283" s="190">
        <f t="shared" si="35"/>
        <v>0</v>
      </c>
    </row>
    <row r="284" spans="1:10" x14ac:dyDescent="0.2">
      <c r="A284" s="63">
        <f>'Data Catalogue 2023_RSS'!A285</f>
        <v>283</v>
      </c>
      <c r="B284" s="63" t="str">
        <f>'Data Catalogue 2023_RSS'!D285</f>
        <v>73.14</v>
      </c>
      <c r="C284" s="63" t="str">
        <f>'Data Catalogue 2023_Excel'!T285</f>
        <v>Latest update</v>
      </c>
      <c r="D284" s="192" t="str">
        <f t="shared" si="30"/>
        <v>N/A</v>
      </c>
      <c r="E284" s="192" t="str">
        <f t="shared" si="31"/>
        <v>N/A</v>
      </c>
      <c r="F284" s="192" t="str">
        <f t="shared" si="32"/>
        <v xml:space="preserve"> </v>
      </c>
      <c r="G284" s="192">
        <f t="shared" si="33"/>
        <v>0</v>
      </c>
      <c r="H284" s="192">
        <f t="shared" si="34"/>
        <v>0</v>
      </c>
      <c r="I284" s="192" t="s">
        <v>1485</v>
      </c>
      <c r="J284" s="190">
        <f t="shared" si="35"/>
        <v>0</v>
      </c>
    </row>
    <row r="285" spans="1:10" x14ac:dyDescent="0.2">
      <c r="A285" s="63">
        <f>'Data Catalogue 2023_RSS'!A286</f>
        <v>284</v>
      </c>
      <c r="B285" s="63" t="str">
        <f>'Data Catalogue 2023_RSS'!D286</f>
        <v>73.15</v>
      </c>
      <c r="C285" s="63" t="str">
        <f>'Data Catalogue 2023_Excel'!T286</f>
        <v>Latest update</v>
      </c>
      <c r="D285" s="192" t="str">
        <f t="shared" si="30"/>
        <v>N/A</v>
      </c>
      <c r="E285" s="192" t="str">
        <f t="shared" si="31"/>
        <v>N/A</v>
      </c>
      <c r="F285" s="192" t="str">
        <f t="shared" si="32"/>
        <v xml:space="preserve"> </v>
      </c>
      <c r="G285" s="192">
        <f t="shared" si="33"/>
        <v>0</v>
      </c>
      <c r="H285" s="192">
        <f t="shared" si="34"/>
        <v>0</v>
      </c>
      <c r="I285" s="192" t="s">
        <v>1485</v>
      </c>
      <c r="J285" s="190">
        <f t="shared" si="35"/>
        <v>0</v>
      </c>
    </row>
    <row r="286" spans="1:10" x14ac:dyDescent="0.2">
      <c r="A286" s="63">
        <f>'Data Catalogue 2023_RSS'!A287</f>
        <v>285</v>
      </c>
      <c r="B286" s="63" t="str">
        <f>'Data Catalogue 2023_RSS'!D287</f>
        <v>73.16</v>
      </c>
      <c r="C286" s="63" t="str">
        <f>'Data Catalogue 2023_Excel'!T287</f>
        <v>Latest update</v>
      </c>
      <c r="D286" s="192" t="str">
        <f t="shared" si="30"/>
        <v>N/A</v>
      </c>
      <c r="E286" s="192" t="str">
        <f t="shared" si="31"/>
        <v>N/A</v>
      </c>
      <c r="F286" s="192" t="str">
        <f t="shared" si="32"/>
        <v xml:space="preserve"> </v>
      </c>
      <c r="G286" s="192">
        <f t="shared" si="33"/>
        <v>0</v>
      </c>
      <c r="H286" s="192">
        <f t="shared" si="34"/>
        <v>0</v>
      </c>
      <c r="I286" s="192" t="s">
        <v>1485</v>
      </c>
      <c r="J286" s="190">
        <f t="shared" si="35"/>
        <v>0</v>
      </c>
    </row>
    <row r="287" spans="1:10" x14ac:dyDescent="0.2">
      <c r="A287" s="63">
        <f>'Data Catalogue 2023_RSS'!A288</f>
        <v>286</v>
      </c>
      <c r="B287" s="63" t="str">
        <f>'Data Catalogue 2023_RSS'!D288</f>
        <v>73.17</v>
      </c>
      <c r="C287" s="63" t="str">
        <f>'Data Catalogue 2023_Excel'!T288</f>
        <v>Latest update</v>
      </c>
      <c r="D287" s="192" t="str">
        <f t="shared" si="30"/>
        <v>N/A</v>
      </c>
      <c r="E287" s="192" t="str">
        <f t="shared" si="31"/>
        <v>N/A</v>
      </c>
      <c r="F287" s="192" t="str">
        <f t="shared" si="32"/>
        <v xml:space="preserve"> </v>
      </c>
      <c r="G287" s="192">
        <f t="shared" si="33"/>
        <v>0</v>
      </c>
      <c r="H287" s="192">
        <f t="shared" si="34"/>
        <v>0</v>
      </c>
      <c r="I287" s="192" t="s">
        <v>1485</v>
      </c>
      <c r="J287" s="190">
        <f t="shared" si="35"/>
        <v>0</v>
      </c>
    </row>
    <row r="288" spans="1:10" x14ac:dyDescent="0.2">
      <c r="A288" s="63">
        <f>'Data Catalogue 2023_RSS'!A289</f>
        <v>287</v>
      </c>
      <c r="B288" s="63" t="str">
        <f>'Data Catalogue 2023_RSS'!D289</f>
        <v>73.18</v>
      </c>
      <c r="C288" s="63" t="str">
        <f>'Data Catalogue 2023_Excel'!T289</f>
        <v>Latest update</v>
      </c>
      <c r="D288" s="192" t="str">
        <f t="shared" si="30"/>
        <v>N/A</v>
      </c>
      <c r="E288" s="192" t="str">
        <f t="shared" si="31"/>
        <v>N/A</v>
      </c>
      <c r="F288" s="192" t="str">
        <f t="shared" si="32"/>
        <v xml:space="preserve"> </v>
      </c>
      <c r="G288" s="192">
        <f t="shared" si="33"/>
        <v>0</v>
      </c>
      <c r="H288" s="192">
        <f t="shared" si="34"/>
        <v>0</v>
      </c>
      <c r="I288" s="192" t="s">
        <v>1485</v>
      </c>
      <c r="J288" s="190">
        <f t="shared" si="35"/>
        <v>0</v>
      </c>
    </row>
    <row r="289" spans="1:10" x14ac:dyDescent="0.2">
      <c r="A289" s="63">
        <f>'Data Catalogue 2023_RSS'!A290</f>
        <v>288</v>
      </c>
      <c r="B289" s="63" t="str">
        <f>'Data Catalogue 2023_RSS'!D290</f>
        <v>73.19</v>
      </c>
      <c r="C289" s="63" t="str">
        <f>'Data Catalogue 2023_Excel'!T290</f>
        <v>Latest update</v>
      </c>
      <c r="D289" s="192" t="str">
        <f t="shared" si="30"/>
        <v>N/A</v>
      </c>
      <c r="E289" s="192" t="str">
        <f t="shared" si="31"/>
        <v>N/A</v>
      </c>
      <c r="F289" s="192" t="str">
        <f t="shared" si="32"/>
        <v xml:space="preserve"> </v>
      </c>
      <c r="G289" s="192">
        <f t="shared" si="33"/>
        <v>0</v>
      </c>
      <c r="H289" s="192">
        <f t="shared" si="34"/>
        <v>0</v>
      </c>
      <c r="I289" s="192" t="s">
        <v>1485</v>
      </c>
      <c r="J289" s="190">
        <f t="shared" si="35"/>
        <v>0</v>
      </c>
    </row>
    <row r="290" spans="1:10" x14ac:dyDescent="0.2">
      <c r="A290" s="63">
        <f>'Data Catalogue 2023_RSS'!A291</f>
        <v>289</v>
      </c>
      <c r="B290" s="63" t="str">
        <f>'Data Catalogue 2023_RSS'!D291</f>
        <v>73.20</v>
      </c>
      <c r="C290" s="63" t="str">
        <f>'Data Catalogue 2023_Excel'!T291</f>
        <v>Latest update</v>
      </c>
      <c r="D290" s="192" t="str">
        <f t="shared" si="30"/>
        <v>N/A</v>
      </c>
      <c r="E290" s="192" t="str">
        <f t="shared" si="31"/>
        <v>N/A</v>
      </c>
      <c r="F290" s="192" t="str">
        <f t="shared" si="32"/>
        <v xml:space="preserve"> </v>
      </c>
      <c r="G290" s="192">
        <f t="shared" si="33"/>
        <v>0</v>
      </c>
      <c r="H290" s="192">
        <f t="shared" si="34"/>
        <v>0</v>
      </c>
      <c r="I290" s="192" t="s">
        <v>1485</v>
      </c>
      <c r="J290" s="190">
        <f t="shared" si="35"/>
        <v>0</v>
      </c>
    </row>
    <row r="291" spans="1:10" x14ac:dyDescent="0.2">
      <c r="A291" s="63">
        <f>'Data Catalogue 2023_RSS'!A292</f>
        <v>290</v>
      </c>
      <c r="B291" s="63" t="str">
        <f>'Data Catalogue 2023_RSS'!D292</f>
        <v>73.21</v>
      </c>
      <c r="C291" s="63" t="str">
        <f>'Data Catalogue 2023_Excel'!T292</f>
        <v>Latest update</v>
      </c>
      <c r="D291" s="192" t="str">
        <f t="shared" si="30"/>
        <v>N/A</v>
      </c>
      <c r="E291" s="192" t="str">
        <f t="shared" si="31"/>
        <v>N/A</v>
      </c>
      <c r="F291" s="192" t="str">
        <f t="shared" si="32"/>
        <v xml:space="preserve"> </v>
      </c>
      <c r="G291" s="192">
        <f t="shared" si="33"/>
        <v>0</v>
      </c>
      <c r="H291" s="192">
        <f t="shared" si="34"/>
        <v>0</v>
      </c>
      <c r="I291" s="192" t="s">
        <v>1485</v>
      </c>
      <c r="J291" s="190">
        <f t="shared" si="35"/>
        <v>0</v>
      </c>
    </row>
    <row r="292" spans="1:10" x14ac:dyDescent="0.2">
      <c r="A292" s="63">
        <f>'Data Catalogue 2023_RSS'!A293</f>
        <v>291</v>
      </c>
      <c r="B292" s="63" t="str">
        <f>'Data Catalogue 2023_RSS'!D293</f>
        <v>73.22</v>
      </c>
      <c r="C292" s="63" t="str">
        <f>'Data Catalogue 2023_Excel'!T293</f>
        <v>Latest update</v>
      </c>
      <c r="D292" s="192" t="str">
        <f t="shared" si="30"/>
        <v>N/A</v>
      </c>
      <c r="E292" s="192" t="str">
        <f t="shared" si="31"/>
        <v>N/A</v>
      </c>
      <c r="F292" s="192" t="str">
        <f t="shared" si="32"/>
        <v xml:space="preserve"> </v>
      </c>
      <c r="G292" s="192">
        <f t="shared" si="33"/>
        <v>0</v>
      </c>
      <c r="H292" s="192">
        <f t="shared" si="34"/>
        <v>0</v>
      </c>
      <c r="I292" s="192" t="s">
        <v>1485</v>
      </c>
      <c r="J292" s="190">
        <f t="shared" si="35"/>
        <v>0</v>
      </c>
    </row>
    <row r="293" spans="1:10" x14ac:dyDescent="0.2">
      <c r="A293" s="63">
        <f>'Data Catalogue 2023_RSS'!A294</f>
        <v>292</v>
      </c>
      <c r="B293" s="63" t="str">
        <f>'Data Catalogue 2023_RSS'!D294</f>
        <v>73.23</v>
      </c>
      <c r="C293" s="63" t="str">
        <f>'Data Catalogue 2023_Excel'!T294</f>
        <v>Latest update</v>
      </c>
      <c r="D293" s="192" t="str">
        <f t="shared" si="30"/>
        <v>N/A</v>
      </c>
      <c r="E293" s="192" t="str">
        <f t="shared" si="31"/>
        <v>N/A</v>
      </c>
      <c r="F293" s="192" t="str">
        <f t="shared" si="32"/>
        <v xml:space="preserve"> </v>
      </c>
      <c r="G293" s="192">
        <f t="shared" si="33"/>
        <v>0</v>
      </c>
      <c r="H293" s="192">
        <f t="shared" si="34"/>
        <v>0</v>
      </c>
      <c r="I293" s="192" t="s">
        <v>1485</v>
      </c>
      <c r="J293" s="190">
        <f t="shared" si="35"/>
        <v>0</v>
      </c>
    </row>
    <row r="294" spans="1:10" x14ac:dyDescent="0.2">
      <c r="A294" s="63">
        <f>'Data Catalogue 2023_RSS'!A295</f>
        <v>293</v>
      </c>
      <c r="B294" s="63" t="str">
        <f>'Data Catalogue 2023_RSS'!D295</f>
        <v>73.24</v>
      </c>
      <c r="C294" s="63" t="str">
        <f>'Data Catalogue 2023_Excel'!T295</f>
        <v>Latest update</v>
      </c>
      <c r="D294" s="192" t="str">
        <f t="shared" si="30"/>
        <v>N/A</v>
      </c>
      <c r="E294" s="192" t="str">
        <f t="shared" si="31"/>
        <v>N/A</v>
      </c>
      <c r="F294" s="192" t="str">
        <f t="shared" si="32"/>
        <v xml:space="preserve"> </v>
      </c>
      <c r="G294" s="192">
        <f t="shared" si="33"/>
        <v>0</v>
      </c>
      <c r="H294" s="192">
        <f t="shared" si="34"/>
        <v>0</v>
      </c>
      <c r="I294" s="192" t="s">
        <v>1485</v>
      </c>
      <c r="J294" s="190">
        <f t="shared" si="35"/>
        <v>0</v>
      </c>
    </row>
    <row r="295" spans="1:10" x14ac:dyDescent="0.2">
      <c r="A295" s="63">
        <f>'Data Catalogue 2023_RSS'!A296</f>
        <v>294</v>
      </c>
      <c r="B295" s="63" t="str">
        <f>'Data Catalogue 2023_RSS'!D296</f>
        <v>73.25</v>
      </c>
      <c r="C295" s="63" t="str">
        <f>'Data Catalogue 2023_Excel'!T296</f>
        <v>Latest update</v>
      </c>
      <c r="D295" s="192" t="str">
        <f t="shared" si="30"/>
        <v>N/A</v>
      </c>
      <c r="E295" s="192" t="str">
        <f t="shared" si="31"/>
        <v>N/A</v>
      </c>
      <c r="F295" s="192" t="str">
        <f t="shared" si="32"/>
        <v xml:space="preserve"> </v>
      </c>
      <c r="G295" s="192">
        <f t="shared" si="33"/>
        <v>0</v>
      </c>
      <c r="H295" s="192">
        <f t="shared" si="34"/>
        <v>0</v>
      </c>
      <c r="I295" s="192" t="s">
        <v>1485</v>
      </c>
      <c r="J295" s="190">
        <f t="shared" si="35"/>
        <v>0</v>
      </c>
    </row>
    <row r="296" spans="1:10" x14ac:dyDescent="0.2">
      <c r="A296" s="63">
        <f>'Data Catalogue 2023_RSS'!A297</f>
        <v>295</v>
      </c>
      <c r="B296" s="63" t="str">
        <f>'Data Catalogue 2023_RSS'!D297</f>
        <v>73.26</v>
      </c>
      <c r="C296" s="63" t="str">
        <f>'Data Catalogue 2023_Excel'!T297</f>
        <v>Latest update</v>
      </c>
      <c r="D296" s="192" t="str">
        <f t="shared" si="30"/>
        <v>N/A</v>
      </c>
      <c r="E296" s="192" t="str">
        <f t="shared" si="31"/>
        <v>N/A</v>
      </c>
      <c r="F296" s="192" t="str">
        <f t="shared" si="32"/>
        <v xml:space="preserve"> </v>
      </c>
      <c r="G296" s="192">
        <f t="shared" si="33"/>
        <v>0</v>
      </c>
      <c r="H296" s="192">
        <f t="shared" si="34"/>
        <v>0</v>
      </c>
      <c r="I296" s="192" t="s">
        <v>1485</v>
      </c>
      <c r="J296" s="190">
        <f t="shared" si="35"/>
        <v>0</v>
      </c>
    </row>
    <row r="297" spans="1:10" x14ac:dyDescent="0.2">
      <c r="A297" s="63">
        <f>'Data Catalogue 2023_RSS'!A298</f>
        <v>296</v>
      </c>
      <c r="B297" s="63" t="str">
        <f>'Data Catalogue 2023_RSS'!D298</f>
        <v>73.27</v>
      </c>
      <c r="C297" s="63" t="str">
        <f>'Data Catalogue 2023_Excel'!T298</f>
        <v>Latest update</v>
      </c>
      <c r="D297" s="192" t="str">
        <f t="shared" si="30"/>
        <v>N/A</v>
      </c>
      <c r="E297" s="192" t="str">
        <f t="shared" si="31"/>
        <v>N/A</v>
      </c>
      <c r="F297" s="192" t="str">
        <f t="shared" si="32"/>
        <v xml:space="preserve"> </v>
      </c>
      <c r="G297" s="192">
        <f t="shared" si="33"/>
        <v>0</v>
      </c>
      <c r="H297" s="192">
        <f t="shared" si="34"/>
        <v>0</v>
      </c>
      <c r="I297" s="192" t="s">
        <v>1485</v>
      </c>
      <c r="J297" s="190">
        <f t="shared" si="35"/>
        <v>0</v>
      </c>
    </row>
    <row r="298" spans="1:10" x14ac:dyDescent="0.2">
      <c r="A298" s="63">
        <f>'Data Catalogue 2023_RSS'!A299</f>
        <v>297</v>
      </c>
      <c r="B298" s="63" t="str">
        <f>'Data Catalogue 2023_RSS'!D299</f>
        <v>73.28</v>
      </c>
      <c r="C298" s="63" t="str">
        <f>'Data Catalogue 2023_Excel'!T299</f>
        <v>Latest update</v>
      </c>
      <c r="D298" s="192" t="str">
        <f t="shared" si="30"/>
        <v>N/A</v>
      </c>
      <c r="E298" s="192" t="str">
        <f t="shared" si="31"/>
        <v>N/A</v>
      </c>
      <c r="F298" s="192" t="str">
        <f t="shared" si="32"/>
        <v xml:space="preserve"> </v>
      </c>
      <c r="G298" s="192">
        <f t="shared" si="33"/>
        <v>0</v>
      </c>
      <c r="H298" s="192">
        <f t="shared" si="34"/>
        <v>0</v>
      </c>
      <c r="I298" s="192" t="s">
        <v>1485</v>
      </c>
      <c r="J298" s="190">
        <f t="shared" si="35"/>
        <v>0</v>
      </c>
    </row>
    <row r="299" spans="1:10" x14ac:dyDescent="0.2">
      <c r="A299" s="63">
        <f>'Data Catalogue 2023_RSS'!A300</f>
        <v>298</v>
      </c>
      <c r="B299" s="63" t="str">
        <f>'Data Catalogue 2023_RSS'!D300</f>
        <v>73.29</v>
      </c>
      <c r="C299" s="63" t="str">
        <f>'Data Catalogue 2023_Excel'!T300</f>
        <v>Latest update</v>
      </c>
      <c r="D299" s="192" t="str">
        <f t="shared" si="30"/>
        <v>N/A</v>
      </c>
      <c r="E299" s="192" t="str">
        <f t="shared" si="31"/>
        <v>N/A</v>
      </c>
      <c r="F299" s="192" t="str">
        <f t="shared" si="32"/>
        <v xml:space="preserve"> </v>
      </c>
      <c r="G299" s="192">
        <f t="shared" si="33"/>
        <v>0</v>
      </c>
      <c r="H299" s="192">
        <f t="shared" si="34"/>
        <v>0</v>
      </c>
      <c r="I299" s="192" t="s">
        <v>1485</v>
      </c>
      <c r="J299" s="190">
        <f t="shared" si="35"/>
        <v>0</v>
      </c>
    </row>
    <row r="300" spans="1:10" x14ac:dyDescent="0.2">
      <c r="A300" s="63">
        <f>'Data Catalogue 2023_RSS'!A301</f>
        <v>299</v>
      </c>
      <c r="B300" s="63" t="str">
        <f>'Data Catalogue 2023_RSS'!D301</f>
        <v>73.30</v>
      </c>
      <c r="C300" s="63" t="str">
        <f>'Data Catalogue 2023_Excel'!T301</f>
        <v>Latest update</v>
      </c>
      <c r="D300" s="192" t="str">
        <f t="shared" si="30"/>
        <v>N/A</v>
      </c>
      <c r="E300" s="192" t="str">
        <f t="shared" si="31"/>
        <v>N/A</v>
      </c>
      <c r="F300" s="192" t="str">
        <f t="shared" si="32"/>
        <v xml:space="preserve"> </v>
      </c>
      <c r="G300" s="192">
        <f t="shared" si="33"/>
        <v>0</v>
      </c>
      <c r="H300" s="192">
        <f t="shared" si="34"/>
        <v>0</v>
      </c>
      <c r="I300" s="192" t="s">
        <v>1474</v>
      </c>
      <c r="J300" s="190">
        <f t="shared" si="35"/>
        <v>0</v>
      </c>
    </row>
    <row r="301" spans="1:10" x14ac:dyDescent="0.2">
      <c r="A301" s="63">
        <f>'Data Catalogue 2023_RSS'!A302</f>
        <v>300</v>
      </c>
      <c r="B301" s="63" t="str">
        <f>'Data Catalogue 2023_RSS'!D302</f>
        <v>73.31</v>
      </c>
      <c r="C301" s="63" t="str">
        <f>'Data Catalogue 2023_Excel'!T302</f>
        <v>Latest update</v>
      </c>
      <c r="D301" s="192" t="str">
        <f t="shared" si="30"/>
        <v>N/A</v>
      </c>
      <c r="E301" s="192" t="str">
        <f t="shared" si="31"/>
        <v>N/A</v>
      </c>
      <c r="F301" s="192" t="str">
        <f t="shared" si="32"/>
        <v xml:space="preserve"> </v>
      </c>
      <c r="G301" s="192">
        <f t="shared" si="33"/>
        <v>0</v>
      </c>
      <c r="H301" s="192">
        <f t="shared" si="34"/>
        <v>0</v>
      </c>
      <c r="I301" s="192" t="s">
        <v>1182</v>
      </c>
      <c r="J301" s="190">
        <f t="shared" si="35"/>
        <v>0</v>
      </c>
    </row>
    <row r="302" spans="1:10" x14ac:dyDescent="0.2">
      <c r="A302" s="63">
        <f>'Data Catalogue 2023_RSS'!A303</f>
        <v>301</v>
      </c>
      <c r="B302" s="63" t="str">
        <f>'Data Catalogue 2023_RSS'!D303</f>
        <v>73.32</v>
      </c>
      <c r="C302" s="63" t="str">
        <f>'Data Catalogue 2023_Excel'!T303</f>
        <v>Latest update</v>
      </c>
      <c r="D302" s="192" t="str">
        <f t="shared" si="30"/>
        <v>N/A</v>
      </c>
      <c r="E302" s="192" t="str">
        <f t="shared" si="31"/>
        <v>N/A</v>
      </c>
      <c r="F302" s="192" t="str">
        <f t="shared" si="32"/>
        <v xml:space="preserve"> </v>
      </c>
      <c r="G302" s="192">
        <f t="shared" si="33"/>
        <v>0</v>
      </c>
      <c r="H302" s="192">
        <f t="shared" si="34"/>
        <v>0</v>
      </c>
      <c r="I302" s="192" t="s">
        <v>1182</v>
      </c>
      <c r="J302" s="190">
        <f t="shared" si="35"/>
        <v>0</v>
      </c>
    </row>
    <row r="303" spans="1:10" x14ac:dyDescent="0.2">
      <c r="A303" s="63">
        <f>'Data Catalogue 2023_RSS'!A304</f>
        <v>302</v>
      </c>
      <c r="B303" s="63" t="str">
        <f>'Data Catalogue 2023_RSS'!D304</f>
        <v>73.33</v>
      </c>
      <c r="C303" s="63" t="str">
        <f>'Data Catalogue 2023_Excel'!T304</f>
        <v>Latest update</v>
      </c>
      <c r="D303" s="192" t="str">
        <f t="shared" si="30"/>
        <v>N/A</v>
      </c>
      <c r="E303" s="192" t="str">
        <f t="shared" si="31"/>
        <v>N/A</v>
      </c>
      <c r="F303" s="192" t="str">
        <f t="shared" si="32"/>
        <v xml:space="preserve"> </v>
      </c>
      <c r="G303" s="192">
        <f t="shared" si="33"/>
        <v>0</v>
      </c>
      <c r="H303" s="192">
        <f t="shared" si="34"/>
        <v>0</v>
      </c>
      <c r="I303" s="192" t="s">
        <v>1474</v>
      </c>
      <c r="J303" s="190">
        <f t="shared" si="35"/>
        <v>0</v>
      </c>
    </row>
    <row r="304" spans="1:10" x14ac:dyDescent="0.2">
      <c r="A304" s="63">
        <f>'Data Catalogue 2023_RSS'!A305</f>
        <v>303</v>
      </c>
      <c r="B304" s="63" t="str">
        <f>'Data Catalogue 2023_RSS'!D305</f>
        <v>73.34</v>
      </c>
      <c r="C304" s="63" t="str">
        <f>'Data Catalogue 2023_Excel'!T305</f>
        <v>Latest update</v>
      </c>
      <c r="D304" s="192" t="str">
        <f t="shared" si="30"/>
        <v>N/A</v>
      </c>
      <c r="E304" s="192" t="str">
        <f t="shared" si="31"/>
        <v>N/A</v>
      </c>
      <c r="F304" s="192" t="str">
        <f t="shared" si="32"/>
        <v xml:space="preserve"> </v>
      </c>
      <c r="G304" s="192">
        <f t="shared" si="33"/>
        <v>0</v>
      </c>
      <c r="H304" s="192">
        <f t="shared" si="34"/>
        <v>0</v>
      </c>
      <c r="I304" s="192" t="s">
        <v>1182</v>
      </c>
      <c r="J304" s="190">
        <f t="shared" si="35"/>
        <v>0</v>
      </c>
    </row>
    <row r="305" spans="1:10" x14ac:dyDescent="0.2">
      <c r="A305" s="63">
        <f>'Data Catalogue 2023_RSS'!A306</f>
        <v>304</v>
      </c>
      <c r="B305" s="63" t="str">
        <f>'Data Catalogue 2023_RSS'!D306</f>
        <v>73.35</v>
      </c>
      <c r="C305" s="63" t="str">
        <f>'Data Catalogue 2023_Excel'!T306</f>
        <v>Latest update</v>
      </c>
      <c r="D305" s="192" t="str">
        <f t="shared" si="30"/>
        <v>N/A</v>
      </c>
      <c r="E305" s="192" t="str">
        <f t="shared" si="31"/>
        <v>N/A</v>
      </c>
      <c r="F305" s="192" t="str">
        <f t="shared" si="32"/>
        <v xml:space="preserve"> </v>
      </c>
      <c r="G305" s="192">
        <f t="shared" si="33"/>
        <v>0</v>
      </c>
      <c r="H305" s="192">
        <f t="shared" si="34"/>
        <v>0</v>
      </c>
      <c r="I305" s="192" t="s">
        <v>1182</v>
      </c>
      <c r="J305" s="190">
        <f t="shared" si="35"/>
        <v>0</v>
      </c>
    </row>
    <row r="306" spans="1:10" x14ac:dyDescent="0.2">
      <c r="A306" s="63">
        <f>'Data Catalogue 2023_RSS'!A307</f>
        <v>305</v>
      </c>
      <c r="B306" s="63" t="str">
        <f>'Data Catalogue 2023_RSS'!D307</f>
        <v>73.36</v>
      </c>
      <c r="C306" s="63" t="str">
        <f>'Data Catalogue 2023_Excel'!T307</f>
        <v>Latest update</v>
      </c>
      <c r="D306" s="192" t="str">
        <f t="shared" si="30"/>
        <v>N/A</v>
      </c>
      <c r="E306" s="192" t="str">
        <f t="shared" si="31"/>
        <v>N/A</v>
      </c>
      <c r="F306" s="192" t="str">
        <f t="shared" si="32"/>
        <v xml:space="preserve"> </v>
      </c>
      <c r="G306" s="192">
        <f t="shared" si="33"/>
        <v>0</v>
      </c>
      <c r="H306" s="192">
        <f t="shared" si="34"/>
        <v>0</v>
      </c>
      <c r="I306" s="192" t="s">
        <v>1474</v>
      </c>
      <c r="J306" s="190">
        <f t="shared" si="35"/>
        <v>0</v>
      </c>
    </row>
    <row r="307" spans="1:10" x14ac:dyDescent="0.2">
      <c r="A307" s="63">
        <f>'Data Catalogue 2023_RSS'!A308</f>
        <v>306</v>
      </c>
      <c r="B307" s="63" t="str">
        <f>'Data Catalogue 2023_RSS'!D308</f>
        <v>73.37</v>
      </c>
      <c r="C307" s="63" t="str">
        <f>'Data Catalogue 2023_Excel'!T308</f>
        <v>Latest update</v>
      </c>
      <c r="D307" s="192" t="str">
        <f t="shared" si="30"/>
        <v>N/A</v>
      </c>
      <c r="E307" s="192" t="str">
        <f t="shared" si="31"/>
        <v>N/A</v>
      </c>
      <c r="F307" s="192" t="str">
        <f t="shared" si="32"/>
        <v xml:space="preserve"> </v>
      </c>
      <c r="G307" s="192">
        <f t="shared" si="33"/>
        <v>0</v>
      </c>
      <c r="H307" s="192">
        <f t="shared" si="34"/>
        <v>0</v>
      </c>
      <c r="I307" s="192" t="s">
        <v>1474</v>
      </c>
      <c r="J307" s="190">
        <f t="shared" si="35"/>
        <v>0</v>
      </c>
    </row>
    <row r="308" spans="1:10" x14ac:dyDescent="0.2">
      <c r="A308" s="63">
        <f>'Data Catalogue 2023_RSS'!A309</f>
        <v>307</v>
      </c>
      <c r="B308" s="63" t="str">
        <f>'Data Catalogue 2023_RSS'!D309</f>
        <v>73.38</v>
      </c>
      <c r="C308" s="63" t="str">
        <f>'Data Catalogue 2023_Excel'!T309</f>
        <v>Latest update</v>
      </c>
      <c r="D308" s="192" t="str">
        <f t="shared" si="30"/>
        <v>N/A</v>
      </c>
      <c r="E308" s="192" t="str">
        <f t="shared" si="31"/>
        <v>N/A</v>
      </c>
      <c r="F308" s="192" t="str">
        <f t="shared" si="32"/>
        <v xml:space="preserve"> </v>
      </c>
      <c r="G308" s="192">
        <f t="shared" si="33"/>
        <v>0</v>
      </c>
      <c r="H308" s="192">
        <f t="shared" si="34"/>
        <v>0</v>
      </c>
      <c r="I308" s="192" t="s">
        <v>1474</v>
      </c>
      <c r="J308" s="190">
        <f t="shared" si="35"/>
        <v>0</v>
      </c>
    </row>
    <row r="309" spans="1:10" x14ac:dyDescent="0.2">
      <c r="A309" s="63">
        <f>'Data Catalogue 2023_RSS'!A310</f>
        <v>308</v>
      </c>
      <c r="B309" s="63" t="str">
        <f>'Data Catalogue 2023_RSS'!D310</f>
        <v>73.39</v>
      </c>
      <c r="C309" s="63" t="str">
        <f>'Data Catalogue 2023_Excel'!T310</f>
        <v>Latest update</v>
      </c>
      <c r="D309" s="192" t="str">
        <f t="shared" si="30"/>
        <v>N/A</v>
      </c>
      <c r="E309" s="192" t="str">
        <f t="shared" si="31"/>
        <v>N/A</v>
      </c>
      <c r="F309" s="192" t="str">
        <f t="shared" si="32"/>
        <v xml:space="preserve"> </v>
      </c>
      <c r="G309" s="192">
        <f t="shared" si="33"/>
        <v>0</v>
      </c>
      <c r="H309" s="192">
        <f t="shared" si="34"/>
        <v>0</v>
      </c>
      <c r="I309" s="192" t="s">
        <v>1474</v>
      </c>
      <c r="J309" s="190">
        <f t="shared" si="35"/>
        <v>0</v>
      </c>
    </row>
    <row r="310" spans="1:10" x14ac:dyDescent="0.2">
      <c r="A310" s="63">
        <f>'Data Catalogue 2023_RSS'!A311</f>
        <v>309</v>
      </c>
      <c r="B310" s="63" t="str">
        <f>'Data Catalogue 2023_RSS'!D311</f>
        <v>74.1</v>
      </c>
      <c r="C310" s="63" t="str">
        <f>'Data Catalogue 2023_Excel'!T311</f>
        <v>Not available</v>
      </c>
      <c r="D310" s="192" t="str">
        <f t="shared" si="30"/>
        <v>N/A</v>
      </c>
      <c r="E310" s="192" t="str">
        <f t="shared" si="31"/>
        <v>N/A</v>
      </c>
      <c r="F310" s="192" t="str">
        <f t="shared" si="32"/>
        <v xml:space="preserve"> </v>
      </c>
      <c r="G310" s="192">
        <f t="shared" si="33"/>
        <v>0</v>
      </c>
      <c r="H310" s="192">
        <f t="shared" si="34"/>
        <v>0</v>
      </c>
      <c r="I310" s="192" t="s">
        <v>1471</v>
      </c>
      <c r="J310" s="190">
        <f t="shared" si="35"/>
        <v>0</v>
      </c>
    </row>
    <row r="311" spans="1:10" x14ac:dyDescent="0.2">
      <c r="A311" s="63">
        <f>'Data Catalogue 2023_RSS'!A312</f>
        <v>310</v>
      </c>
      <c r="B311" s="63" t="str">
        <f>'Data Catalogue 2023_RSS'!D312</f>
        <v>74.2</v>
      </c>
      <c r="C311" s="63" t="str">
        <f>'Data Catalogue 2023_Excel'!T312</f>
        <v>Not available</v>
      </c>
      <c r="D311" s="192" t="str">
        <f t="shared" si="30"/>
        <v>N/A</v>
      </c>
      <c r="E311" s="192" t="str">
        <f t="shared" si="31"/>
        <v>N/A</v>
      </c>
      <c r="F311" s="192" t="str">
        <f t="shared" si="32"/>
        <v xml:space="preserve"> </v>
      </c>
      <c r="G311" s="192">
        <f t="shared" si="33"/>
        <v>0</v>
      </c>
      <c r="H311" s="192">
        <f t="shared" si="34"/>
        <v>0</v>
      </c>
      <c r="I311" s="192" t="s">
        <v>1477</v>
      </c>
      <c r="J311" s="190">
        <f t="shared" si="35"/>
        <v>0</v>
      </c>
    </row>
    <row r="312" spans="1:10" x14ac:dyDescent="0.2">
      <c r="A312" s="63">
        <f>'Data Catalogue 2023_RSS'!A313</f>
        <v>311</v>
      </c>
      <c r="B312" s="63" t="str">
        <f>'Data Catalogue 2023_RSS'!D313</f>
        <v>75.1</v>
      </c>
      <c r="C312" s="63">
        <f>'Data Catalogue 2023_Excel'!T313</f>
        <v>2023</v>
      </c>
      <c r="D312" s="192">
        <f t="shared" si="30"/>
        <v>2023</v>
      </c>
      <c r="E312" s="192">
        <f t="shared" si="31"/>
        <v>2023</v>
      </c>
      <c r="F312" s="192" t="str">
        <f t="shared" si="32"/>
        <v xml:space="preserve"> </v>
      </c>
      <c r="G312" s="192">
        <f t="shared" si="33"/>
        <v>2023</v>
      </c>
      <c r="H312" s="192">
        <f t="shared" si="34"/>
        <v>2023</v>
      </c>
      <c r="I312" s="192" t="s">
        <v>1182</v>
      </c>
      <c r="J312" s="190">
        <f t="shared" si="35"/>
        <v>1</v>
      </c>
    </row>
    <row r="313" spans="1:10" x14ac:dyDescent="0.2">
      <c r="A313" s="63">
        <f>'Data Catalogue 2023_RSS'!A314</f>
        <v>312</v>
      </c>
      <c r="B313" s="63" t="str">
        <f>'Data Catalogue 2023_RSS'!D314</f>
        <v>75.2</v>
      </c>
      <c r="C313" s="63" t="str">
        <f>'Data Catalogue 2023_Excel'!T314</f>
        <v>Not available</v>
      </c>
      <c r="D313" s="192" t="str">
        <f t="shared" si="30"/>
        <v>N/A</v>
      </c>
      <c r="E313" s="192" t="str">
        <f t="shared" si="31"/>
        <v>N/A</v>
      </c>
      <c r="F313" s="192" t="str">
        <f t="shared" si="32"/>
        <v xml:space="preserve"> </v>
      </c>
      <c r="G313" s="192">
        <f t="shared" si="33"/>
        <v>0</v>
      </c>
      <c r="H313" s="192">
        <f t="shared" si="34"/>
        <v>0</v>
      </c>
      <c r="I313" s="192" t="s">
        <v>1485</v>
      </c>
      <c r="J313" s="190">
        <f t="shared" si="35"/>
        <v>0</v>
      </c>
    </row>
    <row r="314" spans="1:10" x14ac:dyDescent="0.2">
      <c r="A314" s="63">
        <f>'Data Catalogue 2023_RSS'!A315</f>
        <v>313</v>
      </c>
      <c r="B314" s="63" t="str">
        <f>'Data Catalogue 2023_RSS'!D315</f>
        <v>75.3</v>
      </c>
      <c r="C314" s="63" t="str">
        <f>'Data Catalogue 2023_Excel'!T315</f>
        <v>Not available</v>
      </c>
      <c r="D314" s="192" t="str">
        <f t="shared" si="30"/>
        <v>N/A</v>
      </c>
      <c r="E314" s="192" t="str">
        <f t="shared" si="31"/>
        <v>N/A</v>
      </c>
      <c r="F314" s="192" t="str">
        <f t="shared" si="32"/>
        <v xml:space="preserve"> </v>
      </c>
      <c r="G314" s="192">
        <f t="shared" si="33"/>
        <v>0</v>
      </c>
      <c r="H314" s="192">
        <f t="shared" si="34"/>
        <v>0</v>
      </c>
      <c r="I314" s="192" t="s">
        <v>1474</v>
      </c>
      <c r="J314" s="190">
        <f t="shared" si="35"/>
        <v>0</v>
      </c>
    </row>
    <row r="315" spans="1:10" x14ac:dyDescent="0.2">
      <c r="A315" s="63">
        <f>'Data Catalogue 2023_RSS'!A316</f>
        <v>314</v>
      </c>
      <c r="B315" s="63" t="str">
        <f>'Data Catalogue 2023_RSS'!D316</f>
        <v>75.4</v>
      </c>
      <c r="C315" s="63" t="str">
        <f>'Data Catalogue 2023_Excel'!T316</f>
        <v>Not available</v>
      </c>
      <c r="D315" s="192" t="str">
        <f t="shared" si="30"/>
        <v>N/A</v>
      </c>
      <c r="E315" s="192" t="str">
        <f t="shared" si="31"/>
        <v>N/A</v>
      </c>
      <c r="F315" s="192" t="str">
        <f t="shared" si="32"/>
        <v xml:space="preserve"> </v>
      </c>
      <c r="G315" s="192">
        <f t="shared" si="33"/>
        <v>0</v>
      </c>
      <c r="H315" s="192">
        <f t="shared" si="34"/>
        <v>0</v>
      </c>
      <c r="I315" s="192" t="s">
        <v>1474</v>
      </c>
      <c r="J315" s="190">
        <f t="shared" si="35"/>
        <v>0</v>
      </c>
    </row>
    <row r="316" spans="1:10" x14ac:dyDescent="0.2">
      <c r="A316" s="63">
        <f>'Data Catalogue 2023_RSS'!A317</f>
        <v>315</v>
      </c>
      <c r="B316" s="63" t="str">
        <f>'Data Catalogue 2023_RSS'!D317</f>
        <v>75.5</v>
      </c>
      <c r="C316" s="63" t="str">
        <f>'Data Catalogue 2023_Excel'!T317</f>
        <v>Not available</v>
      </c>
      <c r="D316" s="192" t="str">
        <f t="shared" si="30"/>
        <v>N/A</v>
      </c>
      <c r="E316" s="192" t="str">
        <f t="shared" si="31"/>
        <v>N/A</v>
      </c>
      <c r="F316" s="192" t="str">
        <f t="shared" si="32"/>
        <v xml:space="preserve"> </v>
      </c>
      <c r="G316" s="192">
        <f t="shared" si="33"/>
        <v>0</v>
      </c>
      <c r="H316" s="192">
        <f t="shared" si="34"/>
        <v>0</v>
      </c>
      <c r="I316" s="192" t="s">
        <v>1474</v>
      </c>
      <c r="J316" s="190">
        <f t="shared" si="35"/>
        <v>0</v>
      </c>
    </row>
    <row r="317" spans="1:10" x14ac:dyDescent="0.2">
      <c r="A317" s="63">
        <f>'Data Catalogue 2023_RSS'!A318</f>
        <v>316</v>
      </c>
      <c r="B317" s="63" t="str">
        <f>'Data Catalogue 2023_RSS'!D318</f>
        <v>75.6</v>
      </c>
      <c r="C317" s="63" t="str">
        <f>'Data Catalogue 2023_Excel'!T318</f>
        <v>Not available</v>
      </c>
      <c r="D317" s="192" t="str">
        <f t="shared" si="30"/>
        <v>N/A</v>
      </c>
      <c r="E317" s="192" t="str">
        <f t="shared" si="31"/>
        <v>N/A</v>
      </c>
      <c r="F317" s="192" t="str">
        <f t="shared" si="32"/>
        <v xml:space="preserve"> </v>
      </c>
      <c r="G317" s="192">
        <f t="shared" si="33"/>
        <v>0</v>
      </c>
      <c r="H317" s="192">
        <f t="shared" si="34"/>
        <v>0</v>
      </c>
      <c r="I317" s="192" t="s">
        <v>1474</v>
      </c>
      <c r="J317" s="190">
        <f t="shared" si="35"/>
        <v>0</v>
      </c>
    </row>
    <row r="318" spans="1:10" x14ac:dyDescent="0.2">
      <c r="A318" s="63">
        <f>'Data Catalogue 2023_RSS'!A319</f>
        <v>317</v>
      </c>
      <c r="B318" s="63" t="str">
        <f>'Data Catalogue 2023_RSS'!D319</f>
        <v>75.7</v>
      </c>
      <c r="C318" s="63" t="str">
        <f>'Data Catalogue 2023_Excel'!T319</f>
        <v>Not available</v>
      </c>
      <c r="D318" s="192" t="str">
        <f t="shared" si="30"/>
        <v>N/A</v>
      </c>
      <c r="E318" s="192" t="str">
        <f t="shared" si="31"/>
        <v>N/A</v>
      </c>
      <c r="F318" s="192" t="str">
        <f t="shared" si="32"/>
        <v xml:space="preserve"> </v>
      </c>
      <c r="G318" s="192">
        <f t="shared" si="33"/>
        <v>0</v>
      </c>
      <c r="H318" s="192">
        <f t="shared" si="34"/>
        <v>0</v>
      </c>
      <c r="I318" s="192" t="s">
        <v>1474</v>
      </c>
      <c r="J318" s="190">
        <f t="shared" si="35"/>
        <v>0</v>
      </c>
    </row>
    <row r="319" spans="1:10" x14ac:dyDescent="0.2">
      <c r="A319" s="63">
        <f>'Data Catalogue 2023_RSS'!A320</f>
        <v>318</v>
      </c>
      <c r="B319" s="63" t="str">
        <f>'Data Catalogue 2023_RSS'!D320</f>
        <v>75.8</v>
      </c>
      <c r="C319" s="63" t="str">
        <f>'Data Catalogue 2023_Excel'!T320</f>
        <v>Varies by data providers</v>
      </c>
      <c r="D319" s="192" t="str">
        <f t="shared" si="30"/>
        <v>N/A</v>
      </c>
      <c r="E319" s="192" t="str">
        <f t="shared" si="31"/>
        <v>N/A</v>
      </c>
      <c r="F319" s="192" t="str">
        <f t="shared" si="32"/>
        <v xml:space="preserve"> </v>
      </c>
      <c r="G319" s="192">
        <f t="shared" si="33"/>
        <v>0</v>
      </c>
      <c r="H319" s="192">
        <f t="shared" si="34"/>
        <v>0</v>
      </c>
      <c r="I319" s="192" t="s">
        <v>1474</v>
      </c>
      <c r="J319" s="190">
        <f t="shared" si="35"/>
        <v>0</v>
      </c>
    </row>
    <row r="320" spans="1:10" x14ac:dyDescent="0.2">
      <c r="A320" s="63">
        <f>'Data Catalogue 2023_RSS'!A321</f>
        <v>319</v>
      </c>
      <c r="B320" s="63" t="str">
        <f>'Data Catalogue 2023_RSS'!D321</f>
        <v>75.9</v>
      </c>
      <c r="C320" s="63">
        <f>'Data Catalogue 2023_Excel'!T321</f>
        <v>2023</v>
      </c>
      <c r="D320" s="192">
        <f t="shared" si="30"/>
        <v>2023</v>
      </c>
      <c r="E320" s="192">
        <f t="shared" si="31"/>
        <v>2023</v>
      </c>
      <c r="F320" s="192" t="str">
        <f t="shared" si="32"/>
        <v xml:space="preserve"> </v>
      </c>
      <c r="G320" s="192">
        <f t="shared" si="33"/>
        <v>2023</v>
      </c>
      <c r="H320" s="192">
        <f t="shared" si="34"/>
        <v>2023</v>
      </c>
      <c r="I320" s="192" t="s">
        <v>1474</v>
      </c>
      <c r="J320" s="190">
        <f t="shared" si="35"/>
        <v>1</v>
      </c>
    </row>
    <row r="321" spans="1:10" x14ac:dyDescent="0.2">
      <c r="A321" s="63">
        <f>'Data Catalogue 2023_RSS'!A322</f>
        <v>320</v>
      </c>
      <c r="B321" s="63" t="str">
        <f>'Data Catalogue 2023_RSS'!D322</f>
        <v>75.10</v>
      </c>
      <c r="C321" s="63" t="str">
        <f>'Data Catalogue 2023_Excel'!T322</f>
        <v>Not available</v>
      </c>
      <c r="D321" s="192" t="str">
        <f t="shared" si="30"/>
        <v>N/A</v>
      </c>
      <c r="E321" s="192" t="str">
        <f t="shared" si="31"/>
        <v>N/A</v>
      </c>
      <c r="F321" s="192" t="str">
        <f t="shared" si="32"/>
        <v xml:space="preserve"> </v>
      </c>
      <c r="G321" s="192">
        <f t="shared" si="33"/>
        <v>0</v>
      </c>
      <c r="H321" s="192">
        <f t="shared" si="34"/>
        <v>0</v>
      </c>
      <c r="I321" s="192" t="s">
        <v>1485</v>
      </c>
      <c r="J321" s="190">
        <f t="shared" si="35"/>
        <v>0</v>
      </c>
    </row>
    <row r="322" spans="1:10" x14ac:dyDescent="0.2">
      <c r="A322" s="63">
        <f>'Data Catalogue 2023_RSS'!A323</f>
        <v>321</v>
      </c>
      <c r="B322" s="63" t="str">
        <f>'Data Catalogue 2023_RSS'!D323</f>
        <v>75.11</v>
      </c>
      <c r="C322" s="63" t="str">
        <f>'Data Catalogue 2023_Excel'!T323</f>
        <v>Not available</v>
      </c>
      <c r="D322" s="192" t="str">
        <f t="shared" si="30"/>
        <v>N/A</v>
      </c>
      <c r="E322" s="192" t="str">
        <f t="shared" si="31"/>
        <v>N/A</v>
      </c>
      <c r="F322" s="192" t="str">
        <f t="shared" si="32"/>
        <v xml:space="preserve"> </v>
      </c>
      <c r="G322" s="192">
        <f t="shared" si="33"/>
        <v>0</v>
      </c>
      <c r="H322" s="192">
        <f t="shared" si="34"/>
        <v>0</v>
      </c>
      <c r="I322" s="192" t="s">
        <v>1469</v>
      </c>
      <c r="J322" s="190">
        <f t="shared" si="35"/>
        <v>0</v>
      </c>
    </row>
    <row r="323" spans="1:10" x14ac:dyDescent="0.2">
      <c r="A323" s="63">
        <f>'Data Catalogue 2023_RSS'!A324</f>
        <v>322</v>
      </c>
      <c r="B323" s="63" t="str">
        <f>'Data Catalogue 2023_RSS'!D324</f>
        <v>75.12</v>
      </c>
      <c r="C323" s="63" t="str">
        <f>'Data Catalogue 2023_Excel'!T324</f>
        <v>Not available</v>
      </c>
      <c r="D323" s="192" t="str">
        <f t="shared" ref="D323:D386" si="36">IFERROR(LEFT(C323,4)*1,"N/A")</f>
        <v>N/A</v>
      </c>
      <c r="E323" s="192" t="str">
        <f t="shared" ref="E323:E386" si="37">IF(D323="N/A","N/A",IF(RIGHT(C323,4)="rent",2023,RIGHT(C323,4)*1))</f>
        <v>N/A</v>
      </c>
      <c r="F323" s="192" t="str">
        <f t="shared" ref="F323:F386" si="38">IF(RIGHT(C323,3)="(f)",RIGHT(C323,7)," ")</f>
        <v xml:space="preserve"> </v>
      </c>
      <c r="G323" s="192">
        <f t="shared" ref="G323:G386" si="39">IFERROR(D323*1,0)</f>
        <v>0</v>
      </c>
      <c r="H323" s="192">
        <f t="shared" ref="H323:H386" si="40">IFERROR(IFERROR(E323*1,LEFT(F323,4)*1),0)</f>
        <v>0</v>
      </c>
      <c r="I323" s="192" t="s">
        <v>1474</v>
      </c>
      <c r="J323" s="190">
        <f t="shared" ref="J323:J386" si="41">IF(H323=0,0,H323-G323+1)</f>
        <v>0</v>
      </c>
    </row>
    <row r="324" spans="1:10" x14ac:dyDescent="0.2">
      <c r="A324" s="63">
        <f>'Data Catalogue 2023_RSS'!A325</f>
        <v>323</v>
      </c>
      <c r="B324" s="63" t="str">
        <f>'Data Catalogue 2023_RSS'!D325</f>
        <v>75.13</v>
      </c>
      <c r="C324" s="63" t="str">
        <f>'Data Catalogue 2023_Excel'!T325</f>
        <v>Not available</v>
      </c>
      <c r="D324" s="192" t="str">
        <f t="shared" si="36"/>
        <v>N/A</v>
      </c>
      <c r="E324" s="192" t="str">
        <f t="shared" si="37"/>
        <v>N/A</v>
      </c>
      <c r="F324" s="192" t="str">
        <f t="shared" si="38"/>
        <v xml:space="preserve"> </v>
      </c>
      <c r="G324" s="192">
        <f t="shared" si="39"/>
        <v>0</v>
      </c>
      <c r="H324" s="192">
        <f t="shared" si="40"/>
        <v>0</v>
      </c>
      <c r="I324" s="192" t="s">
        <v>1485</v>
      </c>
      <c r="J324" s="190">
        <f t="shared" si="41"/>
        <v>0</v>
      </c>
    </row>
    <row r="325" spans="1:10" x14ac:dyDescent="0.2">
      <c r="A325" s="63">
        <f>'Data Catalogue 2023_RSS'!A326</f>
        <v>324</v>
      </c>
      <c r="B325" s="63" t="str">
        <f>'Data Catalogue 2023_RSS'!D326</f>
        <v>75.14</v>
      </c>
      <c r="C325" s="63" t="str">
        <f>'Data Catalogue 2023_Excel'!T326</f>
        <v>Not available</v>
      </c>
      <c r="D325" s="192" t="str">
        <f t="shared" si="36"/>
        <v>N/A</v>
      </c>
      <c r="E325" s="192" t="str">
        <f t="shared" si="37"/>
        <v>N/A</v>
      </c>
      <c r="F325" s="192" t="str">
        <f t="shared" si="38"/>
        <v xml:space="preserve"> </v>
      </c>
      <c r="G325" s="192">
        <f t="shared" si="39"/>
        <v>0</v>
      </c>
      <c r="H325" s="192">
        <f t="shared" si="40"/>
        <v>0</v>
      </c>
      <c r="I325" s="192" t="s">
        <v>1474</v>
      </c>
      <c r="J325" s="190">
        <f t="shared" si="41"/>
        <v>0</v>
      </c>
    </row>
    <row r="326" spans="1:10" x14ac:dyDescent="0.2">
      <c r="A326" s="63">
        <f>'Data Catalogue 2023_RSS'!A327</f>
        <v>325</v>
      </c>
      <c r="B326" s="63" t="str">
        <f>'Data Catalogue 2023_RSS'!D327</f>
        <v>75.15</v>
      </c>
      <c r="C326" s="63" t="str">
        <f>'Data Catalogue 2023_Excel'!T327</f>
        <v>Not available</v>
      </c>
      <c r="D326" s="192" t="str">
        <f t="shared" si="36"/>
        <v>N/A</v>
      </c>
      <c r="E326" s="192" t="str">
        <f t="shared" si="37"/>
        <v>N/A</v>
      </c>
      <c r="F326" s="192" t="str">
        <f t="shared" si="38"/>
        <v xml:space="preserve"> </v>
      </c>
      <c r="G326" s="192">
        <f t="shared" si="39"/>
        <v>0</v>
      </c>
      <c r="H326" s="192">
        <f t="shared" si="40"/>
        <v>0</v>
      </c>
      <c r="I326" s="192" t="s">
        <v>1474</v>
      </c>
      <c r="J326" s="190">
        <f t="shared" si="41"/>
        <v>0</v>
      </c>
    </row>
    <row r="327" spans="1:10" x14ac:dyDescent="0.2">
      <c r="A327" s="63">
        <f>'Data Catalogue 2023_RSS'!A328</f>
        <v>326</v>
      </c>
      <c r="B327" s="63" t="str">
        <f>'Data Catalogue 2023_RSS'!D328</f>
        <v>75.16</v>
      </c>
      <c r="C327" s="63" t="str">
        <f>'Data Catalogue 2023_Excel'!T328</f>
        <v>Varies by data providers</v>
      </c>
      <c r="D327" s="192" t="str">
        <f t="shared" si="36"/>
        <v>N/A</v>
      </c>
      <c r="E327" s="192" t="str">
        <f t="shared" si="37"/>
        <v>N/A</v>
      </c>
      <c r="F327" s="192" t="str">
        <f t="shared" si="38"/>
        <v xml:space="preserve"> </v>
      </c>
      <c r="G327" s="192">
        <f t="shared" si="39"/>
        <v>0</v>
      </c>
      <c r="H327" s="192">
        <f t="shared" si="40"/>
        <v>0</v>
      </c>
      <c r="I327" s="192" t="s">
        <v>1474</v>
      </c>
      <c r="J327" s="190">
        <f t="shared" si="41"/>
        <v>0</v>
      </c>
    </row>
    <row r="328" spans="1:10" x14ac:dyDescent="0.2">
      <c r="A328" s="63">
        <f>'Data Catalogue 2023_RSS'!A329</f>
        <v>327</v>
      </c>
      <c r="B328" s="63" t="str">
        <f>'Data Catalogue 2023_RSS'!D329</f>
        <v>75.17</v>
      </c>
      <c r="C328" s="63">
        <f>'Data Catalogue 2023_Excel'!T329</f>
        <v>2023</v>
      </c>
      <c r="D328" s="192">
        <f t="shared" si="36"/>
        <v>2023</v>
      </c>
      <c r="E328" s="192">
        <f t="shared" si="37"/>
        <v>2023</v>
      </c>
      <c r="F328" s="192" t="str">
        <f t="shared" si="38"/>
        <v xml:space="preserve"> </v>
      </c>
      <c r="G328" s="192">
        <f t="shared" si="39"/>
        <v>2023</v>
      </c>
      <c r="H328" s="192">
        <f t="shared" si="40"/>
        <v>2023</v>
      </c>
      <c r="I328" s="192" t="s">
        <v>1474</v>
      </c>
      <c r="J328" s="190">
        <f t="shared" si="41"/>
        <v>1</v>
      </c>
    </row>
    <row r="329" spans="1:10" x14ac:dyDescent="0.2">
      <c r="A329" s="63">
        <f>'Data Catalogue 2023_RSS'!A330</f>
        <v>328</v>
      </c>
      <c r="B329" s="63" t="str">
        <f>'Data Catalogue 2023_RSS'!D330</f>
        <v>75.18</v>
      </c>
      <c r="C329" s="63" t="str">
        <f>'Data Catalogue 2023_Excel'!T330</f>
        <v>Not available</v>
      </c>
      <c r="D329" s="192" t="str">
        <f t="shared" si="36"/>
        <v>N/A</v>
      </c>
      <c r="E329" s="192" t="str">
        <f t="shared" si="37"/>
        <v>N/A</v>
      </c>
      <c r="F329" s="192" t="str">
        <f t="shared" si="38"/>
        <v xml:space="preserve"> </v>
      </c>
      <c r="G329" s="192">
        <f t="shared" si="39"/>
        <v>0</v>
      </c>
      <c r="H329" s="192">
        <f t="shared" si="40"/>
        <v>0</v>
      </c>
      <c r="I329" s="192" t="s">
        <v>1474</v>
      </c>
      <c r="J329" s="190">
        <f t="shared" si="41"/>
        <v>0</v>
      </c>
    </row>
    <row r="330" spans="1:10" x14ac:dyDescent="0.2">
      <c r="A330" s="63">
        <f>'Data Catalogue 2023_RSS'!A331</f>
        <v>329</v>
      </c>
      <c r="B330" s="63" t="str">
        <f>'Data Catalogue 2023_RSS'!D331</f>
        <v>75.19</v>
      </c>
      <c r="C330" s="63" t="str">
        <f>'Data Catalogue 2023_Excel'!T331</f>
        <v>Not available</v>
      </c>
      <c r="D330" s="192" t="str">
        <f t="shared" si="36"/>
        <v>N/A</v>
      </c>
      <c r="E330" s="192" t="str">
        <f t="shared" si="37"/>
        <v>N/A</v>
      </c>
      <c r="F330" s="192" t="str">
        <f t="shared" si="38"/>
        <v xml:space="preserve"> </v>
      </c>
      <c r="G330" s="192">
        <f t="shared" si="39"/>
        <v>0</v>
      </c>
      <c r="H330" s="192">
        <f t="shared" si="40"/>
        <v>0</v>
      </c>
      <c r="I330" s="192" t="s">
        <v>1474</v>
      </c>
      <c r="J330" s="190">
        <f t="shared" si="41"/>
        <v>0</v>
      </c>
    </row>
    <row r="331" spans="1:10" x14ac:dyDescent="0.2">
      <c r="A331" s="63">
        <f>'Data Catalogue 2023_RSS'!A332</f>
        <v>330</v>
      </c>
      <c r="B331" s="63" t="str">
        <f>'Data Catalogue 2023_RSS'!D332</f>
        <v>75.20</v>
      </c>
      <c r="C331" s="63" t="str">
        <f>'Data Catalogue 2023_Excel'!T332</f>
        <v>Not available</v>
      </c>
      <c r="D331" s="192" t="str">
        <f t="shared" si="36"/>
        <v>N/A</v>
      </c>
      <c r="E331" s="192" t="str">
        <f t="shared" si="37"/>
        <v>N/A</v>
      </c>
      <c r="F331" s="192" t="str">
        <f t="shared" si="38"/>
        <v xml:space="preserve"> </v>
      </c>
      <c r="G331" s="192">
        <f t="shared" si="39"/>
        <v>0</v>
      </c>
      <c r="H331" s="192">
        <f t="shared" si="40"/>
        <v>0</v>
      </c>
      <c r="I331" s="192" t="s">
        <v>1474</v>
      </c>
      <c r="J331" s="190">
        <f t="shared" si="41"/>
        <v>0</v>
      </c>
    </row>
    <row r="332" spans="1:10" x14ac:dyDescent="0.2">
      <c r="A332" s="63">
        <f>'Data Catalogue 2023_RSS'!A333</f>
        <v>331</v>
      </c>
      <c r="B332" s="63" t="str">
        <f>'Data Catalogue 2023_RSS'!D333</f>
        <v>75.21</v>
      </c>
      <c r="C332" s="63" t="str">
        <f>'Data Catalogue 2023_Excel'!T333</f>
        <v>Not available</v>
      </c>
      <c r="D332" s="192" t="str">
        <f t="shared" si="36"/>
        <v>N/A</v>
      </c>
      <c r="E332" s="192" t="str">
        <f t="shared" si="37"/>
        <v>N/A</v>
      </c>
      <c r="F332" s="192" t="str">
        <f t="shared" si="38"/>
        <v xml:space="preserve"> </v>
      </c>
      <c r="G332" s="192">
        <f t="shared" si="39"/>
        <v>0</v>
      </c>
      <c r="H332" s="192">
        <f t="shared" si="40"/>
        <v>0</v>
      </c>
      <c r="I332" s="192" t="s">
        <v>1182</v>
      </c>
      <c r="J332" s="190">
        <f t="shared" si="41"/>
        <v>0</v>
      </c>
    </row>
    <row r="333" spans="1:10" x14ac:dyDescent="0.2">
      <c r="A333" s="63">
        <f>'Data Catalogue 2023_RSS'!A334</f>
        <v>332</v>
      </c>
      <c r="B333" s="63" t="str">
        <f>'Data Catalogue 2023_RSS'!D334</f>
        <v>75.22</v>
      </c>
      <c r="C333" s="63" t="str">
        <f>'Data Catalogue 2023_Excel'!T334</f>
        <v>Not available</v>
      </c>
      <c r="D333" s="192" t="str">
        <f t="shared" si="36"/>
        <v>N/A</v>
      </c>
      <c r="E333" s="192" t="str">
        <f t="shared" si="37"/>
        <v>N/A</v>
      </c>
      <c r="F333" s="192" t="str">
        <f t="shared" si="38"/>
        <v xml:space="preserve"> </v>
      </c>
      <c r="G333" s="192">
        <f t="shared" si="39"/>
        <v>0</v>
      </c>
      <c r="H333" s="192">
        <f t="shared" si="40"/>
        <v>0</v>
      </c>
      <c r="I333" s="192" t="s">
        <v>1476</v>
      </c>
      <c r="J333" s="190">
        <f t="shared" si="41"/>
        <v>0</v>
      </c>
    </row>
    <row r="334" spans="1:10" x14ac:dyDescent="0.2">
      <c r="A334" s="63">
        <f>'Data Catalogue 2023_RSS'!A335</f>
        <v>333</v>
      </c>
      <c r="B334" s="63" t="str">
        <f>'Data Catalogue 2023_RSS'!D335</f>
        <v>75.23</v>
      </c>
      <c r="C334" s="63" t="str">
        <f>'Data Catalogue 2023_Excel'!T335</f>
        <v>Varies by data providers</v>
      </c>
      <c r="D334" s="192" t="str">
        <f t="shared" si="36"/>
        <v>N/A</v>
      </c>
      <c r="E334" s="192" t="str">
        <f t="shared" si="37"/>
        <v>N/A</v>
      </c>
      <c r="F334" s="192" t="str">
        <f t="shared" si="38"/>
        <v xml:space="preserve"> </v>
      </c>
      <c r="G334" s="192">
        <f t="shared" si="39"/>
        <v>0</v>
      </c>
      <c r="H334" s="192">
        <f t="shared" si="40"/>
        <v>0</v>
      </c>
      <c r="I334" s="192" t="s">
        <v>1474</v>
      </c>
      <c r="J334" s="190">
        <f t="shared" si="41"/>
        <v>0</v>
      </c>
    </row>
    <row r="335" spans="1:10" x14ac:dyDescent="0.2">
      <c r="A335" s="63">
        <f>'Data Catalogue 2023_RSS'!A336</f>
        <v>334</v>
      </c>
      <c r="B335" s="63" t="str">
        <f>'Data Catalogue 2023_RSS'!D336</f>
        <v>76.1</v>
      </c>
      <c r="C335" s="63" t="str">
        <f>'Data Catalogue 2023_Excel'!T336</f>
        <v>2013-2023</v>
      </c>
      <c r="D335" s="192">
        <f t="shared" si="36"/>
        <v>2013</v>
      </c>
      <c r="E335" s="192">
        <f t="shared" si="37"/>
        <v>2023</v>
      </c>
      <c r="F335" s="192" t="str">
        <f t="shared" si="38"/>
        <v xml:space="preserve"> </v>
      </c>
      <c r="G335" s="192">
        <f t="shared" si="39"/>
        <v>2013</v>
      </c>
      <c r="H335" s="192">
        <f t="shared" si="40"/>
        <v>2023</v>
      </c>
      <c r="I335" s="192" t="s">
        <v>1474</v>
      </c>
      <c r="J335" s="190">
        <f t="shared" si="41"/>
        <v>11</v>
      </c>
    </row>
    <row r="336" spans="1:10" x14ac:dyDescent="0.2">
      <c r="A336" s="63">
        <f>'Data Catalogue 2023_RSS'!A337</f>
        <v>335</v>
      </c>
      <c r="B336" s="63" t="str">
        <f>'Data Catalogue 2023_RSS'!D337</f>
        <v>76.2</v>
      </c>
      <c r="C336" s="63" t="str">
        <f>'Data Catalogue 2023_Excel'!T337</f>
        <v>Latest update</v>
      </c>
      <c r="D336" s="192" t="str">
        <f t="shared" si="36"/>
        <v>N/A</v>
      </c>
      <c r="E336" s="192" t="str">
        <f t="shared" si="37"/>
        <v>N/A</v>
      </c>
      <c r="F336" s="192" t="str">
        <f t="shared" si="38"/>
        <v xml:space="preserve"> </v>
      </c>
      <c r="G336" s="192">
        <f t="shared" si="39"/>
        <v>0</v>
      </c>
      <c r="H336" s="192">
        <f t="shared" si="40"/>
        <v>0</v>
      </c>
      <c r="I336" s="192" t="s">
        <v>1485</v>
      </c>
      <c r="J336" s="190">
        <f t="shared" si="41"/>
        <v>0</v>
      </c>
    </row>
    <row r="337" spans="1:10" x14ac:dyDescent="0.2">
      <c r="A337" s="63">
        <f>'Data Catalogue 2023_RSS'!A338</f>
        <v>336</v>
      </c>
      <c r="B337" s="63" t="str">
        <f>'Data Catalogue 2023_RSS'!D338</f>
        <v>76.3</v>
      </c>
      <c r="C337" s="63" t="str">
        <f>'Data Catalogue 2023_Excel'!T338</f>
        <v>Latest update</v>
      </c>
      <c r="D337" s="192" t="str">
        <f t="shared" si="36"/>
        <v>N/A</v>
      </c>
      <c r="E337" s="192" t="str">
        <f t="shared" si="37"/>
        <v>N/A</v>
      </c>
      <c r="F337" s="192" t="str">
        <f t="shared" si="38"/>
        <v xml:space="preserve"> </v>
      </c>
      <c r="G337" s="192">
        <f t="shared" si="39"/>
        <v>0</v>
      </c>
      <c r="H337" s="192">
        <f t="shared" si="40"/>
        <v>0</v>
      </c>
      <c r="I337" s="192" t="s">
        <v>1474</v>
      </c>
      <c r="J337" s="190">
        <f t="shared" si="41"/>
        <v>0</v>
      </c>
    </row>
    <row r="338" spans="1:10" x14ac:dyDescent="0.2">
      <c r="A338" s="63">
        <f>'Data Catalogue 2023_RSS'!A339</f>
        <v>337</v>
      </c>
      <c r="B338" s="63" t="str">
        <f>'Data Catalogue 2023_RSS'!D339</f>
        <v>77.1</v>
      </c>
      <c r="C338" s="63" t="str">
        <f>'Data Catalogue 2023_Excel'!T339</f>
        <v>Upon update</v>
      </c>
      <c r="D338" s="192" t="str">
        <f t="shared" si="36"/>
        <v>N/A</v>
      </c>
      <c r="E338" s="192" t="str">
        <f t="shared" si="37"/>
        <v>N/A</v>
      </c>
      <c r="F338" s="192" t="str">
        <f t="shared" si="38"/>
        <v xml:space="preserve"> </v>
      </c>
      <c r="G338" s="192">
        <f t="shared" si="39"/>
        <v>0</v>
      </c>
      <c r="H338" s="192">
        <f t="shared" si="40"/>
        <v>0</v>
      </c>
      <c r="I338" s="192" t="s">
        <v>1474</v>
      </c>
      <c r="J338" s="190">
        <f t="shared" si="41"/>
        <v>0</v>
      </c>
    </row>
    <row r="339" spans="1:10" x14ac:dyDescent="0.2">
      <c r="A339" s="63">
        <f>'Data Catalogue 2023_RSS'!A340</f>
        <v>338</v>
      </c>
      <c r="B339" s="63" t="str">
        <f>'Data Catalogue 2023_RSS'!D340</f>
        <v>78.1</v>
      </c>
      <c r="C339" s="63" t="str">
        <f>'Data Catalogue 2023_Excel'!T340</f>
        <v>1995-2021</v>
      </c>
      <c r="D339" s="192">
        <f t="shared" si="36"/>
        <v>1995</v>
      </c>
      <c r="E339" s="192">
        <f t="shared" si="37"/>
        <v>2021</v>
      </c>
      <c r="F339" s="192" t="str">
        <f t="shared" si="38"/>
        <v xml:space="preserve"> </v>
      </c>
      <c r="G339" s="192">
        <f t="shared" si="39"/>
        <v>1995</v>
      </c>
      <c r="H339" s="192">
        <f t="shared" si="40"/>
        <v>2021</v>
      </c>
      <c r="I339" s="192" t="s">
        <v>1485</v>
      </c>
      <c r="J339" s="190">
        <f t="shared" si="41"/>
        <v>27</v>
      </c>
    </row>
    <row r="340" spans="1:10" x14ac:dyDescent="0.2">
      <c r="A340" s="63">
        <f>'Data Catalogue 2023_RSS'!A341</f>
        <v>339</v>
      </c>
      <c r="B340" s="63" t="str">
        <f>'Data Catalogue 2023_RSS'!D341</f>
        <v>79.1</v>
      </c>
      <c r="C340" s="63" t="str">
        <f>'Data Catalogue 2023_Excel'!T341</f>
        <v>Not available</v>
      </c>
      <c r="D340" s="192" t="str">
        <f t="shared" si="36"/>
        <v>N/A</v>
      </c>
      <c r="E340" s="192" t="str">
        <f t="shared" si="37"/>
        <v>N/A</v>
      </c>
      <c r="F340" s="192" t="str">
        <f t="shared" si="38"/>
        <v xml:space="preserve"> </v>
      </c>
      <c r="G340" s="192">
        <f t="shared" si="39"/>
        <v>0</v>
      </c>
      <c r="H340" s="192">
        <f t="shared" si="40"/>
        <v>0</v>
      </c>
      <c r="I340" s="192" t="s">
        <v>1474</v>
      </c>
      <c r="J340" s="190">
        <f t="shared" si="41"/>
        <v>0</v>
      </c>
    </row>
    <row r="341" spans="1:10" x14ac:dyDescent="0.2">
      <c r="A341" s="63">
        <f>'Data Catalogue 2023_RSS'!A342</f>
        <v>340</v>
      </c>
      <c r="B341" s="63" t="str">
        <f>'Data Catalogue 2023_RSS'!D342</f>
        <v>79.2</v>
      </c>
      <c r="C341" s="63" t="str">
        <f>'Data Catalogue 2023_Excel'!T342</f>
        <v>2015-2021</v>
      </c>
      <c r="D341" s="192">
        <f t="shared" si="36"/>
        <v>2015</v>
      </c>
      <c r="E341" s="192">
        <f t="shared" si="37"/>
        <v>2021</v>
      </c>
      <c r="F341" s="192" t="str">
        <f t="shared" si="38"/>
        <v xml:space="preserve"> </v>
      </c>
      <c r="G341" s="192">
        <f t="shared" si="39"/>
        <v>2015</v>
      </c>
      <c r="H341" s="192">
        <f t="shared" si="40"/>
        <v>2021</v>
      </c>
      <c r="I341" s="192" t="s">
        <v>1474</v>
      </c>
      <c r="J341" s="190">
        <f t="shared" si="41"/>
        <v>7</v>
      </c>
    </row>
    <row r="342" spans="1:10" x14ac:dyDescent="0.2">
      <c r="A342" s="63">
        <f>'Data Catalogue 2023_RSS'!A343</f>
        <v>341</v>
      </c>
      <c r="B342" s="63" t="str">
        <f>'Data Catalogue 2023_RSS'!D343</f>
        <v>79.3</v>
      </c>
      <c r="C342" s="63" t="str">
        <f>'Data Catalogue 2023_Excel'!T343</f>
        <v>Not available</v>
      </c>
      <c r="D342" s="192" t="str">
        <f t="shared" si="36"/>
        <v>N/A</v>
      </c>
      <c r="E342" s="192" t="str">
        <f t="shared" si="37"/>
        <v>N/A</v>
      </c>
      <c r="F342" s="192" t="str">
        <f t="shared" si="38"/>
        <v xml:space="preserve"> </v>
      </c>
      <c r="G342" s="192">
        <f t="shared" si="39"/>
        <v>0</v>
      </c>
      <c r="H342" s="192">
        <f t="shared" si="40"/>
        <v>0</v>
      </c>
      <c r="I342" s="192" t="s">
        <v>1485</v>
      </c>
      <c r="J342" s="190">
        <f t="shared" si="41"/>
        <v>0</v>
      </c>
    </row>
    <row r="343" spans="1:10" x14ac:dyDescent="0.2">
      <c r="A343" s="63">
        <f>'Data Catalogue 2023_RSS'!A344</f>
        <v>342</v>
      </c>
      <c r="B343" s="63" t="str">
        <f>'Data Catalogue 2023_RSS'!D344</f>
        <v>79.4</v>
      </c>
      <c r="C343" s="63" t="str">
        <f>'Data Catalogue 2023_Excel'!T344</f>
        <v>Not available</v>
      </c>
      <c r="D343" s="192" t="str">
        <f t="shared" si="36"/>
        <v>N/A</v>
      </c>
      <c r="E343" s="192" t="str">
        <f t="shared" si="37"/>
        <v>N/A</v>
      </c>
      <c r="F343" s="192" t="str">
        <f t="shared" si="38"/>
        <v xml:space="preserve"> </v>
      </c>
      <c r="G343" s="192">
        <f t="shared" si="39"/>
        <v>0</v>
      </c>
      <c r="H343" s="192">
        <f t="shared" si="40"/>
        <v>0</v>
      </c>
      <c r="I343" s="192" t="s">
        <v>1485</v>
      </c>
      <c r="J343" s="190">
        <f t="shared" si="41"/>
        <v>0</v>
      </c>
    </row>
    <row r="344" spans="1:10" x14ac:dyDescent="0.2">
      <c r="A344" s="63">
        <f>'Data Catalogue 2023_RSS'!A345</f>
        <v>343</v>
      </c>
      <c r="B344" s="63" t="str">
        <f>'Data Catalogue 2023_RSS'!D345</f>
        <v>80.1</v>
      </c>
      <c r="C344" s="63" t="str">
        <f>'Data Catalogue 2023_Excel'!T345</f>
        <v>1900 - 2023</v>
      </c>
      <c r="D344" s="192">
        <f t="shared" si="36"/>
        <v>1900</v>
      </c>
      <c r="E344" s="192">
        <f t="shared" si="37"/>
        <v>2023</v>
      </c>
      <c r="F344" s="192" t="str">
        <f t="shared" si="38"/>
        <v xml:space="preserve"> </v>
      </c>
      <c r="G344" s="192">
        <f t="shared" si="39"/>
        <v>1900</v>
      </c>
      <c r="H344" s="192">
        <f t="shared" si="40"/>
        <v>2023</v>
      </c>
      <c r="I344" s="192" t="s">
        <v>1182</v>
      </c>
      <c r="J344" s="190">
        <f t="shared" si="41"/>
        <v>124</v>
      </c>
    </row>
    <row r="345" spans="1:10" x14ac:dyDescent="0.2">
      <c r="A345" s="63">
        <f>'Data Catalogue 2023_RSS'!A346</f>
        <v>344</v>
      </c>
      <c r="B345" s="63" t="str">
        <f>'Data Catalogue 2023_RSS'!D346</f>
        <v>80.2</v>
      </c>
      <c r="C345" s="63" t="str">
        <f>'Data Catalogue 2023_Excel'!T346</f>
        <v>Not available</v>
      </c>
      <c r="D345" s="192" t="str">
        <f t="shared" si="36"/>
        <v>N/A</v>
      </c>
      <c r="E345" s="192" t="str">
        <f t="shared" si="37"/>
        <v>N/A</v>
      </c>
      <c r="F345" s="192" t="str">
        <f t="shared" si="38"/>
        <v xml:space="preserve"> </v>
      </c>
      <c r="G345" s="192">
        <f t="shared" si="39"/>
        <v>0</v>
      </c>
      <c r="H345" s="192">
        <f t="shared" si="40"/>
        <v>0</v>
      </c>
      <c r="I345" s="192" t="s">
        <v>1474</v>
      </c>
      <c r="J345" s="190">
        <f t="shared" si="41"/>
        <v>0</v>
      </c>
    </row>
    <row r="346" spans="1:10" x14ac:dyDescent="0.2">
      <c r="A346" s="63">
        <f>'Data Catalogue 2023_RSS'!A347</f>
        <v>345</v>
      </c>
      <c r="B346" s="63" t="str">
        <f>'Data Catalogue 2023_RSS'!D347</f>
        <v>81.1</v>
      </c>
      <c r="C346" s="63" t="str">
        <f>'Data Catalogue 2023_Excel'!T347</f>
        <v>Projections (2022-2050(f), 2080(f))</v>
      </c>
      <c r="D346" s="192" t="str">
        <f t="shared" si="36"/>
        <v>N/A</v>
      </c>
      <c r="E346" s="192" t="str">
        <f t="shared" si="37"/>
        <v>N/A</v>
      </c>
      <c r="F346" s="192" t="str">
        <f t="shared" si="38"/>
        <v xml:space="preserve"> </v>
      </c>
      <c r="G346" s="192">
        <f t="shared" si="39"/>
        <v>0</v>
      </c>
      <c r="H346" s="192">
        <f t="shared" si="40"/>
        <v>0</v>
      </c>
      <c r="I346" s="192" t="s">
        <v>1474</v>
      </c>
      <c r="J346" s="190">
        <f t="shared" si="41"/>
        <v>0</v>
      </c>
    </row>
    <row r="347" spans="1:10" x14ac:dyDescent="0.2">
      <c r="A347" s="63">
        <f>'Data Catalogue 2023_RSS'!A348</f>
        <v>346</v>
      </c>
      <c r="B347" s="63" t="str">
        <f>'Data Catalogue 2023_RSS'!D348</f>
        <v>82.1</v>
      </c>
      <c r="C347" s="63" t="str">
        <f>'Data Catalogue 2023_Excel'!T348</f>
        <v>1981-2023</v>
      </c>
      <c r="D347" s="192">
        <f t="shared" si="36"/>
        <v>1981</v>
      </c>
      <c r="E347" s="192">
        <f t="shared" si="37"/>
        <v>2023</v>
      </c>
      <c r="F347" s="192" t="str">
        <f t="shared" si="38"/>
        <v xml:space="preserve"> </v>
      </c>
      <c r="G347" s="192">
        <f t="shared" si="39"/>
        <v>1981</v>
      </c>
      <c r="H347" s="192">
        <f t="shared" si="40"/>
        <v>2023</v>
      </c>
      <c r="I347" s="192" t="s">
        <v>1485</v>
      </c>
      <c r="J347" s="190">
        <f t="shared" si="41"/>
        <v>43</v>
      </c>
    </row>
    <row r="348" spans="1:10" x14ac:dyDescent="0.2">
      <c r="A348" s="63">
        <f>'Data Catalogue 2023_RSS'!A349</f>
        <v>347</v>
      </c>
      <c r="B348" s="63" t="str">
        <f>'Data Catalogue 2023_RSS'!D349</f>
        <v>82.2</v>
      </c>
      <c r="C348" s="63" t="str">
        <f>'Data Catalogue 2023_Excel'!T349</f>
        <v>1981-2023</v>
      </c>
      <c r="D348" s="192">
        <f t="shared" si="36"/>
        <v>1981</v>
      </c>
      <c r="E348" s="192">
        <f t="shared" si="37"/>
        <v>2023</v>
      </c>
      <c r="F348" s="192" t="str">
        <f t="shared" si="38"/>
        <v xml:space="preserve"> </v>
      </c>
      <c r="G348" s="192">
        <f t="shared" si="39"/>
        <v>1981</v>
      </c>
      <c r="H348" s="192">
        <f t="shared" si="40"/>
        <v>2023</v>
      </c>
      <c r="I348" s="192" t="s">
        <v>1485</v>
      </c>
      <c r="J348" s="190">
        <f t="shared" si="41"/>
        <v>43</v>
      </c>
    </row>
    <row r="349" spans="1:10" x14ac:dyDescent="0.2">
      <c r="A349" s="63">
        <f>'Data Catalogue 2023_RSS'!A350</f>
        <v>348</v>
      </c>
      <c r="B349" s="63" t="str">
        <f>'Data Catalogue 2023_RSS'!D350</f>
        <v>83.1</v>
      </c>
      <c r="C349" s="63" t="str">
        <f>'Data Catalogue 2023_Excel'!T350</f>
        <v>July 2020 - current</v>
      </c>
      <c r="D349" s="192" t="str">
        <f t="shared" si="36"/>
        <v>N/A</v>
      </c>
      <c r="E349" s="192" t="str">
        <f t="shared" si="37"/>
        <v>N/A</v>
      </c>
      <c r="F349" s="192" t="str">
        <f t="shared" si="38"/>
        <v xml:space="preserve"> </v>
      </c>
      <c r="G349" s="192">
        <f t="shared" si="39"/>
        <v>0</v>
      </c>
      <c r="H349" s="192">
        <f t="shared" si="40"/>
        <v>0</v>
      </c>
      <c r="I349" s="192" t="s">
        <v>1485</v>
      </c>
      <c r="J349" s="190">
        <f t="shared" si="41"/>
        <v>0</v>
      </c>
    </row>
    <row r="350" spans="1:10" x14ac:dyDescent="0.2">
      <c r="A350" s="63">
        <f>'Data Catalogue 2023_RSS'!A351</f>
        <v>349</v>
      </c>
      <c r="B350" s="63" t="str">
        <f>'Data Catalogue 2023_RSS'!D351</f>
        <v>84.1</v>
      </c>
      <c r="C350" s="63" t="str">
        <f>'Data Catalogue 2023_Excel'!T351</f>
        <v>Not available</v>
      </c>
      <c r="D350" s="192" t="str">
        <f t="shared" si="36"/>
        <v>N/A</v>
      </c>
      <c r="E350" s="192" t="str">
        <f t="shared" si="37"/>
        <v>N/A</v>
      </c>
      <c r="F350" s="192" t="str">
        <f t="shared" si="38"/>
        <v xml:space="preserve"> </v>
      </c>
      <c r="G350" s="192">
        <f t="shared" si="39"/>
        <v>0</v>
      </c>
      <c r="H350" s="192">
        <f t="shared" si="40"/>
        <v>0</v>
      </c>
      <c r="I350" s="192" t="s">
        <v>1485</v>
      </c>
      <c r="J350" s="190">
        <f t="shared" si="41"/>
        <v>0</v>
      </c>
    </row>
    <row r="351" spans="1:10" x14ac:dyDescent="0.2">
      <c r="A351" s="63">
        <f>'Data Catalogue 2023_RSS'!A352</f>
        <v>350</v>
      </c>
      <c r="B351" s="63" t="str">
        <f>'Data Catalogue 2023_RSS'!D352</f>
        <v>84.2</v>
      </c>
      <c r="C351" s="63" t="str">
        <f>'Data Catalogue 2023_Excel'!T352</f>
        <v>Not available</v>
      </c>
      <c r="D351" s="192" t="str">
        <f t="shared" si="36"/>
        <v>N/A</v>
      </c>
      <c r="E351" s="192" t="str">
        <f t="shared" si="37"/>
        <v>N/A</v>
      </c>
      <c r="F351" s="192" t="str">
        <f t="shared" si="38"/>
        <v xml:space="preserve"> </v>
      </c>
      <c r="G351" s="192">
        <f t="shared" si="39"/>
        <v>0</v>
      </c>
      <c r="H351" s="192">
        <f t="shared" si="40"/>
        <v>0</v>
      </c>
      <c r="I351" s="192" t="s">
        <v>1474</v>
      </c>
      <c r="J351" s="190">
        <f t="shared" si="41"/>
        <v>0</v>
      </c>
    </row>
    <row r="352" spans="1:10" x14ac:dyDescent="0.2">
      <c r="A352" s="63">
        <f>'Data Catalogue 2023_RSS'!A353</f>
        <v>351</v>
      </c>
      <c r="B352" s="63" t="str">
        <f>'Data Catalogue 2023_RSS'!D353</f>
        <v>84.3</v>
      </c>
      <c r="C352" s="63" t="str">
        <f>'Data Catalogue 2023_Excel'!T353</f>
        <v>2019-2021</v>
      </c>
      <c r="D352" s="192">
        <f t="shared" si="36"/>
        <v>2019</v>
      </c>
      <c r="E352" s="192">
        <f t="shared" si="37"/>
        <v>2021</v>
      </c>
      <c r="F352" s="192" t="str">
        <f t="shared" si="38"/>
        <v xml:space="preserve"> </v>
      </c>
      <c r="G352" s="192">
        <f t="shared" si="39"/>
        <v>2019</v>
      </c>
      <c r="H352" s="192">
        <f t="shared" si="40"/>
        <v>2021</v>
      </c>
      <c r="I352" s="192" t="s">
        <v>1485</v>
      </c>
      <c r="J352" s="190">
        <f t="shared" si="41"/>
        <v>3</v>
      </c>
    </row>
    <row r="353" spans="1:10" x14ac:dyDescent="0.2">
      <c r="A353" s="63">
        <f>'Data Catalogue 2023_RSS'!A354</f>
        <v>352</v>
      </c>
      <c r="B353" s="63" t="str">
        <f>'Data Catalogue 2023_RSS'!D354</f>
        <v>85.1</v>
      </c>
      <c r="C353" s="63" t="str">
        <f>'Data Catalogue 2023_Excel'!T354</f>
        <v>Not available</v>
      </c>
      <c r="D353" s="192" t="str">
        <f t="shared" si="36"/>
        <v>N/A</v>
      </c>
      <c r="E353" s="192" t="str">
        <f t="shared" si="37"/>
        <v>N/A</v>
      </c>
      <c r="F353" s="192" t="str">
        <f t="shared" si="38"/>
        <v xml:space="preserve"> </v>
      </c>
      <c r="G353" s="192">
        <f t="shared" si="39"/>
        <v>0</v>
      </c>
      <c r="H353" s="192">
        <f t="shared" si="40"/>
        <v>0</v>
      </c>
      <c r="I353" s="192" t="s">
        <v>1485</v>
      </c>
      <c r="J353" s="190">
        <f t="shared" si="41"/>
        <v>0</v>
      </c>
    </row>
    <row r="354" spans="1:10" x14ac:dyDescent="0.2">
      <c r="A354" s="63">
        <f>'Data Catalogue 2023_RSS'!A355</f>
        <v>353</v>
      </c>
      <c r="B354" s="63" t="str">
        <f>'Data Catalogue 2023_RSS'!D355</f>
        <v>85.2</v>
      </c>
      <c r="C354" s="63" t="str">
        <f>'Data Catalogue 2023_Excel'!T355</f>
        <v>Not available</v>
      </c>
      <c r="D354" s="192" t="str">
        <f t="shared" si="36"/>
        <v>N/A</v>
      </c>
      <c r="E354" s="192" t="str">
        <f t="shared" si="37"/>
        <v>N/A</v>
      </c>
      <c r="F354" s="192" t="str">
        <f t="shared" si="38"/>
        <v xml:space="preserve"> </v>
      </c>
      <c r="G354" s="192">
        <f t="shared" si="39"/>
        <v>0</v>
      </c>
      <c r="H354" s="192">
        <f t="shared" si="40"/>
        <v>0</v>
      </c>
      <c r="I354" s="192" t="s">
        <v>1485</v>
      </c>
      <c r="J354" s="190">
        <f t="shared" si="41"/>
        <v>0</v>
      </c>
    </row>
    <row r="355" spans="1:10" x14ac:dyDescent="0.2">
      <c r="A355" s="63">
        <f>'Data Catalogue 2023_RSS'!A356</f>
        <v>354</v>
      </c>
      <c r="B355" s="63" t="str">
        <f>'Data Catalogue 2023_RSS'!D356</f>
        <v>86.1</v>
      </c>
      <c r="C355" s="63" t="str">
        <f>'Data Catalogue 2023_Excel'!T356</f>
        <v>2019-2021</v>
      </c>
      <c r="D355" s="192">
        <f t="shared" si="36"/>
        <v>2019</v>
      </c>
      <c r="E355" s="192">
        <f t="shared" si="37"/>
        <v>2021</v>
      </c>
      <c r="F355" s="192" t="str">
        <f t="shared" si="38"/>
        <v xml:space="preserve"> </v>
      </c>
      <c r="G355" s="192">
        <f t="shared" si="39"/>
        <v>2019</v>
      </c>
      <c r="H355" s="192">
        <f t="shared" si="40"/>
        <v>2021</v>
      </c>
      <c r="I355" s="192" t="s">
        <v>1476</v>
      </c>
      <c r="J355" s="190">
        <f t="shared" si="41"/>
        <v>3</v>
      </c>
    </row>
    <row r="356" spans="1:10" x14ac:dyDescent="0.2">
      <c r="A356" s="63">
        <f>'Data Catalogue 2023_RSS'!A357</f>
        <v>355</v>
      </c>
      <c r="B356" s="63" t="str">
        <f>'Data Catalogue 2023_RSS'!D357</f>
        <v>86.2</v>
      </c>
      <c r="C356" s="63" t="str">
        <f>'Data Catalogue 2023_Excel'!T357</f>
        <v>2019-2022</v>
      </c>
      <c r="D356" s="192">
        <f t="shared" si="36"/>
        <v>2019</v>
      </c>
      <c r="E356" s="192">
        <f t="shared" si="37"/>
        <v>2022</v>
      </c>
      <c r="F356" s="192" t="str">
        <f t="shared" si="38"/>
        <v xml:space="preserve"> </v>
      </c>
      <c r="G356" s="192">
        <f t="shared" si="39"/>
        <v>2019</v>
      </c>
      <c r="H356" s="192">
        <f t="shared" si="40"/>
        <v>2022</v>
      </c>
      <c r="I356" s="192" t="s">
        <v>1474</v>
      </c>
      <c r="J356" s="190">
        <f t="shared" si="41"/>
        <v>4</v>
      </c>
    </row>
    <row r="357" spans="1:10" x14ac:dyDescent="0.2">
      <c r="A357" s="63">
        <f>'Data Catalogue 2023_RSS'!A358</f>
        <v>356</v>
      </c>
      <c r="B357" s="63" t="str">
        <f>'Data Catalogue 2023_RSS'!D358</f>
        <v>86.3</v>
      </c>
      <c r="C357" s="63" t="str">
        <f>'Data Catalogue 2023_Excel'!T358</f>
        <v>2019-2022</v>
      </c>
      <c r="D357" s="192">
        <f t="shared" si="36"/>
        <v>2019</v>
      </c>
      <c r="E357" s="192">
        <f t="shared" si="37"/>
        <v>2022</v>
      </c>
      <c r="F357" s="192" t="str">
        <f t="shared" si="38"/>
        <v xml:space="preserve"> </v>
      </c>
      <c r="G357" s="192">
        <f t="shared" si="39"/>
        <v>2019</v>
      </c>
      <c r="H357" s="192">
        <f t="shared" si="40"/>
        <v>2022</v>
      </c>
      <c r="I357" s="192" t="s">
        <v>1485</v>
      </c>
      <c r="J357" s="190">
        <f t="shared" si="41"/>
        <v>4</v>
      </c>
    </row>
    <row r="358" spans="1:10" x14ac:dyDescent="0.2">
      <c r="A358" s="63">
        <f>'Data Catalogue 2023_RSS'!A359</f>
        <v>357</v>
      </c>
      <c r="B358" s="63" t="str">
        <f>'Data Catalogue 2023_RSS'!D359</f>
        <v>87.1</v>
      </c>
      <c r="C358" s="63">
        <f>'Data Catalogue 2023_Excel'!T359</f>
        <v>2019</v>
      </c>
      <c r="D358" s="192">
        <f t="shared" si="36"/>
        <v>2019</v>
      </c>
      <c r="E358" s="192">
        <f t="shared" si="37"/>
        <v>2019</v>
      </c>
      <c r="F358" s="192" t="str">
        <f t="shared" si="38"/>
        <v xml:space="preserve"> </v>
      </c>
      <c r="G358" s="192">
        <f t="shared" si="39"/>
        <v>2019</v>
      </c>
      <c r="H358" s="192">
        <f t="shared" si="40"/>
        <v>2019</v>
      </c>
      <c r="I358" s="192" t="s">
        <v>1485</v>
      </c>
      <c r="J358" s="190">
        <f t="shared" si="41"/>
        <v>1</v>
      </c>
    </row>
    <row r="359" spans="1:10" x14ac:dyDescent="0.2">
      <c r="A359" s="63">
        <f>'Data Catalogue 2023_RSS'!A360</f>
        <v>358</v>
      </c>
      <c r="B359" s="63" t="str">
        <f>'Data Catalogue 2023_RSS'!D360</f>
        <v>87.2</v>
      </c>
      <c r="C359" s="63" t="str">
        <f>'Data Catalogue 2023_Excel'!T360</f>
        <v>Not available</v>
      </c>
      <c r="D359" s="192" t="str">
        <f t="shared" si="36"/>
        <v>N/A</v>
      </c>
      <c r="E359" s="192" t="str">
        <f t="shared" si="37"/>
        <v>N/A</v>
      </c>
      <c r="F359" s="192" t="str">
        <f t="shared" si="38"/>
        <v xml:space="preserve"> </v>
      </c>
      <c r="G359" s="192">
        <f t="shared" si="39"/>
        <v>0</v>
      </c>
      <c r="H359" s="192">
        <f t="shared" si="40"/>
        <v>0</v>
      </c>
      <c r="I359" s="192" t="s">
        <v>1476</v>
      </c>
      <c r="J359" s="190">
        <f t="shared" si="41"/>
        <v>0</v>
      </c>
    </row>
    <row r="360" spans="1:10" x14ac:dyDescent="0.2">
      <c r="A360" s="63">
        <f>'Data Catalogue 2023_RSS'!A361</f>
        <v>359</v>
      </c>
      <c r="B360" s="63" t="str">
        <f>'Data Catalogue 2023_RSS'!D361</f>
        <v>87.3</v>
      </c>
      <c r="C360" s="63" t="str">
        <f>'Data Catalogue 2023_Excel'!T361</f>
        <v>2016-2022</v>
      </c>
      <c r="D360" s="192">
        <f t="shared" si="36"/>
        <v>2016</v>
      </c>
      <c r="E360" s="192">
        <f t="shared" si="37"/>
        <v>2022</v>
      </c>
      <c r="F360" s="192" t="str">
        <f t="shared" si="38"/>
        <v xml:space="preserve"> </v>
      </c>
      <c r="G360" s="192">
        <f t="shared" si="39"/>
        <v>2016</v>
      </c>
      <c r="H360" s="192">
        <f t="shared" si="40"/>
        <v>2022</v>
      </c>
      <c r="I360" s="192" t="s">
        <v>1476</v>
      </c>
      <c r="J360" s="190">
        <f t="shared" si="41"/>
        <v>7</v>
      </c>
    </row>
    <row r="361" spans="1:10" x14ac:dyDescent="0.2">
      <c r="A361" s="63">
        <f>'Data Catalogue 2023_RSS'!A362</f>
        <v>360</v>
      </c>
      <c r="B361" s="63" t="str">
        <f>'Data Catalogue 2023_RSS'!D362</f>
        <v>87.4</v>
      </c>
      <c r="C361" s="63" t="str">
        <f>'Data Catalogue 2023_Excel'!T362</f>
        <v>2017-2021</v>
      </c>
      <c r="D361" s="192">
        <f t="shared" si="36"/>
        <v>2017</v>
      </c>
      <c r="E361" s="192">
        <f t="shared" si="37"/>
        <v>2021</v>
      </c>
      <c r="F361" s="192" t="str">
        <f t="shared" si="38"/>
        <v xml:space="preserve"> </v>
      </c>
      <c r="G361" s="192">
        <f t="shared" si="39"/>
        <v>2017</v>
      </c>
      <c r="H361" s="192">
        <f t="shared" si="40"/>
        <v>2021</v>
      </c>
      <c r="I361" s="192" t="s">
        <v>1474</v>
      </c>
      <c r="J361" s="190">
        <f t="shared" si="41"/>
        <v>5</v>
      </c>
    </row>
    <row r="362" spans="1:10" x14ac:dyDescent="0.2">
      <c r="A362" s="63">
        <f>'Data Catalogue 2023_RSS'!A363</f>
        <v>361</v>
      </c>
      <c r="B362" s="63" t="str">
        <f>'Data Catalogue 2023_RSS'!D363</f>
        <v>87.5</v>
      </c>
      <c r="C362" s="63">
        <f>'Data Catalogue 2023_Excel'!T363</f>
        <v>2015</v>
      </c>
      <c r="D362" s="192">
        <f t="shared" si="36"/>
        <v>2015</v>
      </c>
      <c r="E362" s="192">
        <f t="shared" si="37"/>
        <v>2015</v>
      </c>
      <c r="F362" s="192" t="str">
        <f t="shared" si="38"/>
        <v xml:space="preserve"> </v>
      </c>
      <c r="G362" s="192">
        <f t="shared" si="39"/>
        <v>2015</v>
      </c>
      <c r="H362" s="192">
        <f t="shared" si="40"/>
        <v>2015</v>
      </c>
      <c r="I362" s="192" t="s">
        <v>1485</v>
      </c>
      <c r="J362" s="190">
        <f t="shared" si="41"/>
        <v>1</v>
      </c>
    </row>
    <row r="363" spans="1:10" x14ac:dyDescent="0.2">
      <c r="A363" s="63">
        <f>'Data Catalogue 2023_RSS'!A364</f>
        <v>362</v>
      </c>
      <c r="B363" s="63" t="str">
        <f>'Data Catalogue 2023_RSS'!D364</f>
        <v>87.6</v>
      </c>
      <c r="C363" s="63" t="str">
        <f>'Data Catalogue 2023_Excel'!T364</f>
        <v>2017 - Sep 2018</v>
      </c>
      <c r="D363" s="192">
        <f t="shared" si="36"/>
        <v>2017</v>
      </c>
      <c r="E363" s="192">
        <f t="shared" si="37"/>
        <v>2018</v>
      </c>
      <c r="F363" s="192" t="str">
        <f t="shared" si="38"/>
        <v xml:space="preserve"> </v>
      </c>
      <c r="G363" s="192">
        <f t="shared" si="39"/>
        <v>2017</v>
      </c>
      <c r="H363" s="192">
        <f t="shared" si="40"/>
        <v>2018</v>
      </c>
      <c r="I363" s="192" t="s">
        <v>1485</v>
      </c>
      <c r="J363" s="190">
        <f t="shared" si="41"/>
        <v>2</v>
      </c>
    </row>
    <row r="364" spans="1:10" x14ac:dyDescent="0.2">
      <c r="A364" s="63">
        <f>'Data Catalogue 2023_RSS'!A365</f>
        <v>363</v>
      </c>
      <c r="B364" s="63" t="str">
        <f>'Data Catalogue 2023_RSS'!D365</f>
        <v>87.7</v>
      </c>
      <c r="C364" s="63" t="str">
        <f>'Data Catalogue 2023_Excel'!T365</f>
        <v>2030-2040</v>
      </c>
      <c r="D364" s="192">
        <f t="shared" si="36"/>
        <v>2030</v>
      </c>
      <c r="E364" s="192">
        <f t="shared" si="37"/>
        <v>2040</v>
      </c>
      <c r="F364" s="192" t="str">
        <f t="shared" si="38"/>
        <v xml:space="preserve"> </v>
      </c>
      <c r="G364" s="192">
        <f t="shared" si="39"/>
        <v>2030</v>
      </c>
      <c r="H364" s="192">
        <f t="shared" si="40"/>
        <v>2040</v>
      </c>
      <c r="I364" s="192" t="s">
        <v>1485</v>
      </c>
      <c r="J364" s="190">
        <f t="shared" si="41"/>
        <v>11</v>
      </c>
    </row>
    <row r="365" spans="1:10" x14ac:dyDescent="0.2">
      <c r="A365" s="63">
        <f>'Data Catalogue 2023_RSS'!A366</f>
        <v>364</v>
      </c>
      <c r="B365" s="63" t="str">
        <f>'Data Catalogue 2023_RSS'!D366</f>
        <v>87.8</v>
      </c>
      <c r="C365" s="63" t="str">
        <f>'Data Catalogue 2023_Excel'!T366</f>
        <v>2020-2050</v>
      </c>
      <c r="D365" s="192">
        <f t="shared" si="36"/>
        <v>2020</v>
      </c>
      <c r="E365" s="192">
        <f t="shared" si="37"/>
        <v>2050</v>
      </c>
      <c r="F365" s="192" t="str">
        <f t="shared" si="38"/>
        <v xml:space="preserve"> </v>
      </c>
      <c r="G365" s="192">
        <f t="shared" si="39"/>
        <v>2020</v>
      </c>
      <c r="H365" s="192">
        <f t="shared" si="40"/>
        <v>2050</v>
      </c>
      <c r="I365" s="192" t="s">
        <v>1477</v>
      </c>
      <c r="J365" s="190">
        <f t="shared" si="41"/>
        <v>31</v>
      </c>
    </row>
    <row r="366" spans="1:10" x14ac:dyDescent="0.2">
      <c r="A366" s="63">
        <f>'Data Catalogue 2023_RSS'!A367</f>
        <v>365</v>
      </c>
      <c r="B366" s="63" t="str">
        <f>'Data Catalogue 2023_RSS'!D367</f>
        <v>88.1</v>
      </c>
      <c r="C366" s="63" t="str">
        <f>'Data Catalogue 2023_Excel'!T367</f>
        <v>2017-2021</v>
      </c>
      <c r="D366" s="192">
        <f t="shared" si="36"/>
        <v>2017</v>
      </c>
      <c r="E366" s="192">
        <f t="shared" si="37"/>
        <v>2021</v>
      </c>
      <c r="F366" s="192" t="str">
        <f t="shared" si="38"/>
        <v xml:space="preserve"> </v>
      </c>
      <c r="G366" s="192">
        <f t="shared" si="39"/>
        <v>2017</v>
      </c>
      <c r="H366" s="192">
        <f t="shared" si="40"/>
        <v>2021</v>
      </c>
      <c r="I366" s="192" t="s">
        <v>1485</v>
      </c>
      <c r="J366" s="190">
        <f t="shared" si="41"/>
        <v>5</v>
      </c>
    </row>
    <row r="367" spans="1:10" x14ac:dyDescent="0.2">
      <c r="A367" s="63">
        <f>'Data Catalogue 2023_RSS'!A368</f>
        <v>366</v>
      </c>
      <c r="B367" s="63" t="str">
        <f>'Data Catalogue 2023_RSS'!D368</f>
        <v>89.1</v>
      </c>
      <c r="C367" s="63" t="str">
        <f>'Data Catalogue 2023_Excel'!T368</f>
        <v>2016-2021</v>
      </c>
      <c r="D367" s="192">
        <f t="shared" si="36"/>
        <v>2016</v>
      </c>
      <c r="E367" s="192">
        <f t="shared" si="37"/>
        <v>2021</v>
      </c>
      <c r="F367" s="192" t="str">
        <f t="shared" si="38"/>
        <v xml:space="preserve"> </v>
      </c>
      <c r="G367" s="192">
        <f t="shared" si="39"/>
        <v>2016</v>
      </c>
      <c r="H367" s="192">
        <f t="shared" si="40"/>
        <v>2021</v>
      </c>
      <c r="I367" s="192" t="s">
        <v>1474</v>
      </c>
      <c r="J367" s="190">
        <f t="shared" si="41"/>
        <v>6</v>
      </c>
    </row>
    <row r="368" spans="1:10" x14ac:dyDescent="0.2">
      <c r="A368" s="63">
        <f>'Data Catalogue 2023_RSS'!A369</f>
        <v>367</v>
      </c>
      <c r="B368" s="63" t="str">
        <f>'Data Catalogue 2023_RSS'!D369</f>
        <v>89.2</v>
      </c>
      <c r="C368" s="63" t="str">
        <f>'Data Catalogue 2023_Excel'!T369</f>
        <v>16976-current</v>
      </c>
      <c r="D368" s="192">
        <f t="shared" si="36"/>
        <v>1697</v>
      </c>
      <c r="E368" s="192">
        <f t="shared" si="37"/>
        <v>2023</v>
      </c>
      <c r="F368" s="192" t="str">
        <f t="shared" si="38"/>
        <v xml:space="preserve"> </v>
      </c>
      <c r="G368" s="192">
        <f t="shared" si="39"/>
        <v>1697</v>
      </c>
      <c r="H368" s="192">
        <f t="shared" si="40"/>
        <v>2023</v>
      </c>
      <c r="I368" s="192" t="s">
        <v>1471</v>
      </c>
      <c r="J368" s="190">
        <f t="shared" si="41"/>
        <v>327</v>
      </c>
    </row>
    <row r="369" spans="1:10" x14ac:dyDescent="0.2">
      <c r="A369" s="63">
        <f>'Data Catalogue 2023_RSS'!A370</f>
        <v>368</v>
      </c>
      <c r="B369" s="63" t="str">
        <f>'Data Catalogue 2023_RSS'!D370</f>
        <v>90.1</v>
      </c>
      <c r="C369" s="63" t="str">
        <f>'Data Catalogue 2023_Excel'!T370</f>
        <v>2012-2019</v>
      </c>
      <c r="D369" s="192">
        <f t="shared" si="36"/>
        <v>2012</v>
      </c>
      <c r="E369" s="192">
        <f t="shared" si="37"/>
        <v>2019</v>
      </c>
      <c r="F369" s="192" t="str">
        <f t="shared" si="38"/>
        <v xml:space="preserve"> </v>
      </c>
      <c r="G369" s="192">
        <f t="shared" si="39"/>
        <v>2012</v>
      </c>
      <c r="H369" s="192">
        <f t="shared" si="40"/>
        <v>2019</v>
      </c>
      <c r="I369" s="192" t="s">
        <v>1485</v>
      </c>
      <c r="J369" s="190">
        <f t="shared" si="41"/>
        <v>8</v>
      </c>
    </row>
    <row r="370" spans="1:10" x14ac:dyDescent="0.2">
      <c r="A370" s="63">
        <f>'Data Catalogue 2023_RSS'!A371</f>
        <v>369</v>
      </c>
      <c r="B370" s="63" t="str">
        <f>'Data Catalogue 2023_RSS'!D371</f>
        <v>90.2</v>
      </c>
      <c r="C370" s="63" t="str">
        <f>'Data Catalogue 2023_Excel'!T371</f>
        <v>2015-2021</v>
      </c>
      <c r="D370" s="192">
        <f t="shared" si="36"/>
        <v>2015</v>
      </c>
      <c r="E370" s="192">
        <f t="shared" si="37"/>
        <v>2021</v>
      </c>
      <c r="F370" s="192" t="str">
        <f t="shared" si="38"/>
        <v xml:space="preserve"> </v>
      </c>
      <c r="G370" s="192">
        <f t="shared" si="39"/>
        <v>2015</v>
      </c>
      <c r="H370" s="192">
        <f t="shared" si="40"/>
        <v>2021</v>
      </c>
      <c r="I370" s="192" t="s">
        <v>1474</v>
      </c>
      <c r="J370" s="190">
        <f t="shared" si="41"/>
        <v>7</v>
      </c>
    </row>
    <row r="371" spans="1:10" x14ac:dyDescent="0.2">
      <c r="A371" s="63">
        <f>'Data Catalogue 2023_RSS'!A372</f>
        <v>370</v>
      </c>
      <c r="B371" s="63" t="str">
        <f>'Data Catalogue 2023_RSS'!D372</f>
        <v>91.1</v>
      </c>
      <c r="C371" s="63">
        <f>'Data Catalogue 2023_Excel'!T372</f>
        <v>2014</v>
      </c>
      <c r="D371" s="192">
        <f t="shared" si="36"/>
        <v>2014</v>
      </c>
      <c r="E371" s="192">
        <f t="shared" si="37"/>
        <v>2014</v>
      </c>
      <c r="F371" s="192" t="str">
        <f t="shared" si="38"/>
        <v xml:space="preserve"> </v>
      </c>
      <c r="G371" s="192">
        <f t="shared" si="39"/>
        <v>2014</v>
      </c>
      <c r="H371" s="192">
        <f t="shared" si="40"/>
        <v>2014</v>
      </c>
      <c r="I371" s="192" t="s">
        <v>1474</v>
      </c>
      <c r="J371" s="190">
        <f t="shared" si="41"/>
        <v>1</v>
      </c>
    </row>
    <row r="372" spans="1:10" x14ac:dyDescent="0.2">
      <c r="A372" s="63">
        <f>'Data Catalogue 2023_RSS'!A373</f>
        <v>371</v>
      </c>
      <c r="B372" s="63" t="str">
        <f>'Data Catalogue 2023_RSS'!D373</f>
        <v>92.1</v>
      </c>
      <c r="C372" s="63" t="str">
        <f>'Data Catalogue 2023_Excel'!T373</f>
        <v>2007-current</v>
      </c>
      <c r="D372" s="192">
        <f t="shared" si="36"/>
        <v>2007</v>
      </c>
      <c r="E372" s="192">
        <f t="shared" si="37"/>
        <v>2023</v>
      </c>
      <c r="F372" s="192" t="str">
        <f t="shared" si="38"/>
        <v xml:space="preserve"> </v>
      </c>
      <c r="G372" s="192">
        <f t="shared" si="39"/>
        <v>2007</v>
      </c>
      <c r="H372" s="192">
        <f t="shared" si="40"/>
        <v>2023</v>
      </c>
      <c r="I372" s="192" t="s">
        <v>1474</v>
      </c>
      <c r="J372" s="190">
        <f t="shared" si="41"/>
        <v>17</v>
      </c>
    </row>
    <row r="373" spans="1:10" x14ac:dyDescent="0.2">
      <c r="A373" s="63">
        <f>'Data Catalogue 2023_RSS'!A374</f>
        <v>372</v>
      </c>
      <c r="B373" s="63" t="str">
        <f>'Data Catalogue 2023_RSS'!D374</f>
        <v>93.1</v>
      </c>
      <c r="C373" s="63" t="str">
        <f>'Data Catalogue 2023_Excel'!T374</f>
        <v>2011-2015</v>
      </c>
      <c r="D373" s="192">
        <f t="shared" si="36"/>
        <v>2011</v>
      </c>
      <c r="E373" s="192">
        <f t="shared" si="37"/>
        <v>2015</v>
      </c>
      <c r="F373" s="192" t="str">
        <f t="shared" si="38"/>
        <v xml:space="preserve"> </v>
      </c>
      <c r="G373" s="192">
        <f t="shared" si="39"/>
        <v>2011</v>
      </c>
      <c r="H373" s="192">
        <f t="shared" si="40"/>
        <v>2015</v>
      </c>
      <c r="I373" s="192" t="s">
        <v>1474</v>
      </c>
      <c r="J373" s="190">
        <f t="shared" si="41"/>
        <v>5</v>
      </c>
    </row>
    <row r="374" spans="1:10" x14ac:dyDescent="0.2">
      <c r="A374" s="63">
        <f>'Data Catalogue 2023_RSS'!A375</f>
        <v>373</v>
      </c>
      <c r="B374" s="63" t="str">
        <f>'Data Catalogue 2023_RSS'!D375</f>
        <v>93.2</v>
      </c>
      <c r="C374" s="63" t="str">
        <f>'Data Catalogue 2023_Excel'!T375</f>
        <v>2014-2018</v>
      </c>
      <c r="D374" s="192">
        <f t="shared" si="36"/>
        <v>2014</v>
      </c>
      <c r="E374" s="192">
        <f t="shared" si="37"/>
        <v>2018</v>
      </c>
      <c r="F374" s="192" t="str">
        <f t="shared" si="38"/>
        <v xml:space="preserve"> </v>
      </c>
      <c r="G374" s="192">
        <f t="shared" si="39"/>
        <v>2014</v>
      </c>
      <c r="H374" s="192">
        <f t="shared" si="40"/>
        <v>2018</v>
      </c>
      <c r="I374" s="192" t="s">
        <v>1474</v>
      </c>
      <c r="J374" s="190">
        <f t="shared" si="41"/>
        <v>5</v>
      </c>
    </row>
    <row r="375" spans="1:10" x14ac:dyDescent="0.2">
      <c r="A375" s="63">
        <f>'Data Catalogue 2023_RSS'!A376</f>
        <v>374</v>
      </c>
      <c r="B375" s="63" t="str">
        <f>'Data Catalogue 2023_RSS'!D376</f>
        <v>93.3</v>
      </c>
      <c r="C375" s="63" t="str">
        <f>'Data Catalogue 2023_Excel'!T376</f>
        <v>Not available</v>
      </c>
      <c r="D375" s="192" t="str">
        <f t="shared" si="36"/>
        <v>N/A</v>
      </c>
      <c r="E375" s="192" t="str">
        <f t="shared" si="37"/>
        <v>N/A</v>
      </c>
      <c r="F375" s="192" t="str">
        <f t="shared" si="38"/>
        <v xml:space="preserve"> </v>
      </c>
      <c r="G375" s="192">
        <f t="shared" si="39"/>
        <v>0</v>
      </c>
      <c r="H375" s="192">
        <f t="shared" si="40"/>
        <v>0</v>
      </c>
      <c r="I375" s="192" t="s">
        <v>1474</v>
      </c>
      <c r="J375" s="190">
        <f t="shared" si="41"/>
        <v>0</v>
      </c>
    </row>
    <row r="376" spans="1:10" x14ac:dyDescent="0.2">
      <c r="A376" s="63">
        <f>'Data Catalogue 2023_RSS'!A377</f>
        <v>375</v>
      </c>
      <c r="B376" s="63" t="str">
        <f>'Data Catalogue 2023_RSS'!D377</f>
        <v>94.1</v>
      </c>
      <c r="C376" s="63">
        <f>'Data Catalogue 2023_Excel'!T377</f>
        <v>2019</v>
      </c>
      <c r="D376" s="192">
        <f t="shared" si="36"/>
        <v>2019</v>
      </c>
      <c r="E376" s="192">
        <f t="shared" si="37"/>
        <v>2019</v>
      </c>
      <c r="F376" s="192" t="str">
        <f t="shared" si="38"/>
        <v xml:space="preserve"> </v>
      </c>
      <c r="G376" s="192">
        <f t="shared" si="39"/>
        <v>2019</v>
      </c>
      <c r="H376" s="192">
        <f t="shared" si="40"/>
        <v>2019</v>
      </c>
      <c r="I376" s="192" t="s">
        <v>1474</v>
      </c>
      <c r="J376" s="190">
        <f t="shared" si="41"/>
        <v>1</v>
      </c>
    </row>
    <row r="377" spans="1:10" x14ac:dyDescent="0.2">
      <c r="A377" s="63">
        <f>'Data Catalogue 2023_RSS'!A378</f>
        <v>376</v>
      </c>
      <c r="B377" s="63" t="str">
        <f>'Data Catalogue 2023_RSS'!D378</f>
        <v>94.2</v>
      </c>
      <c r="C377" s="63" t="str">
        <f>'Data Catalogue 2023_Excel'!T378</f>
        <v>2030-2040</v>
      </c>
      <c r="D377" s="192">
        <f t="shared" si="36"/>
        <v>2030</v>
      </c>
      <c r="E377" s="192">
        <f t="shared" si="37"/>
        <v>2040</v>
      </c>
      <c r="F377" s="192" t="str">
        <f t="shared" si="38"/>
        <v xml:space="preserve"> </v>
      </c>
      <c r="G377" s="192">
        <f t="shared" si="39"/>
        <v>2030</v>
      </c>
      <c r="H377" s="192">
        <f t="shared" si="40"/>
        <v>2040</v>
      </c>
      <c r="I377" s="192" t="s">
        <v>1485</v>
      </c>
      <c r="J377" s="190">
        <f t="shared" si="41"/>
        <v>11</v>
      </c>
    </row>
    <row r="378" spans="1:10" x14ac:dyDescent="0.2">
      <c r="A378" s="63">
        <f>'Data Catalogue 2023_RSS'!A379</f>
        <v>377</v>
      </c>
      <c r="B378" s="63" t="str">
        <f>'Data Catalogue 2023_RSS'!D379</f>
        <v>94.3</v>
      </c>
      <c r="C378" s="63" t="str">
        <f>'Data Catalogue 2023_Excel'!T379</f>
        <v>2015-2050</v>
      </c>
      <c r="D378" s="192">
        <f t="shared" si="36"/>
        <v>2015</v>
      </c>
      <c r="E378" s="192">
        <f t="shared" si="37"/>
        <v>2050</v>
      </c>
      <c r="F378" s="192" t="str">
        <f t="shared" si="38"/>
        <v xml:space="preserve"> </v>
      </c>
      <c r="G378" s="192">
        <f t="shared" si="39"/>
        <v>2015</v>
      </c>
      <c r="H378" s="192">
        <f t="shared" si="40"/>
        <v>2050</v>
      </c>
      <c r="I378" s="192" t="s">
        <v>1474</v>
      </c>
      <c r="J378" s="190">
        <f t="shared" si="41"/>
        <v>36</v>
      </c>
    </row>
    <row r="379" spans="1:10" x14ac:dyDescent="0.2">
      <c r="A379" s="63">
        <f>'Data Catalogue 2023_RSS'!A380</f>
        <v>378</v>
      </c>
      <c r="B379" s="63" t="str">
        <f>'Data Catalogue 2023_RSS'!D380</f>
        <v>95.1</v>
      </c>
      <c r="C379" s="63" t="str">
        <f>'Data Catalogue 2023_Excel'!T380</f>
        <v>2009-2022</v>
      </c>
      <c r="D379" s="192">
        <f t="shared" si="36"/>
        <v>2009</v>
      </c>
      <c r="E379" s="192">
        <f t="shared" si="37"/>
        <v>2022</v>
      </c>
      <c r="F379" s="192" t="str">
        <f t="shared" si="38"/>
        <v xml:space="preserve"> </v>
      </c>
      <c r="G379" s="192">
        <f t="shared" si="39"/>
        <v>2009</v>
      </c>
      <c r="H379" s="192">
        <f t="shared" si="40"/>
        <v>2022</v>
      </c>
      <c r="I379" s="192" t="s">
        <v>1485</v>
      </c>
      <c r="J379" s="190">
        <f t="shared" si="41"/>
        <v>14</v>
      </c>
    </row>
    <row r="380" spans="1:10" x14ac:dyDescent="0.2">
      <c r="A380" s="63">
        <f>'Data Catalogue 2023_RSS'!A381</f>
        <v>379</v>
      </c>
      <c r="B380" s="63" t="str">
        <f>'Data Catalogue 2023_RSS'!D381</f>
        <v>95.2</v>
      </c>
      <c r="C380" s="63" t="str">
        <f>'Data Catalogue 2023_Excel'!T381</f>
        <v>1700 - 2023</v>
      </c>
      <c r="D380" s="192">
        <f t="shared" si="36"/>
        <v>1700</v>
      </c>
      <c r="E380" s="192">
        <f t="shared" si="37"/>
        <v>2023</v>
      </c>
      <c r="F380" s="192" t="str">
        <f t="shared" si="38"/>
        <v xml:space="preserve"> </v>
      </c>
      <c r="G380" s="192">
        <f t="shared" si="39"/>
        <v>1700</v>
      </c>
      <c r="H380" s="192">
        <f t="shared" si="40"/>
        <v>2023</v>
      </c>
      <c r="I380" s="192" t="s">
        <v>1485</v>
      </c>
      <c r="J380" s="190">
        <f t="shared" si="41"/>
        <v>324</v>
      </c>
    </row>
    <row r="381" spans="1:10" x14ac:dyDescent="0.2">
      <c r="A381" s="63">
        <f>'Data Catalogue 2023_RSS'!A382</f>
        <v>380</v>
      </c>
      <c r="B381" s="63" t="str">
        <f>'Data Catalogue 2023_RSS'!D382</f>
        <v>95.3</v>
      </c>
      <c r="C381" s="63">
        <f>'Data Catalogue 2023_Excel'!T382</f>
        <v>2023</v>
      </c>
      <c r="D381" s="192">
        <f t="shared" si="36"/>
        <v>2023</v>
      </c>
      <c r="E381" s="192">
        <f t="shared" si="37"/>
        <v>2023</v>
      </c>
      <c r="F381" s="192" t="str">
        <f t="shared" si="38"/>
        <v xml:space="preserve"> </v>
      </c>
      <c r="G381" s="192">
        <f t="shared" si="39"/>
        <v>2023</v>
      </c>
      <c r="H381" s="192">
        <f t="shared" si="40"/>
        <v>2023</v>
      </c>
      <c r="I381" s="192" t="s">
        <v>1485</v>
      </c>
      <c r="J381" s="190">
        <f t="shared" si="41"/>
        <v>1</v>
      </c>
    </row>
    <row r="382" spans="1:10" x14ac:dyDescent="0.2">
      <c r="A382" s="63">
        <f>'Data Catalogue 2023_RSS'!A383</f>
        <v>381</v>
      </c>
      <c r="B382" s="63" t="str">
        <f>'Data Catalogue 2023_RSS'!D383</f>
        <v>95.4</v>
      </c>
      <c r="C382" s="63" t="str">
        <f>'Data Catalogue 2023_Excel'!T383</f>
        <v>Not available</v>
      </c>
      <c r="D382" s="192" t="str">
        <f t="shared" si="36"/>
        <v>N/A</v>
      </c>
      <c r="E382" s="192" t="str">
        <f t="shared" si="37"/>
        <v>N/A</v>
      </c>
      <c r="F382" s="192" t="str">
        <f t="shared" si="38"/>
        <v xml:space="preserve"> </v>
      </c>
      <c r="G382" s="192">
        <f t="shared" si="39"/>
        <v>0</v>
      </c>
      <c r="H382" s="192">
        <f t="shared" si="40"/>
        <v>0</v>
      </c>
      <c r="I382" s="192" t="s">
        <v>1474</v>
      </c>
      <c r="J382" s="190">
        <f t="shared" si="41"/>
        <v>0</v>
      </c>
    </row>
    <row r="383" spans="1:10" x14ac:dyDescent="0.2">
      <c r="A383" s="63">
        <f>'Data Catalogue 2023_RSS'!A384</f>
        <v>382</v>
      </c>
      <c r="B383" s="63" t="str">
        <f>'Data Catalogue 2023_RSS'!D384</f>
        <v>95.5</v>
      </c>
      <c r="C383" s="63" t="str">
        <f>'Data Catalogue 2023_Excel'!T384</f>
        <v>Not available</v>
      </c>
      <c r="D383" s="192" t="str">
        <f t="shared" si="36"/>
        <v>N/A</v>
      </c>
      <c r="E383" s="192" t="str">
        <f t="shared" si="37"/>
        <v>N/A</v>
      </c>
      <c r="F383" s="192" t="str">
        <f t="shared" si="38"/>
        <v xml:space="preserve"> </v>
      </c>
      <c r="G383" s="192">
        <f t="shared" si="39"/>
        <v>0</v>
      </c>
      <c r="H383" s="192">
        <f t="shared" si="40"/>
        <v>0</v>
      </c>
      <c r="I383" s="192" t="s">
        <v>1474</v>
      </c>
      <c r="J383" s="190">
        <f t="shared" si="41"/>
        <v>0</v>
      </c>
    </row>
    <row r="384" spans="1:10" x14ac:dyDescent="0.2">
      <c r="A384" s="63">
        <f>'Data Catalogue 2023_RSS'!A385</f>
        <v>383</v>
      </c>
      <c r="B384" s="63" t="str">
        <f>'Data Catalogue 2023_RSS'!D385</f>
        <v>95.6</v>
      </c>
      <c r="C384" s="63">
        <f>'Data Catalogue 2023_Excel'!T385</f>
        <v>2023</v>
      </c>
      <c r="D384" s="192">
        <f t="shared" si="36"/>
        <v>2023</v>
      </c>
      <c r="E384" s="192">
        <f t="shared" si="37"/>
        <v>2023</v>
      </c>
      <c r="F384" s="192" t="str">
        <f t="shared" si="38"/>
        <v xml:space="preserve"> </v>
      </c>
      <c r="G384" s="192">
        <f t="shared" si="39"/>
        <v>2023</v>
      </c>
      <c r="H384" s="192">
        <f t="shared" si="40"/>
        <v>2023</v>
      </c>
      <c r="I384" s="192" t="s">
        <v>1485</v>
      </c>
      <c r="J384" s="190">
        <f t="shared" si="41"/>
        <v>1</v>
      </c>
    </row>
    <row r="385" spans="1:10" x14ac:dyDescent="0.2">
      <c r="A385" s="63">
        <f>'Data Catalogue 2023_RSS'!A386</f>
        <v>384</v>
      </c>
      <c r="B385" s="63" t="str">
        <f>'Data Catalogue 2023_RSS'!D386</f>
        <v>96.1</v>
      </c>
      <c r="C385" s="63" t="str">
        <f>'Data Catalogue 2023_Excel'!T386</f>
        <v>Not available</v>
      </c>
      <c r="D385" s="192" t="str">
        <f t="shared" si="36"/>
        <v>N/A</v>
      </c>
      <c r="E385" s="192" t="str">
        <f t="shared" si="37"/>
        <v>N/A</v>
      </c>
      <c r="F385" s="192" t="str">
        <f t="shared" si="38"/>
        <v xml:space="preserve"> </v>
      </c>
      <c r="G385" s="192">
        <f t="shared" si="39"/>
        <v>0</v>
      </c>
      <c r="H385" s="192">
        <f t="shared" si="40"/>
        <v>0</v>
      </c>
      <c r="I385" s="192" t="s">
        <v>1485</v>
      </c>
      <c r="J385" s="190">
        <f t="shared" si="41"/>
        <v>0</v>
      </c>
    </row>
    <row r="386" spans="1:10" x14ac:dyDescent="0.2">
      <c r="A386" s="63">
        <f>'Data Catalogue 2023_RSS'!A387</f>
        <v>385</v>
      </c>
      <c r="B386" s="63" t="str">
        <f>'Data Catalogue 2023_RSS'!D387</f>
        <v>97.1</v>
      </c>
      <c r="C386" s="63" t="str">
        <f>'Data Catalogue 2023_Excel'!T387</f>
        <v>Not available</v>
      </c>
      <c r="D386" s="192" t="str">
        <f t="shared" si="36"/>
        <v>N/A</v>
      </c>
      <c r="E386" s="192" t="str">
        <f t="shared" si="37"/>
        <v>N/A</v>
      </c>
      <c r="F386" s="192" t="str">
        <f t="shared" si="38"/>
        <v xml:space="preserve"> </v>
      </c>
      <c r="G386" s="192">
        <f t="shared" si="39"/>
        <v>0</v>
      </c>
      <c r="H386" s="192">
        <f t="shared" si="40"/>
        <v>0</v>
      </c>
      <c r="I386" s="192" t="s">
        <v>1485</v>
      </c>
      <c r="J386" s="190">
        <f t="shared" si="41"/>
        <v>0</v>
      </c>
    </row>
    <row r="387" spans="1:10" x14ac:dyDescent="0.2">
      <c r="A387" s="63">
        <f>'Data Catalogue 2023_RSS'!A388</f>
        <v>386</v>
      </c>
      <c r="B387" s="63" t="str">
        <f>'Data Catalogue 2023_RSS'!D388</f>
        <v>97.2</v>
      </c>
      <c r="C387" s="63" t="str">
        <f>'Data Catalogue 2023_Excel'!T388</f>
        <v>2005-2020</v>
      </c>
      <c r="D387" s="192">
        <f t="shared" ref="D387:D450" si="42">IFERROR(LEFT(C387,4)*1,"N/A")</f>
        <v>2005</v>
      </c>
      <c r="E387" s="192">
        <f t="shared" ref="E387:E450" si="43">IF(D387="N/A","N/A",IF(RIGHT(C387,4)="rent",2023,RIGHT(C387,4)*1))</f>
        <v>2020</v>
      </c>
      <c r="F387" s="192" t="str">
        <f t="shared" ref="F387:F450" si="44">IF(RIGHT(C387,3)="(f)",RIGHT(C387,7)," ")</f>
        <v xml:space="preserve"> </v>
      </c>
      <c r="G387" s="192">
        <f t="shared" ref="G387:G450" si="45">IFERROR(D387*1,0)</f>
        <v>2005</v>
      </c>
      <c r="H387" s="192">
        <f t="shared" ref="H387:H450" si="46">IFERROR(IFERROR(E387*1,LEFT(F387,4)*1),0)</f>
        <v>2020</v>
      </c>
      <c r="I387" s="192" t="s">
        <v>1485</v>
      </c>
      <c r="J387" s="190">
        <f t="shared" ref="J387:J450" si="47">IF(H387=0,0,H387-G387+1)</f>
        <v>16</v>
      </c>
    </row>
    <row r="388" spans="1:10" x14ac:dyDescent="0.2">
      <c r="A388" s="63">
        <f>'Data Catalogue 2023_RSS'!A389</f>
        <v>387</v>
      </c>
      <c r="B388" s="63" t="str">
        <f>'Data Catalogue 2023_RSS'!D389</f>
        <v>98.1</v>
      </c>
      <c r="C388" s="63" t="str">
        <f>'Data Catalogue 2023_Excel'!T389</f>
        <v>2016-2018</v>
      </c>
      <c r="D388" s="192">
        <f t="shared" si="42"/>
        <v>2016</v>
      </c>
      <c r="E388" s="192">
        <f t="shared" si="43"/>
        <v>2018</v>
      </c>
      <c r="F388" s="192" t="str">
        <f t="shared" si="44"/>
        <v xml:space="preserve"> </v>
      </c>
      <c r="G388" s="192">
        <f t="shared" si="45"/>
        <v>2016</v>
      </c>
      <c r="H388" s="192">
        <f t="shared" si="46"/>
        <v>2018</v>
      </c>
      <c r="I388" s="192" t="s">
        <v>1474</v>
      </c>
      <c r="J388" s="190">
        <f t="shared" si="47"/>
        <v>3</v>
      </c>
    </row>
    <row r="389" spans="1:10" x14ac:dyDescent="0.2">
      <c r="A389" s="63">
        <f>'Data Catalogue 2023_RSS'!A390</f>
        <v>388</v>
      </c>
      <c r="B389" s="63" t="str">
        <f>'Data Catalogue 2023_RSS'!D390</f>
        <v>98.2</v>
      </c>
      <c r="C389" s="63">
        <f>'Data Catalogue 2023_Excel'!T390</f>
        <v>2021</v>
      </c>
      <c r="D389" s="192">
        <f t="shared" si="42"/>
        <v>2021</v>
      </c>
      <c r="E389" s="192">
        <f t="shared" si="43"/>
        <v>2021</v>
      </c>
      <c r="F389" s="192" t="str">
        <f t="shared" si="44"/>
        <v xml:space="preserve"> </v>
      </c>
      <c r="G389" s="192">
        <f t="shared" si="45"/>
        <v>2021</v>
      </c>
      <c r="H389" s="192">
        <f t="shared" si="46"/>
        <v>2021</v>
      </c>
      <c r="I389" s="192" t="s">
        <v>1182</v>
      </c>
      <c r="J389" s="190">
        <f t="shared" si="47"/>
        <v>1</v>
      </c>
    </row>
    <row r="390" spans="1:10" x14ac:dyDescent="0.2">
      <c r="A390" s="63">
        <f>'Data Catalogue 2023_RSS'!A391</f>
        <v>389</v>
      </c>
      <c r="B390" s="63" t="str">
        <f>'Data Catalogue 2023_RSS'!D391</f>
        <v>98.3</v>
      </c>
      <c r="C390" s="63" t="str">
        <f>'Data Catalogue 2023_Excel'!T391</f>
        <v>2010-2022</v>
      </c>
      <c r="D390" s="192">
        <f t="shared" si="42"/>
        <v>2010</v>
      </c>
      <c r="E390" s="192">
        <f t="shared" si="43"/>
        <v>2022</v>
      </c>
      <c r="F390" s="192" t="str">
        <f t="shared" si="44"/>
        <v xml:space="preserve"> </v>
      </c>
      <c r="G390" s="192">
        <f t="shared" si="45"/>
        <v>2010</v>
      </c>
      <c r="H390" s="192">
        <f t="shared" si="46"/>
        <v>2022</v>
      </c>
      <c r="I390" s="192" t="s">
        <v>1182</v>
      </c>
      <c r="J390" s="190">
        <f t="shared" si="47"/>
        <v>13</v>
      </c>
    </row>
    <row r="391" spans="1:10" x14ac:dyDescent="0.2">
      <c r="A391" s="63">
        <f>'Data Catalogue 2023_RSS'!A392</f>
        <v>390</v>
      </c>
      <c r="B391" s="63" t="str">
        <f>'Data Catalogue 2023_RSS'!D392</f>
        <v>98.4</v>
      </c>
      <c r="C391" s="63">
        <f>'Data Catalogue 2023_Excel'!T392</f>
        <v>2020</v>
      </c>
      <c r="D391" s="192">
        <f t="shared" si="42"/>
        <v>2020</v>
      </c>
      <c r="E391" s="192">
        <f t="shared" si="43"/>
        <v>2020</v>
      </c>
      <c r="F391" s="192" t="str">
        <f t="shared" si="44"/>
        <v xml:space="preserve"> </v>
      </c>
      <c r="G391" s="192">
        <f t="shared" si="45"/>
        <v>2020</v>
      </c>
      <c r="H391" s="192">
        <f t="shared" si="46"/>
        <v>2020</v>
      </c>
      <c r="I391" s="192" t="s">
        <v>1182</v>
      </c>
      <c r="J391" s="190">
        <f t="shared" si="47"/>
        <v>1</v>
      </c>
    </row>
    <row r="392" spans="1:10" x14ac:dyDescent="0.2">
      <c r="A392" s="63">
        <f>'Data Catalogue 2023_RSS'!A393</f>
        <v>391</v>
      </c>
      <c r="B392" s="63" t="str">
        <f>'Data Catalogue 2023_RSS'!D393</f>
        <v>98.5</v>
      </c>
      <c r="C392" s="63" t="str">
        <f>'Data Catalogue 2023_Excel'!T393</f>
        <v>2011 - 2021</v>
      </c>
      <c r="D392" s="192">
        <f t="shared" si="42"/>
        <v>2011</v>
      </c>
      <c r="E392" s="192">
        <f t="shared" si="43"/>
        <v>2021</v>
      </c>
      <c r="F392" s="192" t="str">
        <f t="shared" si="44"/>
        <v xml:space="preserve"> </v>
      </c>
      <c r="G392" s="192">
        <f t="shared" si="45"/>
        <v>2011</v>
      </c>
      <c r="H392" s="192">
        <f t="shared" si="46"/>
        <v>2021</v>
      </c>
      <c r="I392" s="192" t="s">
        <v>1182</v>
      </c>
      <c r="J392" s="190">
        <f t="shared" si="47"/>
        <v>11</v>
      </c>
    </row>
    <row r="393" spans="1:10" x14ac:dyDescent="0.2">
      <c r="A393" s="63">
        <f>'Data Catalogue 2023_RSS'!A394</f>
        <v>392</v>
      </c>
      <c r="B393" s="63" t="str">
        <f>'Data Catalogue 2023_RSS'!D394</f>
        <v>98.6</v>
      </c>
      <c r="C393" s="63" t="str">
        <f>'Data Catalogue 2023_Excel'!T394</f>
        <v>2001-2022</v>
      </c>
      <c r="D393" s="192">
        <f t="shared" si="42"/>
        <v>2001</v>
      </c>
      <c r="E393" s="192">
        <f t="shared" si="43"/>
        <v>2022</v>
      </c>
      <c r="F393" s="192" t="str">
        <f t="shared" si="44"/>
        <v xml:space="preserve"> </v>
      </c>
      <c r="G393" s="192">
        <f t="shared" si="45"/>
        <v>2001</v>
      </c>
      <c r="H393" s="192">
        <f t="shared" si="46"/>
        <v>2022</v>
      </c>
      <c r="I393" s="192" t="s">
        <v>1182</v>
      </c>
      <c r="J393" s="190">
        <f t="shared" si="47"/>
        <v>22</v>
      </c>
    </row>
    <row r="394" spans="1:10" x14ac:dyDescent="0.2">
      <c r="A394" s="63">
        <f>'Data Catalogue 2023_RSS'!A395</f>
        <v>393</v>
      </c>
      <c r="B394" s="63" t="str">
        <f>'Data Catalogue 2023_RSS'!D395</f>
        <v>98.7</v>
      </c>
      <c r="C394" s="63" t="str">
        <f>'Data Catalogue 2023_Excel'!T395</f>
        <v>2018-2022</v>
      </c>
      <c r="D394" s="192">
        <f t="shared" si="42"/>
        <v>2018</v>
      </c>
      <c r="E394" s="192">
        <f t="shared" si="43"/>
        <v>2022</v>
      </c>
      <c r="F394" s="192" t="str">
        <f t="shared" si="44"/>
        <v xml:space="preserve"> </v>
      </c>
      <c r="G394" s="192">
        <f t="shared" si="45"/>
        <v>2018</v>
      </c>
      <c r="H394" s="192">
        <f t="shared" si="46"/>
        <v>2022</v>
      </c>
      <c r="I394" s="192" t="s">
        <v>1182</v>
      </c>
      <c r="J394" s="190">
        <f t="shared" si="47"/>
        <v>5</v>
      </c>
    </row>
    <row r="395" spans="1:10" x14ac:dyDescent="0.2">
      <c r="A395" s="63">
        <f>'Data Catalogue 2023_RSS'!A396</f>
        <v>394</v>
      </c>
      <c r="B395" s="63" t="str">
        <f>'Data Catalogue 2023_RSS'!D396</f>
        <v>98.8</v>
      </c>
      <c r="C395" s="63" t="str">
        <f>'Data Catalogue 2023_Excel'!T396</f>
        <v>1990 &amp; 2020</v>
      </c>
      <c r="D395" s="192">
        <f t="shared" si="42"/>
        <v>1990</v>
      </c>
      <c r="E395" s="192">
        <f t="shared" si="43"/>
        <v>2020</v>
      </c>
      <c r="F395" s="192" t="str">
        <f t="shared" si="44"/>
        <v xml:space="preserve"> </v>
      </c>
      <c r="G395" s="192">
        <f t="shared" si="45"/>
        <v>1990</v>
      </c>
      <c r="H395" s="192">
        <f t="shared" si="46"/>
        <v>2020</v>
      </c>
      <c r="I395" s="192" t="s">
        <v>1182</v>
      </c>
      <c r="J395" s="190">
        <f t="shared" si="47"/>
        <v>31</v>
      </c>
    </row>
    <row r="396" spans="1:10" x14ac:dyDescent="0.2">
      <c r="A396" s="63">
        <f>'Data Catalogue 2023_RSS'!A397</f>
        <v>395</v>
      </c>
      <c r="B396" s="63" t="str">
        <f>'Data Catalogue 2023_RSS'!D397</f>
        <v>98.9</v>
      </c>
      <c r="C396" s="63" t="str">
        <f>'Data Catalogue 2023_Excel'!T397</f>
        <v>2015-2018</v>
      </c>
      <c r="D396" s="192">
        <f t="shared" si="42"/>
        <v>2015</v>
      </c>
      <c r="E396" s="192">
        <f t="shared" si="43"/>
        <v>2018</v>
      </c>
      <c r="F396" s="192" t="str">
        <f t="shared" si="44"/>
        <v xml:space="preserve"> </v>
      </c>
      <c r="G396" s="192">
        <f t="shared" si="45"/>
        <v>2015</v>
      </c>
      <c r="H396" s="192">
        <f t="shared" si="46"/>
        <v>2018</v>
      </c>
      <c r="I396" s="192" t="s">
        <v>1182</v>
      </c>
      <c r="J396" s="190">
        <f t="shared" si="47"/>
        <v>4</v>
      </c>
    </row>
    <row r="397" spans="1:10" x14ac:dyDescent="0.2">
      <c r="A397" s="63">
        <f>'Data Catalogue 2023_RSS'!A398</f>
        <v>396</v>
      </c>
      <c r="B397" s="63" t="str">
        <f>'Data Catalogue 2023_RSS'!D398</f>
        <v>99.1</v>
      </c>
      <c r="C397" s="63" t="str">
        <f>'Data Catalogue 2023_Excel'!T398</f>
        <v>Not available</v>
      </c>
      <c r="D397" s="192" t="str">
        <f t="shared" si="42"/>
        <v>N/A</v>
      </c>
      <c r="E397" s="192" t="str">
        <f t="shared" si="43"/>
        <v>N/A</v>
      </c>
      <c r="F397" s="192" t="str">
        <f t="shared" si="44"/>
        <v xml:space="preserve"> </v>
      </c>
      <c r="G397" s="192">
        <f t="shared" si="45"/>
        <v>0</v>
      </c>
      <c r="H397" s="192">
        <f t="shared" si="46"/>
        <v>0</v>
      </c>
      <c r="I397" s="192" t="s">
        <v>1474</v>
      </c>
      <c r="J397" s="190">
        <f t="shared" si="47"/>
        <v>0</v>
      </c>
    </row>
    <row r="398" spans="1:10" x14ac:dyDescent="0.2">
      <c r="A398" s="63">
        <f>'Data Catalogue 2023_RSS'!A399</f>
        <v>397</v>
      </c>
      <c r="B398" s="63" t="str">
        <f>'Data Catalogue 2023_RSS'!D399</f>
        <v>100.1</v>
      </c>
      <c r="C398" s="63" t="str">
        <f>'Data Catalogue 2023_Excel'!T399</f>
        <v>2015-2022</v>
      </c>
      <c r="D398" s="192">
        <f t="shared" si="42"/>
        <v>2015</v>
      </c>
      <c r="E398" s="192">
        <f t="shared" si="43"/>
        <v>2022</v>
      </c>
      <c r="F398" s="192" t="str">
        <f t="shared" si="44"/>
        <v xml:space="preserve"> </v>
      </c>
      <c r="G398" s="192">
        <f t="shared" si="45"/>
        <v>2015</v>
      </c>
      <c r="H398" s="192">
        <f t="shared" si="46"/>
        <v>2022</v>
      </c>
      <c r="I398" s="192" t="s">
        <v>1182</v>
      </c>
      <c r="J398" s="190">
        <f t="shared" si="47"/>
        <v>8</v>
      </c>
    </row>
    <row r="399" spans="1:10" x14ac:dyDescent="0.2">
      <c r="A399" s="63">
        <f>'Data Catalogue 2023_RSS'!A400</f>
        <v>398</v>
      </c>
      <c r="B399" s="63" t="str">
        <f>'Data Catalogue 2023_RSS'!D400</f>
        <v>100.2</v>
      </c>
      <c r="C399" s="63" t="str">
        <f>'Data Catalogue 2023_Excel'!T400</f>
        <v>2018-2020</v>
      </c>
      <c r="D399" s="192">
        <f t="shared" si="42"/>
        <v>2018</v>
      </c>
      <c r="E399" s="192">
        <f t="shared" si="43"/>
        <v>2020</v>
      </c>
      <c r="F399" s="192" t="str">
        <f t="shared" si="44"/>
        <v xml:space="preserve"> </v>
      </c>
      <c r="G399" s="192">
        <f t="shared" si="45"/>
        <v>2018</v>
      </c>
      <c r="H399" s="192">
        <f t="shared" si="46"/>
        <v>2020</v>
      </c>
      <c r="I399" s="192" t="s">
        <v>1182</v>
      </c>
      <c r="J399" s="190">
        <f t="shared" si="47"/>
        <v>3</v>
      </c>
    </row>
    <row r="400" spans="1:10" x14ac:dyDescent="0.2">
      <c r="A400" s="63">
        <f>'Data Catalogue 2023_RSS'!A401</f>
        <v>399</v>
      </c>
      <c r="B400" s="63" t="str">
        <f>'Data Catalogue 2023_RSS'!D401</f>
        <v>100.3</v>
      </c>
      <c r="C400" s="63">
        <f>'Data Catalogue 2023_Excel'!T401</f>
        <v>2018</v>
      </c>
      <c r="D400" s="192">
        <f t="shared" si="42"/>
        <v>2018</v>
      </c>
      <c r="E400" s="192">
        <f t="shared" si="43"/>
        <v>2018</v>
      </c>
      <c r="F400" s="192" t="str">
        <f t="shared" si="44"/>
        <v xml:space="preserve"> </v>
      </c>
      <c r="G400" s="192">
        <f t="shared" si="45"/>
        <v>2018</v>
      </c>
      <c r="H400" s="192">
        <f t="shared" si="46"/>
        <v>2018</v>
      </c>
      <c r="I400" s="192" t="s">
        <v>1182</v>
      </c>
      <c r="J400" s="190">
        <f t="shared" si="47"/>
        <v>1</v>
      </c>
    </row>
    <row r="401" spans="1:10" x14ac:dyDescent="0.2">
      <c r="A401" s="63">
        <f>'Data Catalogue 2023_RSS'!A402</f>
        <v>400</v>
      </c>
      <c r="B401" s="63" t="str">
        <f>'Data Catalogue 2023_RSS'!D402</f>
        <v>100.4</v>
      </c>
      <c r="C401" s="63">
        <f>'Data Catalogue 2023_Excel'!T402</f>
        <v>2021</v>
      </c>
      <c r="D401" s="192">
        <f t="shared" si="42"/>
        <v>2021</v>
      </c>
      <c r="E401" s="192">
        <f t="shared" si="43"/>
        <v>2021</v>
      </c>
      <c r="F401" s="192" t="str">
        <f t="shared" si="44"/>
        <v xml:space="preserve"> </v>
      </c>
      <c r="G401" s="192">
        <f t="shared" si="45"/>
        <v>2021</v>
      </c>
      <c r="H401" s="192">
        <f t="shared" si="46"/>
        <v>2021</v>
      </c>
      <c r="I401" s="192" t="s">
        <v>1182</v>
      </c>
      <c r="J401" s="190">
        <f t="shared" si="47"/>
        <v>1</v>
      </c>
    </row>
    <row r="402" spans="1:10" x14ac:dyDescent="0.2">
      <c r="A402" s="63">
        <f>'Data Catalogue 2023_RSS'!A403</f>
        <v>401</v>
      </c>
      <c r="B402" s="63" t="str">
        <f>'Data Catalogue 2023_RSS'!D403</f>
        <v>101.1</v>
      </c>
      <c r="C402" s="63">
        <f>'Data Catalogue 2023_Excel'!T403</f>
        <v>2018</v>
      </c>
      <c r="D402" s="192">
        <f t="shared" si="42"/>
        <v>2018</v>
      </c>
      <c r="E402" s="192">
        <f t="shared" si="43"/>
        <v>2018</v>
      </c>
      <c r="F402" s="192" t="str">
        <f t="shared" si="44"/>
        <v xml:space="preserve"> </v>
      </c>
      <c r="G402" s="192">
        <f t="shared" si="45"/>
        <v>2018</v>
      </c>
      <c r="H402" s="192">
        <f t="shared" si="46"/>
        <v>2018</v>
      </c>
      <c r="I402" s="192" t="s">
        <v>1474</v>
      </c>
      <c r="J402" s="190">
        <f t="shared" si="47"/>
        <v>1</v>
      </c>
    </row>
    <row r="403" spans="1:10" x14ac:dyDescent="0.2">
      <c r="A403" s="63">
        <f>'Data Catalogue 2023_RSS'!A404</f>
        <v>402</v>
      </c>
      <c r="B403" s="63" t="str">
        <f>'Data Catalogue 2023_RSS'!D404</f>
        <v>101.2</v>
      </c>
      <c r="C403" s="63">
        <f>'Data Catalogue 2023_Excel'!T404</f>
        <v>2019</v>
      </c>
      <c r="D403" s="192">
        <f t="shared" si="42"/>
        <v>2019</v>
      </c>
      <c r="E403" s="192">
        <f t="shared" si="43"/>
        <v>2019</v>
      </c>
      <c r="F403" s="192" t="str">
        <f t="shared" si="44"/>
        <v xml:space="preserve"> </v>
      </c>
      <c r="G403" s="192">
        <f t="shared" si="45"/>
        <v>2019</v>
      </c>
      <c r="H403" s="192">
        <f t="shared" si="46"/>
        <v>2019</v>
      </c>
      <c r="I403" s="192" t="s">
        <v>1182</v>
      </c>
      <c r="J403" s="190">
        <f t="shared" si="47"/>
        <v>1</v>
      </c>
    </row>
    <row r="404" spans="1:10" x14ac:dyDescent="0.2">
      <c r="A404" s="63">
        <f>'Data Catalogue 2023_RSS'!A405</f>
        <v>403</v>
      </c>
      <c r="B404" s="63" t="str">
        <f>'Data Catalogue 2023_RSS'!D405</f>
        <v>101.3</v>
      </c>
      <c r="C404" s="63" t="str">
        <f>'Data Catalogue 2023_Excel'!T405</f>
        <v>1993-2020</v>
      </c>
      <c r="D404" s="192">
        <f t="shared" si="42"/>
        <v>1993</v>
      </c>
      <c r="E404" s="192">
        <f t="shared" si="43"/>
        <v>2020</v>
      </c>
      <c r="F404" s="192" t="str">
        <f t="shared" si="44"/>
        <v xml:space="preserve"> </v>
      </c>
      <c r="G404" s="192">
        <f t="shared" si="45"/>
        <v>1993</v>
      </c>
      <c r="H404" s="192">
        <f t="shared" si="46"/>
        <v>2020</v>
      </c>
      <c r="I404" s="192" t="s">
        <v>1182</v>
      </c>
      <c r="J404" s="190">
        <f t="shared" si="47"/>
        <v>28</v>
      </c>
    </row>
    <row r="405" spans="1:10" x14ac:dyDescent="0.2">
      <c r="A405" s="63">
        <f>'Data Catalogue 2023_RSS'!A406</f>
        <v>404</v>
      </c>
      <c r="B405" s="63" t="str">
        <f>'Data Catalogue 2023_RSS'!D406</f>
        <v>102.1</v>
      </c>
      <c r="C405" s="63">
        <f>'Data Catalogue 2023_Excel'!T406</f>
        <v>2020</v>
      </c>
      <c r="D405" s="192">
        <f t="shared" si="42"/>
        <v>2020</v>
      </c>
      <c r="E405" s="192">
        <f t="shared" si="43"/>
        <v>2020</v>
      </c>
      <c r="F405" s="192" t="str">
        <f t="shared" si="44"/>
        <v xml:space="preserve"> </v>
      </c>
      <c r="G405" s="192">
        <f t="shared" si="45"/>
        <v>2020</v>
      </c>
      <c r="H405" s="192">
        <f t="shared" si="46"/>
        <v>2020</v>
      </c>
      <c r="I405" s="192" t="s">
        <v>1485</v>
      </c>
      <c r="J405" s="190">
        <f t="shared" si="47"/>
        <v>1</v>
      </c>
    </row>
    <row r="406" spans="1:10" x14ac:dyDescent="0.2">
      <c r="A406" s="63">
        <f>'Data Catalogue 2023_RSS'!A407</f>
        <v>405</v>
      </c>
      <c r="B406" s="63" t="str">
        <f>'Data Catalogue 2023_RSS'!D407</f>
        <v>102.2</v>
      </c>
      <c r="C406" s="63">
        <f>'Data Catalogue 2023_Excel'!T407</f>
        <v>2020</v>
      </c>
      <c r="D406" s="192">
        <f t="shared" si="42"/>
        <v>2020</v>
      </c>
      <c r="E406" s="192">
        <f t="shared" si="43"/>
        <v>2020</v>
      </c>
      <c r="F406" s="192" t="str">
        <f t="shared" si="44"/>
        <v xml:space="preserve"> </v>
      </c>
      <c r="G406" s="192">
        <f t="shared" si="45"/>
        <v>2020</v>
      </c>
      <c r="H406" s="192">
        <f t="shared" si="46"/>
        <v>2020</v>
      </c>
      <c r="I406" s="192" t="s">
        <v>1182</v>
      </c>
      <c r="J406" s="190">
        <f t="shared" si="47"/>
        <v>1</v>
      </c>
    </row>
    <row r="407" spans="1:10" x14ac:dyDescent="0.2">
      <c r="A407" s="63">
        <f>'Data Catalogue 2023_RSS'!A408</f>
        <v>406</v>
      </c>
      <c r="B407" s="63" t="str">
        <f>'Data Catalogue 2023_RSS'!D408</f>
        <v>103.1</v>
      </c>
      <c r="C407" s="63" t="str">
        <f>'Data Catalogue 2023_Excel'!T408</f>
        <v>1990-2021</v>
      </c>
      <c r="D407" s="192">
        <f t="shared" si="42"/>
        <v>1990</v>
      </c>
      <c r="E407" s="192">
        <f t="shared" si="43"/>
        <v>2021</v>
      </c>
      <c r="F407" s="192" t="str">
        <f t="shared" si="44"/>
        <v xml:space="preserve"> </v>
      </c>
      <c r="G407" s="192">
        <f t="shared" si="45"/>
        <v>1990</v>
      </c>
      <c r="H407" s="192">
        <f t="shared" si="46"/>
        <v>2021</v>
      </c>
      <c r="I407" s="192" t="s">
        <v>1182</v>
      </c>
      <c r="J407" s="190">
        <f t="shared" si="47"/>
        <v>32</v>
      </c>
    </row>
    <row r="408" spans="1:10" x14ac:dyDescent="0.2">
      <c r="A408" s="63">
        <f>'Data Catalogue 2023_RSS'!A409</f>
        <v>407</v>
      </c>
      <c r="B408" s="63" t="str">
        <f>'Data Catalogue 2023_RSS'!D409</f>
        <v>103.2</v>
      </c>
      <c r="C408" s="63" t="str">
        <f>'Data Catalogue 2023_Excel'!T409</f>
        <v>1990-2015</v>
      </c>
      <c r="D408" s="192">
        <f t="shared" si="42"/>
        <v>1990</v>
      </c>
      <c r="E408" s="192">
        <f t="shared" si="43"/>
        <v>2015</v>
      </c>
      <c r="F408" s="192" t="str">
        <f t="shared" si="44"/>
        <v xml:space="preserve"> </v>
      </c>
      <c r="G408" s="192">
        <f t="shared" si="45"/>
        <v>1990</v>
      </c>
      <c r="H408" s="192">
        <f t="shared" si="46"/>
        <v>2015</v>
      </c>
      <c r="I408" s="192" t="s">
        <v>1486</v>
      </c>
      <c r="J408" s="190">
        <f t="shared" si="47"/>
        <v>26</v>
      </c>
    </row>
    <row r="409" spans="1:10" x14ac:dyDescent="0.2">
      <c r="A409" s="63">
        <f>'Data Catalogue 2023_RSS'!A410</f>
        <v>408</v>
      </c>
      <c r="B409" s="63" t="str">
        <f>'Data Catalogue 2023_RSS'!D410</f>
        <v>104.1</v>
      </c>
      <c r="C409" s="63" t="str">
        <f>'Data Catalogue 2023_Excel'!T410</f>
        <v>1950-2019</v>
      </c>
      <c r="D409" s="192">
        <f t="shared" si="42"/>
        <v>1950</v>
      </c>
      <c r="E409" s="192">
        <f t="shared" si="43"/>
        <v>2019</v>
      </c>
      <c r="F409" s="192" t="str">
        <f t="shared" si="44"/>
        <v xml:space="preserve"> </v>
      </c>
      <c r="G409" s="192">
        <f t="shared" si="45"/>
        <v>1950</v>
      </c>
      <c r="H409" s="192">
        <f t="shared" si="46"/>
        <v>2019</v>
      </c>
      <c r="I409" s="192" t="s">
        <v>1486</v>
      </c>
      <c r="J409" s="190">
        <f t="shared" si="47"/>
        <v>70</v>
      </c>
    </row>
    <row r="410" spans="1:10" x14ac:dyDescent="0.2">
      <c r="A410" s="63">
        <f>'Data Catalogue 2023_RSS'!A411</f>
        <v>409</v>
      </c>
      <c r="B410" s="63" t="str">
        <f>'Data Catalogue 2023_RSS'!D411</f>
        <v>104.2</v>
      </c>
      <c r="C410" s="63" t="str">
        <f>'Data Catalogue 2023_Excel'!T411</f>
        <v>2017-2020</v>
      </c>
      <c r="D410" s="192">
        <f t="shared" si="42"/>
        <v>2017</v>
      </c>
      <c r="E410" s="192">
        <f t="shared" si="43"/>
        <v>2020</v>
      </c>
      <c r="F410" s="192" t="str">
        <f t="shared" si="44"/>
        <v xml:space="preserve"> </v>
      </c>
      <c r="G410" s="192">
        <f t="shared" si="45"/>
        <v>2017</v>
      </c>
      <c r="H410" s="192">
        <f t="shared" si="46"/>
        <v>2020</v>
      </c>
      <c r="I410" s="192" t="s">
        <v>1486</v>
      </c>
      <c r="J410" s="190">
        <f t="shared" si="47"/>
        <v>4</v>
      </c>
    </row>
    <row r="411" spans="1:10" x14ac:dyDescent="0.2">
      <c r="A411" s="63">
        <f>'Data Catalogue 2023_RSS'!A412</f>
        <v>410</v>
      </c>
      <c r="B411" s="63" t="str">
        <f>'Data Catalogue 2023_RSS'!D412</f>
        <v>104.3</v>
      </c>
      <c r="C411" s="63" t="str">
        <f>'Data Catalogue 2023_Excel'!T412</f>
        <v>2021-2050</v>
      </c>
      <c r="D411" s="192">
        <f t="shared" si="42"/>
        <v>2021</v>
      </c>
      <c r="E411" s="192">
        <f t="shared" si="43"/>
        <v>2050</v>
      </c>
      <c r="F411" s="192" t="str">
        <f t="shared" si="44"/>
        <v xml:space="preserve"> </v>
      </c>
      <c r="G411" s="192">
        <f t="shared" si="45"/>
        <v>2021</v>
      </c>
      <c r="H411" s="192">
        <f t="shared" si="46"/>
        <v>2050</v>
      </c>
      <c r="I411" s="192" t="s">
        <v>1486</v>
      </c>
      <c r="J411" s="190">
        <f t="shared" si="47"/>
        <v>30</v>
      </c>
    </row>
    <row r="412" spans="1:10" x14ac:dyDescent="0.2">
      <c r="A412" s="63">
        <f>'Data Catalogue 2023_RSS'!A413</f>
        <v>411</v>
      </c>
      <c r="B412" s="63" t="str">
        <f>'Data Catalogue 2023_RSS'!D413</f>
        <v>104.4</v>
      </c>
      <c r="C412" s="63" t="str">
        <f>'Data Catalogue 2023_Excel'!T413</f>
        <v>1980-2050</v>
      </c>
      <c r="D412" s="192">
        <f t="shared" si="42"/>
        <v>1980</v>
      </c>
      <c r="E412" s="192">
        <f t="shared" si="43"/>
        <v>2050</v>
      </c>
      <c r="F412" s="192" t="str">
        <f t="shared" si="44"/>
        <v xml:space="preserve"> </v>
      </c>
      <c r="G412" s="192">
        <f t="shared" si="45"/>
        <v>1980</v>
      </c>
      <c r="H412" s="192">
        <f t="shared" si="46"/>
        <v>2050</v>
      </c>
      <c r="I412" s="192" t="s">
        <v>1486</v>
      </c>
      <c r="J412" s="190">
        <f t="shared" si="47"/>
        <v>71</v>
      </c>
    </row>
    <row r="413" spans="1:10" x14ac:dyDescent="0.2">
      <c r="A413" s="63">
        <f>'Data Catalogue 2023_RSS'!A414</f>
        <v>412</v>
      </c>
      <c r="B413" s="63" t="str">
        <f>'Data Catalogue 2023_RSS'!D414</f>
        <v>104.5</v>
      </c>
      <c r="C413" s="63" t="str">
        <f>'Data Catalogue 2023_Excel'!T414</f>
        <v>1975-2010</v>
      </c>
      <c r="D413" s="192">
        <f t="shared" si="42"/>
        <v>1975</v>
      </c>
      <c r="E413" s="192">
        <f t="shared" si="43"/>
        <v>2010</v>
      </c>
      <c r="F413" s="192" t="str">
        <f t="shared" si="44"/>
        <v xml:space="preserve"> </v>
      </c>
      <c r="G413" s="192">
        <f t="shared" si="45"/>
        <v>1975</v>
      </c>
      <c r="H413" s="192">
        <f t="shared" si="46"/>
        <v>2010</v>
      </c>
      <c r="I413" s="192" t="s">
        <v>1486</v>
      </c>
      <c r="J413" s="190">
        <f t="shared" si="47"/>
        <v>36</v>
      </c>
    </row>
    <row r="414" spans="1:10" x14ac:dyDescent="0.2">
      <c r="A414" s="63">
        <f>'Data Catalogue 2023_RSS'!A415</f>
        <v>413</v>
      </c>
      <c r="B414" s="63" t="str">
        <f>'Data Catalogue 2023_RSS'!D415</f>
        <v>105.1</v>
      </c>
      <c r="C414" s="63" t="str">
        <f>'Data Catalogue 2023_Excel'!T415</f>
        <v>1700-2000</v>
      </c>
      <c r="D414" s="192">
        <f t="shared" si="42"/>
        <v>1700</v>
      </c>
      <c r="E414" s="192">
        <f t="shared" si="43"/>
        <v>2000</v>
      </c>
      <c r="F414" s="192" t="str">
        <f t="shared" si="44"/>
        <v xml:space="preserve"> </v>
      </c>
      <c r="G414" s="192">
        <f t="shared" si="45"/>
        <v>1700</v>
      </c>
      <c r="H414" s="192">
        <f t="shared" si="46"/>
        <v>2000</v>
      </c>
      <c r="I414" s="192" t="s">
        <v>1472</v>
      </c>
      <c r="J414" s="190">
        <f t="shared" si="47"/>
        <v>301</v>
      </c>
    </row>
    <row r="415" spans="1:10" x14ac:dyDescent="0.2">
      <c r="A415" s="63">
        <f>'Data Catalogue 2023_RSS'!A416</f>
        <v>414</v>
      </c>
      <c r="B415" s="63" t="str">
        <f>'Data Catalogue 2023_RSS'!D416</f>
        <v>105.2</v>
      </c>
      <c r="C415" s="63" t="str">
        <f>'Data Catalogue 2023_Excel'!T416</f>
        <v>2015-2021</v>
      </c>
      <c r="D415" s="192">
        <f t="shared" si="42"/>
        <v>2015</v>
      </c>
      <c r="E415" s="192">
        <f t="shared" si="43"/>
        <v>2021</v>
      </c>
      <c r="F415" s="192" t="str">
        <f t="shared" si="44"/>
        <v xml:space="preserve"> </v>
      </c>
      <c r="G415" s="192">
        <f t="shared" si="45"/>
        <v>2015</v>
      </c>
      <c r="H415" s="192">
        <f t="shared" si="46"/>
        <v>2021</v>
      </c>
      <c r="I415" s="192" t="s">
        <v>1182</v>
      </c>
      <c r="J415" s="190">
        <f t="shared" si="47"/>
        <v>7</v>
      </c>
    </row>
    <row r="416" spans="1:10" x14ac:dyDescent="0.2">
      <c r="A416" s="63">
        <f>'Data Catalogue 2023_RSS'!A417</f>
        <v>415</v>
      </c>
      <c r="B416" s="63" t="str">
        <f>'Data Catalogue 2023_RSS'!D417</f>
        <v>105.3</v>
      </c>
      <c r="C416" s="63">
        <f>'Data Catalogue 2023_Excel'!T417</f>
        <v>2012</v>
      </c>
      <c r="D416" s="192">
        <f t="shared" si="42"/>
        <v>2012</v>
      </c>
      <c r="E416" s="192">
        <f t="shared" si="43"/>
        <v>2012</v>
      </c>
      <c r="F416" s="192" t="str">
        <f t="shared" si="44"/>
        <v xml:space="preserve"> </v>
      </c>
      <c r="G416" s="192">
        <f t="shared" si="45"/>
        <v>2012</v>
      </c>
      <c r="H416" s="192">
        <f t="shared" si="46"/>
        <v>2012</v>
      </c>
      <c r="I416" s="192" t="s">
        <v>1182</v>
      </c>
      <c r="J416" s="190">
        <f t="shared" si="47"/>
        <v>1</v>
      </c>
    </row>
    <row r="417" spans="1:10" x14ac:dyDescent="0.2">
      <c r="A417" s="63">
        <f>'Data Catalogue 2023_RSS'!A418</f>
        <v>416</v>
      </c>
      <c r="B417" s="63" t="str">
        <f>'Data Catalogue 2023_RSS'!D418</f>
        <v>105.4</v>
      </c>
      <c r="C417" s="63" t="str">
        <f>'Data Catalogue 2023_Excel'!T418</f>
        <v>2007 &amp; 2017</v>
      </c>
      <c r="D417" s="192">
        <f t="shared" si="42"/>
        <v>2007</v>
      </c>
      <c r="E417" s="192">
        <f t="shared" si="43"/>
        <v>2017</v>
      </c>
      <c r="F417" s="192" t="str">
        <f t="shared" si="44"/>
        <v xml:space="preserve"> </v>
      </c>
      <c r="G417" s="192">
        <f t="shared" si="45"/>
        <v>2007</v>
      </c>
      <c r="H417" s="192">
        <f t="shared" si="46"/>
        <v>2017</v>
      </c>
      <c r="I417" s="192" t="s">
        <v>1182</v>
      </c>
      <c r="J417" s="190">
        <f t="shared" si="47"/>
        <v>11</v>
      </c>
    </row>
    <row r="418" spans="1:10" x14ac:dyDescent="0.2">
      <c r="A418" s="63">
        <f>'Data Catalogue 2023_RSS'!A419</f>
        <v>417</v>
      </c>
      <c r="B418" s="63" t="str">
        <f>'Data Catalogue 2023_RSS'!D419</f>
        <v>105.5</v>
      </c>
      <c r="C418" s="63">
        <f>'Data Catalogue 2023_Excel'!T419</f>
        <v>2010</v>
      </c>
      <c r="D418" s="192">
        <f t="shared" si="42"/>
        <v>2010</v>
      </c>
      <c r="E418" s="192">
        <f t="shared" si="43"/>
        <v>2010</v>
      </c>
      <c r="F418" s="192" t="str">
        <f t="shared" si="44"/>
        <v xml:space="preserve"> </v>
      </c>
      <c r="G418" s="192">
        <f t="shared" si="45"/>
        <v>2010</v>
      </c>
      <c r="H418" s="192">
        <f t="shared" si="46"/>
        <v>2010</v>
      </c>
      <c r="I418" s="192" t="s">
        <v>1474</v>
      </c>
      <c r="J418" s="190">
        <f t="shared" si="47"/>
        <v>1</v>
      </c>
    </row>
    <row r="419" spans="1:10" x14ac:dyDescent="0.2">
      <c r="A419" s="63">
        <f>'Data Catalogue 2023_RSS'!A420</f>
        <v>418</v>
      </c>
      <c r="B419" s="63" t="str">
        <f>'Data Catalogue 2023_RSS'!D420</f>
        <v>105.6</v>
      </c>
      <c r="C419" s="63" t="str">
        <f>'Data Catalogue 2023_Excel'!T420</f>
        <v>1961-2020</v>
      </c>
      <c r="D419" s="192">
        <f t="shared" si="42"/>
        <v>1961</v>
      </c>
      <c r="E419" s="192">
        <f t="shared" si="43"/>
        <v>2020</v>
      </c>
      <c r="F419" s="192" t="str">
        <f t="shared" si="44"/>
        <v xml:space="preserve"> </v>
      </c>
      <c r="G419" s="192">
        <f t="shared" si="45"/>
        <v>1961</v>
      </c>
      <c r="H419" s="192">
        <f t="shared" si="46"/>
        <v>2020</v>
      </c>
      <c r="I419" s="192" t="s">
        <v>1474</v>
      </c>
      <c r="J419" s="190">
        <f t="shared" si="47"/>
        <v>60</v>
      </c>
    </row>
    <row r="420" spans="1:10" x14ac:dyDescent="0.2">
      <c r="A420" s="63">
        <f>'Data Catalogue 2023_RSS'!A421</f>
        <v>419</v>
      </c>
      <c r="B420" s="63" t="str">
        <f>'Data Catalogue 2023_RSS'!D421</f>
        <v>106.1</v>
      </c>
      <c r="C420" s="63" t="str">
        <f>'Data Catalogue 2023_Excel'!T421</f>
        <v>2015-2021</v>
      </c>
      <c r="D420" s="192">
        <f t="shared" si="42"/>
        <v>2015</v>
      </c>
      <c r="E420" s="192">
        <f t="shared" si="43"/>
        <v>2021</v>
      </c>
      <c r="F420" s="192" t="str">
        <f t="shared" si="44"/>
        <v xml:space="preserve"> </v>
      </c>
      <c r="G420" s="192">
        <f t="shared" si="45"/>
        <v>2015</v>
      </c>
      <c r="H420" s="192">
        <f t="shared" si="46"/>
        <v>2021</v>
      </c>
      <c r="I420" s="192" t="s">
        <v>1474</v>
      </c>
      <c r="J420" s="190">
        <f t="shared" si="47"/>
        <v>7</v>
      </c>
    </row>
    <row r="421" spans="1:10" x14ac:dyDescent="0.2">
      <c r="A421" s="63">
        <f>'Data Catalogue 2023_RSS'!A422</f>
        <v>420</v>
      </c>
      <c r="B421" s="63" t="str">
        <f>'Data Catalogue 2023_RSS'!D422</f>
        <v>106.2</v>
      </c>
      <c r="C421" s="63">
        <f>'Data Catalogue 2023_Excel'!T422</f>
        <v>2017</v>
      </c>
      <c r="D421" s="192">
        <f t="shared" si="42"/>
        <v>2017</v>
      </c>
      <c r="E421" s="192">
        <f t="shared" si="43"/>
        <v>2017</v>
      </c>
      <c r="F421" s="192" t="str">
        <f t="shared" si="44"/>
        <v xml:space="preserve"> </v>
      </c>
      <c r="G421" s="192">
        <f t="shared" si="45"/>
        <v>2017</v>
      </c>
      <c r="H421" s="192">
        <f t="shared" si="46"/>
        <v>2017</v>
      </c>
      <c r="I421" s="192" t="s">
        <v>1474</v>
      </c>
      <c r="J421" s="190">
        <f t="shared" si="47"/>
        <v>1</v>
      </c>
    </row>
    <row r="422" spans="1:10" x14ac:dyDescent="0.2">
      <c r="A422" s="63">
        <f>'Data Catalogue 2023_RSS'!A423</f>
        <v>421</v>
      </c>
      <c r="B422" s="63" t="str">
        <f>'Data Catalogue 2023_RSS'!D423</f>
        <v>107.1</v>
      </c>
      <c r="C422" s="63" t="str">
        <f>'Data Catalogue 2023_Excel'!T423</f>
        <v>Latest Update</v>
      </c>
      <c r="D422" s="192" t="str">
        <f t="shared" si="42"/>
        <v>N/A</v>
      </c>
      <c r="E422" s="192" t="str">
        <f t="shared" si="43"/>
        <v>N/A</v>
      </c>
      <c r="F422" s="192" t="str">
        <f t="shared" si="44"/>
        <v xml:space="preserve"> </v>
      </c>
      <c r="G422" s="192">
        <f t="shared" si="45"/>
        <v>0</v>
      </c>
      <c r="H422" s="192">
        <f t="shared" si="46"/>
        <v>0</v>
      </c>
      <c r="I422" s="192" t="s">
        <v>1474</v>
      </c>
      <c r="J422" s="190">
        <f t="shared" si="47"/>
        <v>0</v>
      </c>
    </row>
    <row r="423" spans="1:10" x14ac:dyDescent="0.2">
      <c r="A423" s="63">
        <f>'Data Catalogue 2023_RSS'!A424</f>
        <v>422</v>
      </c>
      <c r="B423" s="63" t="str">
        <f>'Data Catalogue 2023_RSS'!D424</f>
        <v>107.2</v>
      </c>
      <c r="C423" s="63" t="str">
        <f>'Data Catalogue 2023_Excel'!T424</f>
        <v>Latest Update</v>
      </c>
      <c r="D423" s="192" t="str">
        <f t="shared" si="42"/>
        <v>N/A</v>
      </c>
      <c r="E423" s="192" t="str">
        <f t="shared" si="43"/>
        <v>N/A</v>
      </c>
      <c r="F423" s="192" t="str">
        <f t="shared" si="44"/>
        <v xml:space="preserve"> </v>
      </c>
      <c r="G423" s="192">
        <f t="shared" si="45"/>
        <v>0</v>
      </c>
      <c r="H423" s="192">
        <f t="shared" si="46"/>
        <v>0</v>
      </c>
      <c r="I423" s="192" t="s">
        <v>1474</v>
      </c>
      <c r="J423" s="190">
        <f t="shared" si="47"/>
        <v>0</v>
      </c>
    </row>
    <row r="424" spans="1:10" x14ac:dyDescent="0.2">
      <c r="A424" s="63">
        <f>'Data Catalogue 2023_RSS'!A425</f>
        <v>423</v>
      </c>
      <c r="B424" s="63" t="str">
        <f>'Data Catalogue 2023_RSS'!D425</f>
        <v>108.1</v>
      </c>
      <c r="C424" s="63" t="str">
        <f>'Data Catalogue 2023_Excel'!T425</f>
        <v>2016-2021</v>
      </c>
      <c r="D424" s="192">
        <f t="shared" si="42"/>
        <v>2016</v>
      </c>
      <c r="E424" s="192">
        <f t="shared" si="43"/>
        <v>2021</v>
      </c>
      <c r="F424" s="192" t="str">
        <f t="shared" si="44"/>
        <v xml:space="preserve"> </v>
      </c>
      <c r="G424" s="192">
        <f t="shared" si="45"/>
        <v>2016</v>
      </c>
      <c r="H424" s="192">
        <f t="shared" si="46"/>
        <v>2021</v>
      </c>
      <c r="I424" s="192" t="s">
        <v>1474</v>
      </c>
      <c r="J424" s="190">
        <f t="shared" si="47"/>
        <v>6</v>
      </c>
    </row>
    <row r="425" spans="1:10" x14ac:dyDescent="0.2">
      <c r="A425" s="63">
        <f>'Data Catalogue 2023_RSS'!A426</f>
        <v>424</v>
      </c>
      <c r="B425" s="63" t="str">
        <f>'Data Catalogue 2023_RSS'!D426</f>
        <v>108.2</v>
      </c>
      <c r="C425" s="63" t="str">
        <f>'Data Catalogue 2023_Excel'!T426</f>
        <v>1960-2020</v>
      </c>
      <c r="D425" s="192">
        <f t="shared" si="42"/>
        <v>1960</v>
      </c>
      <c r="E425" s="192">
        <f t="shared" si="43"/>
        <v>2020</v>
      </c>
      <c r="F425" s="192" t="str">
        <f t="shared" si="44"/>
        <v xml:space="preserve"> </v>
      </c>
      <c r="G425" s="192">
        <f t="shared" si="45"/>
        <v>1960</v>
      </c>
      <c r="H425" s="192">
        <f t="shared" si="46"/>
        <v>2020</v>
      </c>
      <c r="I425" s="192" t="s">
        <v>1474</v>
      </c>
      <c r="J425" s="190">
        <f t="shared" si="47"/>
        <v>61</v>
      </c>
    </row>
    <row r="426" spans="1:10" x14ac:dyDescent="0.2">
      <c r="A426" s="63">
        <f>'Data Catalogue 2023_RSS'!A427</f>
        <v>425</v>
      </c>
      <c r="B426" s="63" t="str">
        <f>'Data Catalogue 2023_RSS'!D427</f>
        <v>109.1</v>
      </c>
      <c r="C426" s="63" t="str">
        <f>'Data Catalogue 2023_Excel'!T427</f>
        <v>Not available</v>
      </c>
      <c r="D426" s="192" t="str">
        <f t="shared" si="42"/>
        <v>N/A</v>
      </c>
      <c r="E426" s="192" t="str">
        <f t="shared" si="43"/>
        <v>N/A</v>
      </c>
      <c r="F426" s="192" t="str">
        <f t="shared" si="44"/>
        <v xml:space="preserve"> </v>
      </c>
      <c r="G426" s="192">
        <f t="shared" si="45"/>
        <v>0</v>
      </c>
      <c r="H426" s="192">
        <f t="shared" si="46"/>
        <v>0</v>
      </c>
      <c r="I426" s="192" t="s">
        <v>1472</v>
      </c>
      <c r="J426" s="190">
        <f t="shared" si="47"/>
        <v>0</v>
      </c>
    </row>
    <row r="427" spans="1:10" x14ac:dyDescent="0.2">
      <c r="A427" s="63">
        <f>'Data Catalogue 2023_RSS'!A428</f>
        <v>426</v>
      </c>
      <c r="B427" s="63" t="str">
        <f>'Data Catalogue 2023_RSS'!D428</f>
        <v>110.1</v>
      </c>
      <c r="C427" s="63" t="str">
        <f>'Data Catalogue 2023_Excel'!T428</f>
        <v>2023 - 2024(f)-2050(f)</v>
      </c>
      <c r="D427" s="192">
        <f t="shared" si="42"/>
        <v>2023</v>
      </c>
      <c r="E427" s="192" t="e">
        <f t="shared" si="43"/>
        <v>#VALUE!</v>
      </c>
      <c r="F427" s="192" t="str">
        <f t="shared" si="44"/>
        <v>2050(f)</v>
      </c>
      <c r="G427" s="192">
        <f t="shared" si="45"/>
        <v>2023</v>
      </c>
      <c r="H427" s="192">
        <f t="shared" si="46"/>
        <v>2050</v>
      </c>
      <c r="I427" s="192" t="s">
        <v>1474</v>
      </c>
      <c r="J427" s="190">
        <f t="shared" si="47"/>
        <v>28</v>
      </c>
    </row>
    <row r="428" spans="1:10" x14ac:dyDescent="0.2">
      <c r="A428" s="63">
        <f>'Data Catalogue 2023_RSS'!A429</f>
        <v>427</v>
      </c>
      <c r="B428" s="63" t="str">
        <f>'Data Catalogue 2023_RSS'!D429</f>
        <v>111.1</v>
      </c>
      <c r="C428" s="63" t="str">
        <f>'Data Catalogue 2023_Excel'!T429</f>
        <v>2023 - 2024(f)-2050(f)</v>
      </c>
      <c r="D428" s="192">
        <f t="shared" si="42"/>
        <v>2023</v>
      </c>
      <c r="E428" s="192" t="e">
        <f t="shared" si="43"/>
        <v>#VALUE!</v>
      </c>
      <c r="F428" s="192" t="str">
        <f t="shared" si="44"/>
        <v>2050(f)</v>
      </c>
      <c r="G428" s="192">
        <f t="shared" si="45"/>
        <v>2023</v>
      </c>
      <c r="H428" s="192">
        <f t="shared" si="46"/>
        <v>2050</v>
      </c>
      <c r="I428" s="192" t="s">
        <v>1474</v>
      </c>
      <c r="J428" s="190">
        <f t="shared" si="47"/>
        <v>28</v>
      </c>
    </row>
    <row r="429" spans="1:10" x14ac:dyDescent="0.2">
      <c r="A429" s="63">
        <f>'Data Catalogue 2023_RSS'!A430</f>
        <v>428</v>
      </c>
      <c r="B429" s="63" t="str">
        <f>'Data Catalogue 2023_RSS'!D430</f>
        <v>112.1</v>
      </c>
      <c r="C429" s="63" t="str">
        <f>'Data Catalogue 2023_Excel'!T430</f>
        <v>Not available</v>
      </c>
      <c r="D429" s="192" t="str">
        <f t="shared" si="42"/>
        <v>N/A</v>
      </c>
      <c r="E429" s="192" t="str">
        <f t="shared" si="43"/>
        <v>N/A</v>
      </c>
      <c r="F429" s="192" t="str">
        <f t="shared" si="44"/>
        <v xml:space="preserve"> </v>
      </c>
      <c r="G429" s="192">
        <f t="shared" si="45"/>
        <v>0</v>
      </c>
      <c r="H429" s="192">
        <f t="shared" si="46"/>
        <v>0</v>
      </c>
      <c r="I429" s="192" t="s">
        <v>1486</v>
      </c>
      <c r="J429" s="190">
        <f t="shared" si="47"/>
        <v>0</v>
      </c>
    </row>
    <row r="430" spans="1:10" x14ac:dyDescent="0.2">
      <c r="A430" s="63">
        <f>'Data Catalogue 2023_RSS'!A431</f>
        <v>429</v>
      </c>
      <c r="B430" s="63" t="str">
        <f>'Data Catalogue 2023_RSS'!D431</f>
        <v>112.2</v>
      </c>
      <c r="C430" s="63" t="str">
        <f>'Data Catalogue 2023_Excel'!T431</f>
        <v>Not available</v>
      </c>
      <c r="D430" s="192" t="str">
        <f t="shared" si="42"/>
        <v>N/A</v>
      </c>
      <c r="E430" s="192" t="str">
        <f t="shared" si="43"/>
        <v>N/A</v>
      </c>
      <c r="F430" s="192" t="str">
        <f t="shared" si="44"/>
        <v xml:space="preserve"> </v>
      </c>
      <c r="G430" s="192">
        <f t="shared" si="45"/>
        <v>0</v>
      </c>
      <c r="H430" s="192">
        <f t="shared" si="46"/>
        <v>0</v>
      </c>
      <c r="I430" s="192" t="s">
        <v>1486</v>
      </c>
      <c r="J430" s="190">
        <f t="shared" si="47"/>
        <v>0</v>
      </c>
    </row>
    <row r="431" spans="1:10" x14ac:dyDescent="0.2">
      <c r="A431" s="63">
        <f>'Data Catalogue 2023_RSS'!A432</f>
        <v>430</v>
      </c>
      <c r="B431" s="63" t="str">
        <f>'Data Catalogue 2023_RSS'!D432</f>
        <v>112.3</v>
      </c>
      <c r="C431" s="63" t="str">
        <f>'Data Catalogue 2023_Excel'!T432</f>
        <v>Not available</v>
      </c>
      <c r="D431" s="192" t="str">
        <f t="shared" si="42"/>
        <v>N/A</v>
      </c>
      <c r="E431" s="192" t="str">
        <f t="shared" si="43"/>
        <v>N/A</v>
      </c>
      <c r="F431" s="192" t="str">
        <f t="shared" si="44"/>
        <v xml:space="preserve"> </v>
      </c>
      <c r="G431" s="192">
        <f t="shared" si="45"/>
        <v>0</v>
      </c>
      <c r="H431" s="192">
        <f t="shared" si="46"/>
        <v>0</v>
      </c>
      <c r="I431" s="192" t="s">
        <v>1486</v>
      </c>
      <c r="J431" s="190">
        <f t="shared" si="47"/>
        <v>0</v>
      </c>
    </row>
    <row r="432" spans="1:10" x14ac:dyDescent="0.2">
      <c r="A432" s="63">
        <f>'Data Catalogue 2023_RSS'!A433</f>
        <v>431</v>
      </c>
      <c r="B432" s="63" t="str">
        <f>'Data Catalogue 2023_RSS'!D433</f>
        <v>112.4</v>
      </c>
      <c r="C432" s="63" t="str">
        <f>'Data Catalogue 2023_Excel'!T433</f>
        <v>Not available</v>
      </c>
      <c r="D432" s="192" t="str">
        <f t="shared" si="42"/>
        <v>N/A</v>
      </c>
      <c r="E432" s="192" t="str">
        <f t="shared" si="43"/>
        <v>N/A</v>
      </c>
      <c r="F432" s="192" t="str">
        <f t="shared" si="44"/>
        <v xml:space="preserve"> </v>
      </c>
      <c r="G432" s="192">
        <f t="shared" si="45"/>
        <v>0</v>
      </c>
      <c r="H432" s="192">
        <f t="shared" si="46"/>
        <v>0</v>
      </c>
      <c r="I432" s="192" t="s">
        <v>1486</v>
      </c>
      <c r="J432" s="190">
        <f t="shared" si="47"/>
        <v>0</v>
      </c>
    </row>
    <row r="433" spans="1:10" x14ac:dyDescent="0.2">
      <c r="A433" s="63">
        <f>'Data Catalogue 2023_RSS'!A434</f>
        <v>432</v>
      </c>
      <c r="B433" s="63" t="str">
        <f>'Data Catalogue 2023_RSS'!D434</f>
        <v>112.5</v>
      </c>
      <c r="C433" s="63" t="str">
        <f>'Data Catalogue 2023_Excel'!T434</f>
        <v>Not available</v>
      </c>
      <c r="D433" s="192" t="str">
        <f t="shared" si="42"/>
        <v>N/A</v>
      </c>
      <c r="E433" s="192" t="str">
        <f t="shared" si="43"/>
        <v>N/A</v>
      </c>
      <c r="F433" s="192" t="str">
        <f t="shared" si="44"/>
        <v xml:space="preserve"> </v>
      </c>
      <c r="G433" s="192">
        <f t="shared" si="45"/>
        <v>0</v>
      </c>
      <c r="H433" s="192">
        <f t="shared" si="46"/>
        <v>0</v>
      </c>
      <c r="I433" s="192" t="s">
        <v>1182</v>
      </c>
      <c r="J433" s="190">
        <f t="shared" si="47"/>
        <v>0</v>
      </c>
    </row>
    <row r="434" spans="1:10" x14ac:dyDescent="0.2">
      <c r="A434" s="63">
        <f>'Data Catalogue 2023_RSS'!A435</f>
        <v>433</v>
      </c>
      <c r="B434" s="63" t="str">
        <f>'Data Catalogue 2023_RSS'!D435</f>
        <v>112.6</v>
      </c>
      <c r="C434" s="63" t="str">
        <f>'Data Catalogue 2023_Excel'!T435</f>
        <v>Not available</v>
      </c>
      <c r="D434" s="192" t="str">
        <f t="shared" si="42"/>
        <v>N/A</v>
      </c>
      <c r="E434" s="192" t="str">
        <f t="shared" si="43"/>
        <v>N/A</v>
      </c>
      <c r="F434" s="192" t="str">
        <f t="shared" si="44"/>
        <v xml:space="preserve"> </v>
      </c>
      <c r="G434" s="192">
        <f t="shared" si="45"/>
        <v>0</v>
      </c>
      <c r="H434" s="192">
        <f t="shared" si="46"/>
        <v>0</v>
      </c>
      <c r="I434" s="192" t="s">
        <v>1182</v>
      </c>
      <c r="J434" s="190">
        <f t="shared" si="47"/>
        <v>0</v>
      </c>
    </row>
    <row r="435" spans="1:10" x14ac:dyDescent="0.2">
      <c r="A435" s="63">
        <f>'Data Catalogue 2023_RSS'!A436</f>
        <v>434</v>
      </c>
      <c r="B435" s="63" t="str">
        <f>'Data Catalogue 2023_RSS'!D436</f>
        <v>112.7</v>
      </c>
      <c r="C435" s="63" t="str">
        <f>'Data Catalogue 2023_Excel'!T436</f>
        <v>Not available</v>
      </c>
      <c r="D435" s="192" t="str">
        <f t="shared" si="42"/>
        <v>N/A</v>
      </c>
      <c r="E435" s="192" t="str">
        <f t="shared" si="43"/>
        <v>N/A</v>
      </c>
      <c r="F435" s="192" t="str">
        <f t="shared" si="44"/>
        <v xml:space="preserve"> </v>
      </c>
      <c r="G435" s="192">
        <f t="shared" si="45"/>
        <v>0</v>
      </c>
      <c r="H435" s="192">
        <f t="shared" si="46"/>
        <v>0</v>
      </c>
      <c r="I435" s="192" t="s">
        <v>1474</v>
      </c>
      <c r="J435" s="190">
        <f t="shared" si="47"/>
        <v>0</v>
      </c>
    </row>
    <row r="436" spans="1:10" x14ac:dyDescent="0.2">
      <c r="A436" s="63">
        <f>'Data Catalogue 2023_RSS'!A437</f>
        <v>435</v>
      </c>
      <c r="B436" s="63" t="str">
        <f>'Data Catalogue 2023_RSS'!D437</f>
        <v>112.8</v>
      </c>
      <c r="C436" s="63" t="str">
        <f>'Data Catalogue 2023_Excel'!T437</f>
        <v>Not available</v>
      </c>
      <c r="D436" s="192" t="str">
        <f t="shared" si="42"/>
        <v>N/A</v>
      </c>
      <c r="E436" s="192" t="str">
        <f t="shared" si="43"/>
        <v>N/A</v>
      </c>
      <c r="F436" s="192" t="str">
        <f t="shared" si="44"/>
        <v xml:space="preserve"> </v>
      </c>
      <c r="G436" s="192">
        <f t="shared" si="45"/>
        <v>0</v>
      </c>
      <c r="H436" s="192">
        <f t="shared" si="46"/>
        <v>0</v>
      </c>
      <c r="I436" s="192" t="s">
        <v>1473</v>
      </c>
      <c r="J436" s="190">
        <f t="shared" si="47"/>
        <v>0</v>
      </c>
    </row>
    <row r="437" spans="1:10" x14ac:dyDescent="0.2">
      <c r="A437" s="63">
        <f>'Data Catalogue 2023_RSS'!A438</f>
        <v>436</v>
      </c>
      <c r="B437" s="63" t="str">
        <f>'Data Catalogue 2023_RSS'!D438</f>
        <v>112.9</v>
      </c>
      <c r="C437" s="63" t="str">
        <f>'Data Catalogue 2023_Excel'!T438</f>
        <v>Not available</v>
      </c>
      <c r="D437" s="192" t="str">
        <f t="shared" si="42"/>
        <v>N/A</v>
      </c>
      <c r="E437" s="192" t="str">
        <f t="shared" si="43"/>
        <v>N/A</v>
      </c>
      <c r="F437" s="192" t="str">
        <f t="shared" si="44"/>
        <v xml:space="preserve"> </v>
      </c>
      <c r="G437" s="192">
        <f t="shared" si="45"/>
        <v>0</v>
      </c>
      <c r="H437" s="192">
        <f t="shared" si="46"/>
        <v>0</v>
      </c>
      <c r="I437" s="192" t="s">
        <v>1474</v>
      </c>
      <c r="J437" s="190">
        <f t="shared" si="47"/>
        <v>0</v>
      </c>
    </row>
    <row r="438" spans="1:10" x14ac:dyDescent="0.2">
      <c r="A438" s="63">
        <f>'Data Catalogue 2023_RSS'!A439</f>
        <v>437</v>
      </c>
      <c r="B438" s="63" t="str">
        <f>'Data Catalogue 2023_RSS'!D439</f>
        <v>112.10</v>
      </c>
      <c r="C438" s="63" t="str">
        <f>'Data Catalogue 2023_Excel'!T439</f>
        <v>Not available</v>
      </c>
      <c r="D438" s="192" t="str">
        <f t="shared" si="42"/>
        <v>N/A</v>
      </c>
      <c r="E438" s="192" t="str">
        <f t="shared" si="43"/>
        <v>N/A</v>
      </c>
      <c r="F438" s="192" t="str">
        <f t="shared" si="44"/>
        <v xml:space="preserve"> </v>
      </c>
      <c r="G438" s="192">
        <f t="shared" si="45"/>
        <v>0</v>
      </c>
      <c r="H438" s="192">
        <f t="shared" si="46"/>
        <v>0</v>
      </c>
      <c r="I438" s="192" t="s">
        <v>1182</v>
      </c>
      <c r="J438" s="190">
        <f t="shared" si="47"/>
        <v>0</v>
      </c>
    </row>
    <row r="439" spans="1:10" x14ac:dyDescent="0.2">
      <c r="A439" s="63">
        <f>'Data Catalogue 2023_RSS'!A440</f>
        <v>438</v>
      </c>
      <c r="B439" s="63" t="str">
        <f>'Data Catalogue 2023_RSS'!D440</f>
        <v>112.11</v>
      </c>
      <c r="C439" s="63" t="str">
        <f>'Data Catalogue 2023_Excel'!T440</f>
        <v>Not available</v>
      </c>
      <c r="D439" s="192" t="str">
        <f t="shared" si="42"/>
        <v>N/A</v>
      </c>
      <c r="E439" s="192" t="str">
        <f t="shared" si="43"/>
        <v>N/A</v>
      </c>
      <c r="F439" s="192" t="str">
        <f t="shared" si="44"/>
        <v xml:space="preserve"> </v>
      </c>
      <c r="G439" s="192">
        <f t="shared" si="45"/>
        <v>0</v>
      </c>
      <c r="H439" s="192">
        <f t="shared" si="46"/>
        <v>0</v>
      </c>
      <c r="I439" s="192" t="s">
        <v>1182</v>
      </c>
      <c r="J439" s="190">
        <f t="shared" si="47"/>
        <v>0</v>
      </c>
    </row>
    <row r="440" spans="1:10" x14ac:dyDescent="0.2">
      <c r="A440" s="63">
        <f>'Data Catalogue 2023_RSS'!A441</f>
        <v>439</v>
      </c>
      <c r="B440" s="63" t="str">
        <f>'Data Catalogue 2023_RSS'!D441</f>
        <v>113.1</v>
      </c>
      <c r="C440" s="63" t="str">
        <f>'Data Catalogue 2023_Excel'!T441</f>
        <v>2007-2023</v>
      </c>
      <c r="D440" s="192">
        <f t="shared" si="42"/>
        <v>2007</v>
      </c>
      <c r="E440" s="192">
        <f t="shared" si="43"/>
        <v>2023</v>
      </c>
      <c r="F440" s="192" t="str">
        <f t="shared" si="44"/>
        <v xml:space="preserve"> </v>
      </c>
      <c r="G440" s="192">
        <f t="shared" si="45"/>
        <v>2007</v>
      </c>
      <c r="H440" s="192">
        <f t="shared" si="46"/>
        <v>2023</v>
      </c>
      <c r="I440" s="192" t="s">
        <v>1182</v>
      </c>
      <c r="J440" s="190">
        <f t="shared" si="47"/>
        <v>17</v>
      </c>
    </row>
    <row r="441" spans="1:10" x14ac:dyDescent="0.2">
      <c r="A441" s="63">
        <f>'Data Catalogue 2023_RSS'!A442</f>
        <v>440</v>
      </c>
      <c r="B441" s="63" t="str">
        <f>'Data Catalogue 2023_RSS'!D442</f>
        <v>113.2</v>
      </c>
      <c r="C441" s="63" t="str">
        <f>'Data Catalogue 2023_Excel'!T442</f>
        <v>Not available</v>
      </c>
      <c r="D441" s="192" t="str">
        <f t="shared" si="42"/>
        <v>N/A</v>
      </c>
      <c r="E441" s="192" t="str">
        <f t="shared" si="43"/>
        <v>N/A</v>
      </c>
      <c r="F441" s="192" t="str">
        <f t="shared" si="44"/>
        <v xml:space="preserve"> </v>
      </c>
      <c r="G441" s="192">
        <f t="shared" si="45"/>
        <v>0</v>
      </c>
      <c r="H441" s="192">
        <f t="shared" si="46"/>
        <v>0</v>
      </c>
      <c r="I441" s="192" t="s">
        <v>1182</v>
      </c>
      <c r="J441" s="190">
        <f t="shared" si="47"/>
        <v>0</v>
      </c>
    </row>
    <row r="442" spans="1:10" x14ac:dyDescent="0.2">
      <c r="A442" s="63">
        <f>'Data Catalogue 2023_RSS'!A443</f>
        <v>441</v>
      </c>
      <c r="B442" s="63" t="str">
        <f>'Data Catalogue 2023_RSS'!D443</f>
        <v>114.1</v>
      </c>
      <c r="C442" s="63" t="str">
        <f>'Data Catalogue 2023_Excel'!T443</f>
        <v>Periodic</v>
      </c>
      <c r="D442" s="192" t="str">
        <f t="shared" si="42"/>
        <v>N/A</v>
      </c>
      <c r="E442" s="192" t="str">
        <f t="shared" si="43"/>
        <v>N/A</v>
      </c>
      <c r="F442" s="192" t="str">
        <f t="shared" si="44"/>
        <v xml:space="preserve"> </v>
      </c>
      <c r="G442" s="192">
        <f t="shared" si="45"/>
        <v>0</v>
      </c>
      <c r="H442" s="192">
        <f t="shared" si="46"/>
        <v>0</v>
      </c>
      <c r="I442" s="192" t="s">
        <v>1474</v>
      </c>
      <c r="J442" s="190">
        <f t="shared" si="47"/>
        <v>0</v>
      </c>
    </row>
    <row r="443" spans="1:10" x14ac:dyDescent="0.2">
      <c r="A443" s="63">
        <f>'Data Catalogue 2023_RSS'!A444</f>
        <v>442</v>
      </c>
      <c r="B443" s="63" t="str">
        <f>'Data Catalogue 2023_RSS'!D444</f>
        <v>114.2</v>
      </c>
      <c r="C443" s="63" t="str">
        <f>'Data Catalogue 2023_Excel'!T444</f>
        <v>Periodic</v>
      </c>
      <c r="D443" s="192" t="str">
        <f t="shared" si="42"/>
        <v>N/A</v>
      </c>
      <c r="E443" s="192" t="str">
        <f t="shared" si="43"/>
        <v>N/A</v>
      </c>
      <c r="F443" s="192" t="str">
        <f t="shared" si="44"/>
        <v xml:space="preserve"> </v>
      </c>
      <c r="G443" s="192">
        <f t="shared" si="45"/>
        <v>0</v>
      </c>
      <c r="H443" s="192">
        <f t="shared" si="46"/>
        <v>0</v>
      </c>
      <c r="I443" s="192" t="s">
        <v>1473</v>
      </c>
      <c r="J443" s="190">
        <f t="shared" si="47"/>
        <v>0</v>
      </c>
    </row>
    <row r="444" spans="1:10" x14ac:dyDescent="0.2">
      <c r="A444" s="63">
        <f>'Data Catalogue 2023_RSS'!A445</f>
        <v>443</v>
      </c>
      <c r="B444" s="63" t="str">
        <f>'Data Catalogue 2023_RSS'!D445</f>
        <v>114.3</v>
      </c>
      <c r="C444" s="63" t="str">
        <f>'Data Catalogue 2023_Excel'!T445</f>
        <v>Periodic</v>
      </c>
      <c r="D444" s="192" t="str">
        <f t="shared" si="42"/>
        <v>N/A</v>
      </c>
      <c r="E444" s="192" t="str">
        <f t="shared" si="43"/>
        <v>N/A</v>
      </c>
      <c r="F444" s="192" t="str">
        <f t="shared" si="44"/>
        <v xml:space="preserve"> </v>
      </c>
      <c r="G444" s="192">
        <f t="shared" si="45"/>
        <v>0</v>
      </c>
      <c r="H444" s="192">
        <f t="shared" si="46"/>
        <v>0</v>
      </c>
      <c r="I444" s="192" t="s">
        <v>1474</v>
      </c>
      <c r="J444" s="190">
        <f t="shared" si="47"/>
        <v>0</v>
      </c>
    </row>
    <row r="445" spans="1:10" x14ac:dyDescent="0.2">
      <c r="A445" s="63">
        <f>'Data Catalogue 2023_RSS'!A446</f>
        <v>444</v>
      </c>
      <c r="B445" s="63" t="str">
        <f>'Data Catalogue 2023_RSS'!D446</f>
        <v>114.4</v>
      </c>
      <c r="C445" s="63" t="str">
        <f>'Data Catalogue 2023_Excel'!T446</f>
        <v>Periodic</v>
      </c>
      <c r="D445" s="192" t="str">
        <f t="shared" si="42"/>
        <v>N/A</v>
      </c>
      <c r="E445" s="192" t="str">
        <f t="shared" si="43"/>
        <v>N/A</v>
      </c>
      <c r="F445" s="192" t="str">
        <f t="shared" si="44"/>
        <v xml:space="preserve"> </v>
      </c>
      <c r="G445" s="192">
        <f t="shared" si="45"/>
        <v>0</v>
      </c>
      <c r="H445" s="192">
        <f t="shared" si="46"/>
        <v>0</v>
      </c>
      <c r="I445" s="192" t="s">
        <v>1182</v>
      </c>
      <c r="J445" s="190">
        <f t="shared" si="47"/>
        <v>0</v>
      </c>
    </row>
    <row r="446" spans="1:10" x14ac:dyDescent="0.2">
      <c r="A446" s="63">
        <f>'Data Catalogue 2023_RSS'!A447</f>
        <v>445</v>
      </c>
      <c r="B446" s="63" t="str">
        <f>'Data Catalogue 2023_RSS'!D447</f>
        <v>114.5</v>
      </c>
      <c r="C446" s="63" t="str">
        <f>'Data Catalogue 2023_Excel'!T447</f>
        <v>Periodic</v>
      </c>
      <c r="D446" s="192" t="str">
        <f t="shared" si="42"/>
        <v>N/A</v>
      </c>
      <c r="E446" s="192" t="str">
        <f t="shared" si="43"/>
        <v>N/A</v>
      </c>
      <c r="F446" s="192" t="str">
        <f t="shared" si="44"/>
        <v xml:space="preserve"> </v>
      </c>
      <c r="G446" s="192">
        <f t="shared" si="45"/>
        <v>0</v>
      </c>
      <c r="H446" s="192">
        <f t="shared" si="46"/>
        <v>0</v>
      </c>
      <c r="I446" s="192" t="s">
        <v>1182</v>
      </c>
      <c r="J446" s="190">
        <f t="shared" si="47"/>
        <v>0</v>
      </c>
    </row>
    <row r="447" spans="1:10" x14ac:dyDescent="0.2">
      <c r="A447" s="63">
        <f>'Data Catalogue 2023_RSS'!A448</f>
        <v>446</v>
      </c>
      <c r="B447" s="63" t="str">
        <f>'Data Catalogue 2023_RSS'!D448</f>
        <v>114.6</v>
      </c>
      <c r="C447" s="63" t="str">
        <f>'Data Catalogue 2023_Excel'!T448</f>
        <v>Periodic</v>
      </c>
      <c r="D447" s="192" t="str">
        <f t="shared" si="42"/>
        <v>N/A</v>
      </c>
      <c r="E447" s="192" t="str">
        <f t="shared" si="43"/>
        <v>N/A</v>
      </c>
      <c r="F447" s="192" t="str">
        <f t="shared" si="44"/>
        <v xml:space="preserve"> </v>
      </c>
      <c r="G447" s="192">
        <f t="shared" si="45"/>
        <v>0</v>
      </c>
      <c r="H447" s="192">
        <f t="shared" si="46"/>
        <v>0</v>
      </c>
      <c r="I447" s="192" t="s">
        <v>1182</v>
      </c>
      <c r="J447" s="190">
        <f t="shared" si="47"/>
        <v>0</v>
      </c>
    </row>
    <row r="448" spans="1:10" x14ac:dyDescent="0.2">
      <c r="A448" s="63">
        <f>'Data Catalogue 2023_RSS'!A449</f>
        <v>447</v>
      </c>
      <c r="B448" s="63" t="str">
        <f>'Data Catalogue 2023_RSS'!D449</f>
        <v>115.1</v>
      </c>
      <c r="C448" s="63" t="str">
        <f>'Data Catalogue 2023_Excel'!T449</f>
        <v>Not available</v>
      </c>
      <c r="D448" s="192" t="str">
        <f t="shared" si="42"/>
        <v>N/A</v>
      </c>
      <c r="E448" s="192" t="str">
        <f t="shared" si="43"/>
        <v>N/A</v>
      </c>
      <c r="F448" s="192" t="str">
        <f t="shared" si="44"/>
        <v xml:space="preserve"> </v>
      </c>
      <c r="G448" s="192">
        <f t="shared" si="45"/>
        <v>0</v>
      </c>
      <c r="H448" s="192">
        <f t="shared" si="46"/>
        <v>0</v>
      </c>
      <c r="I448" s="192" t="s">
        <v>1182</v>
      </c>
      <c r="J448" s="190">
        <f t="shared" si="47"/>
        <v>0</v>
      </c>
    </row>
    <row r="449" spans="1:10" x14ac:dyDescent="0.2">
      <c r="A449" s="63">
        <f>'Data Catalogue 2023_RSS'!A450</f>
        <v>448</v>
      </c>
      <c r="B449" s="63" t="str">
        <f>'Data Catalogue 2023_RSS'!D450</f>
        <v>115.2</v>
      </c>
      <c r="C449" s="63" t="str">
        <f>'Data Catalogue 2023_Excel'!T450</f>
        <v>Latest update</v>
      </c>
      <c r="D449" s="192" t="str">
        <f t="shared" si="42"/>
        <v>N/A</v>
      </c>
      <c r="E449" s="192" t="str">
        <f t="shared" si="43"/>
        <v>N/A</v>
      </c>
      <c r="F449" s="192" t="str">
        <f t="shared" si="44"/>
        <v xml:space="preserve"> </v>
      </c>
      <c r="G449" s="192">
        <f t="shared" si="45"/>
        <v>0</v>
      </c>
      <c r="H449" s="192">
        <f t="shared" si="46"/>
        <v>0</v>
      </c>
      <c r="I449" s="192" t="s">
        <v>1182</v>
      </c>
      <c r="J449" s="190">
        <f t="shared" si="47"/>
        <v>0</v>
      </c>
    </row>
    <row r="450" spans="1:10" x14ac:dyDescent="0.2">
      <c r="A450" s="63">
        <f>'Data Catalogue 2023_RSS'!A451</f>
        <v>449</v>
      </c>
      <c r="B450" s="63" t="str">
        <f>'Data Catalogue 2023_RSS'!D451</f>
        <v>115.3</v>
      </c>
      <c r="C450" s="63" t="str">
        <f>'Data Catalogue 2023_Excel'!T451</f>
        <v>Not available</v>
      </c>
      <c r="D450" s="192" t="str">
        <f t="shared" si="42"/>
        <v>N/A</v>
      </c>
      <c r="E450" s="192" t="str">
        <f t="shared" si="43"/>
        <v>N/A</v>
      </c>
      <c r="F450" s="192" t="str">
        <f t="shared" si="44"/>
        <v xml:space="preserve"> </v>
      </c>
      <c r="G450" s="192">
        <f t="shared" si="45"/>
        <v>0</v>
      </c>
      <c r="H450" s="192">
        <f t="shared" si="46"/>
        <v>0</v>
      </c>
      <c r="I450" s="192" t="s">
        <v>1474</v>
      </c>
      <c r="J450" s="190">
        <f t="shared" si="47"/>
        <v>0</v>
      </c>
    </row>
    <row r="451" spans="1:10" x14ac:dyDescent="0.2">
      <c r="A451" s="63">
        <f>'Data Catalogue 2023_RSS'!A452</f>
        <v>450</v>
      </c>
      <c r="B451" s="63" t="str">
        <f>'Data Catalogue 2023_RSS'!D452</f>
        <v>115.4</v>
      </c>
      <c r="C451" s="63" t="str">
        <f>'Data Catalogue 2023_Excel'!T452</f>
        <v>Latest update</v>
      </c>
      <c r="D451" s="192" t="str">
        <f t="shared" ref="D451:D495" si="48">IFERROR(LEFT(C451,4)*1,"N/A")</f>
        <v>N/A</v>
      </c>
      <c r="E451" s="192" t="str">
        <f t="shared" ref="E451:E495" si="49">IF(D451="N/A","N/A",IF(RIGHT(C451,4)="rent",2023,RIGHT(C451,4)*1))</f>
        <v>N/A</v>
      </c>
      <c r="F451" s="192" t="str">
        <f t="shared" ref="F451:F495" si="50">IF(RIGHT(C451,3)="(f)",RIGHT(C451,7)," ")</f>
        <v xml:space="preserve"> </v>
      </c>
      <c r="G451" s="192">
        <f t="shared" ref="G451:G495" si="51">IFERROR(D451*1,0)</f>
        <v>0</v>
      </c>
      <c r="H451" s="192">
        <f t="shared" ref="H451:H495" si="52">IFERROR(IFERROR(E451*1,LEFT(F451,4)*1),0)</f>
        <v>0</v>
      </c>
      <c r="I451" s="192" t="s">
        <v>1473</v>
      </c>
      <c r="J451" s="190">
        <f t="shared" ref="J451:J495" si="53">IF(H451=0,0,H451-G451+1)</f>
        <v>0</v>
      </c>
    </row>
    <row r="452" spans="1:10" x14ac:dyDescent="0.2">
      <c r="A452" s="63">
        <f>'Data Catalogue 2023_RSS'!A453</f>
        <v>451</v>
      </c>
      <c r="B452" s="63" t="str">
        <f>'Data Catalogue 2023_RSS'!D453</f>
        <v>115.5</v>
      </c>
      <c r="C452" s="63" t="str">
        <f>'Data Catalogue 2023_Excel'!T453</f>
        <v>Not available</v>
      </c>
      <c r="D452" s="192" t="str">
        <f t="shared" si="48"/>
        <v>N/A</v>
      </c>
      <c r="E452" s="192" t="str">
        <f t="shared" si="49"/>
        <v>N/A</v>
      </c>
      <c r="F452" s="192" t="str">
        <f t="shared" si="50"/>
        <v xml:space="preserve"> </v>
      </c>
      <c r="G452" s="192">
        <f t="shared" si="51"/>
        <v>0</v>
      </c>
      <c r="H452" s="192">
        <f t="shared" si="52"/>
        <v>0</v>
      </c>
      <c r="I452" s="192" t="s">
        <v>1474</v>
      </c>
      <c r="J452" s="190">
        <f t="shared" si="53"/>
        <v>0</v>
      </c>
    </row>
    <row r="453" spans="1:10" x14ac:dyDescent="0.2">
      <c r="A453" s="63">
        <f>'Data Catalogue 2023_RSS'!A454</f>
        <v>452</v>
      </c>
      <c r="B453" s="63" t="str">
        <f>'Data Catalogue 2023_RSS'!D454</f>
        <v>115.6</v>
      </c>
      <c r="C453" s="63" t="str">
        <f>'Data Catalogue 2023_Excel'!T454</f>
        <v>Latest update</v>
      </c>
      <c r="D453" s="192" t="str">
        <f t="shared" si="48"/>
        <v>N/A</v>
      </c>
      <c r="E453" s="192" t="str">
        <f t="shared" si="49"/>
        <v>N/A</v>
      </c>
      <c r="F453" s="192" t="str">
        <f t="shared" si="50"/>
        <v xml:space="preserve"> </v>
      </c>
      <c r="G453" s="192">
        <f t="shared" si="51"/>
        <v>0</v>
      </c>
      <c r="H453" s="192">
        <f t="shared" si="52"/>
        <v>0</v>
      </c>
      <c r="I453" s="192" t="s">
        <v>1182</v>
      </c>
      <c r="J453" s="190">
        <f t="shared" si="53"/>
        <v>0</v>
      </c>
    </row>
    <row r="454" spans="1:10" x14ac:dyDescent="0.2">
      <c r="A454" s="63">
        <f>'Data Catalogue 2023_RSS'!A455</f>
        <v>453</v>
      </c>
      <c r="B454" s="63" t="str">
        <f>'Data Catalogue 2023_RSS'!D455</f>
        <v>115.7</v>
      </c>
      <c r="C454" s="63" t="str">
        <f>'Data Catalogue 2023_Excel'!T455</f>
        <v>Not available</v>
      </c>
      <c r="D454" s="192" t="str">
        <f t="shared" si="48"/>
        <v>N/A</v>
      </c>
      <c r="E454" s="192" t="str">
        <f t="shared" si="49"/>
        <v>N/A</v>
      </c>
      <c r="F454" s="192" t="str">
        <f t="shared" si="50"/>
        <v xml:space="preserve"> </v>
      </c>
      <c r="G454" s="192">
        <f t="shared" si="51"/>
        <v>0</v>
      </c>
      <c r="H454" s="192">
        <f t="shared" si="52"/>
        <v>0</v>
      </c>
      <c r="I454" s="192" t="s">
        <v>1182</v>
      </c>
      <c r="J454" s="190">
        <f t="shared" si="53"/>
        <v>0</v>
      </c>
    </row>
    <row r="455" spans="1:10" x14ac:dyDescent="0.2">
      <c r="A455" s="63">
        <f>'Data Catalogue 2023_RSS'!A456</f>
        <v>454</v>
      </c>
      <c r="B455" s="63" t="str">
        <f>'Data Catalogue 2023_RSS'!D456</f>
        <v>115.8</v>
      </c>
      <c r="C455" s="63" t="str">
        <f>'Data Catalogue 2023_Excel'!T456</f>
        <v>2016-2030</v>
      </c>
      <c r="D455" s="192">
        <f t="shared" si="48"/>
        <v>2016</v>
      </c>
      <c r="E455" s="192">
        <f t="shared" si="49"/>
        <v>2030</v>
      </c>
      <c r="F455" s="192" t="str">
        <f t="shared" si="50"/>
        <v xml:space="preserve"> </v>
      </c>
      <c r="G455" s="192">
        <f t="shared" si="51"/>
        <v>2016</v>
      </c>
      <c r="H455" s="192">
        <f t="shared" si="52"/>
        <v>2030</v>
      </c>
      <c r="I455" s="192" t="s">
        <v>1182</v>
      </c>
      <c r="J455" s="190">
        <f t="shared" si="53"/>
        <v>15</v>
      </c>
    </row>
    <row r="456" spans="1:10" x14ac:dyDescent="0.2">
      <c r="A456" s="63">
        <f>'Data Catalogue 2023_RSS'!A457</f>
        <v>455</v>
      </c>
      <c r="B456" s="63" t="str">
        <f>'Data Catalogue 2023_RSS'!D457</f>
        <v>115.9</v>
      </c>
      <c r="C456" s="63" t="str">
        <f>'Data Catalogue 2023_Excel'!T457</f>
        <v>2021-2030</v>
      </c>
      <c r="D456" s="192">
        <f t="shared" si="48"/>
        <v>2021</v>
      </c>
      <c r="E456" s="192">
        <f t="shared" si="49"/>
        <v>2030</v>
      </c>
      <c r="F456" s="192" t="str">
        <f t="shared" si="50"/>
        <v xml:space="preserve"> </v>
      </c>
      <c r="G456" s="192">
        <f t="shared" si="51"/>
        <v>2021</v>
      </c>
      <c r="H456" s="192">
        <f t="shared" si="52"/>
        <v>2030</v>
      </c>
      <c r="I456" s="192" t="s">
        <v>1182</v>
      </c>
      <c r="J456" s="190">
        <f t="shared" si="53"/>
        <v>10</v>
      </c>
    </row>
    <row r="457" spans="1:10" x14ac:dyDescent="0.2">
      <c r="A457" s="63">
        <f>'Data Catalogue 2023_RSS'!A458</f>
        <v>456</v>
      </c>
      <c r="B457" s="63" t="str">
        <f>'Data Catalogue 2023_RSS'!D458</f>
        <v>115.10</v>
      </c>
      <c r="C457" s="63" t="str">
        <f>'Data Catalogue 2023_Excel'!T458</f>
        <v>2022-2040</v>
      </c>
      <c r="D457" s="192">
        <f t="shared" si="48"/>
        <v>2022</v>
      </c>
      <c r="E457" s="192">
        <f t="shared" si="49"/>
        <v>2040</v>
      </c>
      <c r="F457" s="192" t="str">
        <f t="shared" si="50"/>
        <v xml:space="preserve"> </v>
      </c>
      <c r="G457" s="192">
        <f t="shared" si="51"/>
        <v>2022</v>
      </c>
      <c r="H457" s="192">
        <f t="shared" si="52"/>
        <v>2040</v>
      </c>
      <c r="I457" s="192" t="s">
        <v>1182</v>
      </c>
      <c r="J457" s="190">
        <f t="shared" si="53"/>
        <v>19</v>
      </c>
    </row>
    <row r="458" spans="1:10" x14ac:dyDescent="0.2">
      <c r="A458" s="63">
        <f>'Data Catalogue 2023_RSS'!A459</f>
        <v>457</v>
      </c>
      <c r="B458" s="63" t="str">
        <f>'Data Catalogue 2023_RSS'!D459</f>
        <v>115.11</v>
      </c>
      <c r="C458" s="63" t="str">
        <f>'Data Catalogue 2023_Excel'!T459</f>
        <v>2021-2030</v>
      </c>
      <c r="D458" s="192">
        <f t="shared" si="48"/>
        <v>2021</v>
      </c>
      <c r="E458" s="192">
        <f t="shared" si="49"/>
        <v>2030</v>
      </c>
      <c r="F458" s="192" t="str">
        <f t="shared" si="50"/>
        <v xml:space="preserve"> </v>
      </c>
      <c r="G458" s="192">
        <f t="shared" si="51"/>
        <v>2021</v>
      </c>
      <c r="H458" s="192">
        <f t="shared" si="52"/>
        <v>2030</v>
      </c>
      <c r="I458" s="192" t="s">
        <v>1182</v>
      </c>
      <c r="J458" s="190">
        <f t="shared" si="53"/>
        <v>10</v>
      </c>
    </row>
    <row r="459" spans="1:10" x14ac:dyDescent="0.2">
      <c r="A459" s="63">
        <f>'Data Catalogue 2023_RSS'!A460</f>
        <v>458</v>
      </c>
      <c r="B459" s="63" t="str">
        <f>'Data Catalogue 2023_RSS'!D460</f>
        <v>115.12</v>
      </c>
      <c r="C459" s="63" t="str">
        <f>'Data Catalogue 2023_Excel'!T460</f>
        <v>2018, 2019,2021</v>
      </c>
      <c r="D459" s="192">
        <f t="shared" si="48"/>
        <v>2018</v>
      </c>
      <c r="E459" s="192">
        <f t="shared" si="49"/>
        <v>2021</v>
      </c>
      <c r="F459" s="192" t="str">
        <f t="shared" si="50"/>
        <v xml:space="preserve"> </v>
      </c>
      <c r="G459" s="192">
        <f t="shared" si="51"/>
        <v>2018</v>
      </c>
      <c r="H459" s="192">
        <f t="shared" si="52"/>
        <v>2021</v>
      </c>
      <c r="I459" s="192" t="s">
        <v>1182</v>
      </c>
      <c r="J459" s="190">
        <f t="shared" si="53"/>
        <v>4</v>
      </c>
    </row>
    <row r="460" spans="1:10" x14ac:dyDescent="0.2">
      <c r="A460" s="63">
        <f>'Data Catalogue 2023_RSS'!A461</f>
        <v>459</v>
      </c>
      <c r="B460" s="63" t="str">
        <f>'Data Catalogue 2023_RSS'!D461</f>
        <v>115.13</v>
      </c>
      <c r="C460" s="63" t="str">
        <f>'Data Catalogue 2023_Excel'!T461</f>
        <v>2010 - 2022</v>
      </c>
      <c r="D460" s="192">
        <f t="shared" si="48"/>
        <v>2010</v>
      </c>
      <c r="E460" s="192">
        <f t="shared" si="49"/>
        <v>2022</v>
      </c>
      <c r="F460" s="192" t="str">
        <f t="shared" si="50"/>
        <v xml:space="preserve"> </v>
      </c>
      <c r="G460" s="192">
        <f t="shared" si="51"/>
        <v>2010</v>
      </c>
      <c r="H460" s="192">
        <f t="shared" si="52"/>
        <v>2022</v>
      </c>
      <c r="I460" s="192" t="s">
        <v>1182</v>
      </c>
      <c r="J460" s="190">
        <f t="shared" si="53"/>
        <v>13</v>
      </c>
    </row>
    <row r="461" spans="1:10" x14ac:dyDescent="0.2">
      <c r="A461" s="63">
        <f>'Data Catalogue 2023_RSS'!A462</f>
        <v>460</v>
      </c>
      <c r="B461" s="63" t="str">
        <f>'Data Catalogue 2023_RSS'!D462</f>
        <v>115.14</v>
      </c>
      <c r="C461" s="63" t="str">
        <f>'Data Catalogue 2023_Excel'!T462</f>
        <v>2021-2030</v>
      </c>
      <c r="D461" s="192">
        <f t="shared" si="48"/>
        <v>2021</v>
      </c>
      <c r="E461" s="192">
        <f t="shared" si="49"/>
        <v>2030</v>
      </c>
      <c r="F461" s="192" t="str">
        <f t="shared" si="50"/>
        <v xml:space="preserve"> </v>
      </c>
      <c r="G461" s="192">
        <f t="shared" si="51"/>
        <v>2021</v>
      </c>
      <c r="H461" s="192">
        <f t="shared" si="52"/>
        <v>2030</v>
      </c>
      <c r="I461" s="192" t="s">
        <v>1485</v>
      </c>
      <c r="J461" s="190">
        <f t="shared" si="53"/>
        <v>10</v>
      </c>
    </row>
    <row r="462" spans="1:10" x14ac:dyDescent="0.2">
      <c r="A462" s="63">
        <f>'Data Catalogue 2023_RSS'!A463</f>
        <v>461</v>
      </c>
      <c r="B462" s="63" t="str">
        <f>'Data Catalogue 2023_RSS'!D463</f>
        <v>115.15</v>
      </c>
      <c r="C462" s="63" t="str">
        <f>'Data Catalogue 2023_Excel'!T463</f>
        <v>2021-2030</v>
      </c>
      <c r="D462" s="192">
        <f t="shared" si="48"/>
        <v>2021</v>
      </c>
      <c r="E462" s="192">
        <f t="shared" si="49"/>
        <v>2030</v>
      </c>
      <c r="F462" s="192" t="str">
        <f t="shared" si="50"/>
        <v xml:space="preserve"> </v>
      </c>
      <c r="G462" s="192">
        <f t="shared" si="51"/>
        <v>2021</v>
      </c>
      <c r="H462" s="192">
        <f t="shared" si="52"/>
        <v>2030</v>
      </c>
      <c r="I462" s="192" t="s">
        <v>1485</v>
      </c>
      <c r="J462" s="190">
        <f t="shared" si="53"/>
        <v>10</v>
      </c>
    </row>
    <row r="463" spans="1:10" x14ac:dyDescent="0.2">
      <c r="A463" s="63">
        <f>'Data Catalogue 2023_RSS'!A464</f>
        <v>462</v>
      </c>
      <c r="B463" s="63" t="str">
        <f>'Data Catalogue 2023_RSS'!D464</f>
        <v>115.16</v>
      </c>
      <c r="C463" s="63" t="str">
        <f>'Data Catalogue 2023_Excel'!T464</f>
        <v>Latest update</v>
      </c>
      <c r="D463" s="192" t="str">
        <f t="shared" si="48"/>
        <v>N/A</v>
      </c>
      <c r="E463" s="192" t="str">
        <f t="shared" si="49"/>
        <v>N/A</v>
      </c>
      <c r="F463" s="192" t="str">
        <f t="shared" si="50"/>
        <v xml:space="preserve"> </v>
      </c>
      <c r="G463" s="192">
        <f t="shared" si="51"/>
        <v>0</v>
      </c>
      <c r="H463" s="192">
        <f t="shared" si="52"/>
        <v>0</v>
      </c>
      <c r="I463" s="192" t="s">
        <v>1182</v>
      </c>
      <c r="J463" s="190">
        <f t="shared" si="53"/>
        <v>0</v>
      </c>
    </row>
    <row r="464" spans="1:10" x14ac:dyDescent="0.2">
      <c r="A464" s="63">
        <f>'Data Catalogue 2023_RSS'!A465</f>
        <v>463</v>
      </c>
      <c r="B464" s="63" t="str">
        <f>'Data Catalogue 2023_RSS'!D465</f>
        <v>115.17</v>
      </c>
      <c r="C464" s="63" t="str">
        <f>'Data Catalogue 2023_Excel'!T465</f>
        <v>Periodic</v>
      </c>
      <c r="D464" s="192" t="str">
        <f t="shared" si="48"/>
        <v>N/A</v>
      </c>
      <c r="E464" s="192" t="str">
        <f t="shared" si="49"/>
        <v>N/A</v>
      </c>
      <c r="F464" s="192" t="str">
        <f t="shared" si="50"/>
        <v xml:space="preserve"> </v>
      </c>
      <c r="G464" s="192">
        <f t="shared" si="51"/>
        <v>0</v>
      </c>
      <c r="H464" s="192">
        <f t="shared" si="52"/>
        <v>0</v>
      </c>
      <c r="I464" s="192" t="s">
        <v>1182</v>
      </c>
      <c r="J464" s="190">
        <f t="shared" si="53"/>
        <v>0</v>
      </c>
    </row>
    <row r="465" spans="1:10" x14ac:dyDescent="0.2">
      <c r="A465" s="63">
        <f>'Data Catalogue 2023_RSS'!A466</f>
        <v>464</v>
      </c>
      <c r="B465" s="63" t="str">
        <f>'Data Catalogue 2023_RSS'!D466</f>
        <v>115.18</v>
      </c>
      <c r="C465" s="63" t="str">
        <f>'Data Catalogue 2023_Excel'!T466</f>
        <v>Periodic</v>
      </c>
      <c r="D465" s="192" t="str">
        <f t="shared" si="48"/>
        <v>N/A</v>
      </c>
      <c r="E465" s="192" t="str">
        <f t="shared" si="49"/>
        <v>N/A</v>
      </c>
      <c r="F465" s="192" t="str">
        <f t="shared" si="50"/>
        <v xml:space="preserve"> </v>
      </c>
      <c r="G465" s="192">
        <f t="shared" si="51"/>
        <v>0</v>
      </c>
      <c r="H465" s="192">
        <f t="shared" si="52"/>
        <v>0</v>
      </c>
      <c r="I465" s="192" t="s">
        <v>1182</v>
      </c>
      <c r="J465" s="190">
        <f t="shared" si="53"/>
        <v>0</v>
      </c>
    </row>
    <row r="466" spans="1:10" x14ac:dyDescent="0.2">
      <c r="A466" s="63">
        <f>'Data Catalogue 2023_RSS'!A467</f>
        <v>465</v>
      </c>
      <c r="B466" s="63" t="str">
        <f>'Data Catalogue 2023_RSS'!D467</f>
        <v>115.19</v>
      </c>
      <c r="C466" s="63" t="str">
        <f>'Data Catalogue 2023_Excel'!T467</f>
        <v>Periodic</v>
      </c>
      <c r="D466" s="192" t="str">
        <f t="shared" si="48"/>
        <v>N/A</v>
      </c>
      <c r="E466" s="192" t="str">
        <f t="shared" si="49"/>
        <v>N/A</v>
      </c>
      <c r="F466" s="192" t="str">
        <f t="shared" si="50"/>
        <v xml:space="preserve"> </v>
      </c>
      <c r="G466" s="192">
        <f t="shared" si="51"/>
        <v>0</v>
      </c>
      <c r="H466" s="192">
        <f t="shared" si="52"/>
        <v>0</v>
      </c>
      <c r="I466" s="192" t="s">
        <v>1182</v>
      </c>
      <c r="J466" s="190">
        <f t="shared" si="53"/>
        <v>0</v>
      </c>
    </row>
    <row r="467" spans="1:10" x14ac:dyDescent="0.2">
      <c r="A467" s="63">
        <f>'Data Catalogue 2023_RSS'!A468</f>
        <v>466</v>
      </c>
      <c r="B467" s="63" t="str">
        <f>'Data Catalogue 2023_RSS'!D468</f>
        <v>115.20</v>
      </c>
      <c r="C467" s="63" t="str">
        <f>'Data Catalogue 2023_Excel'!T468</f>
        <v>Periodic</v>
      </c>
      <c r="D467" s="192" t="str">
        <f t="shared" si="48"/>
        <v>N/A</v>
      </c>
      <c r="E467" s="192" t="str">
        <f t="shared" si="49"/>
        <v>N/A</v>
      </c>
      <c r="F467" s="192" t="str">
        <f t="shared" si="50"/>
        <v xml:space="preserve"> </v>
      </c>
      <c r="G467" s="192">
        <f t="shared" si="51"/>
        <v>0</v>
      </c>
      <c r="H467" s="192">
        <f t="shared" si="52"/>
        <v>0</v>
      </c>
      <c r="I467" s="192" t="s">
        <v>1182</v>
      </c>
      <c r="J467" s="190">
        <f t="shared" si="53"/>
        <v>0</v>
      </c>
    </row>
    <row r="468" spans="1:10" x14ac:dyDescent="0.2">
      <c r="A468" s="63">
        <f>'Data Catalogue 2023_RSS'!A469</f>
        <v>467</v>
      </c>
      <c r="B468" s="63" t="str">
        <f>'Data Catalogue 2023_RSS'!D469</f>
        <v>116.1</v>
      </c>
      <c r="C468" s="63" t="str">
        <f>'Data Catalogue 2023_Excel'!T469</f>
        <v>Not available</v>
      </c>
      <c r="D468" s="192" t="str">
        <f t="shared" si="48"/>
        <v>N/A</v>
      </c>
      <c r="E468" s="192" t="str">
        <f t="shared" si="49"/>
        <v>N/A</v>
      </c>
      <c r="F468" s="192" t="str">
        <f t="shared" si="50"/>
        <v xml:space="preserve"> </v>
      </c>
      <c r="G468" s="192">
        <f t="shared" si="51"/>
        <v>0</v>
      </c>
      <c r="H468" s="192">
        <f t="shared" si="52"/>
        <v>0</v>
      </c>
      <c r="I468" s="192" t="s">
        <v>1182</v>
      </c>
      <c r="J468" s="190">
        <f t="shared" si="53"/>
        <v>0</v>
      </c>
    </row>
    <row r="469" spans="1:10" x14ac:dyDescent="0.2">
      <c r="A469" s="63">
        <f>'Data Catalogue 2023_RSS'!A470</f>
        <v>468</v>
      </c>
      <c r="B469" s="63" t="str">
        <f>'Data Catalogue 2023_RSS'!D470</f>
        <v>116.2</v>
      </c>
      <c r="C469" s="63" t="str">
        <f>'Data Catalogue 2023_Excel'!T470</f>
        <v>Not available</v>
      </c>
      <c r="D469" s="192" t="str">
        <f t="shared" si="48"/>
        <v>N/A</v>
      </c>
      <c r="E469" s="192" t="str">
        <f t="shared" si="49"/>
        <v>N/A</v>
      </c>
      <c r="F469" s="192" t="str">
        <f t="shared" si="50"/>
        <v xml:space="preserve"> </v>
      </c>
      <c r="G469" s="192">
        <f t="shared" si="51"/>
        <v>0</v>
      </c>
      <c r="H469" s="192">
        <f t="shared" si="52"/>
        <v>0</v>
      </c>
      <c r="I469" s="192" t="s">
        <v>1182</v>
      </c>
      <c r="J469" s="190">
        <f t="shared" si="53"/>
        <v>0</v>
      </c>
    </row>
    <row r="470" spans="1:10" x14ac:dyDescent="0.2">
      <c r="A470" s="63">
        <f>'Data Catalogue 2023_RSS'!A471</f>
        <v>469</v>
      </c>
      <c r="B470" s="63" t="str">
        <f>'Data Catalogue 2023_RSS'!D471</f>
        <v>116.3</v>
      </c>
      <c r="C470" s="63" t="str">
        <f>'Data Catalogue 2023_Excel'!T471</f>
        <v>Not available</v>
      </c>
      <c r="D470" s="192" t="str">
        <f t="shared" si="48"/>
        <v>N/A</v>
      </c>
      <c r="E470" s="192" t="str">
        <f t="shared" si="49"/>
        <v>N/A</v>
      </c>
      <c r="F470" s="192" t="str">
        <f t="shared" si="50"/>
        <v xml:space="preserve"> </v>
      </c>
      <c r="G470" s="192">
        <f t="shared" si="51"/>
        <v>0</v>
      </c>
      <c r="H470" s="192">
        <f t="shared" si="52"/>
        <v>0</v>
      </c>
      <c r="I470" s="192" t="s">
        <v>1471</v>
      </c>
      <c r="J470" s="190">
        <f t="shared" si="53"/>
        <v>0</v>
      </c>
    </row>
    <row r="471" spans="1:10" x14ac:dyDescent="0.2">
      <c r="A471" s="63">
        <f>'Data Catalogue 2023_RSS'!A472</f>
        <v>470</v>
      </c>
      <c r="B471" s="63" t="str">
        <f>'Data Catalogue 2023_RSS'!D472</f>
        <v>116.4</v>
      </c>
      <c r="C471" s="63">
        <f>'Data Catalogue 2023_Excel'!T472</f>
        <v>2022</v>
      </c>
      <c r="D471" s="192">
        <f t="shared" si="48"/>
        <v>2022</v>
      </c>
      <c r="E471" s="192">
        <f t="shared" si="49"/>
        <v>2022</v>
      </c>
      <c r="F471" s="192" t="str">
        <f t="shared" si="50"/>
        <v xml:space="preserve"> </v>
      </c>
      <c r="G471" s="192">
        <f t="shared" si="51"/>
        <v>2022</v>
      </c>
      <c r="H471" s="192">
        <f t="shared" si="52"/>
        <v>2022</v>
      </c>
      <c r="I471" s="192" t="s">
        <v>1486</v>
      </c>
      <c r="J471" s="190">
        <f t="shared" si="53"/>
        <v>1</v>
      </c>
    </row>
    <row r="472" spans="1:10" x14ac:dyDescent="0.2">
      <c r="A472" s="63">
        <f>'Data Catalogue 2023_RSS'!A473</f>
        <v>471</v>
      </c>
      <c r="B472" s="63" t="str">
        <f>'Data Catalogue 2023_RSS'!D473</f>
        <v>116.5</v>
      </c>
      <c r="C472" s="63">
        <f>'Data Catalogue 2023_Excel'!T473</f>
        <v>2023</v>
      </c>
      <c r="D472" s="192">
        <f t="shared" si="48"/>
        <v>2023</v>
      </c>
      <c r="E472" s="192">
        <f t="shared" si="49"/>
        <v>2023</v>
      </c>
      <c r="F472" s="192" t="str">
        <f t="shared" si="50"/>
        <v xml:space="preserve"> </v>
      </c>
      <c r="G472" s="192">
        <f t="shared" si="51"/>
        <v>2023</v>
      </c>
      <c r="H472" s="192">
        <f t="shared" si="52"/>
        <v>2023</v>
      </c>
      <c r="I472" s="192" t="s">
        <v>1485</v>
      </c>
      <c r="J472" s="190">
        <f t="shared" si="53"/>
        <v>1</v>
      </c>
    </row>
    <row r="473" spans="1:10" x14ac:dyDescent="0.2">
      <c r="A473" s="63">
        <f>'Data Catalogue 2023_RSS'!A474</f>
        <v>472</v>
      </c>
      <c r="B473" s="63" t="str">
        <f>'Data Catalogue 2023_RSS'!D474</f>
        <v>116.6</v>
      </c>
      <c r="C473" s="63" t="str">
        <f>'Data Catalogue 2023_Excel'!T474</f>
        <v>Not available</v>
      </c>
      <c r="D473" s="192" t="str">
        <f t="shared" si="48"/>
        <v>N/A</v>
      </c>
      <c r="E473" s="192" t="str">
        <f t="shared" si="49"/>
        <v>N/A</v>
      </c>
      <c r="F473" s="192" t="str">
        <f t="shared" si="50"/>
        <v xml:space="preserve"> </v>
      </c>
      <c r="G473" s="192">
        <f t="shared" si="51"/>
        <v>0</v>
      </c>
      <c r="H473" s="192">
        <f t="shared" si="52"/>
        <v>0</v>
      </c>
      <c r="I473" s="192" t="s">
        <v>1486</v>
      </c>
      <c r="J473" s="190">
        <f t="shared" si="53"/>
        <v>0</v>
      </c>
    </row>
    <row r="474" spans="1:10" x14ac:dyDescent="0.2">
      <c r="A474" s="63">
        <f>'Data Catalogue 2023_RSS'!A475</f>
        <v>473</v>
      </c>
      <c r="B474" s="63" t="str">
        <f>'Data Catalogue 2023_RSS'!D475</f>
        <v>117.1</v>
      </c>
      <c r="C474" s="63" t="str">
        <f>'Data Catalogue 2023_Excel'!T475</f>
        <v>Not available</v>
      </c>
      <c r="D474" s="192" t="str">
        <f t="shared" si="48"/>
        <v>N/A</v>
      </c>
      <c r="E474" s="192" t="str">
        <f t="shared" si="49"/>
        <v>N/A</v>
      </c>
      <c r="F474" s="192" t="str">
        <f t="shared" si="50"/>
        <v xml:space="preserve"> </v>
      </c>
      <c r="G474" s="192">
        <f t="shared" si="51"/>
        <v>0</v>
      </c>
      <c r="H474" s="192">
        <f t="shared" si="52"/>
        <v>0</v>
      </c>
      <c r="I474" s="192" t="s">
        <v>1471</v>
      </c>
      <c r="J474" s="190">
        <f t="shared" si="53"/>
        <v>0</v>
      </c>
    </row>
    <row r="475" spans="1:10" x14ac:dyDescent="0.2">
      <c r="A475" s="63">
        <f>'Data Catalogue 2023_RSS'!A476</f>
        <v>474</v>
      </c>
      <c r="B475" s="63" t="str">
        <f>'Data Catalogue 2023_RSS'!D476</f>
        <v>118.1</v>
      </c>
      <c r="C475" s="63" t="str">
        <f>'Data Catalogue 2023_Excel'!T476</f>
        <v>1970 - current</v>
      </c>
      <c r="D475" s="192">
        <f t="shared" si="48"/>
        <v>1970</v>
      </c>
      <c r="E475" s="192">
        <f t="shared" si="49"/>
        <v>2023</v>
      </c>
      <c r="F475" s="192" t="str">
        <f t="shared" si="50"/>
        <v xml:space="preserve"> </v>
      </c>
      <c r="G475" s="192">
        <f t="shared" si="51"/>
        <v>1970</v>
      </c>
      <c r="H475" s="192">
        <f t="shared" si="52"/>
        <v>2023</v>
      </c>
      <c r="I475" s="192" t="s">
        <v>1182</v>
      </c>
      <c r="J475" s="190">
        <f t="shared" si="53"/>
        <v>54</v>
      </c>
    </row>
    <row r="476" spans="1:10" x14ac:dyDescent="0.2">
      <c r="A476" s="63">
        <f>'Data Catalogue 2023_RSS'!A477</f>
        <v>475</v>
      </c>
      <c r="B476" s="63" t="str">
        <f>'Data Catalogue 2023_RSS'!D477</f>
        <v>119.1</v>
      </c>
      <c r="C476" s="63" t="str">
        <f>'Data Catalogue 2023_Excel'!T477</f>
        <v>Not available</v>
      </c>
      <c r="D476" s="192" t="str">
        <f t="shared" si="48"/>
        <v>N/A</v>
      </c>
      <c r="E476" s="192" t="str">
        <f t="shared" si="49"/>
        <v>N/A</v>
      </c>
      <c r="F476" s="192" t="str">
        <f t="shared" si="50"/>
        <v xml:space="preserve"> </v>
      </c>
      <c r="G476" s="192">
        <f t="shared" si="51"/>
        <v>0</v>
      </c>
      <c r="H476" s="192">
        <f t="shared" si="52"/>
        <v>0</v>
      </c>
      <c r="I476" s="192" t="s">
        <v>1471</v>
      </c>
      <c r="J476" s="190">
        <f t="shared" si="53"/>
        <v>0</v>
      </c>
    </row>
    <row r="477" spans="1:10" x14ac:dyDescent="0.2">
      <c r="A477" s="63">
        <f>'Data Catalogue 2023_RSS'!A478</f>
        <v>476</v>
      </c>
      <c r="B477" s="63" t="str">
        <f>'Data Catalogue 2023_RSS'!D478</f>
        <v>120.1</v>
      </c>
      <c r="C477" s="63" t="str">
        <f>'Data Catalogue 2023_Excel'!T478</f>
        <v>Not available</v>
      </c>
      <c r="D477" s="192" t="str">
        <f t="shared" si="48"/>
        <v>N/A</v>
      </c>
      <c r="E477" s="192" t="str">
        <f t="shared" si="49"/>
        <v>N/A</v>
      </c>
      <c r="F477" s="192" t="str">
        <f t="shared" si="50"/>
        <v xml:space="preserve"> </v>
      </c>
      <c r="G477" s="192">
        <f t="shared" si="51"/>
        <v>0</v>
      </c>
      <c r="H477" s="192">
        <f t="shared" si="52"/>
        <v>0</v>
      </c>
      <c r="I477" s="192" t="s">
        <v>1485</v>
      </c>
      <c r="J477" s="190">
        <f t="shared" si="53"/>
        <v>0</v>
      </c>
    </row>
    <row r="478" spans="1:10" x14ac:dyDescent="0.2">
      <c r="A478" s="63">
        <f>'Data Catalogue 2023_RSS'!A479</f>
        <v>477</v>
      </c>
      <c r="B478" s="63" t="str">
        <f>'Data Catalogue 2023_RSS'!D479</f>
        <v>121.1</v>
      </c>
      <c r="C478" s="63" t="str">
        <f>'Data Catalogue 2023_Excel'!T479</f>
        <v>Not available</v>
      </c>
      <c r="D478" s="192" t="str">
        <f t="shared" si="48"/>
        <v>N/A</v>
      </c>
      <c r="E478" s="192" t="str">
        <f t="shared" si="49"/>
        <v>N/A</v>
      </c>
      <c r="F478" s="192" t="str">
        <f t="shared" si="50"/>
        <v xml:space="preserve"> </v>
      </c>
      <c r="G478" s="192">
        <f t="shared" si="51"/>
        <v>0</v>
      </c>
      <c r="H478" s="192">
        <f t="shared" si="52"/>
        <v>0</v>
      </c>
      <c r="I478" s="192" t="s">
        <v>1485</v>
      </c>
      <c r="J478" s="190">
        <f t="shared" si="53"/>
        <v>0</v>
      </c>
    </row>
    <row r="479" spans="1:10" x14ac:dyDescent="0.2">
      <c r="A479" s="63">
        <f>'Data Catalogue 2023_RSS'!A480</f>
        <v>478</v>
      </c>
      <c r="B479" s="63" t="str">
        <f>'Data Catalogue 2023_RSS'!D480</f>
        <v>121.2</v>
      </c>
      <c r="C479" s="63" t="str">
        <f>'Data Catalogue 2023_Excel'!T480</f>
        <v>Not available</v>
      </c>
      <c r="D479" s="192" t="str">
        <f t="shared" si="48"/>
        <v>N/A</v>
      </c>
      <c r="E479" s="192" t="str">
        <f t="shared" si="49"/>
        <v>N/A</v>
      </c>
      <c r="F479" s="192" t="str">
        <f t="shared" si="50"/>
        <v xml:space="preserve"> </v>
      </c>
      <c r="G479" s="192">
        <f t="shared" si="51"/>
        <v>0</v>
      </c>
      <c r="H479" s="192">
        <f t="shared" si="52"/>
        <v>0</v>
      </c>
      <c r="I479" s="192" t="s">
        <v>1474</v>
      </c>
      <c r="J479" s="190">
        <f t="shared" si="53"/>
        <v>0</v>
      </c>
    </row>
    <row r="480" spans="1:10" x14ac:dyDescent="0.2">
      <c r="A480" s="63">
        <f>'Data Catalogue 2023_RSS'!A481</f>
        <v>479</v>
      </c>
      <c r="B480" s="63" t="str">
        <f>'Data Catalogue 2023_RSS'!D481</f>
        <v>122.1</v>
      </c>
      <c r="C480" s="63" t="str">
        <f>'Data Catalogue 2023_Excel'!T481</f>
        <v>Not available</v>
      </c>
      <c r="D480" s="192" t="str">
        <f t="shared" si="48"/>
        <v>N/A</v>
      </c>
      <c r="E480" s="192" t="str">
        <f t="shared" si="49"/>
        <v>N/A</v>
      </c>
      <c r="F480" s="192" t="str">
        <f t="shared" si="50"/>
        <v xml:space="preserve"> </v>
      </c>
      <c r="G480" s="192">
        <f t="shared" si="51"/>
        <v>0</v>
      </c>
      <c r="H480" s="192">
        <f t="shared" si="52"/>
        <v>0</v>
      </c>
      <c r="I480" s="192" t="s">
        <v>1485</v>
      </c>
      <c r="J480" s="190">
        <f t="shared" si="53"/>
        <v>0</v>
      </c>
    </row>
    <row r="481" spans="1:10" x14ac:dyDescent="0.2">
      <c r="A481" s="63">
        <f>'Data Catalogue 2023_RSS'!A482</f>
        <v>480</v>
      </c>
      <c r="B481" s="63" t="str">
        <f>'Data Catalogue 2023_RSS'!D482</f>
        <v>122.2</v>
      </c>
      <c r="C481" s="63" t="str">
        <f>'Data Catalogue 2023_Excel'!T482</f>
        <v>Not available</v>
      </c>
      <c r="D481" s="192" t="str">
        <f t="shared" si="48"/>
        <v>N/A</v>
      </c>
      <c r="E481" s="192" t="str">
        <f t="shared" si="49"/>
        <v>N/A</v>
      </c>
      <c r="F481" s="192" t="str">
        <f t="shared" si="50"/>
        <v xml:space="preserve"> </v>
      </c>
      <c r="G481" s="192">
        <f t="shared" si="51"/>
        <v>0</v>
      </c>
      <c r="H481" s="192">
        <f t="shared" si="52"/>
        <v>0</v>
      </c>
      <c r="I481" s="192" t="s">
        <v>1182</v>
      </c>
      <c r="J481" s="190">
        <f t="shared" si="53"/>
        <v>0</v>
      </c>
    </row>
    <row r="482" spans="1:10" x14ac:dyDescent="0.2">
      <c r="A482" s="63">
        <f>'Data Catalogue 2023_RSS'!A483</f>
        <v>481</v>
      </c>
      <c r="B482" s="63" t="str">
        <f>'Data Catalogue 2023_RSS'!D483</f>
        <v>122.3</v>
      </c>
      <c r="C482" s="63" t="str">
        <f>'Data Catalogue 2023_Excel'!T483</f>
        <v>Not available</v>
      </c>
      <c r="D482" s="192" t="str">
        <f t="shared" si="48"/>
        <v>N/A</v>
      </c>
      <c r="E482" s="192" t="str">
        <f t="shared" si="49"/>
        <v>N/A</v>
      </c>
      <c r="F482" s="192" t="str">
        <f t="shared" si="50"/>
        <v xml:space="preserve"> </v>
      </c>
      <c r="G482" s="192">
        <f t="shared" si="51"/>
        <v>0</v>
      </c>
      <c r="H482" s="192">
        <f t="shared" si="52"/>
        <v>0</v>
      </c>
      <c r="I482" s="192" t="s">
        <v>1182</v>
      </c>
      <c r="J482" s="190">
        <f t="shared" si="53"/>
        <v>0</v>
      </c>
    </row>
    <row r="483" spans="1:10" x14ac:dyDescent="0.2">
      <c r="A483" s="63">
        <f>'Data Catalogue 2023_RSS'!A484</f>
        <v>482</v>
      </c>
      <c r="B483" s="63" t="str">
        <f>'Data Catalogue 2023_RSS'!D484</f>
        <v>122.4</v>
      </c>
      <c r="C483" s="63" t="str">
        <f>'Data Catalogue 2023_Excel'!T484</f>
        <v>Not available</v>
      </c>
      <c r="D483" s="192" t="str">
        <f t="shared" si="48"/>
        <v>N/A</v>
      </c>
      <c r="E483" s="192" t="str">
        <f t="shared" si="49"/>
        <v>N/A</v>
      </c>
      <c r="F483" s="192" t="str">
        <f t="shared" si="50"/>
        <v xml:space="preserve"> </v>
      </c>
      <c r="G483" s="192">
        <f t="shared" si="51"/>
        <v>0</v>
      </c>
      <c r="H483" s="192">
        <f t="shared" si="52"/>
        <v>0</v>
      </c>
      <c r="I483" s="192" t="s">
        <v>1182</v>
      </c>
      <c r="J483" s="190">
        <f t="shared" si="53"/>
        <v>0</v>
      </c>
    </row>
    <row r="484" spans="1:10" x14ac:dyDescent="0.2">
      <c r="A484" s="63">
        <f>'Data Catalogue 2023_RSS'!A485</f>
        <v>483</v>
      </c>
      <c r="B484" s="63" t="str">
        <f>'Data Catalogue 2023_RSS'!D485</f>
        <v>123.1</v>
      </c>
      <c r="C484" s="63" t="str">
        <f>'Data Catalogue 2023_Excel'!T485</f>
        <v>2021 - 2022</v>
      </c>
      <c r="D484" s="192">
        <f t="shared" si="48"/>
        <v>2021</v>
      </c>
      <c r="E484" s="192">
        <f t="shared" si="49"/>
        <v>2022</v>
      </c>
      <c r="F484" s="192" t="str">
        <f t="shared" si="50"/>
        <v xml:space="preserve"> </v>
      </c>
      <c r="G484" s="192">
        <f t="shared" si="51"/>
        <v>2021</v>
      </c>
      <c r="H484" s="192">
        <f t="shared" si="52"/>
        <v>2022</v>
      </c>
      <c r="I484" s="192" t="s">
        <v>1474</v>
      </c>
      <c r="J484" s="190">
        <f t="shared" si="53"/>
        <v>2</v>
      </c>
    </row>
    <row r="485" spans="1:10" x14ac:dyDescent="0.2">
      <c r="A485" s="63">
        <f>'Data Catalogue 2023_RSS'!A486</f>
        <v>484</v>
      </c>
      <c r="B485" s="63" t="str">
        <f>'Data Catalogue 2023_RSS'!D486</f>
        <v>123.2</v>
      </c>
      <c r="C485" s="63" t="str">
        <f>'Data Catalogue 2023_Excel'!T486</f>
        <v>Not available</v>
      </c>
      <c r="D485" s="192" t="str">
        <f t="shared" si="48"/>
        <v>N/A</v>
      </c>
      <c r="E485" s="192" t="str">
        <f t="shared" si="49"/>
        <v>N/A</v>
      </c>
      <c r="F485" s="192" t="str">
        <f t="shared" si="50"/>
        <v xml:space="preserve"> </v>
      </c>
      <c r="G485" s="192">
        <f t="shared" si="51"/>
        <v>0</v>
      </c>
      <c r="H485" s="192">
        <f t="shared" si="52"/>
        <v>0</v>
      </c>
      <c r="I485" s="192" t="s">
        <v>1182</v>
      </c>
      <c r="J485" s="190">
        <f t="shared" si="53"/>
        <v>0</v>
      </c>
    </row>
    <row r="486" spans="1:10" x14ac:dyDescent="0.2">
      <c r="A486" s="63">
        <f>'Data Catalogue 2023_RSS'!A487</f>
        <v>485</v>
      </c>
      <c r="B486" s="63" t="str">
        <f>'Data Catalogue 2023_RSS'!D487</f>
        <v>123.3</v>
      </c>
      <c r="C486" s="63" t="str">
        <f>'Data Catalogue 2023_Excel'!T487</f>
        <v>Not available</v>
      </c>
      <c r="D486" s="192" t="str">
        <f t="shared" si="48"/>
        <v>N/A</v>
      </c>
      <c r="E486" s="192" t="str">
        <f t="shared" si="49"/>
        <v>N/A</v>
      </c>
      <c r="F486" s="192" t="str">
        <f t="shared" si="50"/>
        <v xml:space="preserve"> </v>
      </c>
      <c r="G486" s="192">
        <f t="shared" si="51"/>
        <v>0</v>
      </c>
      <c r="H486" s="192">
        <f t="shared" si="52"/>
        <v>0</v>
      </c>
      <c r="I486" s="192" t="s">
        <v>1485</v>
      </c>
      <c r="J486" s="190">
        <f t="shared" si="53"/>
        <v>0</v>
      </c>
    </row>
    <row r="487" spans="1:10" x14ac:dyDescent="0.2">
      <c r="A487" s="63">
        <f>'Data Catalogue 2023_RSS'!A488</f>
        <v>486</v>
      </c>
      <c r="B487" s="63" t="str">
        <f>'Data Catalogue 2023_RSS'!D488</f>
        <v>123.4</v>
      </c>
      <c r="C487" s="63" t="str">
        <f>'Data Catalogue 2023_Excel'!T488</f>
        <v>Not available</v>
      </c>
      <c r="D487" s="192" t="str">
        <f t="shared" si="48"/>
        <v>N/A</v>
      </c>
      <c r="E487" s="192" t="str">
        <f t="shared" si="49"/>
        <v>N/A</v>
      </c>
      <c r="F487" s="192" t="str">
        <f t="shared" si="50"/>
        <v xml:space="preserve"> </v>
      </c>
      <c r="G487" s="192">
        <f t="shared" si="51"/>
        <v>0</v>
      </c>
      <c r="H487" s="192">
        <f t="shared" si="52"/>
        <v>0</v>
      </c>
      <c r="I487" s="192" t="s">
        <v>1485</v>
      </c>
      <c r="J487" s="190">
        <f t="shared" si="53"/>
        <v>0</v>
      </c>
    </row>
    <row r="488" spans="1:10" x14ac:dyDescent="0.2">
      <c r="A488" s="63">
        <f>'Data Catalogue 2023_RSS'!A489</f>
        <v>487</v>
      </c>
      <c r="B488" s="63" t="str">
        <f>'Data Catalogue 2023_RSS'!D489</f>
        <v>123.5</v>
      </c>
      <c r="C488" s="63" t="str">
        <f>'Data Catalogue 2023_Excel'!T489</f>
        <v>Not available</v>
      </c>
      <c r="D488" s="192" t="str">
        <f t="shared" si="48"/>
        <v>N/A</v>
      </c>
      <c r="E488" s="192" t="str">
        <f t="shared" si="49"/>
        <v>N/A</v>
      </c>
      <c r="F488" s="192" t="str">
        <f t="shared" si="50"/>
        <v xml:space="preserve"> </v>
      </c>
      <c r="G488" s="192">
        <f t="shared" si="51"/>
        <v>0</v>
      </c>
      <c r="H488" s="192">
        <f t="shared" si="52"/>
        <v>0</v>
      </c>
      <c r="I488" s="192" t="s">
        <v>1485</v>
      </c>
      <c r="J488" s="190">
        <f t="shared" si="53"/>
        <v>0</v>
      </c>
    </row>
    <row r="489" spans="1:10" x14ac:dyDescent="0.2">
      <c r="A489" s="63">
        <f>'Data Catalogue 2023_RSS'!A490</f>
        <v>488</v>
      </c>
      <c r="B489" s="63" t="str">
        <f>'Data Catalogue 2023_RSS'!D490</f>
        <v>123.6</v>
      </c>
      <c r="C489" s="63" t="str">
        <f>'Data Catalogue 2023_Excel'!T490</f>
        <v>Not available</v>
      </c>
      <c r="D489" s="192" t="str">
        <f t="shared" si="48"/>
        <v>N/A</v>
      </c>
      <c r="E489" s="192" t="str">
        <f t="shared" si="49"/>
        <v>N/A</v>
      </c>
      <c r="F489" s="192" t="str">
        <f t="shared" si="50"/>
        <v xml:space="preserve"> </v>
      </c>
      <c r="G489" s="192">
        <f t="shared" si="51"/>
        <v>0</v>
      </c>
      <c r="H489" s="192">
        <f t="shared" si="52"/>
        <v>0</v>
      </c>
      <c r="I489" s="192" t="s">
        <v>1485</v>
      </c>
      <c r="J489" s="190">
        <f t="shared" si="53"/>
        <v>0</v>
      </c>
    </row>
    <row r="490" spans="1:10" x14ac:dyDescent="0.2">
      <c r="A490" s="63">
        <f>'Data Catalogue 2023_RSS'!A491</f>
        <v>489</v>
      </c>
      <c r="B490" s="63" t="str">
        <f>'Data Catalogue 2023_RSS'!D491</f>
        <v>124.1</v>
      </c>
      <c r="C490" s="63" t="str">
        <f>'Data Catalogue 2023_Excel'!T491</f>
        <v>Not available</v>
      </c>
      <c r="D490" s="192" t="str">
        <f t="shared" si="48"/>
        <v>N/A</v>
      </c>
      <c r="E490" s="192" t="str">
        <f t="shared" si="49"/>
        <v>N/A</v>
      </c>
      <c r="F490" s="192" t="str">
        <f t="shared" si="50"/>
        <v xml:space="preserve"> </v>
      </c>
      <c r="G490" s="192">
        <f t="shared" si="51"/>
        <v>0</v>
      </c>
      <c r="H490" s="192">
        <f t="shared" si="52"/>
        <v>0</v>
      </c>
      <c r="I490" s="192" t="s">
        <v>1485</v>
      </c>
      <c r="J490" s="190">
        <f t="shared" si="53"/>
        <v>0</v>
      </c>
    </row>
    <row r="491" spans="1:10" x14ac:dyDescent="0.2">
      <c r="A491" s="63">
        <f>'Data Catalogue 2023_RSS'!A492</f>
        <v>490</v>
      </c>
      <c r="B491" s="63" t="str">
        <f>'Data Catalogue 2023_RSS'!D492</f>
        <v>124.2</v>
      </c>
      <c r="C491" s="63" t="str">
        <f>'Data Catalogue 2023_Excel'!T492</f>
        <v>Not available</v>
      </c>
      <c r="D491" s="192" t="str">
        <f t="shared" si="48"/>
        <v>N/A</v>
      </c>
      <c r="E491" s="192" t="str">
        <f t="shared" si="49"/>
        <v>N/A</v>
      </c>
      <c r="F491" s="192" t="str">
        <f t="shared" si="50"/>
        <v xml:space="preserve"> </v>
      </c>
      <c r="G491" s="192">
        <f t="shared" si="51"/>
        <v>0</v>
      </c>
      <c r="H491" s="192">
        <f t="shared" si="52"/>
        <v>0</v>
      </c>
      <c r="I491" s="192" t="s">
        <v>1485</v>
      </c>
      <c r="J491" s="190">
        <f t="shared" si="53"/>
        <v>0</v>
      </c>
    </row>
    <row r="492" spans="1:10" x14ac:dyDescent="0.2">
      <c r="A492" s="63">
        <f>'Data Catalogue 2023_RSS'!A493</f>
        <v>491</v>
      </c>
      <c r="B492" s="63" t="str">
        <f>'Data Catalogue 2023_RSS'!D493</f>
        <v>124.3</v>
      </c>
      <c r="C492" s="63" t="str">
        <f>'Data Catalogue 2023_Excel'!T493</f>
        <v>Not available</v>
      </c>
      <c r="D492" s="192" t="str">
        <f t="shared" si="48"/>
        <v>N/A</v>
      </c>
      <c r="E492" s="192" t="str">
        <f t="shared" si="49"/>
        <v>N/A</v>
      </c>
      <c r="F492" s="192" t="str">
        <f t="shared" si="50"/>
        <v xml:space="preserve"> </v>
      </c>
      <c r="G492" s="192">
        <f t="shared" si="51"/>
        <v>0</v>
      </c>
      <c r="H492" s="192">
        <f t="shared" si="52"/>
        <v>0</v>
      </c>
      <c r="I492" s="192" t="s">
        <v>1485</v>
      </c>
      <c r="J492" s="190">
        <f t="shared" si="53"/>
        <v>0</v>
      </c>
    </row>
    <row r="493" spans="1:10" x14ac:dyDescent="0.2">
      <c r="A493" s="63">
        <f>'Data Catalogue 2023_RSS'!A494</f>
        <v>492</v>
      </c>
      <c r="B493" s="63" t="str">
        <f>'Data Catalogue 2023_RSS'!D494</f>
        <v>125.1</v>
      </c>
      <c r="C493" s="63" t="str">
        <f>'Data Catalogue 2023_Excel'!T494</f>
        <v>Not available</v>
      </c>
      <c r="D493" s="192" t="str">
        <f t="shared" si="48"/>
        <v>N/A</v>
      </c>
      <c r="E493" s="192" t="str">
        <f t="shared" si="49"/>
        <v>N/A</v>
      </c>
      <c r="F493" s="192" t="str">
        <f t="shared" si="50"/>
        <v xml:space="preserve"> </v>
      </c>
      <c r="G493" s="192">
        <f t="shared" si="51"/>
        <v>0</v>
      </c>
      <c r="H493" s="192">
        <f t="shared" si="52"/>
        <v>0</v>
      </c>
      <c r="I493" s="192" t="s">
        <v>1485</v>
      </c>
      <c r="J493" s="190">
        <f t="shared" si="53"/>
        <v>0</v>
      </c>
    </row>
    <row r="494" spans="1:10" x14ac:dyDescent="0.2">
      <c r="A494" s="63">
        <f>'Data Catalogue 2023_RSS'!A495</f>
        <v>493</v>
      </c>
      <c r="B494" s="63" t="str">
        <f>'Data Catalogue 2023_RSS'!D495</f>
        <v>126.1</v>
      </c>
      <c r="C494" s="63" t="str">
        <f>'Data Catalogue 2023_Excel'!T495</f>
        <v>Not available</v>
      </c>
      <c r="D494" s="192">
        <v>2020</v>
      </c>
      <c r="E494" s="192">
        <v>2023</v>
      </c>
      <c r="F494" s="192" t="str">
        <f t="shared" si="50"/>
        <v xml:space="preserve"> </v>
      </c>
      <c r="G494" s="192">
        <f t="shared" si="51"/>
        <v>2020</v>
      </c>
      <c r="H494" s="192">
        <f t="shared" si="52"/>
        <v>2023</v>
      </c>
      <c r="I494" s="192" t="s">
        <v>1469</v>
      </c>
      <c r="J494" s="190">
        <f t="shared" si="53"/>
        <v>4</v>
      </c>
    </row>
    <row r="495" spans="1:10" x14ac:dyDescent="0.2">
      <c r="A495" s="63">
        <f>'Data Catalogue 2023_RSS'!A496</f>
        <v>494</v>
      </c>
      <c r="B495" s="63" t="str">
        <f>'Data Catalogue 2023_RSS'!D496</f>
        <v>126.2</v>
      </c>
      <c r="C495" s="63" t="str">
        <f>'Data Catalogue 2023_Excel'!T496</f>
        <v>Not available</v>
      </c>
      <c r="D495" s="192" t="str">
        <f t="shared" si="48"/>
        <v>N/A</v>
      </c>
      <c r="E495" s="192" t="str">
        <f t="shared" si="49"/>
        <v>N/A</v>
      </c>
      <c r="F495" s="192" t="str">
        <f t="shared" si="50"/>
        <v xml:space="preserve"> </v>
      </c>
      <c r="G495" s="192">
        <f t="shared" si="51"/>
        <v>0</v>
      </c>
      <c r="H495" s="192">
        <f t="shared" si="52"/>
        <v>0</v>
      </c>
      <c r="I495" s="192" t="s">
        <v>1485</v>
      </c>
      <c r="J495" s="190">
        <f t="shared" si="53"/>
        <v>0</v>
      </c>
    </row>
    <row r="496" spans="1:10" x14ac:dyDescent="0.2">
      <c r="A496" s="63">
        <f>'Data Catalogue 2023_RSS'!A497</f>
        <v>495</v>
      </c>
      <c r="B496" s="63" t="str">
        <f>'Data Catalogue 2023_RSS'!D497</f>
        <v>126.3</v>
      </c>
      <c r="C496" s="63" t="str">
        <f>'Data Catalogue 2023_Excel'!T497</f>
        <v>Not available</v>
      </c>
      <c r="D496" s="192" t="str">
        <f t="shared" ref="D496:D504" si="54">IFERROR(LEFT(C496,4)*1,"N/A")</f>
        <v>N/A</v>
      </c>
      <c r="E496" s="192" t="str">
        <f t="shared" ref="E496:E504" si="55">IF(D496="N/A","N/A",IF(RIGHT(C496,4)="rent",2023,RIGHT(C496,4)*1))</f>
        <v>N/A</v>
      </c>
      <c r="F496" s="192" t="str">
        <f t="shared" ref="F496:F504" si="56">IF(RIGHT(C496,3)="(f)",RIGHT(C496,7)," ")</f>
        <v xml:space="preserve"> </v>
      </c>
      <c r="G496" s="192">
        <f t="shared" ref="G496:G504" si="57">IFERROR(D496*1,0)</f>
        <v>0</v>
      </c>
      <c r="H496" s="192">
        <f t="shared" ref="H496:H504" si="58">IFERROR(IFERROR(E496*1,LEFT(F496,4)*1),0)</f>
        <v>0</v>
      </c>
      <c r="I496" s="192" t="s">
        <v>1485</v>
      </c>
      <c r="J496" s="190">
        <f t="shared" ref="J496:J504" si="59">IF(H496=0,0,H496-G496+1)</f>
        <v>0</v>
      </c>
    </row>
    <row r="497" spans="1:10" x14ac:dyDescent="0.2">
      <c r="A497" s="63">
        <f>'Data Catalogue 2023_RSS'!A498</f>
        <v>496</v>
      </c>
      <c r="B497" s="63" t="str">
        <f>'Data Catalogue 2023_RSS'!D498</f>
        <v>126.4</v>
      </c>
      <c r="C497" s="63" t="str">
        <f>'Data Catalogue 2023_Excel'!T498</f>
        <v>Not available</v>
      </c>
      <c r="D497" s="192" t="str">
        <f t="shared" si="54"/>
        <v>N/A</v>
      </c>
      <c r="E497" s="192" t="str">
        <f t="shared" si="55"/>
        <v>N/A</v>
      </c>
      <c r="F497" s="192" t="str">
        <f t="shared" si="56"/>
        <v xml:space="preserve"> </v>
      </c>
      <c r="G497" s="192">
        <f t="shared" si="57"/>
        <v>0</v>
      </c>
      <c r="H497" s="192">
        <f t="shared" si="58"/>
        <v>0</v>
      </c>
      <c r="I497" s="192" t="s">
        <v>1485</v>
      </c>
      <c r="J497" s="190">
        <f t="shared" si="59"/>
        <v>0</v>
      </c>
    </row>
    <row r="498" spans="1:10" x14ac:dyDescent="0.2">
      <c r="A498" s="63">
        <f>'Data Catalogue 2023_RSS'!A499</f>
        <v>497</v>
      </c>
      <c r="B498" s="63" t="str">
        <f>'Data Catalogue 2023_RSS'!D499</f>
        <v>127.1</v>
      </c>
      <c r="C498" s="63" t="str">
        <f>'Data Catalogue 2023_Excel'!T499</f>
        <v>2014-2022</v>
      </c>
      <c r="D498" s="192">
        <f t="shared" si="54"/>
        <v>2014</v>
      </c>
      <c r="E498" s="192">
        <f t="shared" si="55"/>
        <v>2022</v>
      </c>
      <c r="F498" s="192" t="str">
        <f t="shared" si="56"/>
        <v xml:space="preserve"> </v>
      </c>
      <c r="G498" s="192">
        <f t="shared" si="57"/>
        <v>2014</v>
      </c>
      <c r="H498" s="192">
        <f t="shared" si="58"/>
        <v>2022</v>
      </c>
      <c r="I498" s="192" t="s">
        <v>1485</v>
      </c>
      <c r="J498" s="190">
        <f t="shared" si="59"/>
        <v>9</v>
      </c>
    </row>
    <row r="499" spans="1:10" x14ac:dyDescent="0.2">
      <c r="A499" s="63">
        <f>'Data Catalogue 2023_RSS'!A500</f>
        <v>498</v>
      </c>
      <c r="B499" s="63" t="str">
        <f>'Data Catalogue 2023_RSS'!D500</f>
        <v>127.2</v>
      </c>
      <c r="C499" s="63" t="str">
        <f>'Data Catalogue 2023_Excel'!T500</f>
        <v>Varies</v>
      </c>
      <c r="D499" s="192" t="str">
        <f t="shared" si="54"/>
        <v>N/A</v>
      </c>
      <c r="E499" s="192" t="str">
        <f t="shared" si="55"/>
        <v>N/A</v>
      </c>
      <c r="F499" s="192" t="str">
        <f t="shared" si="56"/>
        <v xml:space="preserve"> </v>
      </c>
      <c r="G499" s="192">
        <f t="shared" si="57"/>
        <v>0</v>
      </c>
      <c r="H499" s="192">
        <f t="shared" si="58"/>
        <v>0</v>
      </c>
      <c r="I499" s="192" t="s">
        <v>1485</v>
      </c>
      <c r="J499" s="190">
        <f t="shared" si="59"/>
        <v>0</v>
      </c>
    </row>
    <row r="500" spans="1:10" x14ac:dyDescent="0.2">
      <c r="A500" s="63">
        <f>'Data Catalogue 2023_RSS'!A501</f>
        <v>499</v>
      </c>
      <c r="B500" s="63" t="str">
        <f>'Data Catalogue 2023_RSS'!D501</f>
        <v>127.3</v>
      </c>
      <c r="C500" s="63" t="str">
        <f>'Data Catalogue 2023_Excel'!T501</f>
        <v>2014-2022</v>
      </c>
      <c r="D500" s="192">
        <f t="shared" si="54"/>
        <v>2014</v>
      </c>
      <c r="E500" s="192">
        <f t="shared" si="55"/>
        <v>2022</v>
      </c>
      <c r="F500" s="192" t="str">
        <f t="shared" si="56"/>
        <v xml:space="preserve"> </v>
      </c>
      <c r="G500" s="192">
        <f t="shared" si="57"/>
        <v>2014</v>
      </c>
      <c r="H500" s="192">
        <f t="shared" si="58"/>
        <v>2022</v>
      </c>
      <c r="I500" s="192" t="s">
        <v>1485</v>
      </c>
      <c r="J500" s="190">
        <f t="shared" si="59"/>
        <v>9</v>
      </c>
    </row>
    <row r="501" spans="1:10" x14ac:dyDescent="0.2">
      <c r="A501" s="63">
        <f>'Data Catalogue 2023_RSS'!A502</f>
        <v>500</v>
      </c>
      <c r="B501" s="63" t="str">
        <f>'Data Catalogue 2023_RSS'!D502</f>
        <v>127.4</v>
      </c>
      <c r="C501" s="63">
        <f>'Data Catalogue 2023_Excel'!T502</f>
        <v>2021</v>
      </c>
      <c r="D501" s="192">
        <f t="shared" si="54"/>
        <v>2021</v>
      </c>
      <c r="E501" s="192">
        <f t="shared" si="55"/>
        <v>2021</v>
      </c>
      <c r="F501" s="192" t="str">
        <f t="shared" si="56"/>
        <v xml:space="preserve"> </v>
      </c>
      <c r="G501" s="192">
        <f t="shared" si="57"/>
        <v>2021</v>
      </c>
      <c r="H501" s="192">
        <f t="shared" si="58"/>
        <v>2021</v>
      </c>
      <c r="I501" s="192" t="s">
        <v>1485</v>
      </c>
      <c r="J501" s="190">
        <f t="shared" si="59"/>
        <v>1</v>
      </c>
    </row>
    <row r="502" spans="1:10" x14ac:dyDescent="0.2">
      <c r="A502" s="63">
        <f>'Data Catalogue 2023_RSS'!A503</f>
        <v>501</v>
      </c>
      <c r="B502" s="63" t="str">
        <f>'Data Catalogue 2023_RSS'!D503</f>
        <v>127.5</v>
      </c>
      <c r="C502" s="63" t="str">
        <f>'Data Catalogue 2023_Excel'!T503</f>
        <v>Varies</v>
      </c>
      <c r="D502" s="192" t="str">
        <f t="shared" si="54"/>
        <v>N/A</v>
      </c>
      <c r="E502" s="192" t="str">
        <f t="shared" si="55"/>
        <v>N/A</v>
      </c>
      <c r="F502" s="192" t="str">
        <f t="shared" si="56"/>
        <v xml:space="preserve"> </v>
      </c>
      <c r="G502" s="192">
        <f t="shared" si="57"/>
        <v>0</v>
      </c>
      <c r="H502" s="192">
        <f t="shared" si="58"/>
        <v>0</v>
      </c>
      <c r="I502" s="192" t="s">
        <v>1485</v>
      </c>
      <c r="J502" s="190">
        <f t="shared" si="59"/>
        <v>0</v>
      </c>
    </row>
    <row r="503" spans="1:10" x14ac:dyDescent="0.2">
      <c r="A503" s="63">
        <f>'Data Catalogue 2023_RSS'!A504</f>
        <v>502</v>
      </c>
      <c r="B503" s="63" t="str">
        <f>'Data Catalogue 2023_RSS'!D504</f>
        <v>128.1</v>
      </c>
      <c r="C503" s="63">
        <f>'Data Catalogue 2023_Excel'!T504</f>
        <v>2018</v>
      </c>
      <c r="D503" s="192">
        <f t="shared" si="54"/>
        <v>2018</v>
      </c>
      <c r="E503" s="192">
        <f t="shared" si="55"/>
        <v>2018</v>
      </c>
      <c r="F503" s="192" t="str">
        <f t="shared" si="56"/>
        <v xml:space="preserve"> </v>
      </c>
      <c r="G503" s="192">
        <f t="shared" si="57"/>
        <v>2018</v>
      </c>
      <c r="H503" s="192">
        <f t="shared" si="58"/>
        <v>2018</v>
      </c>
      <c r="I503" s="192" t="s">
        <v>1485</v>
      </c>
      <c r="J503" s="190">
        <f t="shared" si="59"/>
        <v>1</v>
      </c>
    </row>
    <row r="504" spans="1:10" x14ac:dyDescent="0.2">
      <c r="A504" s="63">
        <f>'Data Catalogue 2023_RSS'!A505</f>
        <v>503</v>
      </c>
      <c r="B504" s="63" t="str">
        <f>'Data Catalogue 2023_RSS'!D505</f>
        <v>128.2</v>
      </c>
      <c r="C504" s="63">
        <f>'Data Catalogue 2023_Excel'!T505</f>
        <v>2023</v>
      </c>
      <c r="D504" s="192">
        <f t="shared" si="54"/>
        <v>2023</v>
      </c>
      <c r="E504" s="192">
        <f t="shared" si="55"/>
        <v>2023</v>
      </c>
      <c r="F504" s="192" t="str">
        <f t="shared" si="56"/>
        <v xml:space="preserve"> </v>
      </c>
      <c r="G504" s="192">
        <f t="shared" si="57"/>
        <v>2023</v>
      </c>
      <c r="H504" s="192">
        <f t="shared" si="58"/>
        <v>2023</v>
      </c>
      <c r="I504" s="192" t="s">
        <v>1485</v>
      </c>
      <c r="J504" s="190">
        <f t="shared" si="59"/>
        <v>1</v>
      </c>
    </row>
  </sheetData>
  <autoFilter ref="A1:L495" xr:uid="{6CA1C703-6383-4416-9DA5-E0262EC754F5}"/>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CED4F-BCE8-44D3-B504-F578E2501DFE}">
  <sheetPr>
    <tabColor theme="7" tint="0.79998168889431442"/>
  </sheetPr>
  <dimension ref="A1"/>
  <sheetViews>
    <sheetView workbookViewId="0"/>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4C6C9-C33D-4D70-91AC-542DE09BAAE7}">
  <sheetPr>
    <tabColor theme="7" tint="0.79998168889431442"/>
  </sheetPr>
  <dimension ref="A1:Y59"/>
  <sheetViews>
    <sheetView zoomScale="70" zoomScaleNormal="70" workbookViewId="0">
      <selection activeCell="C22" sqref="C22:P25"/>
    </sheetView>
  </sheetViews>
  <sheetFormatPr defaultColWidth="8.7109375" defaultRowHeight="14.25" x14ac:dyDescent="0.2"/>
  <cols>
    <col min="1" max="1" width="9.5703125" style="160" customWidth="1"/>
    <col min="2" max="2" width="16.42578125" style="158" customWidth="1"/>
    <col min="3" max="25" width="8.7109375" style="158"/>
    <col min="26" max="16384" width="8.7109375" style="63"/>
  </cols>
  <sheetData>
    <row r="1" spans="1:16" ht="28.5" thickBot="1" x14ac:dyDescent="0.25">
      <c r="A1" s="159" t="s">
        <v>9</v>
      </c>
      <c r="B1" s="1" t="s">
        <v>0</v>
      </c>
      <c r="C1" s="2"/>
      <c r="E1" s="2"/>
      <c r="F1" s="88"/>
      <c r="G1" s="2"/>
      <c r="H1" s="88"/>
      <c r="I1" s="2"/>
      <c r="J1" s="2"/>
      <c r="L1" s="2"/>
      <c r="M1" s="2"/>
      <c r="N1" s="2"/>
      <c r="O1" s="2"/>
      <c r="P1" s="2"/>
    </row>
    <row r="2" spans="1:16" ht="23.25" x14ac:dyDescent="0.2">
      <c r="B2" s="4" t="s">
        <v>1692</v>
      </c>
      <c r="C2" s="2"/>
      <c r="E2" s="2"/>
      <c r="F2" s="88"/>
      <c r="G2" s="2"/>
      <c r="H2" s="88"/>
      <c r="I2" s="2"/>
      <c r="J2" s="2"/>
      <c r="K2" s="2"/>
      <c r="L2" s="2"/>
      <c r="M2" s="2"/>
      <c r="N2" s="2"/>
      <c r="O2" s="2"/>
      <c r="P2" s="2"/>
    </row>
    <row r="3" spans="1:16" ht="15.75" x14ac:dyDescent="0.2">
      <c r="B3" s="157" t="s">
        <v>5</v>
      </c>
      <c r="C3" s="2"/>
      <c r="E3" s="2"/>
      <c r="F3" s="88"/>
      <c r="G3" s="2"/>
      <c r="H3" s="88"/>
      <c r="I3" s="2"/>
      <c r="J3" s="2"/>
      <c r="K3" s="2"/>
      <c r="L3" s="2"/>
      <c r="M3" s="2"/>
      <c r="N3" s="2"/>
      <c r="O3" s="2"/>
      <c r="P3" s="2"/>
    </row>
    <row r="4" spans="1:16" ht="20.25" x14ac:dyDescent="0.2">
      <c r="B4" s="89"/>
      <c r="C4" s="2"/>
      <c r="D4" s="2"/>
      <c r="E4" s="2"/>
      <c r="F4" s="88"/>
      <c r="G4" s="2"/>
      <c r="H4" s="88"/>
      <c r="I4" s="2"/>
      <c r="J4" s="2"/>
      <c r="K4" s="2"/>
      <c r="L4" s="2"/>
      <c r="M4" s="2"/>
      <c r="N4" s="2"/>
      <c r="O4" s="2"/>
      <c r="P4" s="2"/>
    </row>
    <row r="5" spans="1:16" ht="21" thickBot="1" x14ac:dyDescent="0.35">
      <c r="B5" s="161" t="s">
        <v>1487</v>
      </c>
    </row>
    <row r="6" spans="1:16" ht="14.65" customHeight="1" x14ac:dyDescent="0.2">
      <c r="B6" s="270" t="s">
        <v>2074</v>
      </c>
      <c r="C6" s="271"/>
      <c r="D6" s="271"/>
      <c r="E6" s="271"/>
      <c r="F6" s="271"/>
      <c r="G6" s="271"/>
      <c r="H6" s="271"/>
      <c r="I6" s="271"/>
      <c r="J6" s="271"/>
      <c r="K6" s="271"/>
      <c r="L6" s="271"/>
      <c r="M6" s="271"/>
      <c r="N6" s="271"/>
      <c r="O6" s="271"/>
      <c r="P6" s="272"/>
    </row>
    <row r="7" spans="1:16" x14ac:dyDescent="0.2">
      <c r="B7" s="273"/>
      <c r="C7" s="274"/>
      <c r="D7" s="274"/>
      <c r="E7" s="274"/>
      <c r="F7" s="274"/>
      <c r="G7" s="274"/>
      <c r="H7" s="274"/>
      <c r="I7" s="274"/>
      <c r="J7" s="274"/>
      <c r="K7" s="274"/>
      <c r="L7" s="274"/>
      <c r="M7" s="274"/>
      <c r="N7" s="274"/>
      <c r="O7" s="274"/>
      <c r="P7" s="275"/>
    </row>
    <row r="8" spans="1:16" x14ac:dyDescent="0.2">
      <c r="B8" s="273"/>
      <c r="C8" s="274"/>
      <c r="D8" s="274"/>
      <c r="E8" s="274"/>
      <c r="F8" s="274"/>
      <c r="G8" s="274"/>
      <c r="H8" s="274"/>
      <c r="I8" s="274"/>
      <c r="J8" s="274"/>
      <c r="K8" s="274"/>
      <c r="L8" s="274"/>
      <c r="M8" s="274"/>
      <c r="N8" s="274"/>
      <c r="O8" s="274"/>
      <c r="P8" s="275"/>
    </row>
    <row r="9" spans="1:16" x14ac:dyDescent="0.2">
      <c r="B9" s="273"/>
      <c r="C9" s="274"/>
      <c r="D9" s="274"/>
      <c r="E9" s="274"/>
      <c r="F9" s="274"/>
      <c r="G9" s="274"/>
      <c r="H9" s="274"/>
      <c r="I9" s="274"/>
      <c r="J9" s="274"/>
      <c r="K9" s="274"/>
      <c r="L9" s="274"/>
      <c r="M9" s="274"/>
      <c r="N9" s="274"/>
      <c r="O9" s="274"/>
      <c r="P9" s="275"/>
    </row>
    <row r="10" spans="1:16" x14ac:dyDescent="0.2">
      <c r="B10" s="273"/>
      <c r="C10" s="274"/>
      <c r="D10" s="274"/>
      <c r="E10" s="274"/>
      <c r="F10" s="274"/>
      <c r="G10" s="274"/>
      <c r="H10" s="274"/>
      <c r="I10" s="274"/>
      <c r="J10" s="274"/>
      <c r="K10" s="274"/>
      <c r="L10" s="274"/>
      <c r="M10" s="274"/>
      <c r="N10" s="274"/>
      <c r="O10" s="274"/>
      <c r="P10" s="275"/>
    </row>
    <row r="11" spans="1:16" ht="15" thickBot="1" x14ac:dyDescent="0.25">
      <c r="B11" s="276"/>
      <c r="C11" s="277"/>
      <c r="D11" s="277"/>
      <c r="E11" s="277"/>
      <c r="F11" s="277"/>
      <c r="G11" s="277"/>
      <c r="H11" s="277"/>
      <c r="I11" s="277"/>
      <c r="J11" s="277"/>
      <c r="K11" s="277"/>
      <c r="L11" s="277"/>
      <c r="M11" s="277"/>
      <c r="N11" s="277"/>
      <c r="O11" s="277"/>
      <c r="P11" s="278"/>
    </row>
    <row r="12" spans="1:16" x14ac:dyDescent="0.2">
      <c r="B12" s="90"/>
      <c r="C12" s="90"/>
      <c r="D12" s="90"/>
      <c r="E12" s="90"/>
      <c r="F12" s="90"/>
      <c r="G12" s="90"/>
      <c r="H12" s="90"/>
      <c r="I12" s="90"/>
      <c r="J12" s="90"/>
      <c r="K12" s="90"/>
      <c r="L12" s="90"/>
      <c r="M12" s="90"/>
      <c r="N12" s="90"/>
      <c r="O12" s="90"/>
      <c r="P12" s="90"/>
    </row>
    <row r="13" spans="1:16" ht="15.75" x14ac:dyDescent="0.25">
      <c r="B13" s="162" t="s">
        <v>1488</v>
      </c>
    </row>
    <row r="14" spans="1:16" x14ac:dyDescent="0.2">
      <c r="B14" s="164" t="s">
        <v>1489</v>
      </c>
      <c r="C14" s="279" t="s">
        <v>1155</v>
      </c>
      <c r="D14" s="279"/>
      <c r="E14" s="279"/>
      <c r="F14" s="279"/>
      <c r="G14" s="279"/>
      <c r="H14" s="279"/>
      <c r="I14" s="279"/>
      <c r="J14" s="279"/>
      <c r="K14" s="279"/>
      <c r="L14" s="279"/>
      <c r="M14" s="279"/>
      <c r="N14" s="279"/>
      <c r="O14" s="279"/>
      <c r="P14" s="279"/>
    </row>
    <row r="15" spans="1:16" x14ac:dyDescent="0.2">
      <c r="B15" s="269" t="s">
        <v>108</v>
      </c>
      <c r="C15" s="268" t="s">
        <v>2075</v>
      </c>
      <c r="D15" s="268"/>
      <c r="E15" s="268"/>
      <c r="F15" s="268"/>
      <c r="G15" s="268"/>
      <c r="H15" s="268"/>
      <c r="I15" s="268"/>
      <c r="J15" s="268"/>
      <c r="K15" s="268"/>
      <c r="L15" s="268"/>
      <c r="M15" s="268"/>
      <c r="N15" s="268"/>
      <c r="O15" s="268"/>
      <c r="P15" s="268"/>
    </row>
    <row r="16" spans="1:16" x14ac:dyDescent="0.2">
      <c r="B16" s="269"/>
      <c r="C16" s="268"/>
      <c r="D16" s="268"/>
      <c r="E16" s="268"/>
      <c r="F16" s="268"/>
      <c r="G16" s="268"/>
      <c r="H16" s="268"/>
      <c r="I16" s="268"/>
      <c r="J16" s="268"/>
      <c r="K16" s="268"/>
      <c r="L16" s="268"/>
      <c r="M16" s="268"/>
      <c r="N16" s="268"/>
      <c r="O16" s="268"/>
      <c r="P16" s="268"/>
    </row>
    <row r="17" spans="2:16" ht="14.65" customHeight="1" x14ac:dyDescent="0.2">
      <c r="B17" s="269"/>
      <c r="C17" s="268"/>
      <c r="D17" s="268"/>
      <c r="E17" s="268"/>
      <c r="F17" s="268"/>
      <c r="G17" s="268"/>
      <c r="H17" s="268"/>
      <c r="I17" s="268"/>
      <c r="J17" s="268"/>
      <c r="K17" s="268"/>
      <c r="L17" s="268"/>
      <c r="M17" s="268"/>
      <c r="N17" s="268"/>
      <c r="O17" s="268"/>
      <c r="P17" s="268"/>
    </row>
    <row r="18" spans="2:16" x14ac:dyDescent="0.2">
      <c r="B18" s="269"/>
      <c r="C18" s="268"/>
      <c r="D18" s="268"/>
      <c r="E18" s="268"/>
      <c r="F18" s="268"/>
      <c r="G18" s="268"/>
      <c r="H18" s="268"/>
      <c r="I18" s="268"/>
      <c r="J18" s="268"/>
      <c r="K18" s="268"/>
      <c r="L18" s="268"/>
      <c r="M18" s="268"/>
      <c r="N18" s="268"/>
      <c r="O18" s="268"/>
      <c r="P18" s="268"/>
    </row>
    <row r="19" spans="2:16" x14ac:dyDescent="0.2">
      <c r="B19" s="269"/>
      <c r="C19" s="268"/>
      <c r="D19" s="268"/>
      <c r="E19" s="268"/>
      <c r="F19" s="268"/>
      <c r="G19" s="268"/>
      <c r="H19" s="268"/>
      <c r="I19" s="268"/>
      <c r="J19" s="268"/>
      <c r="K19" s="268"/>
      <c r="L19" s="268"/>
      <c r="M19" s="268"/>
      <c r="N19" s="268"/>
      <c r="O19" s="268"/>
      <c r="P19" s="268"/>
    </row>
    <row r="20" spans="2:16" x14ac:dyDescent="0.2">
      <c r="B20" s="269"/>
      <c r="C20" s="268"/>
      <c r="D20" s="268"/>
      <c r="E20" s="268"/>
      <c r="F20" s="268"/>
      <c r="G20" s="268"/>
      <c r="H20" s="268"/>
      <c r="I20" s="268"/>
      <c r="J20" s="268"/>
      <c r="K20" s="268"/>
      <c r="L20" s="268"/>
      <c r="M20" s="268"/>
      <c r="N20" s="268"/>
      <c r="O20" s="268"/>
      <c r="P20" s="268"/>
    </row>
    <row r="21" spans="2:16" x14ac:dyDescent="0.2">
      <c r="B21" s="269"/>
      <c r="C21" s="268"/>
      <c r="D21" s="268"/>
      <c r="E21" s="268"/>
      <c r="F21" s="268"/>
      <c r="G21" s="268"/>
      <c r="H21" s="268"/>
      <c r="I21" s="268"/>
      <c r="J21" s="268"/>
      <c r="K21" s="268"/>
      <c r="L21" s="268"/>
      <c r="M21" s="268"/>
      <c r="N21" s="268"/>
      <c r="O21" s="268"/>
      <c r="P21" s="268"/>
    </row>
    <row r="22" spans="2:16" x14ac:dyDescent="0.2">
      <c r="B22" s="256" t="s">
        <v>143</v>
      </c>
      <c r="C22" s="268" t="s">
        <v>2076</v>
      </c>
      <c r="D22" s="260"/>
      <c r="E22" s="260"/>
      <c r="F22" s="260"/>
      <c r="G22" s="260"/>
      <c r="H22" s="260"/>
      <c r="I22" s="260"/>
      <c r="J22" s="260"/>
      <c r="K22" s="260"/>
      <c r="L22" s="260"/>
      <c r="M22" s="260"/>
      <c r="N22" s="260"/>
      <c r="O22" s="260"/>
      <c r="P22" s="260"/>
    </row>
    <row r="23" spans="2:16" x14ac:dyDescent="0.2">
      <c r="B23" s="256"/>
      <c r="C23" s="260"/>
      <c r="D23" s="260"/>
      <c r="E23" s="260"/>
      <c r="F23" s="260"/>
      <c r="G23" s="260"/>
      <c r="H23" s="260"/>
      <c r="I23" s="260"/>
      <c r="J23" s="260"/>
      <c r="K23" s="260"/>
      <c r="L23" s="260"/>
      <c r="M23" s="260"/>
      <c r="N23" s="260"/>
      <c r="O23" s="260"/>
      <c r="P23" s="260"/>
    </row>
    <row r="24" spans="2:16" ht="14.65" customHeight="1" x14ac:dyDescent="0.2">
      <c r="B24" s="256"/>
      <c r="C24" s="260"/>
      <c r="D24" s="260"/>
      <c r="E24" s="260"/>
      <c r="F24" s="260"/>
      <c r="G24" s="260"/>
      <c r="H24" s="260"/>
      <c r="I24" s="260"/>
      <c r="J24" s="260"/>
      <c r="K24" s="260"/>
      <c r="L24" s="260"/>
      <c r="M24" s="260"/>
      <c r="N24" s="260"/>
      <c r="O24" s="260"/>
      <c r="P24" s="260"/>
    </row>
    <row r="25" spans="2:16" x14ac:dyDescent="0.2">
      <c r="B25" s="256"/>
      <c r="C25" s="260"/>
      <c r="D25" s="260"/>
      <c r="E25" s="260"/>
      <c r="F25" s="260"/>
      <c r="G25" s="260"/>
      <c r="H25" s="260"/>
      <c r="I25" s="260"/>
      <c r="J25" s="260"/>
      <c r="K25" s="260"/>
      <c r="L25" s="260"/>
      <c r="M25" s="260"/>
      <c r="N25" s="260"/>
      <c r="O25" s="260"/>
      <c r="P25" s="260"/>
    </row>
    <row r="26" spans="2:16" x14ac:dyDescent="0.2">
      <c r="B26" s="256" t="s">
        <v>33</v>
      </c>
      <c r="C26" s="268" t="s">
        <v>2077</v>
      </c>
      <c r="D26" s="268"/>
      <c r="E26" s="268"/>
      <c r="F26" s="268"/>
      <c r="G26" s="268"/>
      <c r="H26" s="268"/>
      <c r="I26" s="268"/>
      <c r="J26" s="268"/>
      <c r="K26" s="268"/>
      <c r="L26" s="268"/>
      <c r="M26" s="268"/>
      <c r="N26" s="268"/>
      <c r="O26" s="268"/>
      <c r="P26" s="268"/>
    </row>
    <row r="27" spans="2:16" x14ac:dyDescent="0.2">
      <c r="B27" s="256"/>
      <c r="C27" s="268"/>
      <c r="D27" s="268"/>
      <c r="E27" s="268"/>
      <c r="F27" s="268"/>
      <c r="G27" s="268"/>
      <c r="H27" s="268"/>
      <c r="I27" s="268"/>
      <c r="J27" s="268"/>
      <c r="K27" s="268"/>
      <c r="L27" s="268"/>
      <c r="M27" s="268"/>
      <c r="N27" s="268"/>
      <c r="O27" s="268"/>
      <c r="P27" s="268"/>
    </row>
    <row r="28" spans="2:16" ht="14.65" customHeight="1" x14ac:dyDescent="0.2">
      <c r="B28" s="256"/>
      <c r="C28" s="268"/>
      <c r="D28" s="268"/>
      <c r="E28" s="268"/>
      <c r="F28" s="268"/>
      <c r="G28" s="268"/>
      <c r="H28" s="268"/>
      <c r="I28" s="268"/>
      <c r="J28" s="268"/>
      <c r="K28" s="268"/>
      <c r="L28" s="268"/>
      <c r="M28" s="268"/>
      <c r="N28" s="268"/>
      <c r="O28" s="268"/>
      <c r="P28" s="268"/>
    </row>
    <row r="29" spans="2:16" x14ac:dyDescent="0.2">
      <c r="B29" s="256"/>
      <c r="C29" s="268"/>
      <c r="D29" s="268"/>
      <c r="E29" s="268"/>
      <c r="F29" s="268"/>
      <c r="G29" s="268"/>
      <c r="H29" s="268"/>
      <c r="I29" s="268"/>
      <c r="J29" s="268"/>
      <c r="K29" s="268"/>
      <c r="L29" s="268"/>
      <c r="M29" s="268"/>
      <c r="N29" s="268"/>
      <c r="O29" s="268"/>
      <c r="P29" s="268"/>
    </row>
    <row r="30" spans="2:16" x14ac:dyDescent="0.2">
      <c r="B30" s="256" t="s">
        <v>1490</v>
      </c>
      <c r="C30" s="268" t="s">
        <v>2078</v>
      </c>
      <c r="D30" s="268"/>
      <c r="E30" s="268"/>
      <c r="F30" s="268"/>
      <c r="G30" s="268"/>
      <c r="H30" s="268"/>
      <c r="I30" s="268"/>
      <c r="J30" s="268"/>
      <c r="K30" s="268"/>
      <c r="L30" s="268"/>
      <c r="M30" s="268"/>
      <c r="N30" s="268"/>
      <c r="O30" s="268"/>
      <c r="P30" s="268"/>
    </row>
    <row r="31" spans="2:16" x14ac:dyDescent="0.2">
      <c r="B31" s="256"/>
      <c r="C31" s="268"/>
      <c r="D31" s="268"/>
      <c r="E31" s="268"/>
      <c r="F31" s="268"/>
      <c r="G31" s="268"/>
      <c r="H31" s="268"/>
      <c r="I31" s="268"/>
      <c r="J31" s="268"/>
      <c r="K31" s="268"/>
      <c r="L31" s="268"/>
      <c r="M31" s="268"/>
      <c r="N31" s="268"/>
      <c r="O31" s="268"/>
      <c r="P31" s="268"/>
    </row>
    <row r="32" spans="2:16" ht="14.65" customHeight="1" x14ac:dyDescent="0.2">
      <c r="B32" s="256"/>
      <c r="C32" s="268"/>
      <c r="D32" s="268"/>
      <c r="E32" s="268"/>
      <c r="F32" s="268"/>
      <c r="G32" s="268"/>
      <c r="H32" s="268"/>
      <c r="I32" s="268"/>
      <c r="J32" s="268"/>
      <c r="K32" s="268"/>
      <c r="L32" s="268"/>
      <c r="M32" s="268"/>
      <c r="N32" s="268"/>
      <c r="O32" s="268"/>
      <c r="P32" s="268"/>
    </row>
    <row r="33" spans="2:16" x14ac:dyDescent="0.2">
      <c r="B33" s="256"/>
      <c r="C33" s="268"/>
      <c r="D33" s="268"/>
      <c r="E33" s="268"/>
      <c r="F33" s="268"/>
      <c r="G33" s="268"/>
      <c r="H33" s="268"/>
      <c r="I33" s="268"/>
      <c r="J33" s="268"/>
      <c r="K33" s="268"/>
      <c r="L33" s="268"/>
      <c r="M33" s="268"/>
      <c r="N33" s="268"/>
      <c r="O33" s="268"/>
      <c r="P33" s="268"/>
    </row>
    <row r="34" spans="2:16" x14ac:dyDescent="0.2">
      <c r="B34" s="256"/>
      <c r="C34" s="268"/>
      <c r="D34" s="268"/>
      <c r="E34" s="268"/>
      <c r="F34" s="268"/>
      <c r="G34" s="268"/>
      <c r="H34" s="268"/>
      <c r="I34" s="268"/>
      <c r="J34" s="268"/>
      <c r="K34" s="268"/>
      <c r="L34" s="268"/>
      <c r="M34" s="268"/>
      <c r="N34" s="268"/>
      <c r="O34" s="268"/>
      <c r="P34" s="268"/>
    </row>
    <row r="35" spans="2:16" x14ac:dyDescent="0.2">
      <c r="B35" s="256" t="s">
        <v>1491</v>
      </c>
      <c r="C35" s="268" t="s">
        <v>2079</v>
      </c>
      <c r="D35" s="268"/>
      <c r="E35" s="268"/>
      <c r="F35" s="268"/>
      <c r="G35" s="268"/>
      <c r="H35" s="268"/>
      <c r="I35" s="268"/>
      <c r="J35" s="268"/>
      <c r="K35" s="268"/>
      <c r="L35" s="268"/>
      <c r="M35" s="268"/>
      <c r="N35" s="268"/>
      <c r="O35" s="268"/>
      <c r="P35" s="268"/>
    </row>
    <row r="36" spans="2:16" x14ac:dyDescent="0.2">
      <c r="B36" s="256"/>
      <c r="C36" s="268"/>
      <c r="D36" s="268"/>
      <c r="E36" s="268"/>
      <c r="F36" s="268"/>
      <c r="G36" s="268"/>
      <c r="H36" s="268"/>
      <c r="I36" s="268"/>
      <c r="J36" s="268"/>
      <c r="K36" s="268"/>
      <c r="L36" s="268"/>
      <c r="M36" s="268"/>
      <c r="N36" s="268"/>
      <c r="O36" s="268"/>
      <c r="P36" s="268"/>
    </row>
    <row r="37" spans="2:16" ht="14.65" customHeight="1" x14ac:dyDescent="0.2">
      <c r="B37" s="256"/>
      <c r="C37" s="268"/>
      <c r="D37" s="268"/>
      <c r="E37" s="268"/>
      <c r="F37" s="268"/>
      <c r="G37" s="268"/>
      <c r="H37" s="268"/>
      <c r="I37" s="268"/>
      <c r="J37" s="268"/>
      <c r="K37" s="268"/>
      <c r="L37" s="268"/>
      <c r="M37" s="268"/>
      <c r="N37" s="268"/>
      <c r="O37" s="268"/>
      <c r="P37" s="268"/>
    </row>
    <row r="38" spans="2:16" x14ac:dyDescent="0.2">
      <c r="B38" s="256"/>
      <c r="C38" s="268"/>
      <c r="D38" s="268"/>
      <c r="E38" s="268"/>
      <c r="F38" s="268"/>
      <c r="G38" s="268"/>
      <c r="H38" s="268"/>
      <c r="I38" s="268"/>
      <c r="J38" s="268"/>
      <c r="K38" s="268"/>
      <c r="L38" s="268"/>
      <c r="M38" s="268"/>
      <c r="N38" s="268"/>
      <c r="O38" s="268"/>
      <c r="P38" s="268"/>
    </row>
    <row r="39" spans="2:16" x14ac:dyDescent="0.2">
      <c r="B39" s="256"/>
      <c r="C39" s="268"/>
      <c r="D39" s="268"/>
      <c r="E39" s="268"/>
      <c r="F39" s="268"/>
      <c r="G39" s="268"/>
      <c r="H39" s="268"/>
      <c r="I39" s="268"/>
      <c r="J39" s="268"/>
      <c r="K39" s="268"/>
      <c r="L39" s="268"/>
      <c r="M39" s="268"/>
      <c r="N39" s="268"/>
      <c r="O39" s="268"/>
      <c r="P39" s="268"/>
    </row>
    <row r="40" spans="2:16" x14ac:dyDescent="0.2">
      <c r="B40" s="256" t="s">
        <v>145</v>
      </c>
      <c r="C40" s="268" t="s">
        <v>2080</v>
      </c>
      <c r="D40" s="268"/>
      <c r="E40" s="268"/>
      <c r="F40" s="268"/>
      <c r="G40" s="268"/>
      <c r="H40" s="268"/>
      <c r="I40" s="268"/>
      <c r="J40" s="268"/>
      <c r="K40" s="268"/>
      <c r="L40" s="268"/>
      <c r="M40" s="268"/>
      <c r="N40" s="268"/>
      <c r="O40" s="268"/>
      <c r="P40" s="268"/>
    </row>
    <row r="41" spans="2:16" x14ac:dyDescent="0.2">
      <c r="B41" s="256"/>
      <c r="C41" s="268"/>
      <c r="D41" s="268"/>
      <c r="E41" s="268"/>
      <c r="F41" s="268"/>
      <c r="G41" s="268"/>
      <c r="H41" s="268"/>
      <c r="I41" s="268"/>
      <c r="J41" s="268"/>
      <c r="K41" s="268"/>
      <c r="L41" s="268"/>
      <c r="M41" s="268"/>
      <c r="N41" s="268"/>
      <c r="O41" s="268"/>
      <c r="P41" s="268"/>
    </row>
    <row r="42" spans="2:16" ht="14.65" customHeight="1" x14ac:dyDescent="0.2">
      <c r="B42" s="256"/>
      <c r="C42" s="268"/>
      <c r="D42" s="268"/>
      <c r="E42" s="268"/>
      <c r="F42" s="268"/>
      <c r="G42" s="268"/>
      <c r="H42" s="268"/>
      <c r="I42" s="268"/>
      <c r="J42" s="268"/>
      <c r="K42" s="268"/>
      <c r="L42" s="268"/>
      <c r="M42" s="268"/>
      <c r="N42" s="268"/>
      <c r="O42" s="268"/>
      <c r="P42" s="268"/>
    </row>
    <row r="43" spans="2:16" x14ac:dyDescent="0.2">
      <c r="B43" s="256"/>
      <c r="C43" s="268"/>
      <c r="D43" s="268"/>
      <c r="E43" s="268"/>
      <c r="F43" s="268"/>
      <c r="G43" s="268"/>
      <c r="H43" s="268"/>
      <c r="I43" s="268"/>
      <c r="J43" s="268"/>
      <c r="K43" s="268"/>
      <c r="L43" s="268"/>
      <c r="M43" s="268"/>
      <c r="N43" s="268"/>
      <c r="O43" s="268"/>
      <c r="P43" s="268"/>
    </row>
    <row r="44" spans="2:16" x14ac:dyDescent="0.2">
      <c r="B44" s="256"/>
      <c r="C44" s="268"/>
      <c r="D44" s="268"/>
      <c r="E44" s="268"/>
      <c r="F44" s="268"/>
      <c r="G44" s="268"/>
      <c r="H44" s="268"/>
      <c r="I44" s="268"/>
      <c r="J44" s="268"/>
      <c r="K44" s="268"/>
      <c r="L44" s="268"/>
      <c r="M44" s="268"/>
      <c r="N44" s="268"/>
      <c r="O44" s="268"/>
      <c r="P44" s="268"/>
    </row>
    <row r="45" spans="2:16" x14ac:dyDescent="0.2">
      <c r="B45" s="256" t="s">
        <v>146</v>
      </c>
      <c r="C45" s="268" t="s">
        <v>2081</v>
      </c>
      <c r="D45" s="268"/>
      <c r="E45" s="268"/>
      <c r="F45" s="268"/>
      <c r="G45" s="268"/>
      <c r="H45" s="268"/>
      <c r="I45" s="268"/>
      <c r="J45" s="268"/>
      <c r="K45" s="268"/>
      <c r="L45" s="268"/>
      <c r="M45" s="268"/>
      <c r="N45" s="268"/>
      <c r="O45" s="268"/>
      <c r="P45" s="268"/>
    </row>
    <row r="46" spans="2:16" x14ac:dyDescent="0.2">
      <c r="B46" s="256"/>
      <c r="C46" s="268"/>
      <c r="D46" s="268"/>
      <c r="E46" s="268"/>
      <c r="F46" s="268"/>
      <c r="G46" s="268"/>
      <c r="H46" s="268"/>
      <c r="I46" s="268"/>
      <c r="J46" s="268"/>
      <c r="K46" s="268"/>
      <c r="L46" s="268"/>
      <c r="M46" s="268"/>
      <c r="N46" s="268"/>
      <c r="O46" s="268"/>
      <c r="P46" s="268"/>
    </row>
    <row r="47" spans="2:16" ht="14.65" customHeight="1" x14ac:dyDescent="0.2">
      <c r="B47" s="256"/>
      <c r="C47" s="268"/>
      <c r="D47" s="268"/>
      <c r="E47" s="268"/>
      <c r="F47" s="268"/>
      <c r="G47" s="268"/>
      <c r="H47" s="268"/>
      <c r="I47" s="268"/>
      <c r="J47" s="268"/>
      <c r="K47" s="268"/>
      <c r="L47" s="268"/>
      <c r="M47" s="268"/>
      <c r="N47" s="268"/>
      <c r="O47" s="268"/>
      <c r="P47" s="268"/>
    </row>
    <row r="48" spans="2:16" x14ac:dyDescent="0.2">
      <c r="B48" s="256"/>
      <c r="C48" s="268"/>
      <c r="D48" s="268"/>
      <c r="E48" s="268"/>
      <c r="F48" s="268"/>
      <c r="G48" s="268"/>
      <c r="H48" s="268"/>
      <c r="I48" s="268"/>
      <c r="J48" s="268"/>
      <c r="K48" s="268"/>
      <c r="L48" s="268"/>
      <c r="M48" s="268"/>
      <c r="N48" s="268"/>
      <c r="O48" s="268"/>
      <c r="P48" s="268"/>
    </row>
    <row r="49" spans="2:16" x14ac:dyDescent="0.2">
      <c r="B49" s="256"/>
      <c r="C49" s="268"/>
      <c r="D49" s="268"/>
      <c r="E49" s="268"/>
      <c r="F49" s="268"/>
      <c r="G49" s="268"/>
      <c r="H49" s="268"/>
      <c r="I49" s="268"/>
      <c r="J49" s="268"/>
      <c r="K49" s="268"/>
      <c r="L49" s="268"/>
      <c r="M49" s="268"/>
      <c r="N49" s="268"/>
      <c r="O49" s="268"/>
      <c r="P49" s="268"/>
    </row>
    <row r="50" spans="2:16" x14ac:dyDescent="0.2">
      <c r="B50" s="256"/>
      <c r="C50" s="268"/>
      <c r="D50" s="268"/>
      <c r="E50" s="268"/>
      <c r="F50" s="268"/>
      <c r="G50" s="268"/>
      <c r="H50" s="268"/>
      <c r="I50" s="268"/>
      <c r="J50" s="268"/>
      <c r="K50" s="268"/>
      <c r="L50" s="268"/>
      <c r="M50" s="268"/>
      <c r="N50" s="268"/>
      <c r="O50" s="268"/>
      <c r="P50" s="268"/>
    </row>
    <row r="51" spans="2:16" x14ac:dyDescent="0.2">
      <c r="B51" s="256" t="s">
        <v>147</v>
      </c>
      <c r="C51" s="268" t="s">
        <v>2082</v>
      </c>
      <c r="D51" s="268"/>
      <c r="E51" s="268"/>
      <c r="F51" s="268"/>
      <c r="G51" s="268"/>
      <c r="H51" s="268"/>
      <c r="I51" s="268"/>
      <c r="J51" s="268"/>
      <c r="K51" s="268"/>
      <c r="L51" s="268"/>
      <c r="M51" s="268"/>
      <c r="N51" s="268"/>
      <c r="O51" s="268"/>
      <c r="P51" s="268"/>
    </row>
    <row r="52" spans="2:16" x14ac:dyDescent="0.2">
      <c r="B52" s="256"/>
      <c r="C52" s="268"/>
      <c r="D52" s="268"/>
      <c r="E52" s="268"/>
      <c r="F52" s="268"/>
      <c r="G52" s="268"/>
      <c r="H52" s="268"/>
      <c r="I52" s="268"/>
      <c r="J52" s="268"/>
      <c r="K52" s="268"/>
      <c r="L52" s="268"/>
      <c r="M52" s="268"/>
      <c r="N52" s="268"/>
      <c r="O52" s="268"/>
      <c r="P52" s="268"/>
    </row>
    <row r="53" spans="2:16" ht="14.65" customHeight="1" x14ac:dyDescent="0.2">
      <c r="B53" s="256"/>
      <c r="C53" s="268"/>
      <c r="D53" s="268"/>
      <c r="E53" s="268"/>
      <c r="F53" s="268"/>
      <c r="G53" s="268"/>
      <c r="H53" s="268"/>
      <c r="I53" s="268"/>
      <c r="J53" s="268"/>
      <c r="K53" s="268"/>
      <c r="L53" s="268"/>
      <c r="M53" s="268"/>
      <c r="N53" s="268"/>
      <c r="O53" s="268"/>
      <c r="P53" s="268"/>
    </row>
    <row r="54" spans="2:16" x14ac:dyDescent="0.2">
      <c r="B54" s="256"/>
      <c r="C54" s="268"/>
      <c r="D54" s="268"/>
      <c r="E54" s="268"/>
      <c r="F54" s="268"/>
      <c r="G54" s="268"/>
      <c r="H54" s="268"/>
      <c r="I54" s="268"/>
      <c r="J54" s="268"/>
      <c r="K54" s="268"/>
      <c r="L54" s="268"/>
      <c r="M54" s="268"/>
      <c r="N54" s="268"/>
      <c r="O54" s="268"/>
      <c r="P54" s="268"/>
    </row>
    <row r="55" spans="2:16" x14ac:dyDescent="0.2">
      <c r="B55" s="256"/>
      <c r="C55" s="268"/>
      <c r="D55" s="268"/>
      <c r="E55" s="268"/>
      <c r="F55" s="268"/>
      <c r="G55" s="268"/>
      <c r="H55" s="268"/>
      <c r="I55" s="268"/>
      <c r="J55" s="268"/>
      <c r="K55" s="268"/>
      <c r="L55" s="268"/>
      <c r="M55" s="268"/>
      <c r="N55" s="268"/>
      <c r="O55" s="268"/>
      <c r="P55" s="268"/>
    </row>
    <row r="57" spans="2:16" x14ac:dyDescent="0.2">
      <c r="B57" s="117" t="s">
        <v>1492</v>
      </c>
      <c r="C57" s="117"/>
      <c r="D57" s="117"/>
      <c r="E57" s="117"/>
      <c r="F57" s="117"/>
      <c r="G57" s="117"/>
      <c r="H57" s="117"/>
      <c r="I57" s="117"/>
    </row>
    <row r="58" spans="2:16" x14ac:dyDescent="0.2">
      <c r="B58" s="165" t="s">
        <v>2083</v>
      </c>
      <c r="C58" s="117"/>
      <c r="D58" s="117"/>
      <c r="E58" s="117"/>
      <c r="F58" s="117"/>
      <c r="G58" s="117"/>
      <c r="H58" s="117"/>
      <c r="I58" s="117"/>
    </row>
    <row r="59" spans="2:16" x14ac:dyDescent="0.2">
      <c r="B59" s="165" t="s">
        <v>2084</v>
      </c>
      <c r="C59" s="117"/>
      <c r="D59" s="117"/>
      <c r="E59" s="117"/>
      <c r="F59" s="117"/>
      <c r="G59" s="117"/>
      <c r="H59" s="117"/>
      <c r="I59" s="117"/>
    </row>
  </sheetData>
  <mergeCells count="18">
    <mergeCell ref="B6:P11"/>
    <mergeCell ref="C14:P14"/>
    <mergeCell ref="B35:B39"/>
    <mergeCell ref="C35:P39"/>
    <mergeCell ref="B40:B44"/>
    <mergeCell ref="C40:P44"/>
    <mergeCell ref="B45:B50"/>
    <mergeCell ref="C45:P50"/>
    <mergeCell ref="B51:B55"/>
    <mergeCell ref="C51:P55"/>
    <mergeCell ref="B15:B21"/>
    <mergeCell ref="C15:P21"/>
    <mergeCell ref="B22:B25"/>
    <mergeCell ref="C22:P25"/>
    <mergeCell ref="B26:B29"/>
    <mergeCell ref="C26:P29"/>
    <mergeCell ref="B30:B34"/>
    <mergeCell ref="C30:P34"/>
  </mergeCells>
  <hyperlinks>
    <hyperlink ref="A1" location="Introduction!A1" display="Home" xr:uid="{D3976459-DB79-4AD8-8FB4-6D7B3B8024BD}"/>
    <hyperlink ref="B58" r:id="rId1" xr:uid="{87EF45D2-7222-41B8-9E8C-FD557EF84545}"/>
    <hyperlink ref="B59" r:id="rId2" xr:uid="{556BC529-7574-48B3-A591-7CEDCBC0F4A5}"/>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E4FA0-DF14-4E9C-A3B3-0902CA89F813}">
  <sheetPr>
    <tabColor theme="7" tint="0.79998168889431442"/>
  </sheetPr>
  <dimension ref="A1:P28"/>
  <sheetViews>
    <sheetView zoomScale="56" zoomScaleNormal="99" workbookViewId="0"/>
  </sheetViews>
  <sheetFormatPr defaultColWidth="8.7109375" defaultRowHeight="14.25" x14ac:dyDescent="0.2"/>
  <cols>
    <col min="1" max="1" width="9.5703125" style="160" customWidth="1"/>
    <col min="2" max="2" width="16.42578125" style="158" customWidth="1"/>
    <col min="3" max="16384" width="8.7109375" style="158"/>
  </cols>
  <sheetData>
    <row r="1" spans="1:16" ht="28.5" thickBot="1" x14ac:dyDescent="0.25">
      <c r="A1" s="159" t="s">
        <v>9</v>
      </c>
      <c r="B1" s="1" t="s">
        <v>0</v>
      </c>
      <c r="C1" s="2"/>
      <c r="E1" s="2"/>
      <c r="F1" s="88"/>
      <c r="G1" s="2"/>
      <c r="H1" s="88"/>
      <c r="I1" s="2"/>
      <c r="J1" s="2"/>
      <c r="L1" s="2"/>
      <c r="M1" s="2"/>
      <c r="N1" s="2"/>
      <c r="O1" s="2"/>
      <c r="P1" s="2"/>
    </row>
    <row r="2" spans="1:16" ht="23.25" x14ac:dyDescent="0.2">
      <c r="B2" s="4" t="s">
        <v>1692</v>
      </c>
      <c r="C2" s="2"/>
      <c r="E2" s="2"/>
      <c r="F2" s="88"/>
      <c r="G2" s="2"/>
      <c r="H2" s="88"/>
      <c r="I2" s="2"/>
      <c r="J2" s="2"/>
      <c r="K2" s="2"/>
      <c r="L2" s="2"/>
      <c r="M2" s="2"/>
      <c r="N2" s="2"/>
      <c r="O2" s="2"/>
      <c r="P2" s="2"/>
    </row>
    <row r="3" spans="1:16" ht="15.75" x14ac:dyDescent="0.2">
      <c r="B3" s="157" t="s">
        <v>6</v>
      </c>
      <c r="C3" s="2"/>
      <c r="E3" s="2"/>
      <c r="F3" s="88"/>
      <c r="G3" s="2"/>
      <c r="H3" s="88"/>
      <c r="I3" s="2"/>
      <c r="J3" s="2"/>
      <c r="K3" s="2"/>
      <c r="L3" s="2"/>
      <c r="M3" s="2"/>
      <c r="N3" s="2"/>
      <c r="O3" s="2"/>
      <c r="P3" s="2"/>
    </row>
    <row r="4" spans="1:16" ht="20.25" x14ac:dyDescent="0.2">
      <c r="B4" s="89"/>
      <c r="C4" s="2"/>
      <c r="D4" s="2"/>
      <c r="E4" s="2"/>
      <c r="F4" s="88"/>
      <c r="G4" s="2"/>
      <c r="H4" s="88"/>
      <c r="I4" s="2"/>
      <c r="J4" s="2"/>
      <c r="K4" s="2"/>
      <c r="L4" s="2"/>
      <c r="M4" s="2"/>
      <c r="N4" s="2"/>
      <c r="O4" s="2"/>
      <c r="P4" s="2"/>
    </row>
    <row r="5" spans="1:16" ht="21" thickBot="1" x14ac:dyDescent="0.35">
      <c r="B5" s="161" t="s">
        <v>1493</v>
      </c>
    </row>
    <row r="6" spans="1:16" ht="14.65" customHeight="1" x14ac:dyDescent="0.2">
      <c r="B6" s="270" t="s">
        <v>2085</v>
      </c>
      <c r="C6" s="271"/>
      <c r="D6" s="271"/>
      <c r="E6" s="271"/>
      <c r="F6" s="271"/>
      <c r="G6" s="271"/>
      <c r="H6" s="271"/>
      <c r="I6" s="271"/>
      <c r="J6" s="271"/>
      <c r="K6" s="271"/>
      <c r="L6" s="272"/>
      <c r="M6" s="91"/>
      <c r="N6" s="91"/>
      <c r="O6" s="91"/>
      <c r="P6" s="91"/>
    </row>
    <row r="7" spans="1:16" x14ac:dyDescent="0.2">
      <c r="B7" s="273"/>
      <c r="C7" s="274"/>
      <c r="D7" s="274"/>
      <c r="E7" s="274"/>
      <c r="F7" s="274"/>
      <c r="G7" s="274"/>
      <c r="H7" s="274"/>
      <c r="I7" s="274"/>
      <c r="J7" s="274"/>
      <c r="K7" s="274"/>
      <c r="L7" s="275"/>
      <c r="M7" s="91"/>
      <c r="N7" s="91"/>
      <c r="O7" s="91"/>
      <c r="P7" s="91"/>
    </row>
    <row r="8" spans="1:16" x14ac:dyDescent="0.2">
      <c r="B8" s="273"/>
      <c r="C8" s="274"/>
      <c r="D8" s="274"/>
      <c r="E8" s="274"/>
      <c r="F8" s="274"/>
      <c r="G8" s="274"/>
      <c r="H8" s="274"/>
      <c r="I8" s="274"/>
      <c r="J8" s="274"/>
      <c r="K8" s="274"/>
      <c r="L8" s="275"/>
      <c r="M8" s="91"/>
      <c r="N8" s="91"/>
      <c r="O8" s="91"/>
      <c r="P8" s="91"/>
    </row>
    <row r="9" spans="1:16" x14ac:dyDescent="0.2">
      <c r="B9" s="273"/>
      <c r="C9" s="274"/>
      <c r="D9" s="274"/>
      <c r="E9" s="274"/>
      <c r="F9" s="274"/>
      <c r="G9" s="274"/>
      <c r="H9" s="274"/>
      <c r="I9" s="274"/>
      <c r="J9" s="274"/>
      <c r="K9" s="274"/>
      <c r="L9" s="275"/>
      <c r="M9" s="91"/>
      <c r="N9" s="91"/>
      <c r="O9" s="91"/>
      <c r="P9" s="91"/>
    </row>
    <row r="10" spans="1:16" ht="15" thickBot="1" x14ac:dyDescent="0.25">
      <c r="B10" s="276"/>
      <c r="C10" s="277"/>
      <c r="D10" s="277"/>
      <c r="E10" s="277"/>
      <c r="F10" s="277"/>
      <c r="G10" s="277"/>
      <c r="H10" s="277"/>
      <c r="I10" s="277"/>
      <c r="J10" s="277"/>
      <c r="K10" s="277"/>
      <c r="L10" s="278"/>
      <c r="M10" s="91"/>
      <c r="N10" s="91"/>
      <c r="O10" s="91"/>
      <c r="P10" s="91"/>
    </row>
    <row r="11" spans="1:16" x14ac:dyDescent="0.2">
      <c r="B11" s="91"/>
      <c r="C11" s="91"/>
      <c r="D11" s="91"/>
      <c r="E11" s="91"/>
      <c r="F11" s="91"/>
      <c r="G11" s="91"/>
      <c r="H11" s="91"/>
      <c r="I11" s="91"/>
      <c r="J11" s="91"/>
      <c r="K11" s="91"/>
      <c r="L11" s="91"/>
      <c r="M11" s="91"/>
      <c r="N11" s="91"/>
      <c r="O11" s="91"/>
      <c r="P11" s="91"/>
    </row>
    <row r="12" spans="1:16" ht="15.75" x14ac:dyDescent="0.25">
      <c r="B12" s="162" t="s">
        <v>1494</v>
      </c>
      <c r="M12" s="91"/>
      <c r="N12" s="91"/>
      <c r="O12" s="91"/>
      <c r="P12" s="91"/>
    </row>
    <row r="13" spans="1:16" x14ac:dyDescent="0.2">
      <c r="B13" s="166" t="s">
        <v>1495</v>
      </c>
      <c r="C13" s="300" t="s">
        <v>1155</v>
      </c>
      <c r="D13" s="301"/>
      <c r="E13" s="301"/>
      <c r="F13" s="301"/>
      <c r="G13" s="301"/>
      <c r="H13" s="301"/>
      <c r="I13" s="301"/>
      <c r="J13" s="301"/>
      <c r="K13" s="301"/>
      <c r="L13" s="302"/>
      <c r="M13" s="90"/>
      <c r="N13" s="90"/>
      <c r="O13" s="90"/>
      <c r="P13" s="90"/>
    </row>
    <row r="14" spans="1:16" x14ac:dyDescent="0.2">
      <c r="B14" s="288" t="s">
        <v>154</v>
      </c>
      <c r="C14" s="282" t="s">
        <v>1496</v>
      </c>
      <c r="D14" s="283"/>
      <c r="E14" s="283"/>
      <c r="F14" s="283"/>
      <c r="G14" s="283"/>
      <c r="H14" s="283"/>
      <c r="I14" s="283"/>
      <c r="J14" s="283"/>
      <c r="K14" s="283"/>
      <c r="L14" s="284"/>
    </row>
    <row r="15" spans="1:16" x14ac:dyDescent="0.2">
      <c r="B15" s="289"/>
      <c r="C15" s="290"/>
      <c r="D15" s="291"/>
      <c r="E15" s="291"/>
      <c r="F15" s="291"/>
      <c r="G15" s="291"/>
      <c r="H15" s="291"/>
      <c r="I15" s="291"/>
      <c r="J15" s="291"/>
      <c r="K15" s="291"/>
      <c r="L15" s="292"/>
    </row>
    <row r="16" spans="1:16" x14ac:dyDescent="0.2">
      <c r="B16" s="288" t="s">
        <v>246</v>
      </c>
      <c r="C16" s="282" t="s">
        <v>1497</v>
      </c>
      <c r="D16" s="283"/>
      <c r="E16" s="283"/>
      <c r="F16" s="283"/>
      <c r="G16" s="283"/>
      <c r="H16" s="283"/>
      <c r="I16" s="283"/>
      <c r="J16" s="283"/>
      <c r="K16" s="283"/>
      <c r="L16" s="284"/>
    </row>
    <row r="17" spans="2:12" ht="14.65" customHeight="1" x14ac:dyDescent="0.2">
      <c r="B17" s="289"/>
      <c r="C17" s="290"/>
      <c r="D17" s="291"/>
      <c r="E17" s="291"/>
      <c r="F17" s="291"/>
      <c r="G17" s="291"/>
      <c r="H17" s="291"/>
      <c r="I17" s="291"/>
      <c r="J17" s="291"/>
      <c r="K17" s="291"/>
      <c r="L17" s="292"/>
    </row>
    <row r="18" spans="2:12" x14ac:dyDescent="0.2">
      <c r="B18" s="288" t="s">
        <v>1498</v>
      </c>
      <c r="C18" s="282" t="s">
        <v>2086</v>
      </c>
      <c r="D18" s="283"/>
      <c r="E18" s="283"/>
      <c r="F18" s="283"/>
      <c r="G18" s="283"/>
      <c r="H18" s="283"/>
      <c r="I18" s="283"/>
      <c r="J18" s="283"/>
      <c r="K18" s="283"/>
      <c r="L18" s="284"/>
    </row>
    <row r="19" spans="2:12" ht="14.65" customHeight="1" x14ac:dyDescent="0.2">
      <c r="B19" s="289"/>
      <c r="C19" s="290"/>
      <c r="D19" s="291"/>
      <c r="E19" s="291"/>
      <c r="F19" s="291"/>
      <c r="G19" s="291"/>
      <c r="H19" s="291"/>
      <c r="I19" s="291"/>
      <c r="J19" s="291"/>
      <c r="K19" s="291"/>
      <c r="L19" s="292"/>
    </row>
    <row r="20" spans="2:12" x14ac:dyDescent="0.2">
      <c r="B20" s="288" t="s">
        <v>483</v>
      </c>
      <c r="C20" s="282" t="s">
        <v>1499</v>
      </c>
      <c r="D20" s="283"/>
      <c r="E20" s="283"/>
      <c r="F20" s="283"/>
      <c r="G20" s="283"/>
      <c r="H20" s="283"/>
      <c r="I20" s="283"/>
      <c r="J20" s="283"/>
      <c r="K20" s="283"/>
      <c r="L20" s="284"/>
    </row>
    <row r="21" spans="2:12" ht="14.65" customHeight="1" x14ac:dyDescent="0.2">
      <c r="B21" s="289"/>
      <c r="C21" s="290"/>
      <c r="D21" s="291"/>
      <c r="E21" s="291"/>
      <c r="F21" s="291"/>
      <c r="G21" s="291"/>
      <c r="H21" s="291"/>
      <c r="I21" s="291"/>
      <c r="J21" s="291"/>
      <c r="K21" s="291"/>
      <c r="L21" s="292"/>
    </row>
    <row r="22" spans="2:12" x14ac:dyDescent="0.2">
      <c r="B22" s="280" t="s">
        <v>1500</v>
      </c>
      <c r="C22" s="294" t="s">
        <v>2087</v>
      </c>
      <c r="D22" s="295"/>
      <c r="E22" s="295"/>
      <c r="F22" s="295"/>
      <c r="G22" s="295"/>
      <c r="H22" s="295"/>
      <c r="I22" s="295"/>
      <c r="J22" s="295"/>
      <c r="K22" s="295"/>
      <c r="L22" s="296"/>
    </row>
    <row r="23" spans="2:12" ht="14.65" customHeight="1" x14ac:dyDescent="0.2">
      <c r="B23" s="293"/>
      <c r="C23" s="297"/>
      <c r="D23" s="298"/>
      <c r="E23" s="298"/>
      <c r="F23" s="298"/>
      <c r="G23" s="298"/>
      <c r="H23" s="298"/>
      <c r="I23" s="298"/>
      <c r="J23" s="298"/>
      <c r="K23" s="298"/>
      <c r="L23" s="299"/>
    </row>
    <row r="24" spans="2:12" x14ac:dyDescent="0.2">
      <c r="B24" s="280" t="s">
        <v>229</v>
      </c>
      <c r="C24" s="282" t="s">
        <v>2088</v>
      </c>
      <c r="D24" s="283"/>
      <c r="E24" s="283"/>
      <c r="F24" s="283"/>
      <c r="G24" s="283"/>
      <c r="H24" s="283"/>
      <c r="I24" s="283"/>
      <c r="J24" s="283"/>
      <c r="K24" s="283"/>
      <c r="L24" s="284"/>
    </row>
    <row r="25" spans="2:12" x14ac:dyDescent="0.2">
      <c r="B25" s="281"/>
      <c r="C25" s="285"/>
      <c r="D25" s="286"/>
      <c r="E25" s="286"/>
      <c r="F25" s="286"/>
      <c r="G25" s="286"/>
      <c r="H25" s="286"/>
      <c r="I25" s="286"/>
      <c r="J25" s="286"/>
      <c r="K25" s="286"/>
      <c r="L25" s="287"/>
    </row>
    <row r="27" spans="2:12" ht="14.65" customHeight="1" x14ac:dyDescent="0.2">
      <c r="B27" s="117" t="s">
        <v>1492</v>
      </c>
    </row>
    <row r="28" spans="2:12" x14ac:dyDescent="0.2">
      <c r="B28" s="165" t="s">
        <v>2083</v>
      </c>
    </row>
  </sheetData>
  <mergeCells count="14">
    <mergeCell ref="B6:L10"/>
    <mergeCell ref="C13:L13"/>
    <mergeCell ref="B14:B15"/>
    <mergeCell ref="C14:L15"/>
    <mergeCell ref="B16:B17"/>
    <mergeCell ref="C16:L17"/>
    <mergeCell ref="B24:B25"/>
    <mergeCell ref="C24:L25"/>
    <mergeCell ref="B18:B19"/>
    <mergeCell ref="C18:L19"/>
    <mergeCell ref="B20:B21"/>
    <mergeCell ref="C20:L21"/>
    <mergeCell ref="B22:B23"/>
    <mergeCell ref="C22:L23"/>
  </mergeCells>
  <hyperlinks>
    <hyperlink ref="B28" r:id="rId1" xr:uid="{9946FE44-4A9B-40F2-99BE-ED93591D3726}"/>
    <hyperlink ref="A1" location="Introduction!A1" display="Home" xr:uid="{E59952FE-C8D5-41FC-9064-A7B70BAB6F0E}"/>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8D60-B65F-47B1-8944-50FD8D92CE60}">
  <sheetPr>
    <tabColor theme="7" tint="0.79998168889431442"/>
  </sheetPr>
  <dimension ref="A1:C242"/>
  <sheetViews>
    <sheetView zoomScale="70" zoomScaleNormal="70" workbookViewId="0"/>
  </sheetViews>
  <sheetFormatPr defaultColWidth="8.7109375" defaultRowHeight="15" x14ac:dyDescent="0.25"/>
  <cols>
    <col min="1" max="1" width="9.5703125" style="6" customWidth="1"/>
    <col min="2" max="2" width="22.42578125" customWidth="1"/>
    <col min="3" max="3" width="52.7109375" customWidth="1"/>
  </cols>
  <sheetData>
    <row r="1" spans="1:3" ht="28.5" thickBot="1" x14ac:dyDescent="0.3">
      <c r="A1" s="7" t="s">
        <v>9</v>
      </c>
      <c r="B1" s="92" t="s">
        <v>0</v>
      </c>
      <c r="C1" s="93"/>
    </row>
    <row r="2" spans="1:3" ht="23.25" x14ac:dyDescent="0.25">
      <c r="B2" s="4" t="s">
        <v>1692</v>
      </c>
      <c r="C2" s="93"/>
    </row>
    <row r="3" spans="1:3" ht="15.75" x14ac:dyDescent="0.25">
      <c r="B3" s="167" t="s">
        <v>7</v>
      </c>
      <c r="C3" s="94"/>
    </row>
    <row r="6" spans="1:3" x14ac:dyDescent="0.25">
      <c r="B6" s="10" t="s">
        <v>7</v>
      </c>
      <c r="C6" s="11" t="s">
        <v>1501</v>
      </c>
    </row>
    <row r="7" spans="1:3" x14ac:dyDescent="0.25">
      <c r="B7" s="219" t="s">
        <v>1184</v>
      </c>
      <c r="C7" s="105" t="s">
        <v>1502</v>
      </c>
    </row>
    <row r="8" spans="1:3" x14ac:dyDescent="0.25">
      <c r="B8" s="109" t="s">
        <v>1503</v>
      </c>
      <c r="C8" s="106" t="s">
        <v>1504</v>
      </c>
    </row>
    <row r="9" spans="1:3" x14ac:dyDescent="0.25">
      <c r="B9" s="109" t="s">
        <v>963</v>
      </c>
      <c r="C9" s="9" t="s">
        <v>963</v>
      </c>
    </row>
    <row r="10" spans="1:3" x14ac:dyDescent="0.25">
      <c r="B10" s="219" t="s">
        <v>1505</v>
      </c>
      <c r="C10" s="105" t="s">
        <v>1506</v>
      </c>
    </row>
    <row r="11" spans="1:3" x14ac:dyDescent="0.25">
      <c r="B11" s="109" t="s">
        <v>1191</v>
      </c>
      <c r="C11" s="9" t="s">
        <v>915</v>
      </c>
    </row>
    <row r="12" spans="1:3" x14ac:dyDescent="0.25">
      <c r="B12" s="109" t="s">
        <v>1194</v>
      </c>
      <c r="C12" s="9" t="s">
        <v>593</v>
      </c>
    </row>
    <row r="13" spans="1:3" x14ac:dyDescent="0.25">
      <c r="B13" s="219" t="s">
        <v>1507</v>
      </c>
      <c r="C13" s="105" t="s">
        <v>1508</v>
      </c>
    </row>
    <row r="14" spans="1:3" x14ac:dyDescent="0.25">
      <c r="B14" s="109" t="s">
        <v>1509</v>
      </c>
      <c r="C14" s="106" t="s">
        <v>1510</v>
      </c>
    </row>
    <row r="15" spans="1:3" x14ac:dyDescent="0.25">
      <c r="B15" s="219" t="s">
        <v>1511</v>
      </c>
      <c r="C15" s="105" t="s">
        <v>1512</v>
      </c>
    </row>
    <row r="16" spans="1:3" x14ac:dyDescent="0.25">
      <c r="B16" s="109" t="s">
        <v>2127</v>
      </c>
      <c r="C16" s="9" t="s">
        <v>2018</v>
      </c>
    </row>
    <row r="17" spans="2:3" x14ac:dyDescent="0.25">
      <c r="B17" s="109" t="s">
        <v>177</v>
      </c>
      <c r="C17" s="9" t="s">
        <v>177</v>
      </c>
    </row>
    <row r="18" spans="2:3" x14ac:dyDescent="0.25">
      <c r="B18" s="109" t="s">
        <v>1198</v>
      </c>
      <c r="C18" s="9" t="s">
        <v>2089</v>
      </c>
    </row>
    <row r="19" spans="2:3" x14ac:dyDescent="0.25">
      <c r="B19" s="109" t="s">
        <v>171</v>
      </c>
      <c r="C19" s="9" t="s">
        <v>171</v>
      </c>
    </row>
    <row r="20" spans="2:3" x14ac:dyDescent="0.25">
      <c r="B20" s="109" t="s">
        <v>2123</v>
      </c>
      <c r="C20" s="9" t="s">
        <v>1862</v>
      </c>
    </row>
    <row r="21" spans="2:3" x14ac:dyDescent="0.25">
      <c r="B21" s="219" t="s">
        <v>329</v>
      </c>
      <c r="C21" s="105" t="s">
        <v>1513</v>
      </c>
    </row>
    <row r="22" spans="2:3" x14ac:dyDescent="0.25">
      <c r="B22" s="219" t="s">
        <v>1514</v>
      </c>
      <c r="C22" s="105" t="s">
        <v>1515</v>
      </c>
    </row>
    <row r="23" spans="2:3" x14ac:dyDescent="0.25">
      <c r="B23" s="219" t="s">
        <v>1202</v>
      </c>
      <c r="C23" s="105" t="s">
        <v>1516</v>
      </c>
    </row>
    <row r="24" spans="2:3" x14ac:dyDescent="0.25">
      <c r="B24" s="109" t="s">
        <v>1517</v>
      </c>
      <c r="C24" s="9" t="s">
        <v>1518</v>
      </c>
    </row>
    <row r="25" spans="2:3" x14ac:dyDescent="0.25">
      <c r="B25" s="109" t="s">
        <v>1519</v>
      </c>
      <c r="C25" s="9" t="s">
        <v>1520</v>
      </c>
    </row>
    <row r="26" spans="2:3" x14ac:dyDescent="0.25">
      <c r="B26" s="109" t="s">
        <v>1203</v>
      </c>
      <c r="C26" s="9" t="s">
        <v>371</v>
      </c>
    </row>
    <row r="27" spans="2:3" x14ac:dyDescent="0.25">
      <c r="B27" s="109" t="s">
        <v>1204</v>
      </c>
      <c r="C27" s="9" t="s">
        <v>302</v>
      </c>
    </row>
    <row r="28" spans="2:3" x14ac:dyDescent="0.25">
      <c r="B28" s="109" t="s">
        <v>1521</v>
      </c>
      <c r="C28" s="9" t="s">
        <v>1522</v>
      </c>
    </row>
    <row r="29" spans="2:3" x14ac:dyDescent="0.25">
      <c r="B29" s="220" t="s">
        <v>1205</v>
      </c>
      <c r="C29" s="103" t="s">
        <v>1523</v>
      </c>
    </row>
    <row r="30" spans="2:3" x14ac:dyDescent="0.25">
      <c r="B30" s="109" t="s">
        <v>1524</v>
      </c>
      <c r="C30" s="9" t="s">
        <v>1525</v>
      </c>
    </row>
    <row r="31" spans="2:3" x14ac:dyDescent="0.25">
      <c r="B31" s="109" t="s">
        <v>1526</v>
      </c>
      <c r="C31" s="9" t="s">
        <v>1527</v>
      </c>
    </row>
    <row r="32" spans="2:3" x14ac:dyDescent="0.25">
      <c r="B32" s="109" t="s">
        <v>1206</v>
      </c>
      <c r="C32" s="9" t="s">
        <v>164</v>
      </c>
    </row>
    <row r="33" spans="2:3" x14ac:dyDescent="0.25">
      <c r="B33" s="109" t="s">
        <v>1528</v>
      </c>
      <c r="C33" s="9" t="s">
        <v>1529</v>
      </c>
    </row>
    <row r="34" spans="2:3" x14ac:dyDescent="0.25">
      <c r="B34" s="109" t="s">
        <v>1207</v>
      </c>
      <c r="C34" s="9" t="s">
        <v>1049</v>
      </c>
    </row>
    <row r="35" spans="2:3" x14ac:dyDescent="0.25">
      <c r="B35" s="109" t="s">
        <v>1208</v>
      </c>
      <c r="C35" s="9" t="s">
        <v>1983</v>
      </c>
    </row>
    <row r="36" spans="2:3" x14ac:dyDescent="0.25">
      <c r="B36" s="109" t="s">
        <v>1209</v>
      </c>
      <c r="C36" s="9" t="s">
        <v>616</v>
      </c>
    </row>
    <row r="37" spans="2:3" x14ac:dyDescent="0.25">
      <c r="B37" s="109" t="s">
        <v>2125</v>
      </c>
      <c r="C37" s="9" t="s">
        <v>570</v>
      </c>
    </row>
    <row r="38" spans="2:3" x14ac:dyDescent="0.25">
      <c r="B38" s="109" t="s">
        <v>1210</v>
      </c>
      <c r="C38" s="9" t="s">
        <v>995</v>
      </c>
    </row>
    <row r="39" spans="2:3" x14ac:dyDescent="0.25">
      <c r="B39" s="109" t="s">
        <v>1211</v>
      </c>
      <c r="C39" s="9" t="s">
        <v>586</v>
      </c>
    </row>
    <row r="40" spans="2:3" x14ac:dyDescent="0.25">
      <c r="B40" s="109" t="s">
        <v>1212</v>
      </c>
      <c r="C40" s="9" t="s">
        <v>1055</v>
      </c>
    </row>
    <row r="41" spans="2:3" x14ac:dyDescent="0.25">
      <c r="B41" s="109" t="s">
        <v>1213</v>
      </c>
      <c r="C41" s="9" t="s">
        <v>191</v>
      </c>
    </row>
    <row r="42" spans="2:3" x14ac:dyDescent="0.25">
      <c r="B42" s="109" t="s">
        <v>1530</v>
      </c>
      <c r="C42" s="9" t="s">
        <v>1531</v>
      </c>
    </row>
    <row r="43" spans="2:3" x14ac:dyDescent="0.25">
      <c r="B43" s="109" t="s">
        <v>1532</v>
      </c>
      <c r="C43" s="9" t="s">
        <v>1533</v>
      </c>
    </row>
    <row r="44" spans="2:3" x14ac:dyDescent="0.25">
      <c r="B44" s="109" t="s">
        <v>1534</v>
      </c>
      <c r="C44" s="9" t="s">
        <v>1535</v>
      </c>
    </row>
    <row r="45" spans="2:3" ht="15.75" x14ac:dyDescent="0.25">
      <c r="B45" s="109" t="s">
        <v>1536</v>
      </c>
      <c r="C45" s="9" t="s">
        <v>1537</v>
      </c>
    </row>
    <row r="46" spans="2:3" x14ac:dyDescent="0.25">
      <c r="B46" s="109" t="s">
        <v>1538</v>
      </c>
      <c r="C46" s="9" t="s">
        <v>1539</v>
      </c>
    </row>
    <row r="47" spans="2:3" x14ac:dyDescent="0.25">
      <c r="B47" s="109" t="s">
        <v>1214</v>
      </c>
      <c r="C47" s="9" t="s">
        <v>607</v>
      </c>
    </row>
    <row r="48" spans="2:3" x14ac:dyDescent="0.25">
      <c r="B48" s="109" t="s">
        <v>1215</v>
      </c>
      <c r="C48" s="9" t="s">
        <v>564</v>
      </c>
    </row>
    <row r="49" spans="2:3" x14ac:dyDescent="0.25">
      <c r="B49" s="109" t="s">
        <v>1216</v>
      </c>
      <c r="C49" s="9" t="s">
        <v>2067</v>
      </c>
    </row>
    <row r="50" spans="2:3" x14ac:dyDescent="0.25">
      <c r="B50" s="109" t="s">
        <v>778</v>
      </c>
      <c r="C50" s="9" t="s">
        <v>2090</v>
      </c>
    </row>
    <row r="51" spans="2:3" x14ac:dyDescent="0.25">
      <c r="B51" s="109" t="s">
        <v>1217</v>
      </c>
      <c r="C51" s="9" t="s">
        <v>2091</v>
      </c>
    </row>
    <row r="52" spans="2:3" x14ac:dyDescent="0.25">
      <c r="B52" s="109" t="s">
        <v>549</v>
      </c>
      <c r="C52" s="9" t="s">
        <v>1540</v>
      </c>
    </row>
    <row r="53" spans="2:3" x14ac:dyDescent="0.25">
      <c r="B53" s="109" t="s">
        <v>1218</v>
      </c>
      <c r="C53" s="9" t="s">
        <v>376</v>
      </c>
    </row>
    <row r="54" spans="2:3" x14ac:dyDescent="0.25">
      <c r="B54" s="109" t="s">
        <v>772</v>
      </c>
      <c r="C54" s="12" t="s">
        <v>1541</v>
      </c>
    </row>
    <row r="55" spans="2:3" x14ac:dyDescent="0.25">
      <c r="B55" s="109" t="s">
        <v>389</v>
      </c>
      <c r="C55" s="12" t="s">
        <v>1542</v>
      </c>
    </row>
    <row r="56" spans="2:3" x14ac:dyDescent="0.25">
      <c r="B56" s="109" t="s">
        <v>749</v>
      </c>
      <c r="C56" s="12" t="s">
        <v>749</v>
      </c>
    </row>
    <row r="57" spans="2:3" x14ac:dyDescent="0.25">
      <c r="B57" s="109" t="s">
        <v>197</v>
      </c>
      <c r="C57" s="12" t="s">
        <v>197</v>
      </c>
    </row>
    <row r="58" spans="2:3" x14ac:dyDescent="0.25">
      <c r="B58" s="109" t="s">
        <v>1219</v>
      </c>
      <c r="C58" s="12" t="s">
        <v>728</v>
      </c>
    </row>
    <row r="59" spans="2:3" x14ac:dyDescent="0.25">
      <c r="B59" s="109" t="s">
        <v>1220</v>
      </c>
      <c r="C59" s="12" t="s">
        <v>699</v>
      </c>
    </row>
    <row r="60" spans="2:3" x14ac:dyDescent="0.25">
      <c r="B60" s="109" t="s">
        <v>704</v>
      </c>
      <c r="C60" s="12" t="s">
        <v>1543</v>
      </c>
    </row>
    <row r="61" spans="2:3" x14ac:dyDescent="0.25">
      <c r="B61" s="109" t="s">
        <v>1221</v>
      </c>
      <c r="C61" s="12" t="s">
        <v>704</v>
      </c>
    </row>
    <row r="62" spans="2:3" x14ac:dyDescent="0.25">
      <c r="B62" s="109" t="s">
        <v>1222</v>
      </c>
      <c r="C62" s="12" t="s">
        <v>420</v>
      </c>
    </row>
    <row r="63" spans="2:3" x14ac:dyDescent="0.25">
      <c r="B63" s="109" t="s">
        <v>1223</v>
      </c>
      <c r="C63" s="9" t="s">
        <v>1102</v>
      </c>
    </row>
    <row r="64" spans="2:3" x14ac:dyDescent="0.25">
      <c r="B64" s="109" t="s">
        <v>1224</v>
      </c>
      <c r="C64" s="9" t="s">
        <v>236</v>
      </c>
    </row>
    <row r="65" spans="2:3" x14ac:dyDescent="0.25">
      <c r="B65" s="109" t="s">
        <v>1544</v>
      </c>
      <c r="C65" s="107" t="s">
        <v>1545</v>
      </c>
    </row>
    <row r="66" spans="2:3" x14ac:dyDescent="0.25">
      <c r="B66" s="109" t="s">
        <v>1546</v>
      </c>
      <c r="C66" s="107" t="s">
        <v>1547</v>
      </c>
    </row>
    <row r="67" spans="2:3" x14ac:dyDescent="0.25">
      <c r="B67" s="109" t="s">
        <v>204</v>
      </c>
      <c r="C67" s="9" t="s">
        <v>204</v>
      </c>
    </row>
    <row r="68" spans="2:3" x14ac:dyDescent="0.25">
      <c r="B68" s="109" t="s">
        <v>1225</v>
      </c>
      <c r="C68" s="9" t="s">
        <v>689</v>
      </c>
    </row>
    <row r="69" spans="2:3" x14ac:dyDescent="0.25">
      <c r="B69" s="109" t="s">
        <v>1226</v>
      </c>
      <c r="C69" s="9" t="s">
        <v>2092</v>
      </c>
    </row>
    <row r="70" spans="2:3" x14ac:dyDescent="0.25">
      <c r="B70" s="109" t="s">
        <v>977</v>
      </c>
      <c r="C70" s="9" t="s">
        <v>979</v>
      </c>
    </row>
    <row r="71" spans="2:3" x14ac:dyDescent="0.25">
      <c r="B71" s="109" t="s">
        <v>1227</v>
      </c>
      <c r="C71" s="108" t="s">
        <v>1548</v>
      </c>
    </row>
    <row r="72" spans="2:3" x14ac:dyDescent="0.25">
      <c r="B72" s="109" t="s">
        <v>1549</v>
      </c>
      <c r="C72" s="107" t="s">
        <v>1550</v>
      </c>
    </row>
    <row r="73" spans="2:3" x14ac:dyDescent="0.25">
      <c r="B73" s="109" t="s">
        <v>1551</v>
      </c>
      <c r="C73" s="9" t="s">
        <v>1552</v>
      </c>
    </row>
    <row r="74" spans="2:3" x14ac:dyDescent="0.25">
      <c r="B74" s="109" t="s">
        <v>1228</v>
      </c>
      <c r="C74" s="9" t="s">
        <v>159</v>
      </c>
    </row>
    <row r="75" spans="2:3" x14ac:dyDescent="0.25">
      <c r="B75" s="109" t="s">
        <v>1553</v>
      </c>
      <c r="C75" s="9" t="s">
        <v>1554</v>
      </c>
    </row>
    <row r="76" spans="2:3" x14ac:dyDescent="0.25">
      <c r="B76" s="109" t="s">
        <v>1555</v>
      </c>
      <c r="C76" s="9" t="s">
        <v>1556</v>
      </c>
    </row>
    <row r="77" spans="2:3" x14ac:dyDescent="0.25">
      <c r="B77" s="109" t="s">
        <v>1557</v>
      </c>
      <c r="C77" s="9" t="s">
        <v>1558</v>
      </c>
    </row>
    <row r="78" spans="2:3" x14ac:dyDescent="0.25">
      <c r="B78" s="109" t="s">
        <v>1559</v>
      </c>
      <c r="C78" s="9" t="s">
        <v>1560</v>
      </c>
    </row>
    <row r="79" spans="2:3" x14ac:dyDescent="0.25">
      <c r="B79" s="109" t="s">
        <v>1229</v>
      </c>
      <c r="C79" s="9" t="s">
        <v>348</v>
      </c>
    </row>
    <row r="80" spans="2:3" x14ac:dyDescent="0.25">
      <c r="B80" s="109" t="s">
        <v>1230</v>
      </c>
      <c r="C80" s="9" t="s">
        <v>327</v>
      </c>
    </row>
    <row r="81" spans="2:3" x14ac:dyDescent="0.25">
      <c r="B81" s="109" t="s">
        <v>1027</v>
      </c>
      <c r="C81" s="9" t="s">
        <v>1027</v>
      </c>
    </row>
    <row r="82" spans="2:3" x14ac:dyDescent="0.25">
      <c r="B82" s="109" t="s">
        <v>2122</v>
      </c>
      <c r="C82" s="9" t="s">
        <v>834</v>
      </c>
    </row>
    <row r="83" spans="2:3" x14ac:dyDescent="0.25">
      <c r="B83" s="109" t="s">
        <v>1561</v>
      </c>
      <c r="C83" s="107" t="s">
        <v>1562</v>
      </c>
    </row>
    <row r="84" spans="2:3" x14ac:dyDescent="0.25">
      <c r="B84" s="109" t="s">
        <v>712</v>
      </c>
      <c r="C84" s="9" t="s">
        <v>712</v>
      </c>
    </row>
    <row r="85" spans="2:3" x14ac:dyDescent="0.25">
      <c r="B85" s="109" t="s">
        <v>1231</v>
      </c>
      <c r="C85" s="9" t="s">
        <v>715</v>
      </c>
    </row>
    <row r="86" spans="2:3" x14ac:dyDescent="0.25">
      <c r="B86" s="109" t="s">
        <v>1232</v>
      </c>
      <c r="C86" s="9" t="s">
        <v>122</v>
      </c>
    </row>
    <row r="87" spans="2:3" x14ac:dyDescent="0.25">
      <c r="B87" s="109" t="s">
        <v>1233</v>
      </c>
      <c r="C87" s="9" t="s">
        <v>787</v>
      </c>
    </row>
    <row r="88" spans="2:3" x14ac:dyDescent="0.25">
      <c r="B88" s="109" t="s">
        <v>1563</v>
      </c>
      <c r="C88" s="9" t="s">
        <v>1564</v>
      </c>
    </row>
    <row r="89" spans="2:3" x14ac:dyDescent="0.25">
      <c r="B89" s="109" t="s">
        <v>2093</v>
      </c>
      <c r="C89" s="9" t="s">
        <v>2094</v>
      </c>
    </row>
    <row r="90" spans="2:3" ht="25.5" x14ac:dyDescent="0.25">
      <c r="B90" s="109" t="s">
        <v>1234</v>
      </c>
      <c r="C90" s="9" t="s">
        <v>1911</v>
      </c>
    </row>
    <row r="91" spans="2:3" x14ac:dyDescent="0.25">
      <c r="B91" s="109" t="s">
        <v>1565</v>
      </c>
      <c r="C91" s="9" t="s">
        <v>1566</v>
      </c>
    </row>
    <row r="92" spans="2:3" ht="25.5" x14ac:dyDescent="0.25">
      <c r="B92" s="109" t="s">
        <v>1235</v>
      </c>
      <c r="C92" s="9" t="s">
        <v>754</v>
      </c>
    </row>
    <row r="93" spans="2:3" x14ac:dyDescent="0.25">
      <c r="B93" s="109" t="s">
        <v>1041</v>
      </c>
      <c r="C93" s="106" t="s">
        <v>1567</v>
      </c>
    </row>
    <row r="94" spans="2:3" x14ac:dyDescent="0.25">
      <c r="B94" s="217" t="s">
        <v>1236</v>
      </c>
      <c r="C94" s="12" t="s">
        <v>1005</v>
      </c>
    </row>
    <row r="95" spans="2:3" x14ac:dyDescent="0.25">
      <c r="B95" s="221" t="s">
        <v>1568</v>
      </c>
      <c r="C95" s="12" t="s">
        <v>1569</v>
      </c>
    </row>
    <row r="96" spans="2:3" x14ac:dyDescent="0.25">
      <c r="B96" s="217" t="s">
        <v>1570</v>
      </c>
      <c r="C96" s="12" t="s">
        <v>2095</v>
      </c>
    </row>
    <row r="97" spans="2:3" x14ac:dyDescent="0.25">
      <c r="B97" s="217" t="s">
        <v>1237</v>
      </c>
      <c r="C97" s="12" t="s">
        <v>1798</v>
      </c>
    </row>
    <row r="98" spans="2:3" x14ac:dyDescent="0.25">
      <c r="B98" s="217" t="s">
        <v>1238</v>
      </c>
      <c r="C98" s="12" t="s">
        <v>811</v>
      </c>
    </row>
    <row r="99" spans="2:3" x14ac:dyDescent="0.25">
      <c r="B99" s="217" t="s">
        <v>1239</v>
      </c>
      <c r="C99" s="217" t="s">
        <v>1571</v>
      </c>
    </row>
    <row r="100" spans="2:3" x14ac:dyDescent="0.25">
      <c r="B100" s="217" t="s">
        <v>904</v>
      </c>
      <c r="C100" s="218" t="s">
        <v>1572</v>
      </c>
    </row>
    <row r="101" spans="2:3" x14ac:dyDescent="0.25">
      <c r="B101" s="217" t="s">
        <v>1240</v>
      </c>
      <c r="C101" s="12" t="s">
        <v>1573</v>
      </c>
    </row>
    <row r="102" spans="2:3" x14ac:dyDescent="0.25">
      <c r="B102" s="217" t="s">
        <v>1574</v>
      </c>
      <c r="C102" s="12" t="s">
        <v>1575</v>
      </c>
    </row>
    <row r="103" spans="2:3" x14ac:dyDescent="0.25">
      <c r="B103" s="217" t="s">
        <v>1241</v>
      </c>
      <c r="C103" s="12" t="s">
        <v>384</v>
      </c>
    </row>
    <row r="104" spans="2:3" x14ac:dyDescent="0.25">
      <c r="B104" s="217" t="s">
        <v>1242</v>
      </c>
      <c r="C104" s="12" t="s">
        <v>1842</v>
      </c>
    </row>
    <row r="105" spans="2:3" x14ac:dyDescent="0.25">
      <c r="B105" s="217" t="s">
        <v>1243</v>
      </c>
      <c r="C105" s="12" t="s">
        <v>2096</v>
      </c>
    </row>
    <row r="106" spans="2:3" x14ac:dyDescent="0.25">
      <c r="B106" s="217" t="s">
        <v>227</v>
      </c>
      <c r="C106" s="12" t="s">
        <v>2097</v>
      </c>
    </row>
    <row r="107" spans="2:3" x14ac:dyDescent="0.25">
      <c r="B107" s="217" t="s">
        <v>1576</v>
      </c>
      <c r="C107" s="12" t="s">
        <v>1577</v>
      </c>
    </row>
    <row r="108" spans="2:3" x14ac:dyDescent="0.25">
      <c r="B108" s="217" t="s">
        <v>288</v>
      </c>
      <c r="C108" s="12" t="s">
        <v>232</v>
      </c>
    </row>
    <row r="109" spans="2:3" x14ac:dyDescent="0.25">
      <c r="B109" s="217" t="s">
        <v>971</v>
      </c>
      <c r="C109" s="151" t="s">
        <v>1578</v>
      </c>
    </row>
    <row r="110" spans="2:3" x14ac:dyDescent="0.25">
      <c r="B110" s="217" t="s">
        <v>968</v>
      </c>
      <c r="C110" s="152" t="s">
        <v>1579</v>
      </c>
    </row>
    <row r="111" spans="2:3" x14ac:dyDescent="0.25">
      <c r="B111" s="217" t="s">
        <v>1244</v>
      </c>
      <c r="C111" s="12" t="s">
        <v>310</v>
      </c>
    </row>
    <row r="112" spans="2:3" x14ac:dyDescent="0.25">
      <c r="B112" s="217" t="s">
        <v>186</v>
      </c>
      <c r="C112" s="151" t="s">
        <v>1580</v>
      </c>
    </row>
    <row r="113" spans="2:3" x14ac:dyDescent="0.25">
      <c r="B113" s="217" t="s">
        <v>1245</v>
      </c>
      <c r="C113" s="12" t="s">
        <v>906</v>
      </c>
    </row>
    <row r="114" spans="2:3" x14ac:dyDescent="0.25">
      <c r="B114" s="217" t="s">
        <v>1581</v>
      </c>
      <c r="C114" s="151" t="s">
        <v>1582</v>
      </c>
    </row>
    <row r="115" spans="2:3" x14ac:dyDescent="0.25">
      <c r="B115" s="217" t="s">
        <v>293</v>
      </c>
      <c r="C115" s="151" t="s">
        <v>1583</v>
      </c>
    </row>
    <row r="116" spans="2:3" x14ac:dyDescent="0.25">
      <c r="B116" s="217" t="s">
        <v>492</v>
      </c>
      <c r="C116" s="153" t="s">
        <v>1584</v>
      </c>
    </row>
    <row r="117" spans="2:3" x14ac:dyDescent="0.25">
      <c r="B117" s="217" t="s">
        <v>1585</v>
      </c>
      <c r="C117" s="12" t="s">
        <v>1586</v>
      </c>
    </row>
    <row r="118" spans="2:3" x14ac:dyDescent="0.25">
      <c r="B118" s="217" t="s">
        <v>1587</v>
      </c>
      <c r="C118" s="12" t="s">
        <v>1588</v>
      </c>
    </row>
    <row r="119" spans="2:3" x14ac:dyDescent="0.25">
      <c r="B119" s="217" t="s">
        <v>1246</v>
      </c>
      <c r="C119" s="12" t="s">
        <v>2146</v>
      </c>
    </row>
    <row r="120" spans="2:3" x14ac:dyDescent="0.25">
      <c r="B120" s="217" t="s">
        <v>1589</v>
      </c>
      <c r="C120" s="12" t="s">
        <v>1590</v>
      </c>
    </row>
    <row r="121" spans="2:3" x14ac:dyDescent="0.25">
      <c r="B121" s="217" t="s">
        <v>1247</v>
      </c>
      <c r="C121" s="12" t="s">
        <v>661</v>
      </c>
    </row>
    <row r="122" spans="2:3" x14ac:dyDescent="0.25">
      <c r="B122" s="217" t="s">
        <v>1248</v>
      </c>
      <c r="C122" s="12" t="s">
        <v>953</v>
      </c>
    </row>
    <row r="123" spans="2:3" x14ac:dyDescent="0.25">
      <c r="B123" s="217" t="s">
        <v>1249</v>
      </c>
      <c r="C123" s="12" t="s">
        <v>1017</v>
      </c>
    </row>
    <row r="124" spans="2:3" x14ac:dyDescent="0.25">
      <c r="B124" s="217" t="s">
        <v>1250</v>
      </c>
      <c r="C124" s="12" t="s">
        <v>1591</v>
      </c>
    </row>
    <row r="125" spans="2:3" x14ac:dyDescent="0.25">
      <c r="B125" s="217" t="s">
        <v>421</v>
      </c>
      <c r="C125" s="12" t="s">
        <v>1592</v>
      </c>
    </row>
    <row r="126" spans="2:3" x14ac:dyDescent="0.25">
      <c r="B126" s="217" t="s">
        <v>1013</v>
      </c>
      <c r="C126" s="12" t="s">
        <v>1014</v>
      </c>
    </row>
    <row r="127" spans="2:3" x14ac:dyDescent="0.25">
      <c r="B127" s="217" t="s">
        <v>427</v>
      </c>
      <c r="C127" s="12" t="s">
        <v>1593</v>
      </c>
    </row>
    <row r="128" spans="2:3" x14ac:dyDescent="0.25">
      <c r="B128" s="217" t="s">
        <v>1251</v>
      </c>
      <c r="C128" s="12" t="s">
        <v>1594</v>
      </c>
    </row>
    <row r="129" spans="2:3" x14ac:dyDescent="0.25">
      <c r="B129" s="217" t="s">
        <v>1252</v>
      </c>
      <c r="C129" s="12" t="s">
        <v>2098</v>
      </c>
    </row>
    <row r="130" spans="2:3" ht="25.5" x14ac:dyDescent="0.25">
      <c r="B130" s="217" t="s">
        <v>1595</v>
      </c>
      <c r="C130" s="12" t="s">
        <v>1596</v>
      </c>
    </row>
    <row r="131" spans="2:3" x14ac:dyDescent="0.25">
      <c r="B131" s="217" t="s">
        <v>1597</v>
      </c>
      <c r="C131" s="12" t="s">
        <v>1598</v>
      </c>
    </row>
    <row r="132" spans="2:3" x14ac:dyDescent="0.25">
      <c r="B132" s="217" t="s">
        <v>1599</v>
      </c>
      <c r="C132" s="12" t="s">
        <v>1600</v>
      </c>
    </row>
    <row r="133" spans="2:3" x14ac:dyDescent="0.25">
      <c r="B133" s="217" t="s">
        <v>513</v>
      </c>
      <c r="C133" s="12" t="s">
        <v>1601</v>
      </c>
    </row>
    <row r="134" spans="2:3" ht="25.5" x14ac:dyDescent="0.25">
      <c r="B134" s="217" t="s">
        <v>1253</v>
      </c>
      <c r="C134" s="12" t="s">
        <v>1602</v>
      </c>
    </row>
    <row r="135" spans="2:3" x14ac:dyDescent="0.25">
      <c r="B135" s="217" t="s">
        <v>1254</v>
      </c>
      <c r="C135" s="12" t="s">
        <v>898</v>
      </c>
    </row>
    <row r="136" spans="2:3" x14ac:dyDescent="0.25">
      <c r="B136" s="217" t="s">
        <v>1603</v>
      </c>
      <c r="C136" s="12" t="s">
        <v>1604</v>
      </c>
    </row>
    <row r="137" spans="2:3" x14ac:dyDescent="0.25">
      <c r="B137" s="217" t="s">
        <v>1605</v>
      </c>
      <c r="C137" s="12" t="s">
        <v>1606</v>
      </c>
    </row>
    <row r="138" spans="2:3" x14ac:dyDescent="0.25">
      <c r="B138" s="217" t="s">
        <v>1256</v>
      </c>
      <c r="C138" s="12" t="s">
        <v>1607</v>
      </c>
    </row>
    <row r="139" spans="2:3" x14ac:dyDescent="0.25">
      <c r="B139" s="217" t="s">
        <v>1257</v>
      </c>
      <c r="C139" s="12" t="s">
        <v>1032</v>
      </c>
    </row>
    <row r="140" spans="2:3" x14ac:dyDescent="0.25">
      <c r="B140" s="217" t="s">
        <v>269</v>
      </c>
      <c r="C140" s="12" t="s">
        <v>1608</v>
      </c>
    </row>
    <row r="141" spans="2:3" x14ac:dyDescent="0.25">
      <c r="B141" s="217" t="s">
        <v>1609</v>
      </c>
      <c r="C141" s="12" t="s">
        <v>1610</v>
      </c>
    </row>
    <row r="142" spans="2:3" x14ac:dyDescent="0.25">
      <c r="B142" s="217" t="s">
        <v>1611</v>
      </c>
      <c r="C142" s="12" t="s">
        <v>1612</v>
      </c>
    </row>
    <row r="143" spans="2:3" x14ac:dyDescent="0.25">
      <c r="B143" s="217" t="s">
        <v>1613</v>
      </c>
      <c r="C143" s="12" t="s">
        <v>1614</v>
      </c>
    </row>
    <row r="144" spans="2:3" ht="25.5" x14ac:dyDescent="0.25">
      <c r="B144" s="217" t="s">
        <v>1258</v>
      </c>
      <c r="C144" s="12" t="s">
        <v>1990</v>
      </c>
    </row>
    <row r="145" spans="2:3" x14ac:dyDescent="0.25">
      <c r="B145" s="217" t="s">
        <v>1615</v>
      </c>
      <c r="C145" s="12" t="s">
        <v>1616</v>
      </c>
    </row>
    <row r="146" spans="2:3" x14ac:dyDescent="0.25">
      <c r="B146" s="217" t="s">
        <v>1617</v>
      </c>
      <c r="C146" s="12" t="s">
        <v>1618</v>
      </c>
    </row>
    <row r="147" spans="2:3" x14ac:dyDescent="0.25">
      <c r="B147" s="217" t="s">
        <v>1182</v>
      </c>
      <c r="C147" s="12" t="s">
        <v>205</v>
      </c>
    </row>
    <row r="148" spans="2:3" x14ac:dyDescent="0.25">
      <c r="B148" s="217" t="s">
        <v>589</v>
      </c>
      <c r="C148" s="12" t="s">
        <v>1619</v>
      </c>
    </row>
    <row r="149" spans="2:3" x14ac:dyDescent="0.25">
      <c r="B149" s="217" t="s">
        <v>539</v>
      </c>
      <c r="C149" s="12" t="s">
        <v>1620</v>
      </c>
    </row>
    <row r="150" spans="2:3" x14ac:dyDescent="0.25">
      <c r="B150" s="217" t="s">
        <v>528</v>
      </c>
      <c r="C150" s="12" t="s">
        <v>2099</v>
      </c>
    </row>
    <row r="151" spans="2:3" ht="25.5" x14ac:dyDescent="0.25">
      <c r="B151" s="217" t="s">
        <v>1621</v>
      </c>
      <c r="C151" s="12" t="s">
        <v>1622</v>
      </c>
    </row>
    <row r="152" spans="2:3" x14ac:dyDescent="0.25">
      <c r="B152" s="217" t="s">
        <v>1259</v>
      </c>
      <c r="C152" s="12" t="s">
        <v>799</v>
      </c>
    </row>
    <row r="153" spans="2:3" x14ac:dyDescent="0.25">
      <c r="B153" s="217" t="s">
        <v>1260</v>
      </c>
      <c r="C153" s="12" t="s">
        <v>691</v>
      </c>
    </row>
    <row r="154" spans="2:3" x14ac:dyDescent="0.25">
      <c r="B154" s="217" t="s">
        <v>1261</v>
      </c>
      <c r="C154" s="12" t="s">
        <v>2100</v>
      </c>
    </row>
    <row r="155" spans="2:3" x14ac:dyDescent="0.25">
      <c r="B155" s="217" t="s">
        <v>1262</v>
      </c>
      <c r="C155" s="12" t="s">
        <v>1930</v>
      </c>
    </row>
    <row r="156" spans="2:3" x14ac:dyDescent="0.25">
      <c r="B156" s="217" t="s">
        <v>1263</v>
      </c>
      <c r="C156" s="12" t="s">
        <v>790</v>
      </c>
    </row>
    <row r="157" spans="2:3" x14ac:dyDescent="0.25">
      <c r="B157" s="217" t="s">
        <v>1623</v>
      </c>
      <c r="C157" s="12" t="s">
        <v>1624</v>
      </c>
    </row>
    <row r="158" spans="2:3" x14ac:dyDescent="0.25">
      <c r="B158" s="217" t="s">
        <v>888</v>
      </c>
      <c r="C158" s="12" t="s">
        <v>1625</v>
      </c>
    </row>
    <row r="159" spans="2:3" x14ac:dyDescent="0.25">
      <c r="B159" s="217" t="s">
        <v>1264</v>
      </c>
      <c r="C159" s="12" t="s">
        <v>2101</v>
      </c>
    </row>
    <row r="160" spans="2:3" ht="25.5" x14ac:dyDescent="0.25">
      <c r="B160" s="217" t="s">
        <v>1265</v>
      </c>
      <c r="C160" s="12" t="s">
        <v>1106</v>
      </c>
    </row>
    <row r="161" spans="2:3" x14ac:dyDescent="0.25">
      <c r="B161" s="217" t="s">
        <v>1266</v>
      </c>
      <c r="C161" s="12" t="s">
        <v>1078</v>
      </c>
    </row>
    <row r="162" spans="2:3" x14ac:dyDescent="0.25">
      <c r="B162" s="217" t="s">
        <v>1626</v>
      </c>
      <c r="C162" s="12" t="s">
        <v>1627</v>
      </c>
    </row>
    <row r="163" spans="2:3" ht="51" x14ac:dyDescent="0.25">
      <c r="B163" s="217" t="s">
        <v>1267</v>
      </c>
      <c r="C163" s="12" t="s">
        <v>1628</v>
      </c>
    </row>
    <row r="164" spans="2:3" x14ac:dyDescent="0.25">
      <c r="B164" s="217" t="s">
        <v>2124</v>
      </c>
      <c r="C164" s="12" t="s">
        <v>242</v>
      </c>
    </row>
    <row r="165" spans="2:3" ht="25.5" x14ac:dyDescent="0.25">
      <c r="B165" s="217" t="s">
        <v>2102</v>
      </c>
      <c r="C165" s="12" t="s">
        <v>2103</v>
      </c>
    </row>
    <row r="166" spans="2:3" x14ac:dyDescent="0.25">
      <c r="B166" s="217" t="s">
        <v>949</v>
      </c>
      <c r="C166" s="12" t="s">
        <v>1629</v>
      </c>
    </row>
    <row r="167" spans="2:3" x14ac:dyDescent="0.25">
      <c r="B167" s="217" t="s">
        <v>1000</v>
      </c>
      <c r="C167" s="153" t="s">
        <v>1630</v>
      </c>
    </row>
    <row r="168" spans="2:3" x14ac:dyDescent="0.25">
      <c r="B168" s="217" t="s">
        <v>1268</v>
      </c>
      <c r="C168" s="12" t="s">
        <v>924</v>
      </c>
    </row>
    <row r="169" spans="2:3" x14ac:dyDescent="0.25">
      <c r="B169" s="217" t="s">
        <v>225</v>
      </c>
      <c r="C169" s="153" t="s">
        <v>1631</v>
      </c>
    </row>
    <row r="170" spans="2:3" x14ac:dyDescent="0.25">
      <c r="B170" s="217" t="s">
        <v>1632</v>
      </c>
      <c r="C170" s="216" t="s">
        <v>1633</v>
      </c>
    </row>
    <row r="171" spans="2:3" x14ac:dyDescent="0.25">
      <c r="B171" s="217" t="s">
        <v>1634</v>
      </c>
      <c r="C171" s="216" t="s">
        <v>1635</v>
      </c>
    </row>
    <row r="172" spans="2:3" x14ac:dyDescent="0.25">
      <c r="B172" s="217" t="s">
        <v>1269</v>
      </c>
      <c r="C172" s="12" t="s">
        <v>803</v>
      </c>
    </row>
    <row r="173" spans="2:3" x14ac:dyDescent="0.25">
      <c r="B173" s="217" t="s">
        <v>795</v>
      </c>
      <c r="C173" s="12" t="s">
        <v>1636</v>
      </c>
    </row>
    <row r="174" spans="2:3" x14ac:dyDescent="0.25">
      <c r="B174" s="217" t="s">
        <v>2141</v>
      </c>
      <c r="C174" s="12" t="s">
        <v>634</v>
      </c>
    </row>
    <row r="175" spans="2:3" x14ac:dyDescent="0.25">
      <c r="B175" s="217" t="s">
        <v>1637</v>
      </c>
      <c r="C175" s="12" t="s">
        <v>1638</v>
      </c>
    </row>
    <row r="176" spans="2:3" x14ac:dyDescent="0.25">
      <c r="B176" s="217" t="s">
        <v>1009</v>
      </c>
      <c r="C176" s="12" t="s">
        <v>1010</v>
      </c>
    </row>
    <row r="177" spans="2:3" x14ac:dyDescent="0.25">
      <c r="B177" s="217" t="s">
        <v>1639</v>
      </c>
      <c r="C177" s="12" t="s">
        <v>1640</v>
      </c>
    </row>
    <row r="178" spans="2:3" x14ac:dyDescent="0.25">
      <c r="B178" s="217" t="s">
        <v>2104</v>
      </c>
      <c r="C178" s="12" t="s">
        <v>2105</v>
      </c>
    </row>
    <row r="179" spans="2:3" x14ac:dyDescent="0.25">
      <c r="B179" s="217" t="s">
        <v>1270</v>
      </c>
      <c r="C179" s="12" t="s">
        <v>784</v>
      </c>
    </row>
    <row r="180" spans="2:3" x14ac:dyDescent="0.25">
      <c r="B180" s="217" t="s">
        <v>1641</v>
      </c>
      <c r="C180" s="12" t="s">
        <v>1642</v>
      </c>
    </row>
    <row r="181" spans="2:3" x14ac:dyDescent="0.25">
      <c r="B181" s="217" t="s">
        <v>1643</v>
      </c>
      <c r="C181" s="12" t="s">
        <v>1644</v>
      </c>
    </row>
    <row r="182" spans="2:3" x14ac:dyDescent="0.25">
      <c r="B182" s="217" t="s">
        <v>1645</v>
      </c>
      <c r="C182" s="12" t="s">
        <v>1646</v>
      </c>
    </row>
    <row r="183" spans="2:3" x14ac:dyDescent="0.25">
      <c r="B183" s="217" t="s">
        <v>1271</v>
      </c>
      <c r="C183" s="12" t="s">
        <v>718</v>
      </c>
    </row>
    <row r="184" spans="2:3" x14ac:dyDescent="0.25">
      <c r="B184" s="217" t="s">
        <v>1647</v>
      </c>
      <c r="C184" s="12" t="s">
        <v>1648</v>
      </c>
    </row>
    <row r="185" spans="2:3" x14ac:dyDescent="0.25">
      <c r="B185" s="217" t="s">
        <v>1649</v>
      </c>
      <c r="C185" s="12" t="s">
        <v>1650</v>
      </c>
    </row>
    <row r="186" spans="2:3" x14ac:dyDescent="0.25">
      <c r="B186" s="217" t="s">
        <v>1272</v>
      </c>
      <c r="C186" s="12" t="s">
        <v>1272</v>
      </c>
    </row>
    <row r="187" spans="2:3" x14ac:dyDescent="0.25">
      <c r="B187" s="217" t="s">
        <v>1651</v>
      </c>
      <c r="C187" s="12" t="s">
        <v>1652</v>
      </c>
    </row>
    <row r="188" spans="2:3" x14ac:dyDescent="0.25">
      <c r="B188" s="217" t="s">
        <v>1273</v>
      </c>
      <c r="C188" s="12" t="s">
        <v>966</v>
      </c>
    </row>
    <row r="189" spans="2:3" x14ac:dyDescent="0.25">
      <c r="B189" s="217" t="s">
        <v>1274</v>
      </c>
      <c r="C189" s="12" t="s">
        <v>686</v>
      </c>
    </row>
    <row r="190" spans="2:3" x14ac:dyDescent="0.25">
      <c r="B190" s="217" t="s">
        <v>1275</v>
      </c>
      <c r="C190" s="12" t="s">
        <v>809</v>
      </c>
    </row>
    <row r="191" spans="2:3" x14ac:dyDescent="0.25">
      <c r="B191" s="217" t="s">
        <v>2126</v>
      </c>
      <c r="C191" s="12" t="s">
        <v>1977</v>
      </c>
    </row>
    <row r="192" spans="2:3" x14ac:dyDescent="0.25">
      <c r="B192" s="217" t="s">
        <v>1276</v>
      </c>
      <c r="C192" s="12" t="s">
        <v>807</v>
      </c>
    </row>
    <row r="193" spans="2:3" x14ac:dyDescent="0.25">
      <c r="B193" s="217" t="s">
        <v>1277</v>
      </c>
      <c r="C193" s="12" t="s">
        <v>1653</v>
      </c>
    </row>
    <row r="194" spans="2:3" x14ac:dyDescent="0.25">
      <c r="B194" s="217" t="s">
        <v>1278</v>
      </c>
      <c r="C194" s="12" t="s">
        <v>363</v>
      </c>
    </row>
    <row r="195" spans="2:3" x14ac:dyDescent="0.25">
      <c r="B195" s="151" t="s">
        <v>1654</v>
      </c>
      <c r="C195" s="12" t="s">
        <v>1655</v>
      </c>
    </row>
    <row r="196" spans="2:3" x14ac:dyDescent="0.25">
      <c r="B196" s="217" t="s">
        <v>1280</v>
      </c>
      <c r="C196" s="12" t="s">
        <v>1656</v>
      </c>
    </row>
    <row r="197" spans="2:3" x14ac:dyDescent="0.25">
      <c r="B197" s="217" t="s">
        <v>434</v>
      </c>
      <c r="C197" s="12" t="s">
        <v>1657</v>
      </c>
    </row>
    <row r="198" spans="2:3" x14ac:dyDescent="0.25">
      <c r="B198" s="217" t="s">
        <v>1279</v>
      </c>
      <c r="C198" s="12" t="s">
        <v>1658</v>
      </c>
    </row>
    <row r="199" spans="2:3" x14ac:dyDescent="0.25">
      <c r="B199" s="217" t="s">
        <v>1281</v>
      </c>
      <c r="C199" s="12" t="s">
        <v>264</v>
      </c>
    </row>
    <row r="200" spans="2:3" x14ac:dyDescent="0.25">
      <c r="B200" s="217" t="s">
        <v>1659</v>
      </c>
      <c r="C200" s="12" t="s">
        <v>1660</v>
      </c>
    </row>
    <row r="201" spans="2:3" x14ac:dyDescent="0.25">
      <c r="B201" s="217" t="s">
        <v>1282</v>
      </c>
      <c r="C201" s="12" t="s">
        <v>1661</v>
      </c>
    </row>
    <row r="202" spans="2:3" x14ac:dyDescent="0.25">
      <c r="B202" s="217" t="s">
        <v>1283</v>
      </c>
      <c r="C202" s="12" t="s">
        <v>944</v>
      </c>
    </row>
    <row r="203" spans="2:3" x14ac:dyDescent="0.25">
      <c r="B203" s="217" t="s">
        <v>1662</v>
      </c>
      <c r="C203" s="12" t="s">
        <v>1663</v>
      </c>
    </row>
    <row r="204" spans="2:3" x14ac:dyDescent="0.25">
      <c r="B204" s="217" t="s">
        <v>1664</v>
      </c>
      <c r="C204" s="12" t="s">
        <v>1665</v>
      </c>
    </row>
    <row r="205" spans="2:3" x14ac:dyDescent="0.25">
      <c r="B205" s="217" t="s">
        <v>710</v>
      </c>
      <c r="C205" s="12" t="s">
        <v>710</v>
      </c>
    </row>
    <row r="206" spans="2:3" x14ac:dyDescent="0.25">
      <c r="B206" s="217" t="s">
        <v>1284</v>
      </c>
      <c r="C206" s="12" t="s">
        <v>1002</v>
      </c>
    </row>
    <row r="207" spans="2:3" x14ac:dyDescent="0.25">
      <c r="B207" s="217" t="s">
        <v>1666</v>
      </c>
      <c r="C207" s="12" t="s">
        <v>1667</v>
      </c>
    </row>
    <row r="208" spans="2:3" x14ac:dyDescent="0.25">
      <c r="B208" s="217" t="s">
        <v>1668</v>
      </c>
      <c r="C208" s="12" t="s">
        <v>1669</v>
      </c>
    </row>
    <row r="209" spans="2:3" x14ac:dyDescent="0.25">
      <c r="B209" s="217" t="s">
        <v>1285</v>
      </c>
      <c r="C209" s="12" t="s">
        <v>1670</v>
      </c>
    </row>
    <row r="210" spans="2:3" x14ac:dyDescent="0.25">
      <c r="B210" s="217" t="s">
        <v>1671</v>
      </c>
      <c r="C210" s="12" t="s">
        <v>1672</v>
      </c>
    </row>
    <row r="211" spans="2:3" x14ac:dyDescent="0.25">
      <c r="B211" s="217" t="s">
        <v>1286</v>
      </c>
      <c r="C211" s="12" t="s">
        <v>1023</v>
      </c>
    </row>
    <row r="212" spans="2:3" x14ac:dyDescent="0.25">
      <c r="B212" s="217" t="s">
        <v>830</v>
      </c>
      <c r="C212" s="12" t="s">
        <v>1995</v>
      </c>
    </row>
    <row r="213" spans="2:3" x14ac:dyDescent="0.25">
      <c r="B213" s="217" t="s">
        <v>1673</v>
      </c>
      <c r="C213" s="12" t="s">
        <v>1674</v>
      </c>
    </row>
    <row r="214" spans="2:3" x14ac:dyDescent="0.25">
      <c r="B214" s="217" t="s">
        <v>1287</v>
      </c>
      <c r="C214" s="12" t="s">
        <v>316</v>
      </c>
    </row>
    <row r="215" spans="2:3" x14ac:dyDescent="0.25">
      <c r="B215" s="217" t="s">
        <v>1288</v>
      </c>
      <c r="C215" s="12" t="s">
        <v>261</v>
      </c>
    </row>
    <row r="216" spans="2:3" x14ac:dyDescent="0.25">
      <c r="B216" s="217" t="s">
        <v>1675</v>
      </c>
      <c r="C216" s="12" t="s">
        <v>1676</v>
      </c>
    </row>
    <row r="217" spans="2:3" x14ac:dyDescent="0.25">
      <c r="B217" s="217" t="s">
        <v>1677</v>
      </c>
      <c r="C217" s="12" t="s">
        <v>1678</v>
      </c>
    </row>
    <row r="218" spans="2:3" x14ac:dyDescent="0.25">
      <c r="B218" s="217" t="s">
        <v>1289</v>
      </c>
      <c r="C218" s="12" t="s">
        <v>1679</v>
      </c>
    </row>
    <row r="219" spans="2:3" x14ac:dyDescent="0.25">
      <c r="B219" s="217" t="s">
        <v>974</v>
      </c>
      <c r="C219" s="12" t="s">
        <v>1680</v>
      </c>
    </row>
    <row r="220" spans="2:3" ht="25.5" x14ac:dyDescent="0.25">
      <c r="B220" s="217" t="s">
        <v>1450</v>
      </c>
      <c r="C220" s="12" t="s">
        <v>845</v>
      </c>
    </row>
    <row r="221" spans="2:3" x14ac:dyDescent="0.25">
      <c r="B221" s="217" t="s">
        <v>209</v>
      </c>
      <c r="C221" s="12" t="s">
        <v>1681</v>
      </c>
    </row>
    <row r="222" spans="2:3" x14ac:dyDescent="0.25">
      <c r="B222" s="217" t="s">
        <v>1082</v>
      </c>
      <c r="C222" s="12" t="s">
        <v>1682</v>
      </c>
    </row>
    <row r="223" spans="2:3" x14ac:dyDescent="0.25">
      <c r="B223" s="217" t="s">
        <v>1451</v>
      </c>
      <c r="C223" s="12" t="s">
        <v>865</v>
      </c>
    </row>
    <row r="224" spans="2:3" x14ac:dyDescent="0.25">
      <c r="B224" s="217" t="s">
        <v>1452</v>
      </c>
      <c r="C224" s="12" t="s">
        <v>1118</v>
      </c>
    </row>
    <row r="225" spans="2:3" x14ac:dyDescent="0.25">
      <c r="B225" s="217" t="s">
        <v>1683</v>
      </c>
      <c r="C225" s="12" t="s">
        <v>1684</v>
      </c>
    </row>
    <row r="226" spans="2:3" x14ac:dyDescent="0.25">
      <c r="B226" s="217" t="s">
        <v>356</v>
      </c>
      <c r="C226" s="12" t="s">
        <v>1685</v>
      </c>
    </row>
    <row r="227" spans="2:3" x14ac:dyDescent="0.25">
      <c r="B227" s="217" t="s">
        <v>1453</v>
      </c>
      <c r="C227" s="12" t="s">
        <v>259</v>
      </c>
    </row>
    <row r="228" spans="2:3" x14ac:dyDescent="0.25">
      <c r="B228" s="217" t="s">
        <v>1454</v>
      </c>
      <c r="C228" s="12" t="s">
        <v>653</v>
      </c>
    </row>
    <row r="229" spans="2:3" x14ac:dyDescent="0.25">
      <c r="B229" s="217" t="s">
        <v>1686</v>
      </c>
      <c r="C229" s="12" t="s">
        <v>1687</v>
      </c>
    </row>
    <row r="230" spans="2:3" x14ac:dyDescent="0.25">
      <c r="B230" s="217" t="s">
        <v>1455</v>
      </c>
      <c r="C230" s="12" t="s">
        <v>743</v>
      </c>
    </row>
    <row r="231" spans="2:3" x14ac:dyDescent="0.25">
      <c r="B231" s="217" t="s">
        <v>1456</v>
      </c>
      <c r="C231" s="12" t="s">
        <v>215</v>
      </c>
    </row>
    <row r="232" spans="2:3" x14ac:dyDescent="0.25">
      <c r="B232" s="217" t="s">
        <v>1457</v>
      </c>
      <c r="C232" s="12" t="s">
        <v>502</v>
      </c>
    </row>
    <row r="233" spans="2:3" x14ac:dyDescent="0.25">
      <c r="B233" s="217" t="s">
        <v>1458</v>
      </c>
      <c r="C233" s="12" t="s">
        <v>278</v>
      </c>
    </row>
    <row r="234" spans="2:3" x14ac:dyDescent="0.25">
      <c r="B234" s="217" t="s">
        <v>1688</v>
      </c>
      <c r="C234" s="12" t="s">
        <v>1689</v>
      </c>
    </row>
    <row r="235" spans="2:3" x14ac:dyDescent="0.25">
      <c r="B235" s="217" t="s">
        <v>1459</v>
      </c>
      <c r="C235" s="12" t="s">
        <v>626</v>
      </c>
    </row>
    <row r="236" spans="2:3" x14ac:dyDescent="0.25">
      <c r="B236" s="217" t="s">
        <v>1460</v>
      </c>
      <c r="C236" s="12" t="s">
        <v>918</v>
      </c>
    </row>
    <row r="237" spans="2:3" ht="25.5" x14ac:dyDescent="0.25">
      <c r="B237" s="217" t="s">
        <v>1461</v>
      </c>
      <c r="C237" s="12" t="s">
        <v>1998</v>
      </c>
    </row>
    <row r="238" spans="2:3" x14ac:dyDescent="0.25">
      <c r="B238" s="217" t="s">
        <v>1462</v>
      </c>
      <c r="C238" s="12" t="s">
        <v>432</v>
      </c>
    </row>
    <row r="239" spans="2:3" x14ac:dyDescent="0.25">
      <c r="B239" s="217" t="s">
        <v>1463</v>
      </c>
      <c r="C239" s="12" t="s">
        <v>2106</v>
      </c>
    </row>
    <row r="240" spans="2:3" x14ac:dyDescent="0.25">
      <c r="B240" s="217" t="s">
        <v>1464</v>
      </c>
      <c r="C240" s="12" t="s">
        <v>612</v>
      </c>
    </row>
    <row r="241" spans="2:3" x14ac:dyDescent="0.25">
      <c r="B241" s="217" t="s">
        <v>998</v>
      </c>
      <c r="C241" s="12" t="s">
        <v>1690</v>
      </c>
    </row>
    <row r="242" spans="2:3" x14ac:dyDescent="0.25">
      <c r="B242" s="217" t="s">
        <v>1465</v>
      </c>
      <c r="C242" s="12" t="s">
        <v>1092</v>
      </c>
    </row>
  </sheetData>
  <conditionalFormatting sqref="B7:B242">
    <cfRule type="duplicateValues" dxfId="0" priority="65"/>
  </conditionalFormatting>
  <hyperlinks>
    <hyperlink ref="A1" location="Introduction!A1" display="Home" xr:uid="{6F3FA841-2390-4B7A-A8D2-B7DE7BF4CA05}"/>
  </hyperlinks>
  <pageMargins left="0.7" right="0.7" top="0.75" bottom="0.75" header="0.3" footer="0.3"/>
  <pageSetup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6E1A-7E61-4CFA-9648-85FF17E1C0CF}">
  <sheetPr>
    <tabColor theme="7" tint="0.79998168889431442"/>
  </sheetPr>
  <dimension ref="A1:C9"/>
  <sheetViews>
    <sheetView zoomScale="70" zoomScaleNormal="70" workbookViewId="0">
      <selection activeCell="C8" sqref="C8"/>
    </sheetView>
  </sheetViews>
  <sheetFormatPr defaultColWidth="8.7109375" defaultRowHeight="15" x14ac:dyDescent="0.25"/>
  <cols>
    <col min="1" max="1" width="9.5703125" style="6" customWidth="1"/>
    <col min="2" max="2" width="16.7109375" style="3" customWidth="1"/>
    <col min="3" max="3" width="114.28515625" style="3" customWidth="1"/>
    <col min="4" max="16384" width="8.7109375" style="3"/>
  </cols>
  <sheetData>
    <row r="1" spans="1:3" ht="28.5" thickBot="1" x14ac:dyDescent="0.3">
      <c r="A1" s="7" t="s">
        <v>9</v>
      </c>
      <c r="B1" s="1" t="s">
        <v>0</v>
      </c>
      <c r="C1" s="13"/>
    </row>
    <row r="2" spans="1:3" ht="23.25" x14ac:dyDescent="0.25">
      <c r="B2" s="4" t="s">
        <v>1692</v>
      </c>
      <c r="C2" s="13"/>
    </row>
    <row r="3" spans="1:3" x14ac:dyDescent="0.25">
      <c r="B3" s="8" t="s">
        <v>8</v>
      </c>
      <c r="C3" s="2"/>
    </row>
    <row r="6" spans="1:3" x14ac:dyDescent="0.25">
      <c r="B6" s="10" t="s">
        <v>1691</v>
      </c>
      <c r="C6" s="11" t="s">
        <v>1155</v>
      </c>
    </row>
    <row r="7" spans="1:3" ht="25.5" x14ac:dyDescent="0.25">
      <c r="B7" s="14">
        <v>44911</v>
      </c>
      <c r="C7" s="9" t="s">
        <v>3633</v>
      </c>
    </row>
    <row r="8" spans="1:3" ht="114.75" x14ac:dyDescent="0.25">
      <c r="B8" s="14">
        <v>45222</v>
      </c>
      <c r="C8" s="196" t="s">
        <v>3634</v>
      </c>
    </row>
    <row r="9" spans="1:3" ht="38.25" x14ac:dyDescent="0.25">
      <c r="B9" s="195">
        <v>45289</v>
      </c>
      <c r="C9" s="12" t="s">
        <v>3635</v>
      </c>
    </row>
  </sheetData>
  <hyperlinks>
    <hyperlink ref="A1" location="Introduction!A1" display="Home" xr:uid="{AAE80986-19AA-41BE-87EC-C10CEA7B4CC3}"/>
  </hyperlinks>
  <pageMargins left="0.7" right="0.7" top="0.75" bottom="0.75" header="0.3" footer="0.3"/>
  <pageSetup orientation="portrait" r:id="rId1"/>
  <tableParts count="1">
    <tablePart r:id="rId2"/>
  </tableParts>
</worksheet>
</file>

<file path=docMetadata/LabelInfo.xml><?xml version="1.0" encoding="utf-8"?>
<clbl:labelList xmlns:clbl="http://schemas.microsoft.com/office/2020/mipLabelMetadata">
  <clbl:label id="{7c2038df-0105-4bb1-8cd7-4f20ba976055}" enabled="1" method="Privileged" siteId="{aac700cd-c721-4651-98dd-b78544c94fd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Introduction</vt:lpstr>
      <vt:lpstr>Methodology</vt:lpstr>
      <vt:lpstr>Guidance Note</vt:lpstr>
      <vt:lpstr>Data Summary</vt:lpstr>
      <vt:lpstr>Hierarchy-Abbv</vt:lpstr>
      <vt:lpstr>Data Catalogue 2023_Excel</vt:lpstr>
      <vt:lpstr>WB Introduction Page</vt:lpstr>
      <vt:lpstr>Data Catalogue 2023_RSS</vt:lpstr>
      <vt:lpstr>DC 2023 Machine Readable</vt:lpstr>
      <vt:lpstr>RSS structure --&gt;</vt:lpstr>
      <vt:lpstr>Supporting Sheets --&gt;</vt:lpstr>
      <vt:lpstr>Codebook Machine Read</vt:lpstr>
      <vt:lpstr>Data Sources</vt:lpstr>
      <vt:lpstr>Data Availability-Abbv</vt:lpstr>
      <vt:lpstr>Use Case-Abbv</vt:lpstr>
      <vt:lpstr>Start End Dates</vt:lpstr>
      <vt:lpstr>Supplementary information --&gt;</vt:lpstr>
      <vt:lpstr>Glossary of Use Cases</vt:lpstr>
      <vt:lpstr>Metric Types</vt:lpstr>
      <vt:lpstr>Acronyms</vt:lpstr>
      <vt:lpstr>Version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Saiful Anuar Mohd Husin</dc:creator>
  <cp:keywords/>
  <dc:description/>
  <cp:lastModifiedBy>Ibrahim Ahmad</cp:lastModifiedBy>
  <cp:revision/>
  <dcterms:created xsi:type="dcterms:W3CDTF">2023-06-23T03:18:48Z</dcterms:created>
  <dcterms:modified xsi:type="dcterms:W3CDTF">2024-10-13T13:46:54Z</dcterms:modified>
  <cp:category/>
  <cp:contentStatus/>
</cp:coreProperties>
</file>