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INSTITUTE PROJECTS\"/>
    </mc:Choice>
  </mc:AlternateContent>
  <xr:revisionPtr revIDLastSave="0" documentId="13_ncr:1_{8283D3D1-120B-466A-9B01-26E5D1676F87}" xr6:coauthVersionLast="47" xr6:coauthVersionMax="47" xr10:uidLastSave="{00000000-0000-0000-0000-000000000000}"/>
  <workbookProtection workbookAlgorithmName="SHA-512" workbookHashValue="GdweVrKsDhhvJq7R2MeVM2V4AsNDrLIPMxrjmhnzdJQmQTxUaXiA/TQTLv2S1SS1v8ejS/hjMB/tlvw6+l6a3A==" workbookSaltValue="WSSvKPfOwMz8HEO6wRd6pA==" workbookSpinCount="100000" lockStructure="1"/>
  <bookViews>
    <workbookView xWindow="-108" yWindow="-108" windowWidth="23256" windowHeight="12456" firstSheet="3" activeTab="11" xr2:uid="{7489A63F-707D-4CF3-870A-D9F9B6BF2F6A}"/>
  </bookViews>
  <sheets>
    <sheet name="Sheet1" sheetId="1" r:id="rId1"/>
    <sheet name="Sheet2" sheetId="2" r:id="rId2"/>
    <sheet name="Practice " sheetId="3" r:id="rId3"/>
    <sheet name="Practice Sheet" sheetId="4" r:id="rId4"/>
    <sheet name="Formulas" sheetId="5" r:id="rId5"/>
    <sheet name="19-09" sheetId="6" r:id="rId6"/>
    <sheet name="Formu" sheetId="7" r:id="rId7"/>
    <sheet name="Lookup F" sheetId="9" r:id="rId8"/>
    <sheet name="Maths F" sheetId="10" r:id="rId9"/>
    <sheet name="time F" sheetId="12" r:id="rId10"/>
    <sheet name="Barcode" sheetId="20" r:id="rId11"/>
    <sheet name="Sheet5" sheetId="21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B4" i="12" l="1"/>
  <c r="B3" i="12"/>
  <c r="B2" i="12"/>
  <c r="B1" i="12"/>
  <c r="G37" i="7" l="1"/>
  <c r="G38" i="7"/>
  <c r="G39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E39" i="7"/>
  <c r="C36" i="10"/>
  <c r="C35" i="10"/>
  <c r="C34" i="10"/>
  <c r="C40" i="10"/>
  <c r="B40" i="10"/>
  <c r="B39" i="10"/>
  <c r="B38" i="10"/>
  <c r="C37" i="10"/>
  <c r="B37" i="10"/>
  <c r="B36" i="10"/>
  <c r="B35" i="10"/>
  <c r="B34" i="10"/>
  <c r="C33" i="10"/>
  <c r="C32" i="10"/>
  <c r="C31" i="10"/>
  <c r="C29" i="10"/>
  <c r="C28" i="10"/>
  <c r="C27" i="10"/>
  <c r="C26" i="10"/>
  <c r="C24" i="10"/>
  <c r="B33" i="10"/>
  <c r="B32" i="10"/>
  <c r="B31" i="10"/>
  <c r="C30" i="10"/>
  <c r="B30" i="10"/>
  <c r="B29" i="10"/>
  <c r="B28" i="10"/>
  <c r="B27" i="10"/>
  <c r="B26" i="10"/>
  <c r="B25" i="10"/>
  <c r="B24" i="10"/>
  <c r="A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1" i="10"/>
  <c r="Q34" i="9"/>
  <c r="J34" i="9" a="1"/>
  <c r="J34" i="9" s="1"/>
  <c r="K13" i="9"/>
  <c r="N16" i="9" a="1"/>
  <c r="N16" i="9" s="1"/>
  <c r="M16" i="9" a="1"/>
  <c r="M16" i="9" s="1"/>
  <c r="H30" i="9"/>
  <c r="I19" i="9"/>
  <c r="Q33" i="9"/>
  <c r="O33" i="9" a="1"/>
  <c r="O33" i="9" s="1"/>
  <c r="N33" i="9" a="1"/>
  <c r="N33" i="9" s="1"/>
  <c r="N30" i="9" a="1"/>
  <c r="N30" i="9" s="1"/>
  <c r="R21" i="9" a="1"/>
  <c r="R21" i="9" s="1"/>
  <c r="N21" i="9" a="1"/>
  <c r="N21" i="9" s="1"/>
  <c r="L25" i="9" a="1"/>
  <c r="L25" i="9" s="1"/>
  <c r="L23" i="9"/>
  <c r="L21" i="9"/>
  <c r="J28" i="9"/>
  <c r="J21" i="9" a="1"/>
  <c r="J21" i="9" s="1"/>
  <c r="H26" i="9"/>
  <c r="H25" i="9"/>
  <c r="D25" i="9"/>
  <c r="D24" i="9"/>
  <c r="E23" i="9"/>
  <c r="E22" i="9"/>
  <c r="E21" i="9"/>
  <c r="D23" i="9"/>
  <c r="D22" i="9"/>
  <c r="D21" i="9"/>
  <c r="C13" i="9"/>
  <c r="C12" i="9"/>
  <c r="C11" i="9"/>
  <c r="H24" i="9"/>
  <c r="H23" i="9"/>
  <c r="H22" i="9"/>
  <c r="H21" i="9"/>
  <c r="H20" i="9"/>
  <c r="E17" i="9"/>
  <c r="H11" i="9"/>
  <c r="E16" i="9"/>
  <c r="E15" i="9"/>
  <c r="E14" i="9"/>
  <c r="D15" i="9"/>
  <c r="N2" i="9"/>
  <c r="D14" i="9"/>
  <c r="M3" i="9"/>
  <c r="M4" i="9"/>
  <c r="M5" i="9"/>
  <c r="M6" i="9"/>
  <c r="M7" i="9"/>
  <c r="M8" i="9"/>
  <c r="M9" i="9"/>
  <c r="M2" i="9"/>
  <c r="L3" i="9"/>
  <c r="L4" i="9"/>
  <c r="L5" i="9"/>
  <c r="L6" i="9"/>
  <c r="L7" i="9"/>
  <c r="L8" i="9"/>
  <c r="L9" i="9"/>
  <c r="L2" i="9"/>
  <c r="K3" i="9"/>
  <c r="K4" i="9"/>
  <c r="K5" i="9"/>
  <c r="K6" i="9"/>
  <c r="K7" i="9"/>
  <c r="K8" i="9"/>
  <c r="K9" i="9"/>
  <c r="K2" i="9"/>
  <c r="J3" i="9"/>
  <c r="J4" i="9"/>
  <c r="J5" i="9"/>
  <c r="J6" i="9"/>
  <c r="J7" i="9"/>
  <c r="J8" i="9"/>
  <c r="J9" i="9"/>
  <c r="J2" i="9"/>
  <c r="H9" i="9"/>
  <c r="I9" i="9" s="1"/>
  <c r="H8" i="9"/>
  <c r="I8" i="9" s="1"/>
  <c r="H7" i="9"/>
  <c r="I7" i="9" s="1"/>
  <c r="H6" i="9"/>
  <c r="I6" i="9" s="1"/>
  <c r="H5" i="9"/>
  <c r="I5" i="9" s="1"/>
  <c r="H4" i="9"/>
  <c r="I4" i="9" s="1"/>
  <c r="H3" i="9"/>
  <c r="I3" i="9" s="1"/>
  <c r="H2" i="9"/>
  <c r="I2" i="9" s="1"/>
  <c r="F24" i="7"/>
  <c r="D38" i="7"/>
  <c r="D39" i="7"/>
  <c r="C37" i="7"/>
  <c r="C38" i="7"/>
  <c r="C39" i="7"/>
  <c r="B25" i="7"/>
  <c r="B26" i="7"/>
  <c r="B27" i="7"/>
  <c r="B28" i="7"/>
  <c r="B29" i="7"/>
  <c r="B30" i="7"/>
  <c r="B31" i="7"/>
  <c r="B32" i="7"/>
  <c r="B33" i="7"/>
  <c r="B34" i="7"/>
  <c r="B35" i="7"/>
  <c r="B36" i="7"/>
  <c r="C33" i="7" s="1"/>
  <c r="B37" i="7"/>
  <c r="D37" i="7" s="1"/>
  <c r="B38" i="7"/>
  <c r="E38" i="7" s="1"/>
  <c r="B39" i="7"/>
  <c r="B24" i="7"/>
  <c r="G21" i="7"/>
  <c r="F21" i="7"/>
  <c r="E21" i="7"/>
  <c r="D21" i="7"/>
  <c r="C21" i="7"/>
  <c r="B21" i="7"/>
  <c r="L21" i="7" s="1"/>
  <c r="G20" i="7"/>
  <c r="F20" i="7"/>
  <c r="E20" i="7"/>
  <c r="D20" i="7"/>
  <c r="C20" i="7"/>
  <c r="B20" i="7"/>
  <c r="L20" i="7" s="1"/>
  <c r="G19" i="7"/>
  <c r="F19" i="7"/>
  <c r="E19" i="7"/>
  <c r="D19" i="7"/>
  <c r="C19" i="7"/>
  <c r="B19" i="7"/>
  <c r="L19" i="7" s="1"/>
  <c r="G18" i="7"/>
  <c r="F18" i="7"/>
  <c r="E18" i="7"/>
  <c r="D18" i="7"/>
  <c r="C18" i="7"/>
  <c r="B18" i="7"/>
  <c r="G17" i="7"/>
  <c r="F17" i="7"/>
  <c r="E17" i="7"/>
  <c r="D17" i="7"/>
  <c r="C17" i="7"/>
  <c r="B17" i="7"/>
  <c r="L17" i="7" s="1"/>
  <c r="G16" i="7"/>
  <c r="F16" i="7"/>
  <c r="E16" i="7"/>
  <c r="D16" i="7"/>
  <c r="C16" i="7"/>
  <c r="B16" i="7"/>
  <c r="G15" i="7"/>
  <c r="F15" i="7"/>
  <c r="E15" i="7"/>
  <c r="D15" i="7"/>
  <c r="C15" i="7"/>
  <c r="B15" i="7"/>
  <c r="L15" i="7" s="1"/>
  <c r="G14" i="7"/>
  <c r="F14" i="7"/>
  <c r="E14" i="7"/>
  <c r="D14" i="7"/>
  <c r="C14" i="7"/>
  <c r="B14" i="7"/>
  <c r="G13" i="7"/>
  <c r="F13" i="7"/>
  <c r="E13" i="7"/>
  <c r="D13" i="7"/>
  <c r="C13" i="7"/>
  <c r="B13" i="7"/>
  <c r="L13" i="7" s="1"/>
  <c r="B3" i="7"/>
  <c r="L3" i="7" s="1"/>
  <c r="C3" i="7"/>
  <c r="D3" i="7"/>
  <c r="E3" i="7"/>
  <c r="F3" i="7"/>
  <c r="G3" i="7"/>
  <c r="B4" i="7"/>
  <c r="L4" i="7" s="1"/>
  <c r="C4" i="7"/>
  <c r="D4" i="7"/>
  <c r="E4" i="7"/>
  <c r="F4" i="7"/>
  <c r="G4" i="7"/>
  <c r="B5" i="7"/>
  <c r="L5" i="7" s="1"/>
  <c r="C5" i="7"/>
  <c r="D5" i="7"/>
  <c r="E5" i="7"/>
  <c r="F5" i="7"/>
  <c r="G5" i="7"/>
  <c r="B6" i="7"/>
  <c r="L6" i="7" s="1"/>
  <c r="C6" i="7"/>
  <c r="D6" i="7"/>
  <c r="E6" i="7"/>
  <c r="F6" i="7"/>
  <c r="G6" i="7"/>
  <c r="B7" i="7"/>
  <c r="L7" i="7" s="1"/>
  <c r="C7" i="7"/>
  <c r="D7" i="7"/>
  <c r="E7" i="7"/>
  <c r="F7" i="7"/>
  <c r="G7" i="7"/>
  <c r="B8" i="7"/>
  <c r="L8" i="7" s="1"/>
  <c r="C8" i="7"/>
  <c r="D8" i="7"/>
  <c r="E8" i="7"/>
  <c r="F8" i="7"/>
  <c r="G8" i="7"/>
  <c r="B9" i="7"/>
  <c r="L9" i="7" s="1"/>
  <c r="C9" i="7"/>
  <c r="D9" i="7"/>
  <c r="E9" i="7"/>
  <c r="F9" i="7"/>
  <c r="G9" i="7"/>
  <c r="B10" i="7"/>
  <c r="L10" i="7" s="1"/>
  <c r="C10" i="7"/>
  <c r="D10" i="7"/>
  <c r="E10" i="7"/>
  <c r="F10" i="7"/>
  <c r="G10" i="7"/>
  <c r="C2" i="7"/>
  <c r="D2" i="7"/>
  <c r="E2" i="7"/>
  <c r="F2" i="7"/>
  <c r="G2" i="7"/>
  <c r="B2" i="7"/>
  <c r="L2" i="7" s="1"/>
  <c r="H3" i="6"/>
  <c r="H4" i="6"/>
  <c r="H5" i="6"/>
  <c r="H6" i="6"/>
  <c r="H7" i="6"/>
  <c r="H8" i="6"/>
  <c r="H9" i="6"/>
  <c r="H10" i="6"/>
  <c r="H2" i="6"/>
  <c r="C25" i="5"/>
  <c r="C21" i="5"/>
  <c r="C20" i="5"/>
  <c r="A31" i="5"/>
  <c r="C19" i="5"/>
  <c r="C17" i="5"/>
  <c r="C16" i="5"/>
  <c r="C15" i="5"/>
  <c r="C14" i="5"/>
  <c r="C13" i="5"/>
  <c r="C12" i="5"/>
  <c r="C11" i="5"/>
  <c r="C9" i="5"/>
  <c r="C8" i="5"/>
  <c r="C7" i="5"/>
  <c r="C6" i="5"/>
  <c r="C5" i="5"/>
  <c r="C4" i="5"/>
  <c r="C3" i="5"/>
  <c r="C2" i="5"/>
  <c r="C1" i="5"/>
  <c r="A20" i="5"/>
  <c r="A36" i="5"/>
  <c r="A30" i="5"/>
  <c r="A29" i="5"/>
  <c r="A28" i="5"/>
  <c r="A27" i="5"/>
  <c r="A26" i="5"/>
  <c r="A25" i="5"/>
  <c r="A24" i="5"/>
  <c r="A23" i="5"/>
  <c r="A22" i="5"/>
  <c r="A21" i="5"/>
  <c r="A19" i="5"/>
  <c r="A18" i="5"/>
  <c r="A17" i="5"/>
  <c r="B15" i="5"/>
  <c r="B14" i="5"/>
  <c r="B13" i="5"/>
  <c r="B12" i="5"/>
  <c r="B9" i="5"/>
  <c r="B8" i="5"/>
  <c r="B7" i="5"/>
  <c r="B6" i="5"/>
  <c r="B5" i="5"/>
  <c r="B3" i="5"/>
  <c r="B1" i="5"/>
  <c r="A15" i="5"/>
  <c r="A14" i="5"/>
  <c r="A13" i="5"/>
  <c r="A12" i="5"/>
  <c r="A9" i="5"/>
  <c r="A8" i="5"/>
  <c r="A7" i="5"/>
  <c r="A6" i="5"/>
  <c r="A5" i="5"/>
  <c r="A4" i="5"/>
  <c r="A3" i="5"/>
  <c r="A1" i="5"/>
  <c r="J25" i="9"/>
  <c r="L22" i="9" a="1"/>
  <c r="G36" i="7" l="1"/>
  <c r="G29" i="7"/>
  <c r="G25" i="7"/>
  <c r="G32" i="7"/>
  <c r="G28" i="7"/>
  <c r="E25" i="7"/>
  <c r="G35" i="7"/>
  <c r="G31" i="7"/>
  <c r="G27" i="7"/>
  <c r="G34" i="7"/>
  <c r="G30" i="7"/>
  <c r="G26" i="7"/>
  <c r="G33" i="7"/>
  <c r="E30" i="7"/>
  <c r="E37" i="7"/>
  <c r="E34" i="7"/>
  <c r="E33" i="7"/>
  <c r="E26" i="7"/>
  <c r="E29" i="7"/>
  <c r="E36" i="7"/>
  <c r="E32" i="7"/>
  <c r="E28" i="7"/>
  <c r="E35" i="7"/>
  <c r="E31" i="7"/>
  <c r="E27" i="7"/>
  <c r="C23" i="10"/>
  <c r="C22" i="10"/>
  <c r="B23" i="10"/>
  <c r="B22" i="10"/>
  <c r="L22" i="9"/>
  <c r="K2" i="7"/>
  <c r="C24" i="7"/>
  <c r="G24" i="7"/>
  <c r="E24" i="7"/>
  <c r="D32" i="7"/>
  <c r="D36" i="7"/>
  <c r="D33" i="7"/>
  <c r="D29" i="7"/>
  <c r="D28" i="7"/>
  <c r="D24" i="7"/>
  <c r="D35" i="7"/>
  <c r="D31" i="7"/>
  <c r="D27" i="7"/>
  <c r="D34" i="7"/>
  <c r="D30" i="7"/>
  <c r="D26" i="7"/>
  <c r="D25" i="7"/>
  <c r="C36" i="7"/>
  <c r="C29" i="7"/>
  <c r="C25" i="7"/>
  <c r="C32" i="7"/>
  <c r="C28" i="7"/>
  <c r="C35" i="7"/>
  <c r="C31" i="7"/>
  <c r="C27" i="7"/>
  <c r="C34" i="7"/>
  <c r="C30" i="7"/>
  <c r="C26" i="7"/>
  <c r="Q10" i="7"/>
  <c r="Q6" i="7"/>
  <c r="Q14" i="7"/>
  <c r="Q16" i="7"/>
  <c r="Q17" i="7"/>
  <c r="Q18" i="7"/>
  <c r="Q21" i="7"/>
  <c r="Q20" i="7"/>
  <c r="Q19" i="7"/>
  <c r="Q15" i="7"/>
  <c r="Q13" i="7"/>
  <c r="Q9" i="7"/>
  <c r="Q5" i="7"/>
  <c r="Q8" i="7"/>
  <c r="Q4" i="7"/>
  <c r="Q7" i="7"/>
  <c r="Q3" i="7"/>
  <c r="Q2" i="7"/>
  <c r="M14" i="7"/>
  <c r="N16" i="7"/>
  <c r="N17" i="7"/>
  <c r="N18" i="7"/>
  <c r="N21" i="7"/>
  <c r="N20" i="7"/>
  <c r="N19" i="7"/>
  <c r="N15" i="7"/>
  <c r="N14" i="7"/>
  <c r="N13" i="7"/>
  <c r="M16" i="7"/>
  <c r="M17" i="7"/>
  <c r="M18" i="7"/>
  <c r="M21" i="7"/>
  <c r="M20" i="7"/>
  <c r="M19" i="7"/>
  <c r="M15" i="7"/>
  <c r="M13" i="7"/>
  <c r="K14" i="7"/>
  <c r="K16" i="7"/>
  <c r="K17" i="7"/>
  <c r="K18" i="7"/>
  <c r="L16" i="7"/>
  <c r="L18" i="7"/>
  <c r="L14" i="7"/>
  <c r="K20" i="7"/>
  <c r="K21" i="7"/>
  <c r="K15" i="7"/>
  <c r="K19" i="7"/>
  <c r="K13" i="7"/>
  <c r="J14" i="7"/>
  <c r="J16" i="7"/>
  <c r="J17" i="7"/>
  <c r="J18" i="7"/>
  <c r="J20" i="7"/>
  <c r="J21" i="7"/>
  <c r="J15" i="7"/>
  <c r="J19" i="7"/>
  <c r="J13" i="7"/>
  <c r="H14" i="7"/>
  <c r="P14" i="7" s="1" a="1"/>
  <c r="P14" i="7" s="1"/>
  <c r="H16" i="7"/>
  <c r="P16" i="7" s="1" a="1"/>
  <c r="P16" i="7" s="1"/>
  <c r="H17" i="7"/>
  <c r="P17" i="7" s="1" a="1"/>
  <c r="P17" i="7" s="1"/>
  <c r="H20" i="7"/>
  <c r="P20" i="7" s="1" a="1"/>
  <c r="P20" i="7" s="1"/>
  <c r="H21" i="7"/>
  <c r="P21" i="7" s="1" a="1"/>
  <c r="P21" i="7" s="1"/>
  <c r="H18" i="7"/>
  <c r="P18" i="7" s="1" a="1"/>
  <c r="P18" i="7" s="1"/>
  <c r="H15" i="7"/>
  <c r="P15" i="7" s="1" a="1"/>
  <c r="P15" i="7" s="1"/>
  <c r="H19" i="7"/>
  <c r="P19" i="7" s="1" a="1"/>
  <c r="P19" i="7" s="1"/>
  <c r="H13" i="7"/>
  <c r="P13" i="7" s="1" a="1"/>
  <c r="P13" i="7" s="1"/>
  <c r="N10" i="7"/>
  <c r="N6" i="7"/>
  <c r="N9" i="7"/>
  <c r="N5" i="7"/>
  <c r="N8" i="7"/>
  <c r="N4" i="7"/>
  <c r="N7" i="7"/>
  <c r="N3" i="7"/>
  <c r="N2" i="7"/>
  <c r="M9" i="7"/>
  <c r="M5" i="7"/>
  <c r="M6" i="7"/>
  <c r="M8" i="7"/>
  <c r="M4" i="7"/>
  <c r="M10" i="7"/>
  <c r="M2" i="7"/>
  <c r="M7" i="7"/>
  <c r="M3" i="7"/>
  <c r="K10" i="7"/>
  <c r="K6" i="7"/>
  <c r="K8" i="7"/>
  <c r="K4" i="7"/>
  <c r="K9" i="7"/>
  <c r="K7" i="7"/>
  <c r="K5" i="7"/>
  <c r="K3" i="7"/>
  <c r="J10" i="7"/>
  <c r="J6" i="7"/>
  <c r="J8" i="7"/>
  <c r="J4" i="7"/>
  <c r="J9" i="7"/>
  <c r="J7" i="7"/>
  <c r="J5" i="7"/>
  <c r="J3" i="7"/>
  <c r="J2" i="7"/>
  <c r="H10" i="7"/>
  <c r="P10" i="7" s="1" a="1"/>
  <c r="P10" i="7" s="1"/>
  <c r="H6" i="7"/>
  <c r="P6" i="7" s="1" a="1"/>
  <c r="P6" i="7" s="1"/>
  <c r="H8" i="7"/>
  <c r="P8" i="7" s="1" a="1"/>
  <c r="P8" i="7" s="1"/>
  <c r="H4" i="7"/>
  <c r="P4" i="7" s="1" a="1"/>
  <c r="P4" i="7" s="1"/>
  <c r="H9" i="7"/>
  <c r="P9" i="7" s="1" a="1"/>
  <c r="P9" i="7" s="1"/>
  <c r="H7" i="7"/>
  <c r="P7" i="7" s="1" a="1"/>
  <c r="P7" i="7" s="1"/>
  <c r="H5" i="7"/>
  <c r="P5" i="7" s="1" a="1"/>
  <c r="P5" i="7" s="1"/>
  <c r="H3" i="7"/>
  <c r="P3" i="7" s="1" a="1"/>
  <c r="P3" i="7" s="1"/>
  <c r="H2" i="7"/>
  <c r="P2" i="7" s="1" a="1"/>
  <c r="P2" i="7" s="1"/>
  <c r="I21" i="7" l="1"/>
  <c r="O21" i="7"/>
  <c r="I14" i="7"/>
  <c r="O14" i="7"/>
  <c r="I19" i="7"/>
  <c r="O19" i="7"/>
  <c r="I20" i="7"/>
  <c r="O20" i="7"/>
  <c r="I15" i="7"/>
  <c r="O15" i="7"/>
  <c r="I17" i="7"/>
  <c r="O17" i="7"/>
  <c r="I18" i="7"/>
  <c r="O18" i="7"/>
  <c r="I16" i="7"/>
  <c r="O16" i="7"/>
  <c r="I13" i="7"/>
  <c r="O13" i="7"/>
  <c r="I3" i="7"/>
  <c r="O3" i="7"/>
  <c r="I4" i="7"/>
  <c r="O4" i="7"/>
  <c r="I5" i="7"/>
  <c r="O5" i="7"/>
  <c r="I8" i="7"/>
  <c r="O8" i="7"/>
  <c r="I7" i="7"/>
  <c r="O7" i="7"/>
  <c r="I6" i="7"/>
  <c r="O6" i="7"/>
  <c r="I9" i="7"/>
  <c r="O9" i="7"/>
  <c r="I10" i="7"/>
  <c r="O10" i="7"/>
  <c r="I2" i="7"/>
  <c r="O2" i="7"/>
  <c r="I10" i="6"/>
  <c r="I8" i="6"/>
  <c r="I2" i="6"/>
  <c r="I6" i="6"/>
  <c r="I3" i="6"/>
  <c r="I4" i="6"/>
  <c r="I5" i="6"/>
  <c r="I9" i="6"/>
  <c r="I7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<sst xmlns="http://schemas.openxmlformats.org/spreadsheetml/2006/main" count="388" uniqueCount="240">
  <si>
    <t>Laddu</t>
  </si>
  <si>
    <t xml:space="preserve"> Yadav</t>
  </si>
  <si>
    <t>Mastan</t>
  </si>
  <si>
    <t>Ali</t>
  </si>
  <si>
    <t>Pinky</t>
  </si>
  <si>
    <t>Singh</t>
  </si>
  <si>
    <t>Rohan</t>
  </si>
  <si>
    <t>Gupta</t>
  </si>
  <si>
    <t>Anchal</t>
  </si>
  <si>
    <t>Shah</t>
  </si>
  <si>
    <t>Kusum</t>
  </si>
  <si>
    <t>Kumari</t>
  </si>
  <si>
    <t>Devi</t>
  </si>
  <si>
    <t>Rani</t>
  </si>
  <si>
    <t>Abdul</t>
  </si>
  <si>
    <t>Kalam</t>
  </si>
  <si>
    <t>Sultana</t>
  </si>
  <si>
    <t>Begum</t>
  </si>
  <si>
    <t>Rabiya</t>
  </si>
  <si>
    <t>Khatoon</t>
  </si>
  <si>
    <t>Laddu.Yadav@gmail.com</t>
  </si>
  <si>
    <t>Mastan.Ali@gmail.com</t>
  </si>
  <si>
    <t>Pinky.Singh@gmail.com</t>
  </si>
  <si>
    <t>Rohan.Gupta@gmail.com</t>
  </si>
  <si>
    <t>Anchal.Shah@gmail.com</t>
  </si>
  <si>
    <t>Kusum.Kumari@gmail.com</t>
  </si>
  <si>
    <t>Devi.Rani@gmail.com</t>
  </si>
  <si>
    <t>Abdul.Kalam@gmail.com</t>
  </si>
  <si>
    <t>Sultana.Begum@gmail.com</t>
  </si>
  <si>
    <t>Rabiya.Khatoon@gmail.com</t>
  </si>
  <si>
    <t>EmployeeName</t>
  </si>
  <si>
    <t>John</t>
  </si>
  <si>
    <t>Smith</t>
  </si>
  <si>
    <t>Sarah</t>
  </si>
  <si>
    <t>Johnson</t>
  </si>
  <si>
    <t>Michael</t>
  </si>
  <si>
    <t>Williams</t>
  </si>
  <si>
    <t>Emily</t>
  </si>
  <si>
    <t>Brown</t>
  </si>
  <si>
    <t>David</t>
  </si>
  <si>
    <t>Jones</t>
  </si>
  <si>
    <t>Jessica</t>
  </si>
  <si>
    <t>Davis</t>
  </si>
  <si>
    <t>Christopher</t>
  </si>
  <si>
    <t>Miller</t>
  </si>
  <si>
    <t>Ashley</t>
  </si>
  <si>
    <t>Wilson</t>
  </si>
  <si>
    <t>Email  ID</t>
  </si>
  <si>
    <t>Johnsmith@companyid.com</t>
  </si>
  <si>
    <t>Sarahjohnson@companyid.com</t>
  </si>
  <si>
    <t>Michaelwilliams@companyid.com</t>
  </si>
  <si>
    <t>Emilybrown@companyid.com</t>
  </si>
  <si>
    <t>Davidjones@companyid.com</t>
  </si>
  <si>
    <t>Jessicadavis@companyid.com</t>
  </si>
  <si>
    <t>Christophermiller@companyid.com</t>
  </si>
  <si>
    <t>Ashleywilson@companyid.com</t>
  </si>
  <si>
    <t>Phone Number</t>
  </si>
  <si>
    <t>Employee Rating</t>
  </si>
  <si>
    <t>Employee Status</t>
  </si>
  <si>
    <t>items</t>
  </si>
  <si>
    <t>apr</t>
  </si>
  <si>
    <t>may</t>
  </si>
  <si>
    <t>jun</t>
  </si>
  <si>
    <t>Apple</t>
  </si>
  <si>
    <t>Banana</t>
  </si>
  <si>
    <t>Saporta</t>
  </si>
  <si>
    <t>Watermelon</t>
  </si>
  <si>
    <t>Mango</t>
  </si>
  <si>
    <t>Drangon Fruit</t>
  </si>
  <si>
    <t>grapes</t>
  </si>
  <si>
    <t>muskmelon</t>
  </si>
  <si>
    <t>jan</t>
  </si>
  <si>
    <t>feb</t>
  </si>
  <si>
    <t>mar</t>
  </si>
  <si>
    <t xml:space="preserve"> </t>
  </si>
  <si>
    <t xml:space="preserve">Resources </t>
  </si>
  <si>
    <t xml:space="preserve">Jan </t>
  </si>
  <si>
    <t>Gold</t>
  </si>
  <si>
    <t>Silver</t>
  </si>
  <si>
    <t>Crude Oil</t>
  </si>
  <si>
    <t>Coal</t>
  </si>
  <si>
    <t>Diamond</t>
  </si>
  <si>
    <t>Feb</t>
  </si>
  <si>
    <t>Mar</t>
  </si>
  <si>
    <t>Sand</t>
  </si>
  <si>
    <t>Apr</t>
  </si>
  <si>
    <t>Platium</t>
  </si>
  <si>
    <t>May</t>
  </si>
  <si>
    <t>Jun</t>
  </si>
  <si>
    <t>Ajay</t>
  </si>
  <si>
    <t>Ibrahim Abdul Fatha</t>
  </si>
  <si>
    <t>Small</t>
  </si>
  <si>
    <t>BIGGER</t>
  </si>
  <si>
    <t>Mahindra Singh Dhoni</t>
  </si>
  <si>
    <t xml:space="preserve">sunny </t>
  </si>
  <si>
    <t>raghu</t>
  </si>
  <si>
    <t>kittu</t>
  </si>
  <si>
    <t>peter potter</t>
  </si>
  <si>
    <t>Virat Kholi</t>
  </si>
  <si>
    <t xml:space="preserve">..  N  </t>
  </si>
  <si>
    <t>Students</t>
  </si>
  <si>
    <t>English</t>
  </si>
  <si>
    <t>2nd Lang</t>
  </si>
  <si>
    <t>Maths</t>
  </si>
  <si>
    <t>Physics</t>
  </si>
  <si>
    <t>Chemistry</t>
  </si>
  <si>
    <t>Biology</t>
  </si>
  <si>
    <t>Atul</t>
  </si>
  <si>
    <t>Ron</t>
  </si>
  <si>
    <t>Divya</t>
  </si>
  <si>
    <t>Rahul</t>
  </si>
  <si>
    <t>Karan</t>
  </si>
  <si>
    <t>Tom</t>
  </si>
  <si>
    <t>Jerry</t>
  </si>
  <si>
    <t>Total</t>
  </si>
  <si>
    <t>Total Marks</t>
  </si>
  <si>
    <t>Result</t>
  </si>
  <si>
    <t>Names</t>
  </si>
  <si>
    <t>Ram</t>
  </si>
  <si>
    <t>Rahim</t>
  </si>
  <si>
    <t>Geeta</t>
  </si>
  <si>
    <t>Lakshmi</t>
  </si>
  <si>
    <t>Howard</t>
  </si>
  <si>
    <t>Saleem</t>
  </si>
  <si>
    <t>Yamini</t>
  </si>
  <si>
    <t>Hindi</t>
  </si>
  <si>
    <t>Telegu</t>
  </si>
  <si>
    <t>Performance</t>
  </si>
  <si>
    <t>Status</t>
  </si>
  <si>
    <t>Status-7</t>
  </si>
  <si>
    <t>Region</t>
  </si>
  <si>
    <t>Sales</t>
  </si>
  <si>
    <t>North</t>
  </si>
  <si>
    <t>South</t>
  </si>
  <si>
    <t>East</t>
  </si>
  <si>
    <t>West</t>
  </si>
  <si>
    <t>MinimumIF</t>
  </si>
  <si>
    <t>MaxIF</t>
  </si>
  <si>
    <t>Averageifs</t>
  </si>
  <si>
    <t>Countif</t>
  </si>
  <si>
    <t>Sumif</t>
  </si>
  <si>
    <t>Status ( IF(AND))</t>
  </si>
  <si>
    <t>Status-2 (IF(or))</t>
  </si>
  <si>
    <t>Status-3 IF(NOT))</t>
  </si>
  <si>
    <t>Status-4 (COUNTIF)</t>
  </si>
  <si>
    <t>Status-5 (SUMIF)</t>
  </si>
  <si>
    <t>Status-6 ( CONDITION IF WHERE CAN KNOW THE &gt;&lt; THE ACTUAL VALUE)</t>
  </si>
  <si>
    <t>Status-8 (AVERAGE IF)</t>
  </si>
  <si>
    <t>Science</t>
  </si>
  <si>
    <t>Arabic</t>
  </si>
  <si>
    <t>Social</t>
  </si>
  <si>
    <t>Sharon</t>
  </si>
  <si>
    <t>Pranay</t>
  </si>
  <si>
    <t>Ravi</t>
  </si>
  <si>
    <t>Kranthi</t>
  </si>
  <si>
    <t>Huma</t>
  </si>
  <si>
    <t>Result (IF AND)</t>
  </si>
  <si>
    <t>Result (IF OR)</t>
  </si>
  <si>
    <t>Result (IF NOT)</t>
  </si>
  <si>
    <t>Row</t>
  </si>
  <si>
    <t>Rows</t>
  </si>
  <si>
    <t>Address</t>
  </si>
  <si>
    <t>Column</t>
  </si>
  <si>
    <t>Columns</t>
  </si>
  <si>
    <t>Shekar</t>
  </si>
  <si>
    <t>Prasad</t>
  </si>
  <si>
    <t>Lookup</t>
  </si>
  <si>
    <t>Xlookup</t>
  </si>
  <si>
    <t>Vlookup</t>
  </si>
  <si>
    <t>Hlookup</t>
  </si>
  <si>
    <t>Areas</t>
  </si>
  <si>
    <t>Drop</t>
  </si>
  <si>
    <t>Expand</t>
  </si>
  <si>
    <t>Filter</t>
  </si>
  <si>
    <t>Filedvalue</t>
  </si>
  <si>
    <t>Formulatext</t>
  </si>
  <si>
    <t>Getpivotdata</t>
  </si>
  <si>
    <t>Hstock</t>
  </si>
  <si>
    <t>Hyperlink</t>
  </si>
  <si>
    <t>Index</t>
  </si>
  <si>
    <t>Indirect</t>
  </si>
  <si>
    <t>Match</t>
  </si>
  <si>
    <t>Offset</t>
  </si>
  <si>
    <t>Sortby</t>
  </si>
  <si>
    <t>Sort</t>
  </si>
  <si>
    <t>Transpose</t>
  </si>
  <si>
    <t>Unique</t>
  </si>
  <si>
    <t>Xmatch</t>
  </si>
  <si>
    <t>Sum</t>
  </si>
  <si>
    <t>Product</t>
  </si>
  <si>
    <t>Mod</t>
  </si>
  <si>
    <t>Qoutient</t>
  </si>
  <si>
    <t>ABS</t>
  </si>
  <si>
    <t>Power</t>
  </si>
  <si>
    <t>Integer</t>
  </si>
  <si>
    <t>Squareroot</t>
  </si>
  <si>
    <t>Pi</t>
  </si>
  <si>
    <t>Sign</t>
  </si>
  <si>
    <t>Rand</t>
  </si>
  <si>
    <t>Randbeteen</t>
  </si>
  <si>
    <t>Round</t>
  </si>
  <si>
    <t>Roundup</t>
  </si>
  <si>
    <t>Rounddown</t>
  </si>
  <si>
    <t>Exp</t>
  </si>
  <si>
    <t>Ln</t>
  </si>
  <si>
    <t>Log</t>
  </si>
  <si>
    <t>Trunc</t>
  </si>
  <si>
    <t>Date</t>
  </si>
  <si>
    <t>Time</t>
  </si>
  <si>
    <t>Today</t>
  </si>
  <si>
    <t>Now</t>
  </si>
  <si>
    <t>Product Name</t>
  </si>
  <si>
    <t>Dabur</t>
  </si>
  <si>
    <t>Amul</t>
  </si>
  <si>
    <t>Product ID</t>
  </si>
  <si>
    <t>Tata Tea</t>
  </si>
  <si>
    <t>Aajmal Perfumes</t>
  </si>
  <si>
    <t>Tissot</t>
  </si>
  <si>
    <t>Lenovo</t>
  </si>
  <si>
    <t xml:space="preserve">Cooldrink </t>
  </si>
  <si>
    <t>Price</t>
  </si>
  <si>
    <t>Thumpsup</t>
  </si>
  <si>
    <t>Maaza</t>
  </si>
  <si>
    <t>Sprite</t>
  </si>
  <si>
    <t>Campa</t>
  </si>
  <si>
    <t>Frooti</t>
  </si>
  <si>
    <t>quantity</t>
  </si>
  <si>
    <t>Tiffen</t>
  </si>
  <si>
    <t>Dosa</t>
  </si>
  <si>
    <t>Wada</t>
  </si>
  <si>
    <t>Poori</t>
  </si>
  <si>
    <t>Upma</t>
  </si>
  <si>
    <t>Bonda</t>
  </si>
  <si>
    <t>Company</t>
  </si>
  <si>
    <t>Share price</t>
  </si>
  <si>
    <t>Tata</t>
  </si>
  <si>
    <t>Infosis</t>
  </si>
  <si>
    <t>Mahindra</t>
  </si>
  <si>
    <t>Reliance</t>
  </si>
  <si>
    <t>Ola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</si>
</sst>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IDAutomationHC39M Free Version"/>
      <family val="1"/>
      <charset val="2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1"/>
    <xf numFmtId="0" fontId="0" fillId="0" borderId="0" xfId="0" applyNumberFormat="1"/>
    <xf numFmtId="0" fontId="0" fillId="2" borderId="0" xfId="0" applyFill="1"/>
    <xf numFmtId="0" fontId="0" fillId="3" borderId="0" xfId="0" applyFill="1"/>
    <xf numFmtId="0" fontId="2" fillId="3" borderId="0" xfId="0" applyFont="1" applyFill="1"/>
    <xf numFmtId="0" fontId="0" fillId="4" borderId="0" xfId="0" applyFill="1"/>
    <xf numFmtId="14" fontId="0" fillId="0" borderId="0" xfId="0" applyNumberFormat="1"/>
    <xf numFmtId="18" fontId="0" fillId="0" borderId="0" xfId="0" applyNumberFormat="1"/>
    <xf numFmtId="22" fontId="0" fillId="0" borderId="0" xfId="0" applyNumberFormat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microsoft.com/office/2011/relationships/chartColorStyle" Target="colors1.xml"/><Relationship Id="rId1" Type="http://schemas.microsoft.com/office/2011/relationships/chartStyle" Target="style1.xml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microsoft.com/office/2011/relationships/chartColorStyle" Target="colors2.xml"/><Relationship Id="rId1" Type="http://schemas.microsoft.com/office/2011/relationships/chartStyle" Target="style2.xml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quantity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0543-4546-9BA0-22C1E80ECB82}"/>
              </c:ext>
            </c:extLst>
          </c:dPt>
          <c:dPt>
            <c:idx val="1"/>
            <c:invertIfNegative val="0"/>
            <c:bubble3D val="0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543-4546-9BA0-22C1E80ECB82}"/>
              </c:ext>
            </c:extLst>
          </c:dPt>
          <c:dPt>
            <c:idx val="2"/>
            <c:invertIfNegative val="0"/>
            <c:bubble3D val="0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543-4546-9BA0-22C1E80ECB82}"/>
              </c:ext>
            </c:extLst>
          </c:dPt>
          <c:dPt>
            <c:idx val="3"/>
            <c:invertIfNegative val="0"/>
            <c:bubble3D val="0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0543-4546-9BA0-22C1E80ECB82}"/>
              </c:ext>
            </c:extLst>
          </c:dPt>
          <c:dPt>
            <c:idx val="4"/>
            <c:invertIfNegative val="0"/>
            <c:bubble3D val="0"/>
            <c:spPr>
              <a:blipFill>
                <a:blip xmlns:r="http://schemas.openxmlformats.org/officeDocument/2006/relationships" r:embed="rId7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543-4546-9BA0-22C1E80ECB82}"/>
              </c:ext>
            </c:extLst>
          </c:dPt>
          <c:cat>
            <c:strRef>
              <c:f>Sheet5!$A$2:$A$6</c:f>
              <c:strCache>
                <c:ptCount val="5"/>
                <c:pt idx="0">
                  <c:v>Thumpsup</c:v>
                </c:pt>
                <c:pt idx="1">
                  <c:v>Maaza</c:v>
                </c:pt>
                <c:pt idx="2">
                  <c:v>Sprite</c:v>
                </c:pt>
                <c:pt idx="3">
                  <c:v>Campa</c:v>
                </c:pt>
                <c:pt idx="4">
                  <c:v>Frooti</c:v>
                </c:pt>
              </c:strCache>
            </c:strRef>
          </c:cat>
          <c:val>
            <c:numRef>
              <c:f>Sheet5!$B$2:$B$6</c:f>
              <c:numCache>
                <c:formatCode>General</c:formatCode>
                <c:ptCount val="5"/>
                <c:pt idx="0">
                  <c:v>85</c:v>
                </c:pt>
                <c:pt idx="1">
                  <c:v>70</c:v>
                </c:pt>
                <c:pt idx="2">
                  <c:v>60</c:v>
                </c:pt>
                <c:pt idx="3">
                  <c:v>65</c:v>
                </c:pt>
                <c:pt idx="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43-4546-9BA0-22C1E80EC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70440672"/>
        <c:axId val="70441088"/>
      </c:barChart>
      <c:catAx>
        <c:axId val="7044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41088"/>
        <c:crosses val="autoZero"/>
        <c:auto val="1"/>
        <c:lblAlgn val="ctr"/>
        <c:lblOffset val="100"/>
        <c:noMultiLvlLbl val="0"/>
      </c:catAx>
      <c:valAx>
        <c:axId val="70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40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Sheet5!$B$23</c:f>
              <c:strCache>
                <c:ptCount val="1"/>
                <c:pt idx="0">
                  <c:v>Price</c:v>
                </c:pt>
              </c:strCache>
            </c:strRef>
          </c:tx>
          <c:dPt>
            <c:idx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057-447D-BE90-50B92F5808C8}"/>
              </c:ext>
            </c:extLst>
          </c:dPt>
          <c:dPt>
            <c:idx val="1"/>
            <c:bubble3D val="0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5057-447D-BE90-50B92F5808C8}"/>
              </c:ext>
            </c:extLst>
          </c:dPt>
          <c:dPt>
            <c:idx val="2"/>
            <c:bubble3D val="0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5057-447D-BE90-50B92F5808C8}"/>
              </c:ext>
            </c:extLst>
          </c:dPt>
          <c:dPt>
            <c:idx val="3"/>
            <c:bubble3D val="0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5057-447D-BE90-50B92F5808C8}"/>
              </c:ext>
            </c:extLst>
          </c:dPt>
          <c:dPt>
            <c:idx val="4"/>
            <c:bubble3D val="0"/>
            <c:spPr>
              <a:blipFill>
                <a:blip xmlns:r="http://schemas.openxmlformats.org/officeDocument/2006/relationships" r:embed="rId7"/>
                <a:stretch>
                  <a:fillRect/>
                </a:stretch>
              </a:blip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5057-447D-BE90-50B92F5808C8}"/>
              </c:ext>
            </c:extLst>
          </c:dPt>
          <c:cat>
            <c:strRef>
              <c:f>Sheet5!$A$24:$A$28</c:f>
              <c:strCache>
                <c:ptCount val="5"/>
                <c:pt idx="0">
                  <c:v>Dosa</c:v>
                </c:pt>
                <c:pt idx="1">
                  <c:v>Wada</c:v>
                </c:pt>
                <c:pt idx="2">
                  <c:v>Poori</c:v>
                </c:pt>
                <c:pt idx="3">
                  <c:v>Upma</c:v>
                </c:pt>
                <c:pt idx="4">
                  <c:v>Bonda</c:v>
                </c:pt>
              </c:strCache>
            </c:strRef>
          </c:cat>
          <c:val>
            <c:numRef>
              <c:f>Sheet5!$B$24:$B$28</c:f>
              <c:numCache>
                <c:formatCode>General</c:formatCode>
                <c:ptCount val="5"/>
                <c:pt idx="0">
                  <c:v>80</c:v>
                </c:pt>
                <c:pt idx="1">
                  <c:v>70</c:v>
                </c:pt>
                <c:pt idx="2">
                  <c:v>65</c:v>
                </c:pt>
                <c:pt idx="3">
                  <c:v>100</c:v>
                </c:pt>
                <c:pt idx="4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7-447D-BE90-50B92F580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Sheet5!$B$40</c:f>
              <c:strCache>
                <c:ptCount val="1"/>
                <c:pt idx="0">
                  <c:v>Share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Sheet5!$A$41:$A$45</c:f>
              <c:strCache>
                <c:ptCount val="5"/>
                <c:pt idx="0">
                  <c:v>Tata</c:v>
                </c:pt>
                <c:pt idx="1">
                  <c:v>Infosis</c:v>
                </c:pt>
                <c:pt idx="2">
                  <c:v>Mahindra</c:v>
                </c:pt>
                <c:pt idx="3">
                  <c:v>Reliance</c:v>
                </c:pt>
                <c:pt idx="4">
                  <c:v>Ola</c:v>
                </c:pt>
              </c:strCache>
            </c:strRef>
          </c:cat>
          <c:val>
            <c:numRef>
              <c:f>Sheet5!$B$41:$B$45</c:f>
              <c:numCache>
                <c:formatCode>General</c:formatCode>
                <c:ptCount val="5"/>
                <c:pt idx="0">
                  <c:v>200</c:v>
                </c:pt>
                <c:pt idx="1">
                  <c:v>350</c:v>
                </c:pt>
                <c:pt idx="2">
                  <c:v>400</c:v>
                </c:pt>
                <c:pt idx="3">
                  <c:v>450</c:v>
                </c:pt>
                <c:pt idx="4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14-44A0-819A-3A33CDB19E00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0261104"/>
        <c:axId val="1600268592"/>
      </c:lineChart>
      <c:catAx>
        <c:axId val="160026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68592"/>
        <c:crosses val="autoZero"/>
        <c:auto val="1"/>
        <c:lblAlgn val="ctr"/>
        <c:lblOffset val="100"/>
        <c:noMultiLvlLbl val="0"/>
      </c:catAx>
      <c:valAx>
        <c:axId val="160026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61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3</xdr:row>
      <xdr:rowOff>179070</xdr:rowOff>
    </xdr:from>
    <xdr:to>
      <xdr:col>17</xdr:col>
      <xdr:colOff>320040</xdr:colOff>
      <xdr:row>18</xdr:row>
      <xdr:rowOff>179070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19348C8-93AF-4F1F-9B3F-AFF2A0B6E0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320040</xdr:colOff>
      <xdr:row>22</xdr:row>
      <xdr:rowOff>110490</xdr:rowOff>
    </xdr:from>
    <xdr:to>
      <xdr:col>11</xdr:col>
      <xdr:colOff>15240</xdr:colOff>
      <xdr:row>37</xdr:row>
      <xdr:rowOff>110490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8ECA107-77C1-40A0-85FD-DE0845EFD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533400</xdr:colOff>
      <xdr:row>37</xdr:row>
      <xdr:rowOff>140970</xdr:rowOff>
    </xdr:from>
    <xdr:to>
      <xdr:col>16</xdr:col>
      <xdr:colOff>228600</xdr:colOff>
      <xdr:row>52</xdr:row>
      <xdr:rowOff>140970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5E1C7814-DE57-487B-B58C-D51C5E1C03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Abdul.Kalam@gmail.com" TargetMode="External"/><Relationship Id="rId3" Type="http://schemas.openxmlformats.org/officeDocument/2006/relationships/hyperlink" Target="mailto:Pinky.Singh@gmail.com" TargetMode="External"/><Relationship Id="rId7" Type="http://schemas.openxmlformats.org/officeDocument/2006/relationships/hyperlink" Target="mailto:Devi.Rani@gmail.com" TargetMode="External"/><Relationship Id="rId2" Type="http://schemas.openxmlformats.org/officeDocument/2006/relationships/hyperlink" Target="mailto:Mastan.Ali@gmail.com" TargetMode="External"/><Relationship Id="rId1" Type="http://schemas.openxmlformats.org/officeDocument/2006/relationships/hyperlink" Target="mailto:Laddu.Yadav@gmail.com" TargetMode="External"/><Relationship Id="rId6" Type="http://schemas.openxmlformats.org/officeDocument/2006/relationships/hyperlink" Target="mailto:Kusum.Kumari@gmail.com" TargetMode="External"/><Relationship Id="rId5" Type="http://schemas.openxmlformats.org/officeDocument/2006/relationships/hyperlink" Target="mailto:Anchal.Shah@gmail.com" TargetMode="External"/><Relationship Id="rId10" Type="http://schemas.openxmlformats.org/officeDocument/2006/relationships/hyperlink" Target="mailto:Rabiya.Khatoon@gmail.com" TargetMode="External"/><Relationship Id="rId4" Type="http://schemas.openxmlformats.org/officeDocument/2006/relationships/hyperlink" Target="mailto:Rohan.Gupta@gmail.com" TargetMode="External"/><Relationship Id="rId9" Type="http://schemas.openxmlformats.org/officeDocument/2006/relationships/hyperlink" Target="mailto:Sultana.Begum@gmail.co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Ashleywilson@companyid.com" TargetMode="External"/><Relationship Id="rId3" Type="http://schemas.openxmlformats.org/officeDocument/2006/relationships/hyperlink" Target="mailto:Michaelwilliams@companyid.com" TargetMode="External"/><Relationship Id="rId7" Type="http://schemas.openxmlformats.org/officeDocument/2006/relationships/hyperlink" Target="mailto:Christophermiller@companyid.com" TargetMode="External"/><Relationship Id="rId2" Type="http://schemas.openxmlformats.org/officeDocument/2006/relationships/hyperlink" Target="mailto:Sarahjohnson@companyid.com" TargetMode="External"/><Relationship Id="rId1" Type="http://schemas.openxmlformats.org/officeDocument/2006/relationships/hyperlink" Target="mailto:Johnsmith@companyid.com" TargetMode="External"/><Relationship Id="rId6" Type="http://schemas.openxmlformats.org/officeDocument/2006/relationships/hyperlink" Target="mailto:Jessicadavis@companyid.com" TargetMode="External"/><Relationship Id="rId5" Type="http://schemas.openxmlformats.org/officeDocument/2006/relationships/hyperlink" Target="mailto:Davidjones@companyid.com" TargetMode="External"/><Relationship Id="rId4" Type="http://schemas.openxmlformats.org/officeDocument/2006/relationships/hyperlink" Target="mailto:Emilybrown@companyid.com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E1E11-1C35-46E5-A79D-09A18410628A}">
  <sheetPr codeName="Sheet1"/>
  <dimension ref="A1:C10"/>
  <sheetViews>
    <sheetView workbookViewId="0">
      <selection activeCell="C1" sqref="C1"/>
    </sheetView>
  </sheetViews>
  <sheetFormatPr defaultRowHeight="14.4" x14ac:dyDescent="0.3"/>
  <cols>
    <col min="3" max="3" width="24.44140625" bestFit="1" customWidth="1"/>
    <col min="4" max="4" width="12" bestFit="1" customWidth="1"/>
  </cols>
  <sheetData>
    <row r="1" spans="1:3" x14ac:dyDescent="0.3">
      <c r="A1" t="s">
        <v>0</v>
      </c>
      <c r="B1" t="s">
        <v>1</v>
      </c>
      <c r="C1" s="1" t="s">
        <v>20</v>
      </c>
    </row>
    <row r="2" spans="1:3" x14ac:dyDescent="0.3">
      <c r="A2" t="s">
        <v>2</v>
      </c>
      <c r="B2" t="s">
        <v>3</v>
      </c>
      <c r="C2" s="1" t="s">
        <v>21</v>
      </c>
    </row>
    <row r="3" spans="1:3" x14ac:dyDescent="0.3">
      <c r="A3" t="s">
        <v>4</v>
      </c>
      <c r="B3" t="s">
        <v>5</v>
      </c>
      <c r="C3" s="1" t="s">
        <v>22</v>
      </c>
    </row>
    <row r="4" spans="1:3" x14ac:dyDescent="0.3">
      <c r="A4" t="s">
        <v>6</v>
      </c>
      <c r="B4" t="s">
        <v>7</v>
      </c>
      <c r="C4" s="1" t="s">
        <v>23</v>
      </c>
    </row>
    <row r="5" spans="1:3" x14ac:dyDescent="0.3">
      <c r="A5" t="s">
        <v>8</v>
      </c>
      <c r="B5" t="s">
        <v>9</v>
      </c>
      <c r="C5" s="1" t="s">
        <v>24</v>
      </c>
    </row>
    <row r="6" spans="1:3" x14ac:dyDescent="0.3">
      <c r="A6" t="s">
        <v>10</v>
      </c>
      <c r="B6" t="s">
        <v>11</v>
      </c>
      <c r="C6" s="1" t="s">
        <v>25</v>
      </c>
    </row>
    <row r="7" spans="1:3" x14ac:dyDescent="0.3">
      <c r="A7" t="s">
        <v>12</v>
      </c>
      <c r="B7" t="s">
        <v>13</v>
      </c>
      <c r="C7" s="1" t="s">
        <v>26</v>
      </c>
    </row>
    <row r="8" spans="1:3" x14ac:dyDescent="0.3">
      <c r="A8" t="s">
        <v>14</v>
      </c>
      <c r="B8" t="s">
        <v>15</v>
      </c>
      <c r="C8" s="1" t="s">
        <v>27</v>
      </c>
    </row>
    <row r="9" spans="1:3" x14ac:dyDescent="0.3">
      <c r="A9" t="s">
        <v>16</v>
      </c>
      <c r="B9" t="s">
        <v>17</v>
      </c>
      <c r="C9" s="1" t="s">
        <v>28</v>
      </c>
    </row>
    <row r="10" spans="1:3" x14ac:dyDescent="0.3">
      <c r="A10" t="s">
        <v>18</v>
      </c>
      <c r="B10" t="s">
        <v>19</v>
      </c>
      <c r="C10" s="1" t="s">
        <v>29</v>
      </c>
    </row>
  </sheetData>
  <hyperlinks>
    <hyperlink ref="C1" r:id="rId1" xr:uid="{8CA813C2-D6C5-42CE-884D-77B5B03F3843}"/>
    <hyperlink ref="C2" r:id="rId2" xr:uid="{288B68E2-62D7-4C38-B6AA-D19BEE99CA34}"/>
    <hyperlink ref="C3" r:id="rId3" xr:uid="{79DF2FAA-8D08-47DB-94A9-15FB4E20DD2B}"/>
    <hyperlink ref="C4" r:id="rId4" xr:uid="{5CE96DFA-0250-412C-8E25-DF6A51D744D2}"/>
    <hyperlink ref="C5" r:id="rId5" xr:uid="{C5CA26CD-6C1A-4E6B-80A6-87F8E47B3F81}"/>
    <hyperlink ref="C6" r:id="rId6" xr:uid="{E8A2D875-2FAF-400B-8151-31256307FA8F}"/>
    <hyperlink ref="C7" r:id="rId7" xr:uid="{4AB93335-75CA-427E-B478-7DE7FCB0F5D8}"/>
    <hyperlink ref="C8" r:id="rId8" xr:uid="{A42D474D-93B7-4B30-995F-FB0117C10BA6}"/>
    <hyperlink ref="C9" r:id="rId9" xr:uid="{0459A334-3D17-4B98-B2BF-30099406BD56}"/>
    <hyperlink ref="C10" r:id="rId10" xr:uid="{C0C9BBF4-3D7E-4B6A-A8FB-C9AA20DD25E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1872-48E0-4F25-BB72-ED0C103C332F}">
  <sheetPr codeName="Sheet2"/>
  <dimension ref="A1:F311"/>
  <sheetViews>
    <sheetView workbookViewId="0">
      <selection activeCell="I22" sqref="I22"/>
    </sheetView>
  </sheetViews>
  <sheetFormatPr defaultRowHeight="14.4" x14ac:dyDescent="0.3"/>
  <cols>
    <col min="3" max="3" width="30.33203125" bestFit="1" customWidth="1"/>
    <col min="4" max="4" width="11" bestFit="1" customWidth="1"/>
    <col min="5" max="5" width="14.6640625" bestFit="1" customWidth="1"/>
    <col min="6" max="6" width="14.5546875" bestFit="1" customWidth="1"/>
  </cols>
  <sheetData>
    <row r="1" spans="1:6" x14ac:dyDescent="0.3">
      <c r="A1" t="s">
        <v>30</v>
      </c>
      <c r="C1" t="s">
        <v>47</v>
      </c>
      <c r="D1" t="s">
        <v>56</v>
      </c>
      <c r="E1" t="s">
        <v>57</v>
      </c>
      <c r="F1" t="s">
        <v>58</v>
      </c>
    </row>
    <row r="2" spans="1:6" x14ac:dyDescent="0.3">
      <c r="A2" t="s">
        <v>31</v>
      </c>
      <c r="B2" t="s">
        <v>32</v>
      </c>
      <c r="C2" s="1" t="s">
        <v>48</v>
      </c>
      <c r="D2">
        <v>9856234121</v>
      </c>
      <c r="E2">
        <v>3</v>
      </c>
      <c r="F2">
        <v>1</v>
      </c>
    </row>
    <row r="3" spans="1:6" x14ac:dyDescent="0.3">
      <c r="A3" t="s">
        <v>33</v>
      </c>
      <c r="B3" t="s">
        <v>34</v>
      </c>
      <c r="C3" s="1" t="s">
        <v>49</v>
      </c>
      <c r="D3">
        <v>9874521352</v>
      </c>
      <c r="E3">
        <v>5</v>
      </c>
      <c r="F3">
        <v>3</v>
      </c>
    </row>
    <row r="4" spans="1:6" x14ac:dyDescent="0.3">
      <c r="A4" t="s">
        <v>35</v>
      </c>
      <c r="B4" t="s">
        <v>36</v>
      </c>
      <c r="C4" s="1" t="s">
        <v>50</v>
      </c>
      <c r="D4">
        <v>9877412543</v>
      </c>
      <c r="E4">
        <v>4</v>
      </c>
      <c r="F4">
        <v>2</v>
      </c>
    </row>
    <row r="5" spans="1:6" x14ac:dyDescent="0.3">
      <c r="A5" t="s">
        <v>37</v>
      </c>
      <c r="B5" t="s">
        <v>38</v>
      </c>
      <c r="C5" s="1" t="s">
        <v>51</v>
      </c>
      <c r="D5">
        <v>9887456322</v>
      </c>
      <c r="E5">
        <v>3</v>
      </c>
      <c r="F5">
        <v>1</v>
      </c>
    </row>
    <row r="6" spans="1:6" x14ac:dyDescent="0.3">
      <c r="A6" t="s">
        <v>39</v>
      </c>
      <c r="B6" t="s">
        <v>40</v>
      </c>
      <c r="C6" s="1" t="s">
        <v>52</v>
      </c>
      <c r="D6">
        <v>9877452212</v>
      </c>
      <c r="E6">
        <v>4</v>
      </c>
      <c r="F6">
        <v>1</v>
      </c>
    </row>
    <row r="7" spans="1:6" x14ac:dyDescent="0.3">
      <c r="A7" t="s">
        <v>41</v>
      </c>
      <c r="B7" t="s">
        <v>42</v>
      </c>
      <c r="C7" s="1" t="s">
        <v>53</v>
      </c>
      <c r="D7">
        <v>9887411125</v>
      </c>
      <c r="E7">
        <v>3</v>
      </c>
      <c r="F7">
        <v>1</v>
      </c>
    </row>
    <row r="8" spans="1:6" x14ac:dyDescent="0.3">
      <c r="A8" t="s">
        <v>43</v>
      </c>
      <c r="B8" t="s">
        <v>44</v>
      </c>
      <c r="C8" s="1" t="s">
        <v>54</v>
      </c>
      <c r="D8">
        <v>9987452214</v>
      </c>
      <c r="E8">
        <v>4</v>
      </c>
      <c r="F8">
        <v>1</v>
      </c>
    </row>
    <row r="9" spans="1:6" x14ac:dyDescent="0.3">
      <c r="A9" t="s">
        <v>45</v>
      </c>
      <c r="B9" t="s">
        <v>46</v>
      </c>
      <c r="C9" s="1" t="s">
        <v>55</v>
      </c>
      <c r="D9">
        <v>9988441205</v>
      </c>
      <c r="E9">
        <v>4</v>
      </c>
      <c r="F9">
        <v>2</v>
      </c>
    </row>
    <row r="10" spans="1:6" x14ac:dyDescent="0.3">
      <c r="C10" s="1"/>
    </row>
    <row r="11" spans="1:6" x14ac:dyDescent="0.3">
      <c r="C11" s="1"/>
    </row>
    <row r="12" spans="1:6" x14ac:dyDescent="0.3">
      <c r="C12" s="1"/>
    </row>
    <row r="13" spans="1:6" x14ac:dyDescent="0.3">
      <c r="C13" s="1"/>
    </row>
    <row r="14" spans="1:6" x14ac:dyDescent="0.3">
      <c r="C14" s="1"/>
    </row>
    <row r="15" spans="1:6" x14ac:dyDescent="0.3">
      <c r="C15" s="1"/>
    </row>
    <row r="16" spans="1:6" x14ac:dyDescent="0.3">
      <c r="C16" s="1"/>
    </row>
    <row r="17" spans="3:3" x14ac:dyDescent="0.3">
      <c r="C17" s="1"/>
    </row>
    <row r="18" spans="3:3" x14ac:dyDescent="0.3">
      <c r="C18" s="1"/>
    </row>
    <row r="19" spans="3:3" x14ac:dyDescent="0.3">
      <c r="C19" s="1"/>
    </row>
    <row r="20" spans="3:3" x14ac:dyDescent="0.3">
      <c r="C20" s="1"/>
    </row>
    <row r="21" spans="3:3" x14ac:dyDescent="0.3">
      <c r="C21" s="1"/>
    </row>
    <row r="22" spans="3:3" x14ac:dyDescent="0.3">
      <c r="C22" s="1"/>
    </row>
    <row r="23" spans="3:3" x14ac:dyDescent="0.3">
      <c r="C23" s="1"/>
    </row>
    <row r="24" spans="3:3" x14ac:dyDescent="0.3">
      <c r="C24" s="1"/>
    </row>
    <row r="25" spans="3:3" x14ac:dyDescent="0.3">
      <c r="C25" s="1"/>
    </row>
    <row r="26" spans="3:3" x14ac:dyDescent="0.3">
      <c r="C26" s="1"/>
    </row>
    <row r="27" spans="3:3" x14ac:dyDescent="0.3">
      <c r="C27" s="1"/>
    </row>
    <row r="28" spans="3:3" x14ac:dyDescent="0.3">
      <c r="C28" s="1"/>
    </row>
    <row r="29" spans="3:3" x14ac:dyDescent="0.3">
      <c r="C29" s="1"/>
    </row>
    <row r="30" spans="3:3" x14ac:dyDescent="0.3">
      <c r="C30" s="1"/>
    </row>
    <row r="31" spans="3:3" x14ac:dyDescent="0.3">
      <c r="C31" s="1"/>
    </row>
    <row r="32" spans="3:3" x14ac:dyDescent="0.3">
      <c r="C32" s="1"/>
    </row>
    <row r="33" spans="3:3" x14ac:dyDescent="0.3">
      <c r="C33" s="1"/>
    </row>
    <row r="34" spans="3:3" x14ac:dyDescent="0.3">
      <c r="C34" s="1"/>
    </row>
    <row r="35" spans="3:3" x14ac:dyDescent="0.3">
      <c r="C35" s="1"/>
    </row>
    <row r="36" spans="3:3" x14ac:dyDescent="0.3">
      <c r="C36" s="1"/>
    </row>
    <row r="37" spans="3:3" x14ac:dyDescent="0.3">
      <c r="C37" s="1"/>
    </row>
    <row r="38" spans="3:3" x14ac:dyDescent="0.3">
      <c r="C38" s="1"/>
    </row>
    <row r="39" spans="3:3" x14ac:dyDescent="0.3">
      <c r="C39" s="1"/>
    </row>
    <row r="40" spans="3:3" x14ac:dyDescent="0.3">
      <c r="C40" s="1"/>
    </row>
    <row r="41" spans="3:3" x14ac:dyDescent="0.3">
      <c r="C41" s="1"/>
    </row>
    <row r="42" spans="3:3" x14ac:dyDescent="0.3">
      <c r="C42" s="1"/>
    </row>
    <row r="43" spans="3:3" x14ac:dyDescent="0.3">
      <c r="C43" s="1"/>
    </row>
    <row r="44" spans="3:3" x14ac:dyDescent="0.3">
      <c r="C44" s="1"/>
    </row>
    <row r="45" spans="3:3" x14ac:dyDescent="0.3">
      <c r="C45" s="1"/>
    </row>
    <row r="46" spans="3:3" x14ac:dyDescent="0.3">
      <c r="C46" s="1"/>
    </row>
    <row r="47" spans="3:3" x14ac:dyDescent="0.3">
      <c r="C47" s="1"/>
    </row>
    <row r="48" spans="3:3" x14ac:dyDescent="0.3">
      <c r="C48" s="1"/>
    </row>
    <row r="49" spans="3:3" x14ac:dyDescent="0.3">
      <c r="C49" s="1"/>
    </row>
    <row r="50" spans="3:3" x14ac:dyDescent="0.3">
      <c r="C50" s="1"/>
    </row>
    <row r="51" spans="3:3" x14ac:dyDescent="0.3">
      <c r="C51" s="1"/>
    </row>
    <row r="52" spans="3:3" x14ac:dyDescent="0.3">
      <c r="C52" s="1"/>
    </row>
    <row r="53" spans="3:3" x14ac:dyDescent="0.3">
      <c r="C53" s="1"/>
    </row>
    <row r="54" spans="3:3" x14ac:dyDescent="0.3">
      <c r="C54" s="1"/>
    </row>
    <row r="55" spans="3:3" x14ac:dyDescent="0.3">
      <c r="C55" s="1"/>
    </row>
    <row r="56" spans="3:3" x14ac:dyDescent="0.3">
      <c r="C56" s="1"/>
    </row>
    <row r="57" spans="3:3" x14ac:dyDescent="0.3">
      <c r="C57" s="1"/>
    </row>
    <row r="58" spans="3:3" x14ac:dyDescent="0.3">
      <c r="C58" s="1"/>
    </row>
    <row r="59" spans="3:3" x14ac:dyDescent="0.3">
      <c r="C59" s="1"/>
    </row>
    <row r="60" spans="3:3" x14ac:dyDescent="0.3">
      <c r="C60" s="1"/>
    </row>
    <row r="61" spans="3:3" x14ac:dyDescent="0.3">
      <c r="C61" s="1"/>
    </row>
    <row r="62" spans="3:3" x14ac:dyDescent="0.3">
      <c r="C62" s="1"/>
    </row>
    <row r="63" spans="3:3" x14ac:dyDescent="0.3">
      <c r="C63" s="1"/>
    </row>
    <row r="64" spans="3:3" x14ac:dyDescent="0.3">
      <c r="C64" s="1"/>
    </row>
    <row r="65" spans="3:3" x14ac:dyDescent="0.3">
      <c r="C65" s="1"/>
    </row>
    <row r="66" spans="3:3" x14ac:dyDescent="0.3">
      <c r="C66" s="1"/>
    </row>
    <row r="67" spans="3:3" x14ac:dyDescent="0.3">
      <c r="C67" s="1"/>
    </row>
    <row r="68" spans="3:3" x14ac:dyDescent="0.3">
      <c r="C68" s="1"/>
    </row>
    <row r="69" spans="3:3" x14ac:dyDescent="0.3">
      <c r="C69" s="1"/>
    </row>
    <row r="70" spans="3:3" x14ac:dyDescent="0.3">
      <c r="C70" s="1"/>
    </row>
    <row r="71" spans="3:3" x14ac:dyDescent="0.3">
      <c r="C71" s="1"/>
    </row>
    <row r="72" spans="3:3" x14ac:dyDescent="0.3">
      <c r="C72" s="1"/>
    </row>
    <row r="73" spans="3:3" x14ac:dyDescent="0.3">
      <c r="C73" s="1"/>
    </row>
    <row r="74" spans="3:3" x14ac:dyDescent="0.3">
      <c r="C74" s="1"/>
    </row>
    <row r="75" spans="3:3" x14ac:dyDescent="0.3">
      <c r="C75" s="1"/>
    </row>
    <row r="76" spans="3:3" x14ac:dyDescent="0.3">
      <c r="C76" s="1"/>
    </row>
    <row r="77" spans="3:3" x14ac:dyDescent="0.3">
      <c r="C77" s="1"/>
    </row>
    <row r="78" spans="3:3" x14ac:dyDescent="0.3">
      <c r="C78" s="1"/>
    </row>
    <row r="79" spans="3:3" x14ac:dyDescent="0.3">
      <c r="C79" s="1"/>
    </row>
    <row r="80" spans="3:3" x14ac:dyDescent="0.3">
      <c r="C80" s="1"/>
    </row>
    <row r="81" spans="3:3" x14ac:dyDescent="0.3">
      <c r="C81" s="1"/>
    </row>
    <row r="82" spans="3:3" x14ac:dyDescent="0.3">
      <c r="C82" s="1"/>
    </row>
    <row r="83" spans="3:3" x14ac:dyDescent="0.3">
      <c r="C83" s="1"/>
    </row>
    <row r="84" spans="3:3" x14ac:dyDescent="0.3">
      <c r="C84" s="1"/>
    </row>
    <row r="85" spans="3:3" x14ac:dyDescent="0.3">
      <c r="C85" s="1"/>
    </row>
    <row r="86" spans="3:3" x14ac:dyDescent="0.3">
      <c r="C86" s="1"/>
    </row>
    <row r="87" spans="3:3" x14ac:dyDescent="0.3">
      <c r="C87" s="1"/>
    </row>
    <row r="88" spans="3:3" x14ac:dyDescent="0.3">
      <c r="C88" s="1"/>
    </row>
    <row r="89" spans="3:3" x14ac:dyDescent="0.3">
      <c r="C89" s="1"/>
    </row>
    <row r="90" spans="3:3" x14ac:dyDescent="0.3">
      <c r="C90" s="1"/>
    </row>
    <row r="91" spans="3:3" x14ac:dyDescent="0.3">
      <c r="C91" s="1"/>
    </row>
    <row r="92" spans="3:3" x14ac:dyDescent="0.3">
      <c r="C92" s="1"/>
    </row>
    <row r="93" spans="3:3" x14ac:dyDescent="0.3">
      <c r="C93" s="1"/>
    </row>
    <row r="94" spans="3:3" x14ac:dyDescent="0.3">
      <c r="C94" s="1"/>
    </row>
    <row r="95" spans="3:3" x14ac:dyDescent="0.3">
      <c r="C95" s="1"/>
    </row>
    <row r="96" spans="3:3" x14ac:dyDescent="0.3">
      <c r="C96" s="1"/>
    </row>
    <row r="97" spans="3:3" x14ac:dyDescent="0.3">
      <c r="C97" s="1"/>
    </row>
    <row r="98" spans="3:3" x14ac:dyDescent="0.3">
      <c r="C98" s="1"/>
    </row>
    <row r="99" spans="3:3" x14ac:dyDescent="0.3">
      <c r="C99" s="1"/>
    </row>
    <row r="100" spans="3:3" x14ac:dyDescent="0.3">
      <c r="C100" s="1"/>
    </row>
    <row r="101" spans="3:3" x14ac:dyDescent="0.3">
      <c r="C101" s="1"/>
    </row>
    <row r="102" spans="3:3" x14ac:dyDescent="0.3">
      <c r="C102" s="1"/>
    </row>
    <row r="103" spans="3:3" x14ac:dyDescent="0.3">
      <c r="C103" s="1"/>
    </row>
    <row r="104" spans="3:3" x14ac:dyDescent="0.3">
      <c r="C104" s="1"/>
    </row>
    <row r="105" spans="3:3" x14ac:dyDescent="0.3">
      <c r="C105" s="1"/>
    </row>
    <row r="106" spans="3:3" x14ac:dyDescent="0.3">
      <c r="C106" s="1"/>
    </row>
    <row r="107" spans="3:3" x14ac:dyDescent="0.3">
      <c r="C107" s="1"/>
    </row>
    <row r="108" spans="3:3" x14ac:dyDescent="0.3">
      <c r="C108" s="1"/>
    </row>
    <row r="109" spans="3:3" x14ac:dyDescent="0.3">
      <c r="C109" s="1"/>
    </row>
    <row r="110" spans="3:3" x14ac:dyDescent="0.3">
      <c r="C110" s="1"/>
    </row>
    <row r="111" spans="3:3" x14ac:dyDescent="0.3">
      <c r="C111" s="1"/>
    </row>
    <row r="112" spans="3:3" x14ac:dyDescent="0.3">
      <c r="C112" s="1"/>
    </row>
    <row r="113" spans="3:3" x14ac:dyDescent="0.3">
      <c r="C113" s="1"/>
    </row>
    <row r="114" spans="3:3" x14ac:dyDescent="0.3">
      <c r="C114" s="1"/>
    </row>
    <row r="115" spans="3:3" x14ac:dyDescent="0.3">
      <c r="C115" s="1"/>
    </row>
    <row r="116" spans="3:3" x14ac:dyDescent="0.3">
      <c r="C116" s="1"/>
    </row>
    <row r="117" spans="3:3" x14ac:dyDescent="0.3">
      <c r="C117" s="1"/>
    </row>
    <row r="118" spans="3:3" x14ac:dyDescent="0.3">
      <c r="C118" s="1"/>
    </row>
    <row r="119" spans="3:3" x14ac:dyDescent="0.3">
      <c r="C119" s="1"/>
    </row>
    <row r="120" spans="3:3" x14ac:dyDescent="0.3">
      <c r="C120" s="1"/>
    </row>
    <row r="121" spans="3:3" x14ac:dyDescent="0.3">
      <c r="C121" s="1"/>
    </row>
    <row r="122" spans="3:3" x14ac:dyDescent="0.3">
      <c r="C122" s="1"/>
    </row>
    <row r="123" spans="3:3" x14ac:dyDescent="0.3">
      <c r="C123" s="1"/>
    </row>
    <row r="124" spans="3:3" x14ac:dyDescent="0.3">
      <c r="C124" s="1"/>
    </row>
    <row r="125" spans="3:3" x14ac:dyDescent="0.3">
      <c r="C125" s="1"/>
    </row>
    <row r="126" spans="3:3" x14ac:dyDescent="0.3">
      <c r="C126" s="1"/>
    </row>
    <row r="127" spans="3:3" x14ac:dyDescent="0.3">
      <c r="C127" s="1"/>
    </row>
    <row r="128" spans="3:3" x14ac:dyDescent="0.3">
      <c r="C128" s="1"/>
    </row>
    <row r="129" spans="3:3" x14ac:dyDescent="0.3">
      <c r="C129" s="1"/>
    </row>
    <row r="130" spans="3:3" x14ac:dyDescent="0.3">
      <c r="C130" s="1"/>
    </row>
    <row r="131" spans="3:3" x14ac:dyDescent="0.3">
      <c r="C131" s="1"/>
    </row>
    <row r="132" spans="3:3" x14ac:dyDescent="0.3">
      <c r="C132" s="1"/>
    </row>
    <row r="133" spans="3:3" x14ac:dyDescent="0.3">
      <c r="C133" s="1"/>
    </row>
    <row r="134" spans="3:3" x14ac:dyDescent="0.3">
      <c r="C134" s="1"/>
    </row>
    <row r="135" spans="3:3" x14ac:dyDescent="0.3">
      <c r="C135" s="1"/>
    </row>
    <row r="136" spans="3:3" x14ac:dyDescent="0.3">
      <c r="C136" s="1"/>
    </row>
    <row r="137" spans="3:3" x14ac:dyDescent="0.3">
      <c r="C137" s="1"/>
    </row>
    <row r="138" spans="3:3" x14ac:dyDescent="0.3">
      <c r="C138" s="1"/>
    </row>
    <row r="139" spans="3:3" x14ac:dyDescent="0.3">
      <c r="C139" s="1"/>
    </row>
    <row r="140" spans="3:3" x14ac:dyDescent="0.3">
      <c r="C140" s="1"/>
    </row>
    <row r="141" spans="3:3" x14ac:dyDescent="0.3">
      <c r="C141" s="1"/>
    </row>
    <row r="142" spans="3:3" x14ac:dyDescent="0.3">
      <c r="C142" s="1"/>
    </row>
    <row r="143" spans="3:3" x14ac:dyDescent="0.3">
      <c r="C143" s="1"/>
    </row>
    <row r="144" spans="3:3" x14ac:dyDescent="0.3">
      <c r="C144" s="1"/>
    </row>
    <row r="145" spans="3:3" x14ac:dyDescent="0.3">
      <c r="C145" s="1"/>
    </row>
    <row r="146" spans="3:3" x14ac:dyDescent="0.3">
      <c r="C146" s="1"/>
    </row>
    <row r="147" spans="3:3" x14ac:dyDescent="0.3">
      <c r="C147" s="1"/>
    </row>
    <row r="148" spans="3:3" x14ac:dyDescent="0.3">
      <c r="C148" s="1"/>
    </row>
    <row r="149" spans="3:3" x14ac:dyDescent="0.3">
      <c r="C149" s="1"/>
    </row>
    <row r="150" spans="3:3" x14ac:dyDescent="0.3">
      <c r="C150" s="1"/>
    </row>
    <row r="151" spans="3:3" x14ac:dyDescent="0.3">
      <c r="C151" s="1"/>
    </row>
    <row r="152" spans="3:3" x14ac:dyDescent="0.3">
      <c r="C152" s="1"/>
    </row>
    <row r="153" spans="3:3" x14ac:dyDescent="0.3">
      <c r="C153" s="1"/>
    </row>
    <row r="154" spans="3:3" x14ac:dyDescent="0.3">
      <c r="C154" s="1"/>
    </row>
    <row r="155" spans="3:3" x14ac:dyDescent="0.3">
      <c r="C155" s="1"/>
    </row>
    <row r="156" spans="3:3" x14ac:dyDescent="0.3">
      <c r="C156" s="1"/>
    </row>
    <row r="157" spans="3:3" x14ac:dyDescent="0.3">
      <c r="C157" s="1"/>
    </row>
    <row r="158" spans="3:3" x14ac:dyDescent="0.3">
      <c r="C158" s="1"/>
    </row>
    <row r="159" spans="3:3" x14ac:dyDescent="0.3">
      <c r="C159" s="1"/>
    </row>
    <row r="160" spans="3:3" x14ac:dyDescent="0.3">
      <c r="C160" s="1"/>
    </row>
    <row r="161" spans="3:3" x14ac:dyDescent="0.3">
      <c r="C161" s="1"/>
    </row>
    <row r="162" spans="3:3" x14ac:dyDescent="0.3">
      <c r="C162" s="1"/>
    </row>
    <row r="163" spans="3:3" x14ac:dyDescent="0.3">
      <c r="C163" s="1"/>
    </row>
    <row r="164" spans="3:3" x14ac:dyDescent="0.3">
      <c r="C164" s="1"/>
    </row>
    <row r="165" spans="3:3" x14ac:dyDescent="0.3">
      <c r="C165" s="1"/>
    </row>
    <row r="166" spans="3:3" x14ac:dyDescent="0.3">
      <c r="C166" s="1"/>
    </row>
    <row r="167" spans="3:3" x14ac:dyDescent="0.3">
      <c r="C167" s="1"/>
    </row>
    <row r="168" spans="3:3" x14ac:dyDescent="0.3">
      <c r="C168" s="1"/>
    </row>
    <row r="169" spans="3:3" x14ac:dyDescent="0.3">
      <c r="C169" s="1"/>
    </row>
    <row r="170" spans="3:3" x14ac:dyDescent="0.3">
      <c r="C170" s="1"/>
    </row>
    <row r="171" spans="3:3" x14ac:dyDescent="0.3">
      <c r="C171" s="1"/>
    </row>
    <row r="172" spans="3:3" x14ac:dyDescent="0.3">
      <c r="C172" s="1"/>
    </row>
    <row r="173" spans="3:3" x14ac:dyDescent="0.3">
      <c r="C173" s="1"/>
    </row>
    <row r="174" spans="3:3" x14ac:dyDescent="0.3">
      <c r="C174" s="1"/>
    </row>
    <row r="175" spans="3:3" x14ac:dyDescent="0.3">
      <c r="C175" s="1"/>
    </row>
    <row r="176" spans="3:3" x14ac:dyDescent="0.3">
      <c r="C176" s="1"/>
    </row>
    <row r="177" spans="3:3" x14ac:dyDescent="0.3">
      <c r="C177" s="1"/>
    </row>
    <row r="178" spans="3:3" x14ac:dyDescent="0.3">
      <c r="C178" s="1"/>
    </row>
    <row r="179" spans="3:3" x14ac:dyDescent="0.3">
      <c r="C179" s="1"/>
    </row>
    <row r="180" spans="3:3" x14ac:dyDescent="0.3">
      <c r="C180" s="1"/>
    </row>
    <row r="181" spans="3:3" x14ac:dyDescent="0.3">
      <c r="C181" s="1"/>
    </row>
    <row r="182" spans="3:3" x14ac:dyDescent="0.3">
      <c r="C182" s="1"/>
    </row>
    <row r="183" spans="3:3" x14ac:dyDescent="0.3">
      <c r="C183" s="1"/>
    </row>
    <row r="184" spans="3:3" x14ac:dyDescent="0.3">
      <c r="C184" s="1"/>
    </row>
    <row r="185" spans="3:3" x14ac:dyDescent="0.3">
      <c r="C185" s="1"/>
    </row>
    <row r="186" spans="3:3" x14ac:dyDescent="0.3">
      <c r="C186" s="1"/>
    </row>
    <row r="187" spans="3:3" x14ac:dyDescent="0.3">
      <c r="C187" s="1"/>
    </row>
    <row r="188" spans="3:3" x14ac:dyDescent="0.3">
      <c r="C188" s="1"/>
    </row>
    <row r="189" spans="3:3" x14ac:dyDescent="0.3">
      <c r="C189" s="1"/>
    </row>
    <row r="190" spans="3:3" x14ac:dyDescent="0.3">
      <c r="C190" s="1"/>
    </row>
    <row r="191" spans="3:3" x14ac:dyDescent="0.3">
      <c r="C191" s="1"/>
    </row>
    <row r="192" spans="3:3" x14ac:dyDescent="0.3">
      <c r="C192" s="1"/>
    </row>
    <row r="193" spans="3:3" x14ac:dyDescent="0.3">
      <c r="C193" s="1"/>
    </row>
    <row r="194" spans="3:3" x14ac:dyDescent="0.3">
      <c r="C194" s="1"/>
    </row>
    <row r="195" spans="3:3" x14ac:dyDescent="0.3">
      <c r="C195" s="1"/>
    </row>
    <row r="196" spans="3:3" x14ac:dyDescent="0.3">
      <c r="C196" s="1"/>
    </row>
    <row r="197" spans="3:3" x14ac:dyDescent="0.3">
      <c r="C197" s="1"/>
    </row>
    <row r="198" spans="3:3" x14ac:dyDescent="0.3">
      <c r="C198" s="1"/>
    </row>
    <row r="199" spans="3:3" x14ac:dyDescent="0.3">
      <c r="C199" s="1"/>
    </row>
    <row r="200" spans="3:3" x14ac:dyDescent="0.3">
      <c r="C200" s="1"/>
    </row>
    <row r="201" spans="3:3" x14ac:dyDescent="0.3">
      <c r="C201" s="1"/>
    </row>
    <row r="202" spans="3:3" x14ac:dyDescent="0.3">
      <c r="C202" s="1"/>
    </row>
    <row r="203" spans="3:3" x14ac:dyDescent="0.3">
      <c r="C203" s="1"/>
    </row>
    <row r="204" spans="3:3" x14ac:dyDescent="0.3">
      <c r="C204" s="1"/>
    </row>
    <row r="205" spans="3:3" x14ac:dyDescent="0.3">
      <c r="C205" s="1"/>
    </row>
    <row r="206" spans="3:3" x14ac:dyDescent="0.3">
      <c r="C206" s="1"/>
    </row>
    <row r="207" spans="3:3" x14ac:dyDescent="0.3">
      <c r="C207" s="1"/>
    </row>
    <row r="208" spans="3:3" x14ac:dyDescent="0.3">
      <c r="C208" s="1"/>
    </row>
    <row r="209" spans="3:3" x14ac:dyDescent="0.3">
      <c r="C209" s="1"/>
    </row>
    <row r="210" spans="3:3" x14ac:dyDescent="0.3">
      <c r="C210" s="1"/>
    </row>
    <row r="211" spans="3:3" x14ac:dyDescent="0.3">
      <c r="C211" s="1"/>
    </row>
    <row r="212" spans="3:3" x14ac:dyDescent="0.3">
      <c r="C212" s="1"/>
    </row>
    <row r="213" spans="3:3" x14ac:dyDescent="0.3">
      <c r="C213" s="1"/>
    </row>
    <row r="214" spans="3:3" x14ac:dyDescent="0.3">
      <c r="C214" s="1"/>
    </row>
    <row r="215" spans="3:3" x14ac:dyDescent="0.3">
      <c r="C215" s="1"/>
    </row>
    <row r="216" spans="3:3" x14ac:dyDescent="0.3">
      <c r="C216" s="1"/>
    </row>
    <row r="217" spans="3:3" x14ac:dyDescent="0.3">
      <c r="C217" s="1"/>
    </row>
    <row r="218" spans="3:3" x14ac:dyDescent="0.3">
      <c r="C218" s="1"/>
    </row>
    <row r="219" spans="3:3" x14ac:dyDescent="0.3">
      <c r="C219" s="1"/>
    </row>
    <row r="220" spans="3:3" x14ac:dyDescent="0.3">
      <c r="C220" s="1"/>
    </row>
    <row r="221" spans="3:3" x14ac:dyDescent="0.3">
      <c r="C221" s="1"/>
    </row>
    <row r="222" spans="3:3" x14ac:dyDescent="0.3">
      <c r="C222" s="1"/>
    </row>
    <row r="223" spans="3:3" x14ac:dyDescent="0.3">
      <c r="C223" s="1"/>
    </row>
    <row r="224" spans="3:3" x14ac:dyDescent="0.3">
      <c r="C224" s="1"/>
    </row>
    <row r="225" spans="3:3" x14ac:dyDescent="0.3">
      <c r="C225" s="1"/>
    </row>
    <row r="226" spans="3:3" x14ac:dyDescent="0.3">
      <c r="C226" s="1"/>
    </row>
    <row r="227" spans="3:3" x14ac:dyDescent="0.3">
      <c r="C227" s="1"/>
    </row>
    <row r="228" spans="3:3" x14ac:dyDescent="0.3">
      <c r="C228" s="1"/>
    </row>
    <row r="229" spans="3:3" x14ac:dyDescent="0.3">
      <c r="C229" s="1"/>
    </row>
    <row r="230" spans="3:3" x14ac:dyDescent="0.3">
      <c r="C230" s="1"/>
    </row>
    <row r="231" spans="3:3" x14ac:dyDescent="0.3">
      <c r="C231" s="1"/>
    </row>
    <row r="232" spans="3:3" x14ac:dyDescent="0.3">
      <c r="C232" s="1"/>
    </row>
    <row r="233" spans="3:3" x14ac:dyDescent="0.3">
      <c r="C233" s="1"/>
    </row>
    <row r="234" spans="3:3" x14ac:dyDescent="0.3">
      <c r="C234" s="1"/>
    </row>
    <row r="235" spans="3:3" x14ac:dyDescent="0.3">
      <c r="C235" s="1"/>
    </row>
    <row r="236" spans="3:3" x14ac:dyDescent="0.3">
      <c r="C236" s="1"/>
    </row>
    <row r="237" spans="3:3" x14ac:dyDescent="0.3">
      <c r="C237" s="1"/>
    </row>
    <row r="238" spans="3:3" x14ac:dyDescent="0.3">
      <c r="C238" s="1"/>
    </row>
    <row r="239" spans="3:3" x14ac:dyDescent="0.3">
      <c r="C239" s="1"/>
    </row>
    <row r="240" spans="3:3" x14ac:dyDescent="0.3">
      <c r="C240" s="1"/>
    </row>
    <row r="241" spans="3:3" x14ac:dyDescent="0.3">
      <c r="C241" s="1"/>
    </row>
    <row r="242" spans="3:3" x14ac:dyDescent="0.3">
      <c r="C242" s="1"/>
    </row>
    <row r="243" spans="3:3" x14ac:dyDescent="0.3">
      <c r="C243" s="1"/>
    </row>
    <row r="244" spans="3:3" x14ac:dyDescent="0.3">
      <c r="C244" s="1"/>
    </row>
    <row r="245" spans="3:3" x14ac:dyDescent="0.3">
      <c r="C245" s="1"/>
    </row>
    <row r="246" spans="3:3" x14ac:dyDescent="0.3">
      <c r="C246" s="1"/>
    </row>
    <row r="247" spans="3:3" x14ac:dyDescent="0.3">
      <c r="C247" s="1"/>
    </row>
    <row r="248" spans="3:3" x14ac:dyDescent="0.3">
      <c r="C248" s="1"/>
    </row>
    <row r="249" spans="3:3" x14ac:dyDescent="0.3">
      <c r="C249" s="1"/>
    </row>
    <row r="250" spans="3:3" x14ac:dyDescent="0.3">
      <c r="C250" s="1"/>
    </row>
    <row r="251" spans="3:3" x14ac:dyDescent="0.3">
      <c r="C251" s="1"/>
    </row>
    <row r="252" spans="3:3" x14ac:dyDescent="0.3">
      <c r="C252" s="1"/>
    </row>
    <row r="253" spans="3:3" x14ac:dyDescent="0.3">
      <c r="C253" s="1"/>
    </row>
    <row r="254" spans="3:3" x14ac:dyDescent="0.3">
      <c r="C254" s="1"/>
    </row>
    <row r="255" spans="3:3" x14ac:dyDescent="0.3">
      <c r="C255" s="1"/>
    </row>
    <row r="256" spans="3:3" x14ac:dyDescent="0.3">
      <c r="C256" s="1"/>
    </row>
    <row r="257" spans="3:3" x14ac:dyDescent="0.3">
      <c r="C257" s="1"/>
    </row>
    <row r="258" spans="3:3" x14ac:dyDescent="0.3">
      <c r="C258" s="1"/>
    </row>
    <row r="259" spans="3:3" x14ac:dyDescent="0.3">
      <c r="C259" s="1"/>
    </row>
    <row r="260" spans="3:3" x14ac:dyDescent="0.3">
      <c r="C260" s="1"/>
    </row>
    <row r="261" spans="3:3" x14ac:dyDescent="0.3">
      <c r="C261" s="1"/>
    </row>
    <row r="262" spans="3:3" x14ac:dyDescent="0.3">
      <c r="C262" s="1"/>
    </row>
    <row r="263" spans="3:3" x14ac:dyDescent="0.3">
      <c r="C263" s="1"/>
    </row>
    <row r="264" spans="3:3" x14ac:dyDescent="0.3">
      <c r="C264" s="1"/>
    </row>
    <row r="265" spans="3:3" x14ac:dyDescent="0.3">
      <c r="C265" s="1"/>
    </row>
    <row r="266" spans="3:3" x14ac:dyDescent="0.3">
      <c r="C266" s="1"/>
    </row>
    <row r="267" spans="3:3" x14ac:dyDescent="0.3">
      <c r="C267" s="1"/>
    </row>
    <row r="268" spans="3:3" x14ac:dyDescent="0.3">
      <c r="C268" s="1"/>
    </row>
    <row r="269" spans="3:3" x14ac:dyDescent="0.3">
      <c r="C269" s="1"/>
    </row>
    <row r="270" spans="3:3" x14ac:dyDescent="0.3">
      <c r="C270" s="1"/>
    </row>
    <row r="271" spans="3:3" x14ac:dyDescent="0.3">
      <c r="C271" s="1"/>
    </row>
    <row r="272" spans="3:3" x14ac:dyDescent="0.3">
      <c r="C272" s="1"/>
    </row>
    <row r="273" spans="3:3" x14ac:dyDescent="0.3">
      <c r="C273" s="1"/>
    </row>
    <row r="274" spans="3:3" x14ac:dyDescent="0.3">
      <c r="C274" s="1"/>
    </row>
    <row r="275" spans="3:3" x14ac:dyDescent="0.3">
      <c r="C275" s="1"/>
    </row>
    <row r="276" spans="3:3" x14ac:dyDescent="0.3">
      <c r="C276" s="1"/>
    </row>
    <row r="277" spans="3:3" x14ac:dyDescent="0.3">
      <c r="C277" s="1"/>
    </row>
    <row r="278" spans="3:3" x14ac:dyDescent="0.3">
      <c r="C278" s="1"/>
    </row>
    <row r="279" spans="3:3" x14ac:dyDescent="0.3">
      <c r="C279" s="1"/>
    </row>
    <row r="280" spans="3:3" x14ac:dyDescent="0.3">
      <c r="C280" s="1"/>
    </row>
    <row r="281" spans="3:3" x14ac:dyDescent="0.3">
      <c r="C281" s="1"/>
    </row>
    <row r="282" spans="3:3" x14ac:dyDescent="0.3">
      <c r="C282" s="1"/>
    </row>
    <row r="283" spans="3:3" x14ac:dyDescent="0.3">
      <c r="C283" s="1"/>
    </row>
    <row r="284" spans="3:3" x14ac:dyDescent="0.3">
      <c r="C284" s="1"/>
    </row>
    <row r="285" spans="3:3" x14ac:dyDescent="0.3">
      <c r="C285" s="1"/>
    </row>
    <row r="286" spans="3:3" x14ac:dyDescent="0.3">
      <c r="C286" s="1"/>
    </row>
    <row r="287" spans="3:3" x14ac:dyDescent="0.3">
      <c r="C287" s="1"/>
    </row>
    <row r="288" spans="3:3" x14ac:dyDescent="0.3">
      <c r="C288" s="1"/>
    </row>
    <row r="289" spans="3:3" x14ac:dyDescent="0.3">
      <c r="C289" s="1"/>
    </row>
    <row r="290" spans="3:3" x14ac:dyDescent="0.3">
      <c r="C290" s="1"/>
    </row>
    <row r="291" spans="3:3" x14ac:dyDescent="0.3">
      <c r="C291" s="1"/>
    </row>
    <row r="292" spans="3:3" x14ac:dyDescent="0.3">
      <c r="C292" s="1"/>
    </row>
    <row r="293" spans="3:3" x14ac:dyDescent="0.3">
      <c r="C293" s="1"/>
    </row>
    <row r="294" spans="3:3" x14ac:dyDescent="0.3">
      <c r="C294" s="1"/>
    </row>
    <row r="295" spans="3:3" x14ac:dyDescent="0.3">
      <c r="C295" s="1"/>
    </row>
    <row r="296" spans="3:3" x14ac:dyDescent="0.3">
      <c r="C296" s="1"/>
    </row>
    <row r="297" spans="3:3" x14ac:dyDescent="0.3">
      <c r="C297" s="1"/>
    </row>
    <row r="298" spans="3:3" x14ac:dyDescent="0.3">
      <c r="C298" s="1"/>
    </row>
    <row r="299" spans="3:3" x14ac:dyDescent="0.3">
      <c r="C299" s="1"/>
    </row>
    <row r="300" spans="3:3" x14ac:dyDescent="0.3">
      <c r="C300" s="1"/>
    </row>
    <row r="301" spans="3:3" x14ac:dyDescent="0.3">
      <c r="C301" s="1"/>
    </row>
    <row r="302" spans="3:3" x14ac:dyDescent="0.3">
      <c r="C302" s="1"/>
    </row>
    <row r="303" spans="3:3" x14ac:dyDescent="0.3">
      <c r="C303" s="1"/>
    </row>
    <row r="304" spans="3:3" x14ac:dyDescent="0.3">
      <c r="C304" s="1"/>
    </row>
    <row r="305" spans="3:3" x14ac:dyDescent="0.3">
      <c r="C305" s="1"/>
    </row>
    <row r="306" spans="3:3" x14ac:dyDescent="0.3">
      <c r="C306" s="1"/>
    </row>
    <row r="307" spans="3:3" x14ac:dyDescent="0.3">
      <c r="C307" s="1"/>
    </row>
    <row r="308" spans="3:3" x14ac:dyDescent="0.3">
      <c r="C308" s="1"/>
    </row>
    <row r="309" spans="3:3" x14ac:dyDescent="0.3">
      <c r="C309" s="1"/>
    </row>
    <row r="310" spans="3:3" x14ac:dyDescent="0.3">
      <c r="C310" s="1"/>
    </row>
    <row r="311" spans="3:3" x14ac:dyDescent="0.3">
      <c r="C311" s="1"/>
    </row>
  </sheetData>
  <dataConsolidate/>
  <dataValidations count="3">
    <dataValidation type="textLength" operator="equal" allowBlank="1" showInputMessage="1" showErrorMessage="1" errorTitle="Phone Number" error="Please enter your 10 digit number" promptTitle="Phone Number" prompt="Please enter your 10 digit number" sqref="D1:D1048576" xr:uid="{EB75A976-5F5D-4BEF-830A-C562FA859197}">
      <formula1>10</formula1>
    </dataValidation>
    <dataValidation type="whole" allowBlank="1" showInputMessage="1" showErrorMessage="1" errorTitle="Employee Rating" error="Please rate the Emplyoee from 1 to 5" promptTitle="Employee Rating" prompt="Please rate the Emplyoee from 1 to 5" sqref="E2:E1048576" xr:uid="{8CE1C92F-4D79-414A-96AC-E11421E5C89C}">
      <formula1>1</formula1>
      <formula2>5</formula2>
    </dataValidation>
    <dataValidation type="whole" errorStyle="information" allowBlank="1" showInputMessage="1" showErrorMessage="1" errorTitle="Employment status" error="1 - Employee working_x000a_2 - Employee on Papers_x000a_3 - Employee Resigned/Terminated " promptTitle="Employment status " prompt="Enter employee status only " sqref="F1:F1048576" xr:uid="{DCEC7704-32BD-4936-867C-64CB8886538D}">
      <formula1>1</formula1>
      <formula2>3</formula2>
    </dataValidation>
  </dataValidations>
  <hyperlinks>
    <hyperlink ref="C2" r:id="rId1" xr:uid="{72286501-D7EB-47A3-A43E-BFE15ED9D315}"/>
    <hyperlink ref="C3" r:id="rId2" xr:uid="{0F135A6A-249D-4BCF-B4B2-20B65A8FB235}"/>
    <hyperlink ref="C4" r:id="rId3" xr:uid="{8C63F6A0-C7AF-42E2-9B70-32FC2429BB30}"/>
    <hyperlink ref="C5" r:id="rId4" xr:uid="{75ACEF98-9592-4694-8096-85A3A1022F75}"/>
    <hyperlink ref="C6" r:id="rId5" xr:uid="{31CE3651-3E12-4AB3-A9C5-95DCB9C604A2}"/>
    <hyperlink ref="C7" r:id="rId6" xr:uid="{57B1C9B4-4DF7-4555-AEBA-56994DC00227}"/>
    <hyperlink ref="C8" r:id="rId7" xr:uid="{FA314D75-33A6-4340-9624-692AE8C72956}"/>
    <hyperlink ref="C9" r:id="rId8" xr:uid="{A0DDBB4F-0C0B-4BF2-AAD7-7B1C70DFA7C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C2904-6CE9-45E0-9CF6-9DA66B694F6B}">
  <sheetPr codeName="Sheet3"/>
  <dimension ref="A1:O22"/>
  <sheetViews>
    <sheetView workbookViewId="0">
      <selection activeCell="X15" sqref="W15:X16"/>
    </sheetView>
  </sheetViews>
  <sheetFormatPr defaultRowHeight="14.4" x14ac:dyDescent="0.3"/>
  <sheetData>
    <row r="1" spans="1:15" x14ac:dyDescent="0.3">
      <c r="A1" t="s">
        <v>74</v>
      </c>
      <c r="B1" t="s">
        <v>71</v>
      </c>
      <c r="C1" t="s">
        <v>72</v>
      </c>
      <c r="D1" t="s">
        <v>73</v>
      </c>
      <c r="E1" t="s">
        <v>60</v>
      </c>
      <c r="F1" t="s">
        <v>61</v>
      </c>
      <c r="G1" t="s">
        <v>62</v>
      </c>
    </row>
    <row r="2" spans="1:15" x14ac:dyDescent="0.3">
      <c r="A2" t="s">
        <v>63</v>
      </c>
      <c r="B2">
        <v>150</v>
      </c>
      <c r="C2">
        <v>100</v>
      </c>
      <c r="E2">
        <v>200</v>
      </c>
      <c r="G2">
        <v>250</v>
      </c>
    </row>
    <row r="3" spans="1:15" x14ac:dyDescent="0.3">
      <c r="A3" t="s">
        <v>64</v>
      </c>
      <c r="B3">
        <v>200</v>
      </c>
      <c r="E3">
        <v>100</v>
      </c>
      <c r="G3">
        <v>300</v>
      </c>
    </row>
    <row r="4" spans="1:15" x14ac:dyDescent="0.3">
      <c r="A4" t="s">
        <v>65</v>
      </c>
      <c r="B4">
        <v>250</v>
      </c>
      <c r="C4">
        <v>250</v>
      </c>
      <c r="E4">
        <v>110</v>
      </c>
      <c r="G4">
        <v>350</v>
      </c>
    </row>
    <row r="5" spans="1:15" x14ac:dyDescent="0.3">
      <c r="A5" t="s">
        <v>66</v>
      </c>
      <c r="B5">
        <v>500</v>
      </c>
      <c r="C5">
        <v>400</v>
      </c>
      <c r="E5">
        <v>150</v>
      </c>
      <c r="G5">
        <v>240</v>
      </c>
    </row>
    <row r="6" spans="1:15" x14ac:dyDescent="0.3">
      <c r="A6" t="s">
        <v>67</v>
      </c>
      <c r="D6">
        <v>500</v>
      </c>
      <c r="F6">
        <v>300</v>
      </c>
    </row>
    <row r="7" spans="1:15" x14ac:dyDescent="0.3">
      <c r="A7" t="s">
        <v>68</v>
      </c>
      <c r="D7">
        <v>400</v>
      </c>
      <c r="F7">
        <v>250</v>
      </c>
    </row>
    <row r="8" spans="1:15" x14ac:dyDescent="0.3">
      <c r="A8" t="s">
        <v>69</v>
      </c>
      <c r="D8">
        <v>250</v>
      </c>
      <c r="F8">
        <v>150</v>
      </c>
    </row>
    <row r="9" spans="1:15" x14ac:dyDescent="0.3">
      <c r="A9" t="s">
        <v>70</v>
      </c>
      <c r="D9">
        <v>300</v>
      </c>
      <c r="F9">
        <v>275</v>
      </c>
      <c r="J9" t="s">
        <v>59</v>
      </c>
      <c r="K9" t="s">
        <v>71</v>
      </c>
      <c r="L9" t="s">
        <v>59</v>
      </c>
      <c r="M9" t="s">
        <v>72</v>
      </c>
      <c r="N9" t="s">
        <v>59</v>
      </c>
      <c r="O9" t="s">
        <v>73</v>
      </c>
    </row>
    <row r="10" spans="1:15" x14ac:dyDescent="0.3">
      <c r="J10" t="s">
        <v>63</v>
      </c>
      <c r="K10">
        <v>150</v>
      </c>
      <c r="L10" t="s">
        <v>63</v>
      </c>
      <c r="M10">
        <v>100</v>
      </c>
      <c r="N10" t="s">
        <v>67</v>
      </c>
      <c r="O10">
        <v>500</v>
      </c>
    </row>
    <row r="11" spans="1:15" x14ac:dyDescent="0.3">
      <c r="J11" t="s">
        <v>64</v>
      </c>
      <c r="K11">
        <v>200</v>
      </c>
      <c r="L11" t="s">
        <v>64</v>
      </c>
      <c r="N11" t="s">
        <v>68</v>
      </c>
      <c r="O11">
        <v>400</v>
      </c>
    </row>
    <row r="12" spans="1:15" x14ac:dyDescent="0.3">
      <c r="J12" t="s">
        <v>65</v>
      </c>
      <c r="K12">
        <v>250</v>
      </c>
      <c r="L12" t="s">
        <v>65</v>
      </c>
      <c r="M12">
        <v>250</v>
      </c>
      <c r="N12" t="s">
        <v>69</v>
      </c>
      <c r="O12">
        <v>250</v>
      </c>
    </row>
    <row r="13" spans="1:15" x14ac:dyDescent="0.3">
      <c r="J13" t="s">
        <v>66</v>
      </c>
      <c r="K13">
        <v>500</v>
      </c>
      <c r="L13" t="s">
        <v>66</v>
      </c>
      <c r="M13">
        <v>400</v>
      </c>
      <c r="N13" t="s">
        <v>70</v>
      </c>
      <c r="O13">
        <v>300</v>
      </c>
    </row>
    <row r="18" spans="9:15" x14ac:dyDescent="0.3">
      <c r="J18" t="s">
        <v>59</v>
      </c>
      <c r="K18" t="s">
        <v>60</v>
      </c>
      <c r="L18" t="s">
        <v>59</v>
      </c>
      <c r="M18" t="s">
        <v>61</v>
      </c>
      <c r="N18" t="s">
        <v>59</v>
      </c>
      <c r="O18" t="s">
        <v>62</v>
      </c>
    </row>
    <row r="19" spans="9:15" x14ac:dyDescent="0.3">
      <c r="J19" t="s">
        <v>63</v>
      </c>
      <c r="K19">
        <v>200</v>
      </c>
      <c r="L19" t="s">
        <v>67</v>
      </c>
      <c r="M19">
        <v>300</v>
      </c>
      <c r="N19" t="s">
        <v>63</v>
      </c>
      <c r="O19">
        <v>250</v>
      </c>
    </row>
    <row r="20" spans="9:15" x14ac:dyDescent="0.3">
      <c r="J20" t="s">
        <v>64</v>
      </c>
      <c r="K20">
        <v>100</v>
      </c>
      <c r="L20" t="s">
        <v>68</v>
      </c>
      <c r="M20">
        <v>250</v>
      </c>
      <c r="N20" t="s">
        <v>64</v>
      </c>
      <c r="O20">
        <v>300</v>
      </c>
    </row>
    <row r="21" spans="9:15" x14ac:dyDescent="0.3">
      <c r="J21" t="s">
        <v>65</v>
      </c>
      <c r="K21">
        <v>110</v>
      </c>
      <c r="L21" t="s">
        <v>69</v>
      </c>
      <c r="M21">
        <v>150</v>
      </c>
      <c r="N21" t="s">
        <v>65</v>
      </c>
      <c r="O21">
        <v>350</v>
      </c>
    </row>
    <row r="22" spans="9:15" x14ac:dyDescent="0.3">
      <c r="I22" t="s">
        <v>74</v>
      </c>
      <c r="J22" t="s">
        <v>66</v>
      </c>
      <c r="K22">
        <v>150</v>
      </c>
      <c r="L22" t="s">
        <v>70</v>
      </c>
      <c r="M22">
        <v>275</v>
      </c>
      <c r="N22" t="s">
        <v>66</v>
      </c>
      <c r="O22">
        <v>240</v>
      </c>
    </row>
  </sheetData>
  <dataConsolidate topLabels="1">
    <dataRefs count="6">
      <dataRef ref="J9:K13" sheet="Practice "/>
      <dataRef ref="L9:M13" sheet="Practice "/>
      <dataRef ref="N9:O13" sheet="Practice "/>
      <dataRef ref="J18:K22" sheet="Practice "/>
      <dataRef ref="L18:M22" sheet="Practice "/>
      <dataRef ref="N18:O22" sheet="Practice "/>
    </dataRefs>
  </dataConsolid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8DE35-2B85-4D98-A9C1-3A346ACB11B1}">
  <sheetPr codeName="Sheet4"/>
  <dimension ref="A1:R25"/>
  <sheetViews>
    <sheetView workbookViewId="0">
      <selection activeCell="I22" sqref="I22"/>
    </sheetView>
  </sheetViews>
  <sheetFormatPr defaultRowHeight="14.4" x14ac:dyDescent="0.3"/>
  <sheetData>
    <row r="1" spans="1:18" x14ac:dyDescent="0.3">
      <c r="B1" t="s">
        <v>76</v>
      </c>
      <c r="C1" t="s">
        <v>82</v>
      </c>
      <c r="D1" t="s">
        <v>83</v>
      </c>
      <c r="E1" t="s">
        <v>85</v>
      </c>
      <c r="F1" t="s">
        <v>87</v>
      </c>
      <c r="G1" t="s">
        <v>88</v>
      </c>
    </row>
    <row r="2" spans="1:18" x14ac:dyDescent="0.3">
      <c r="A2" t="s">
        <v>77</v>
      </c>
      <c r="B2">
        <v>500</v>
      </c>
      <c r="C2">
        <v>450</v>
      </c>
      <c r="D2">
        <v>600</v>
      </c>
      <c r="F2">
        <v>500</v>
      </c>
      <c r="G2">
        <v>850</v>
      </c>
    </row>
    <row r="3" spans="1:18" x14ac:dyDescent="0.3">
      <c r="A3" t="s">
        <v>78</v>
      </c>
      <c r="B3">
        <v>300</v>
      </c>
      <c r="D3">
        <v>800</v>
      </c>
      <c r="E3">
        <v>600</v>
      </c>
      <c r="F3">
        <v>360</v>
      </c>
      <c r="G3">
        <v>360</v>
      </c>
    </row>
    <row r="4" spans="1:18" x14ac:dyDescent="0.3">
      <c r="A4" t="s">
        <v>79</v>
      </c>
      <c r="B4">
        <v>800</v>
      </c>
      <c r="D4">
        <v>1500</v>
      </c>
      <c r="F4">
        <v>580</v>
      </c>
    </row>
    <row r="5" spans="1:18" x14ac:dyDescent="0.3">
      <c r="A5" t="s">
        <v>80</v>
      </c>
      <c r="B5">
        <v>1000</v>
      </c>
      <c r="C5">
        <v>350</v>
      </c>
      <c r="D5">
        <v>1100</v>
      </c>
      <c r="G5">
        <v>700</v>
      </c>
    </row>
    <row r="6" spans="1:18" x14ac:dyDescent="0.3">
      <c r="A6" t="s">
        <v>86</v>
      </c>
      <c r="C6">
        <v>280</v>
      </c>
      <c r="E6">
        <v>1100</v>
      </c>
      <c r="F6">
        <v>300</v>
      </c>
    </row>
    <row r="7" spans="1:18" x14ac:dyDescent="0.3">
      <c r="A7" t="s">
        <v>81</v>
      </c>
      <c r="C7">
        <v>100</v>
      </c>
      <c r="E7">
        <v>200</v>
      </c>
    </row>
    <row r="8" spans="1:18" x14ac:dyDescent="0.3">
      <c r="A8" t="s">
        <v>84</v>
      </c>
      <c r="E8">
        <v>2000</v>
      </c>
      <c r="G8">
        <v>300</v>
      </c>
    </row>
    <row r="15" spans="1:18" x14ac:dyDescent="0.3">
      <c r="K15" t="s">
        <v>75</v>
      </c>
      <c r="L15" t="s">
        <v>76</v>
      </c>
      <c r="N15" t="s">
        <v>75</v>
      </c>
      <c r="O15" t="s">
        <v>82</v>
      </c>
      <c r="Q15" t="s">
        <v>75</v>
      </c>
      <c r="R15" t="s">
        <v>83</v>
      </c>
    </row>
    <row r="16" spans="1:18" x14ac:dyDescent="0.3">
      <c r="K16" t="s">
        <v>77</v>
      </c>
      <c r="L16">
        <v>500</v>
      </c>
      <c r="N16" t="s">
        <v>77</v>
      </c>
      <c r="O16">
        <v>450</v>
      </c>
      <c r="Q16" t="s">
        <v>78</v>
      </c>
      <c r="R16">
        <v>800</v>
      </c>
    </row>
    <row r="17" spans="11:18" x14ac:dyDescent="0.3">
      <c r="K17" t="s">
        <v>78</v>
      </c>
      <c r="L17">
        <v>300</v>
      </c>
      <c r="N17" t="s">
        <v>80</v>
      </c>
      <c r="O17">
        <v>350</v>
      </c>
      <c r="Q17" t="s">
        <v>80</v>
      </c>
      <c r="R17">
        <v>1100</v>
      </c>
    </row>
    <row r="18" spans="11:18" x14ac:dyDescent="0.3">
      <c r="K18" t="s">
        <v>79</v>
      </c>
      <c r="L18">
        <v>800</v>
      </c>
      <c r="N18" t="s">
        <v>86</v>
      </c>
      <c r="O18">
        <v>280</v>
      </c>
      <c r="Q18" t="s">
        <v>79</v>
      </c>
      <c r="R18">
        <v>1500</v>
      </c>
    </row>
    <row r="19" spans="11:18" x14ac:dyDescent="0.3">
      <c r="K19" t="s">
        <v>80</v>
      </c>
      <c r="L19">
        <v>1000</v>
      </c>
      <c r="N19" t="s">
        <v>81</v>
      </c>
      <c r="O19">
        <v>100</v>
      </c>
      <c r="Q19" t="s">
        <v>77</v>
      </c>
      <c r="R19">
        <v>600</v>
      </c>
    </row>
    <row r="21" spans="11:18" x14ac:dyDescent="0.3">
      <c r="K21" t="s">
        <v>75</v>
      </c>
      <c r="L21" t="s">
        <v>85</v>
      </c>
      <c r="N21" t="s">
        <v>75</v>
      </c>
      <c r="O21" t="s">
        <v>87</v>
      </c>
      <c r="Q21" t="s">
        <v>75</v>
      </c>
      <c r="R21" t="s">
        <v>88</v>
      </c>
    </row>
    <row r="22" spans="11:18" x14ac:dyDescent="0.3">
      <c r="K22" t="s">
        <v>81</v>
      </c>
      <c r="L22">
        <v>200</v>
      </c>
      <c r="N22" t="s">
        <v>77</v>
      </c>
      <c r="O22">
        <v>500</v>
      </c>
      <c r="Q22" t="s">
        <v>78</v>
      </c>
      <c r="R22">
        <v>360</v>
      </c>
    </row>
    <row r="23" spans="11:18" x14ac:dyDescent="0.3">
      <c r="K23" t="s">
        <v>78</v>
      </c>
      <c r="L23">
        <v>600</v>
      </c>
      <c r="N23" t="s">
        <v>86</v>
      </c>
      <c r="O23">
        <v>300</v>
      </c>
      <c r="Q23" t="s">
        <v>84</v>
      </c>
      <c r="R23">
        <v>300</v>
      </c>
    </row>
    <row r="24" spans="11:18" x14ac:dyDescent="0.3">
      <c r="K24" t="s">
        <v>86</v>
      </c>
      <c r="L24">
        <v>1100</v>
      </c>
      <c r="N24" t="s">
        <v>79</v>
      </c>
      <c r="O24">
        <v>580</v>
      </c>
      <c r="Q24" t="s">
        <v>80</v>
      </c>
      <c r="R24">
        <v>700</v>
      </c>
    </row>
    <row r="25" spans="11:18" x14ac:dyDescent="0.3">
      <c r="K25" t="s">
        <v>84</v>
      </c>
      <c r="L25">
        <v>2000</v>
      </c>
      <c r="N25" t="s">
        <v>78</v>
      </c>
      <c r="O25">
        <v>360</v>
      </c>
      <c r="Q25" t="s">
        <v>77</v>
      </c>
      <c r="R25">
        <v>850</v>
      </c>
    </row>
  </sheetData>
  <dataConsolidate topLabels="1">
    <dataRefs count="6">
      <dataRef ref="K15:L19" sheet="Practice Sheet"/>
      <dataRef ref="N15:O19" sheet="Practice Sheet"/>
      <dataRef ref="Q15:R19" sheet="Practice Sheet"/>
      <dataRef ref="K21:L25" sheet="Practice Sheet"/>
      <dataRef ref="N21:O25" sheet="Practice Sheet"/>
      <dataRef ref="Q21:R25" sheet="Practice Sheet"/>
    </dataRefs>
  </dataConsolid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5B0BB-FA31-4C55-8A97-A61A30697B0B}">
  <sheetPr codeName="Sheet5"/>
  <dimension ref="A1:D36"/>
  <sheetViews>
    <sheetView workbookViewId="0">
      <selection activeCell="A19" sqref="A19"/>
    </sheetView>
  </sheetViews>
  <sheetFormatPr defaultRowHeight="14.4" x14ac:dyDescent="0.3"/>
  <cols>
    <col min="1" max="1" width="17.44140625" bestFit="1" customWidth="1"/>
    <col min="2" max="2" width="72.109375" bestFit="1" customWidth="1"/>
  </cols>
  <sheetData>
    <row r="1" spans="1:3" x14ac:dyDescent="0.3">
      <c r="A1" t="str">
        <f>BAHTTEXT(500)</f>
        <v>ห้าร้อยบาทถ้วน</v>
      </c>
      <c r="B1" t="str">
        <f>BAHTTEXT(100)</f>
        <v>หนึ่งร้อยบาทถ้วน</v>
      </c>
      <c r="C1" t="str">
        <f>BAHTTEXT(25)</f>
        <v>ยี่สิบห้าบาทถ้วน</v>
      </c>
    </row>
    <row r="2" spans="1:3" x14ac:dyDescent="0.3">
      <c r="A2" t="s">
        <v>89</v>
      </c>
      <c r="B2" t="s">
        <v>91</v>
      </c>
      <c r="C2" t="str">
        <f>UPPER("umbrella")</f>
        <v>UMBRELLA</v>
      </c>
    </row>
    <row r="3" spans="1:3" x14ac:dyDescent="0.3">
      <c r="A3" t="str">
        <f>UPPER("ajay")</f>
        <v>AJAY</v>
      </c>
      <c r="B3" t="str">
        <f>UPPER("small")</f>
        <v>SMALL</v>
      </c>
      <c r="C3" t="str">
        <f>LOWER(C2)</f>
        <v>umbrella</v>
      </c>
    </row>
    <row r="4" spans="1:3" x14ac:dyDescent="0.3">
      <c r="A4" t="str">
        <f>UPPER((A2))</f>
        <v>AJAY</v>
      </c>
      <c r="B4" t="s">
        <v>92</v>
      </c>
      <c r="C4">
        <f>LEN(C3)</f>
        <v>8</v>
      </c>
    </row>
    <row r="5" spans="1:3" x14ac:dyDescent="0.3">
      <c r="A5" t="str">
        <f>LOWER(A3)</f>
        <v>ajay</v>
      </c>
      <c r="B5" t="str">
        <f>LOWER(B4)</f>
        <v>bigger</v>
      </c>
      <c r="C5" t="str">
        <f>REPT(C2,5)</f>
        <v>UMBRELLAUMBRELLAUMBRELLAUMBRELLAUMBRELLA</v>
      </c>
    </row>
    <row r="6" spans="1:3" x14ac:dyDescent="0.3">
      <c r="A6">
        <f>LEN(A3)</f>
        <v>4</v>
      </c>
      <c r="B6">
        <f>LEN(B5)</f>
        <v>6</v>
      </c>
      <c r="C6" t="str">
        <f>RIGHT(C5,5)</f>
        <v>RELLA</v>
      </c>
    </row>
    <row r="7" spans="1:3" x14ac:dyDescent="0.3">
      <c r="A7">
        <f>LEN("AJAY")</f>
        <v>4</v>
      </c>
      <c r="B7">
        <f>LEN("Ronaldo")</f>
        <v>7</v>
      </c>
      <c r="C7" t="str">
        <f>LEFT(C5,5)</f>
        <v>UMBRE</v>
      </c>
    </row>
    <row r="8" spans="1:3" x14ac:dyDescent="0.3">
      <c r="A8" t="str">
        <f>REPT(A5,2)</f>
        <v>ajayajay</v>
      </c>
      <c r="B8" t="str">
        <f>REPT(B1,5)</f>
        <v>หนึ่งร้อยบาทถ้วนหนึ่งร้อยบาทถ้วนหนึ่งร้อยบาทถ้วนหนึ่งร้อยบาทถ้วนหนึ่งร้อยบาทถ้วน</v>
      </c>
      <c r="C8" t="str">
        <f>DOLLAR(1000)</f>
        <v>₹ 1,000.00</v>
      </c>
    </row>
    <row r="9" spans="1:3" x14ac:dyDescent="0.3">
      <c r="A9" t="str">
        <f>REPT("*",5)</f>
        <v>*****</v>
      </c>
      <c r="B9" t="str">
        <f>REPT("$",6)</f>
        <v>$$$$$$</v>
      </c>
      <c r="C9" t="str">
        <f>MID(C5,2,10)</f>
        <v>MBRELLAUMB</v>
      </c>
    </row>
    <row r="10" spans="1:3" x14ac:dyDescent="0.3">
      <c r="A10" t="s">
        <v>90</v>
      </c>
      <c r="B10" t="s">
        <v>93</v>
      </c>
      <c r="C10" t="s">
        <v>93</v>
      </c>
    </row>
    <row r="11" spans="1:3" x14ac:dyDescent="0.3">
      <c r="C11" t="b">
        <f>EXACT("Mahindra","Dhoni")</f>
        <v>0</v>
      </c>
    </row>
    <row r="12" spans="1:3" x14ac:dyDescent="0.3">
      <c r="A12" t="str">
        <f>LEFT(A10,7)</f>
        <v>Ibrahim</v>
      </c>
      <c r="B12" t="str">
        <f>RIGHT(B10,12)</f>
        <v xml:space="preserve"> Singh Dhoni</v>
      </c>
      <c r="C12" t="b">
        <f>EXACT("Dhoni","Dhoni")</f>
        <v>1</v>
      </c>
    </row>
    <row r="13" spans="1:3" x14ac:dyDescent="0.3">
      <c r="A13" t="str">
        <f>RIGHT(A10,5)</f>
        <v>Fatha</v>
      </c>
      <c r="B13" t="str">
        <f>LEFT(B10,7)</f>
        <v>Mahindr</v>
      </c>
      <c r="C13" t="str">
        <f>CHAR(100)</f>
        <v>d</v>
      </c>
    </row>
    <row r="14" spans="1:3" x14ac:dyDescent="0.3">
      <c r="A14" t="str">
        <f>DOLLAR(45)</f>
        <v>₹ 45.00</v>
      </c>
      <c r="B14" t="str">
        <f>DOLLAR(500)</f>
        <v>₹ 500.00</v>
      </c>
      <c r="C14">
        <f>CODE("u")</f>
        <v>117</v>
      </c>
    </row>
    <row r="15" spans="1:3" x14ac:dyDescent="0.3">
      <c r="A15" t="str">
        <f>MID(A10,8,12)</f>
        <v xml:space="preserve"> Abdul Fatha</v>
      </c>
      <c r="B15" t="str">
        <f>MID("Dhoni",2,5)</f>
        <v>honi</v>
      </c>
      <c r="C15" t="str">
        <f>_xlfn.CONCAT(C6,C7)</f>
        <v>RELLAUMBRE</v>
      </c>
    </row>
    <row r="16" spans="1:3" x14ac:dyDescent="0.3">
      <c r="C16" t="str">
        <f>FIXED(25.12313132)</f>
        <v>25.12</v>
      </c>
    </row>
    <row r="17" spans="1:4" x14ac:dyDescent="0.3">
      <c r="A17" t="b">
        <f>EXACT("Ibrahim", "Fatha")</f>
        <v>0</v>
      </c>
      <c r="C17">
        <f>_xlfn.NUMBERVALUE(987.132321,0)</f>
        <v>987.13232100000005</v>
      </c>
      <c r="D17" t="s">
        <v>99</v>
      </c>
    </row>
    <row r="18" spans="1:4" x14ac:dyDescent="0.3">
      <c r="A18" t="b">
        <f>EXACT("IBRAHIM", "IBRAHIM")</f>
        <v>1</v>
      </c>
      <c r="C18" t="s">
        <v>97</v>
      </c>
    </row>
    <row r="19" spans="1:4" x14ac:dyDescent="0.3">
      <c r="A19">
        <f>FIND("h", A12)</f>
        <v>5</v>
      </c>
      <c r="C19" t="str">
        <f>PROPER(C18)</f>
        <v>Peter Potter</v>
      </c>
    </row>
    <row r="20" spans="1:4" x14ac:dyDescent="0.3">
      <c r="A20" t="str">
        <f>CHAR(255)</f>
        <v>ÿ</v>
      </c>
      <c r="C20" t="str">
        <f>REPLACE("Peter",5,2,"ra")</f>
        <v>Petera</v>
      </c>
    </row>
    <row r="21" spans="1:4" x14ac:dyDescent="0.3">
      <c r="A21" t="str">
        <f>CHAR(110)</f>
        <v>n</v>
      </c>
      <c r="C21">
        <f>SEARCH("g","frog")</f>
        <v>4</v>
      </c>
    </row>
    <row r="22" spans="1:4" x14ac:dyDescent="0.3">
      <c r="A22">
        <f>CODE("m")</f>
        <v>109</v>
      </c>
      <c r="C22" t="s">
        <v>97</v>
      </c>
    </row>
    <row r="23" spans="1:4" x14ac:dyDescent="0.3">
      <c r="A23">
        <f>CODE("""")</f>
        <v>34</v>
      </c>
      <c r="C23" t="s">
        <v>93</v>
      </c>
    </row>
    <row r="24" spans="1:4" x14ac:dyDescent="0.3">
      <c r="A24" t="str">
        <f>_xlfn.CONCAT("Ibrahim", " Abdul Fatha")</f>
        <v>Ibrahim Abdul Fatha</v>
      </c>
      <c r="C24" t="s">
        <v>98</v>
      </c>
    </row>
    <row r="25" spans="1:4" x14ac:dyDescent="0.3">
      <c r="A25" t="str">
        <f>_xlfn.CONCAT(A12,A13)</f>
        <v>IbrahimFatha</v>
      </c>
      <c r="C25" t="str">
        <f>_xlfn.ARRAYTOTEXT(C22:C24)</f>
        <v>peter potter, Mahindra Singh Dhoni, Virat Kholi</v>
      </c>
    </row>
    <row r="26" spans="1:4" x14ac:dyDescent="0.3">
      <c r="A26" t="str">
        <f>FIXED(200.5236588,2)</f>
        <v>200.52</v>
      </c>
    </row>
    <row r="27" spans="1:4" x14ac:dyDescent="0.3">
      <c r="A27" t="str">
        <f>FIXED(300.25365,0)</f>
        <v>300</v>
      </c>
    </row>
    <row r="28" spans="1:4" x14ac:dyDescent="0.3">
      <c r="A28">
        <f>_xlfn.NUMBERVALUE("2.56898",",",".")</f>
        <v>256898</v>
      </c>
    </row>
    <row r="29" spans="1:4" x14ac:dyDescent="0.3">
      <c r="A29" t="str">
        <f>PROPER("excel is good")</f>
        <v>Excel Is Good</v>
      </c>
    </row>
    <row r="30" spans="1:4" x14ac:dyDescent="0.3">
      <c r="A30" t="str">
        <f>REPLACE("Ibrahim",6,2,"am")</f>
        <v>Ibraham</v>
      </c>
    </row>
    <row r="31" spans="1:4" x14ac:dyDescent="0.3">
      <c r="A31">
        <f>SEARCH("h", "Ibrahim")</f>
        <v>5</v>
      </c>
    </row>
    <row r="33" spans="1:1" x14ac:dyDescent="0.3">
      <c r="A33" t="s">
        <v>94</v>
      </c>
    </row>
    <row r="34" spans="1:1" x14ac:dyDescent="0.3">
      <c r="A34" t="s">
        <v>96</v>
      </c>
    </row>
    <row r="35" spans="1:1" x14ac:dyDescent="0.3">
      <c r="A35" t="s">
        <v>95</v>
      </c>
    </row>
    <row r="36" spans="1:1" x14ac:dyDescent="0.3">
      <c r="A36" t="str">
        <f>_xlfn.ARRAYTOTEXT(A33:A35)</f>
        <v>sunny , kittu, raghu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B8AF9-3577-4BD4-822D-1EDE617B00B1}">
  <sheetPr codeName="Sheet6"/>
  <dimension ref="A1:I10"/>
  <sheetViews>
    <sheetView workbookViewId="0">
      <selection activeCell="C4" sqref="C4"/>
    </sheetView>
  </sheetViews>
  <sheetFormatPr defaultRowHeight="14.4" x14ac:dyDescent="0.3"/>
  <cols>
    <col min="8" max="8" width="10.6640625" bestFit="1" customWidth="1"/>
  </cols>
  <sheetData>
    <row r="1" spans="1:9" x14ac:dyDescent="0.3">
      <c r="A1" t="s">
        <v>100</v>
      </c>
      <c r="B1" t="s">
        <v>101</v>
      </c>
      <c r="C1" t="s">
        <v>102</v>
      </c>
      <c r="D1" t="s">
        <v>103</v>
      </c>
      <c r="E1" t="s">
        <v>104</v>
      </c>
      <c r="F1" t="s">
        <v>105</v>
      </c>
      <c r="G1" t="s">
        <v>106</v>
      </c>
      <c r="H1" t="s">
        <v>115</v>
      </c>
      <c r="I1" t="s">
        <v>116</v>
      </c>
    </row>
    <row r="2" spans="1:9" x14ac:dyDescent="0.3">
      <c r="A2" t="s">
        <v>6</v>
      </c>
      <c r="B2">
        <v>25</v>
      </c>
      <c r="C2">
        <v>56</v>
      </c>
      <c r="D2">
        <v>14</v>
      </c>
      <c r="E2">
        <v>78</v>
      </c>
      <c r="F2">
        <v>14</v>
      </c>
      <c r="G2">
        <v>78</v>
      </c>
      <c r="H2">
        <f>SUM(B2:G2)</f>
        <v>265</v>
      </c>
      <c r="I2">
        <f ca="1">IF(AND(B2&gt;34,C2&gt;34,D2&gt;34,E2&gt;34,F2&gt;34,G2&gt;34,I2),"Pass","fail")</f>
        <v>0</v>
      </c>
    </row>
    <row r="3" spans="1:9" x14ac:dyDescent="0.3">
      <c r="A3" t="s">
        <v>107</v>
      </c>
      <c r="B3">
        <v>45</v>
      </c>
      <c r="C3">
        <v>47</v>
      </c>
      <c r="D3">
        <v>49</v>
      </c>
      <c r="E3">
        <v>64</v>
      </c>
      <c r="F3">
        <v>90</v>
      </c>
      <c r="G3">
        <v>10</v>
      </c>
      <c r="H3">
        <f t="shared" ref="H3:H10" si="0">SUM(B3:G3)</f>
        <v>305</v>
      </c>
      <c r="I3">
        <f t="shared" ref="I3:I10" ca="1" si="1">IF(AND(B3&gt;34,C3&gt;34,D3&gt;34,E3&gt;34,F3&gt;34,G3&gt;34,I3),"Pass","fail")</f>
        <v>0</v>
      </c>
    </row>
    <row r="4" spans="1:9" x14ac:dyDescent="0.3">
      <c r="A4" t="s">
        <v>109</v>
      </c>
      <c r="B4">
        <v>10</v>
      </c>
      <c r="C4">
        <v>85</v>
      </c>
      <c r="D4">
        <v>59</v>
      </c>
      <c r="E4">
        <v>10</v>
      </c>
      <c r="F4">
        <v>45</v>
      </c>
      <c r="G4">
        <v>65</v>
      </c>
      <c r="H4">
        <f t="shared" si="0"/>
        <v>274</v>
      </c>
      <c r="I4">
        <f t="shared" ca="1" si="1"/>
        <v>0</v>
      </c>
    </row>
    <row r="5" spans="1:9" x14ac:dyDescent="0.3">
      <c r="A5" t="s">
        <v>108</v>
      </c>
      <c r="B5">
        <v>89</v>
      </c>
      <c r="C5">
        <v>26</v>
      </c>
      <c r="D5">
        <v>14</v>
      </c>
      <c r="E5">
        <v>98</v>
      </c>
      <c r="F5">
        <v>56</v>
      </c>
      <c r="G5">
        <v>94</v>
      </c>
      <c r="H5">
        <f t="shared" si="0"/>
        <v>377</v>
      </c>
      <c r="I5">
        <f t="shared" ca="1" si="1"/>
        <v>0</v>
      </c>
    </row>
    <row r="6" spans="1:9" x14ac:dyDescent="0.3">
      <c r="A6" t="s">
        <v>109</v>
      </c>
      <c r="B6">
        <v>32</v>
      </c>
      <c r="C6">
        <v>89</v>
      </c>
      <c r="D6">
        <v>68</v>
      </c>
      <c r="E6">
        <v>14</v>
      </c>
      <c r="F6">
        <v>57</v>
      </c>
      <c r="G6">
        <v>10</v>
      </c>
      <c r="H6">
        <f t="shared" si="0"/>
        <v>270</v>
      </c>
      <c r="I6">
        <f t="shared" ca="1" si="1"/>
        <v>0</v>
      </c>
    </row>
    <row r="7" spans="1:9" x14ac:dyDescent="0.3">
      <c r="A7" t="s">
        <v>110</v>
      </c>
      <c r="B7">
        <v>15</v>
      </c>
      <c r="C7">
        <v>54</v>
      </c>
      <c r="D7">
        <v>57</v>
      </c>
      <c r="E7">
        <v>89</v>
      </c>
      <c r="F7">
        <v>10</v>
      </c>
      <c r="G7">
        <v>78</v>
      </c>
      <c r="H7">
        <f t="shared" si="0"/>
        <v>303</v>
      </c>
      <c r="I7">
        <f t="shared" ca="1" si="1"/>
        <v>0</v>
      </c>
    </row>
    <row r="8" spans="1:9" x14ac:dyDescent="0.3">
      <c r="A8" t="s">
        <v>111</v>
      </c>
      <c r="B8">
        <v>34</v>
      </c>
      <c r="C8">
        <v>10</v>
      </c>
      <c r="D8">
        <v>63</v>
      </c>
      <c r="E8">
        <v>85</v>
      </c>
      <c r="F8">
        <v>53</v>
      </c>
      <c r="G8">
        <v>14</v>
      </c>
      <c r="H8">
        <f t="shared" si="0"/>
        <v>259</v>
      </c>
      <c r="I8">
        <f t="shared" ca="1" si="1"/>
        <v>0</v>
      </c>
    </row>
    <row r="9" spans="1:9" x14ac:dyDescent="0.3">
      <c r="A9" t="s">
        <v>112</v>
      </c>
      <c r="B9">
        <v>9</v>
      </c>
      <c r="C9">
        <v>36</v>
      </c>
      <c r="D9">
        <v>59</v>
      </c>
      <c r="E9">
        <v>86</v>
      </c>
      <c r="F9">
        <v>14</v>
      </c>
      <c r="G9">
        <v>52</v>
      </c>
      <c r="H9">
        <f t="shared" si="0"/>
        <v>256</v>
      </c>
      <c r="I9">
        <f t="shared" ca="1" si="1"/>
        <v>0</v>
      </c>
    </row>
    <row r="10" spans="1:9" x14ac:dyDescent="0.3">
      <c r="A10" t="s">
        <v>113</v>
      </c>
      <c r="B10">
        <v>14</v>
      </c>
      <c r="C10">
        <v>98</v>
      </c>
      <c r="D10">
        <v>15</v>
      </c>
      <c r="E10">
        <v>15</v>
      </c>
      <c r="F10">
        <v>50</v>
      </c>
      <c r="G10">
        <v>67</v>
      </c>
      <c r="H10">
        <f t="shared" si="0"/>
        <v>259</v>
      </c>
      <c r="I10">
        <f t="shared" ca="1" si="1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444D4-C520-45F9-8F98-52F3B01D1B66}">
  <sheetPr codeName="Sheet7"/>
  <dimension ref="A1:Q39"/>
  <sheetViews>
    <sheetView workbookViewId="0">
      <selection activeCell="G33" sqref="G33"/>
    </sheetView>
  </sheetViews>
  <sheetFormatPr defaultRowHeight="14.4" x14ac:dyDescent="0.3"/>
  <cols>
    <col min="3" max="3" width="10.109375" bestFit="1" customWidth="1"/>
    <col min="9" max="9" width="11.5546875" bestFit="1" customWidth="1"/>
  </cols>
  <sheetData>
    <row r="1" spans="1:17" x14ac:dyDescent="0.3">
      <c r="A1" t="s">
        <v>117</v>
      </c>
      <c r="B1" t="s">
        <v>103</v>
      </c>
      <c r="C1" t="s">
        <v>101</v>
      </c>
      <c r="D1" t="s">
        <v>125</v>
      </c>
      <c r="E1" t="s">
        <v>126</v>
      </c>
      <c r="F1" t="s">
        <v>104</v>
      </c>
      <c r="G1" t="s">
        <v>105</v>
      </c>
      <c r="H1" t="s">
        <v>114</v>
      </c>
      <c r="I1" t="s">
        <v>127</v>
      </c>
      <c r="J1" t="s">
        <v>141</v>
      </c>
      <c r="K1" t="s">
        <v>142</v>
      </c>
      <c r="L1" t="s">
        <v>143</v>
      </c>
      <c r="M1" t="s">
        <v>144</v>
      </c>
      <c r="N1" t="s">
        <v>145</v>
      </c>
      <c r="O1" t="s">
        <v>146</v>
      </c>
      <c r="P1" t="s">
        <v>129</v>
      </c>
      <c r="Q1" t="s">
        <v>147</v>
      </c>
    </row>
    <row r="2" spans="1:17" x14ac:dyDescent="0.3">
      <c r="A2" t="s">
        <v>109</v>
      </c>
      <c r="B2">
        <f ca="1">RANDBETWEEN(0,100)</f>
        <v>42</v>
      </c>
      <c r="C2">
        <f t="shared" ref="C2:G10" ca="1" si="0">RANDBETWEEN(0,100)</f>
        <v>54</v>
      </c>
      <c r="D2">
        <f t="shared" ca="1" si="0"/>
        <v>100</v>
      </c>
      <c r="E2">
        <f t="shared" ca="1" si="0"/>
        <v>87</v>
      </c>
      <c r="F2">
        <f t="shared" ca="1" si="0"/>
        <v>6</v>
      </c>
      <c r="G2">
        <f t="shared" ca="1" si="0"/>
        <v>67</v>
      </c>
      <c r="H2">
        <f ca="1">SUM(B2:G2)</f>
        <v>356</v>
      </c>
      <c r="I2" t="str">
        <f ca="1">IF(300&lt;H2,"Good","Bad")</f>
        <v>Good</v>
      </c>
      <c r="J2" t="str">
        <f ca="1">IF(AND(B2&gt;34,C2&gt;34,D2&gt;34,E2&gt;34,F2&gt;34,G2&gt;34), "pass","fail")</f>
        <v>fail</v>
      </c>
      <c r="K2" t="str">
        <f t="shared" ref="K2:K10" ca="1" si="1">IF(OR(B2&gt;34,C2&gt;34,D2&gt;34,E2&gt;34,F2&gt;34,G2&gt;34),"Pass","fail")</f>
        <v>Pass</v>
      </c>
      <c r="L2" t="str">
        <f ca="1">IF(NOT(B2&gt;34),"Good","Bad")</f>
        <v>Bad</v>
      </c>
      <c r="M2">
        <f ca="1">COUNTIF(B2:G2,"&gt;34")</f>
        <v>5</v>
      </c>
      <c r="N2">
        <f ca="1">SUMIF(B2:G2,"&gt;34")</f>
        <v>350</v>
      </c>
      <c r="O2" t="str">
        <f ca="1">IF(H2&gt;500,"A",IF(H2&gt;400,"B",IF(H2&gt;300,"C",IF(H2&lt;300,"Fail"))))</f>
        <v>C</v>
      </c>
      <c r="P2" t="str" cm="1">
        <f t="array" aca="1" ref="P2" ca="1">_xlfn.IFS(H2&gt;500,"A",H2&gt;400,"B",H2&gt;300,"C",H2&lt;300,"Fail")</f>
        <v>C</v>
      </c>
      <c r="Q2">
        <f ca="1">AVERAGEIF(B2:G2,"&gt;34")</f>
        <v>70</v>
      </c>
    </row>
    <row r="3" spans="1:17" x14ac:dyDescent="0.3">
      <c r="A3" t="s">
        <v>118</v>
      </c>
      <c r="B3">
        <f t="shared" ref="B3:B10" ca="1" si="2">RANDBETWEEN(0,100)</f>
        <v>0</v>
      </c>
      <c r="C3">
        <f t="shared" ca="1" si="0"/>
        <v>23</v>
      </c>
      <c r="D3">
        <f t="shared" ca="1" si="0"/>
        <v>14</v>
      </c>
      <c r="E3">
        <f t="shared" ca="1" si="0"/>
        <v>34</v>
      </c>
      <c r="F3">
        <f t="shared" ca="1" si="0"/>
        <v>25</v>
      </c>
      <c r="G3">
        <f t="shared" ca="1" si="0"/>
        <v>18</v>
      </c>
      <c r="H3">
        <f t="shared" ref="H3:H10" ca="1" si="3">SUM(B3:G3)</f>
        <v>114</v>
      </c>
      <c r="I3" t="str">
        <f t="shared" ref="I3:I10" ca="1" si="4">IF(300&lt;H3,"Good","Bad")</f>
        <v>Bad</v>
      </c>
      <c r="J3" t="str">
        <f t="shared" ref="J3:J10" ca="1" si="5">IF(AND(B3&gt;34,C3&gt;34,D3&gt;34,E3&gt;34,F3&gt;34,G3&gt;34), "pass","fail")</f>
        <v>fail</v>
      </c>
      <c r="K3" t="str">
        <f t="shared" ca="1" si="1"/>
        <v>fail</v>
      </c>
      <c r="L3" t="str">
        <f t="shared" ref="L3:L10" ca="1" si="6">IF(NOT(B3&gt;34),"Good","Bad")</f>
        <v>Good</v>
      </c>
      <c r="M3">
        <f t="shared" ref="M3:M10" ca="1" si="7">COUNTIF(B3:G3,"&gt;34")</f>
        <v>0</v>
      </c>
      <c r="N3">
        <f t="shared" ref="N3:N10" ca="1" si="8">SUMIF(B3:G3,"&gt;34")</f>
        <v>0</v>
      </c>
      <c r="O3" t="str">
        <f t="shared" ref="O3:O10" ca="1" si="9">IF(H3&gt;500,"A",IF(H3&gt;400,"B",IF(H3&gt;300,"C",IF(H3&lt;300,"Fail"))))</f>
        <v>Fail</v>
      </c>
      <c r="P3" t="str" cm="1">
        <f t="array" aca="1" ref="P3" ca="1">_xlfn.IFS(H3&gt;500,"A",H3&gt;400,"B",H3&gt;300,"C",H3&lt;300,"Fail")</f>
        <v>Fail</v>
      </c>
      <c r="Q3" t="e">
        <f t="shared" ref="Q3:Q10" ca="1" si="10">AVERAGEIF(B3:G3,"&gt;34")</f>
        <v>#DIV/0!</v>
      </c>
    </row>
    <row r="4" spans="1:17" x14ac:dyDescent="0.3">
      <c r="A4" t="s">
        <v>119</v>
      </c>
      <c r="B4">
        <f t="shared" ca="1" si="2"/>
        <v>81</v>
      </c>
      <c r="C4">
        <f t="shared" ca="1" si="0"/>
        <v>76</v>
      </c>
      <c r="D4">
        <f t="shared" ca="1" si="0"/>
        <v>83</v>
      </c>
      <c r="E4">
        <f t="shared" ca="1" si="0"/>
        <v>8</v>
      </c>
      <c r="F4">
        <f t="shared" ca="1" si="0"/>
        <v>70</v>
      </c>
      <c r="G4">
        <f t="shared" ca="1" si="0"/>
        <v>50</v>
      </c>
      <c r="H4">
        <f t="shared" ca="1" si="3"/>
        <v>368</v>
      </c>
      <c r="I4" t="str">
        <f t="shared" ca="1" si="4"/>
        <v>Good</v>
      </c>
      <c r="J4" t="str">
        <f t="shared" ca="1" si="5"/>
        <v>fail</v>
      </c>
      <c r="K4" t="str">
        <f t="shared" ca="1" si="1"/>
        <v>Pass</v>
      </c>
      <c r="L4" t="str">
        <f t="shared" ca="1" si="6"/>
        <v>Bad</v>
      </c>
      <c r="M4">
        <f t="shared" ca="1" si="7"/>
        <v>5</v>
      </c>
      <c r="N4">
        <f t="shared" ca="1" si="8"/>
        <v>360</v>
      </c>
      <c r="O4" t="str">
        <f t="shared" ca="1" si="9"/>
        <v>C</v>
      </c>
      <c r="P4" t="str" cm="1">
        <f t="array" aca="1" ref="P4" ca="1">_xlfn.IFS(H4&gt;500,"A",H4&gt;400,"B",H4&gt;300,"C",H4&lt;300,"Fail")</f>
        <v>C</v>
      </c>
      <c r="Q4">
        <f t="shared" ca="1" si="10"/>
        <v>72</v>
      </c>
    </row>
    <row r="5" spans="1:17" x14ac:dyDescent="0.3">
      <c r="A5" t="s">
        <v>120</v>
      </c>
      <c r="B5">
        <f t="shared" ca="1" si="2"/>
        <v>24</v>
      </c>
      <c r="C5">
        <f t="shared" ca="1" si="0"/>
        <v>98</v>
      </c>
      <c r="D5">
        <f t="shared" ca="1" si="0"/>
        <v>75</v>
      </c>
      <c r="E5">
        <f t="shared" ca="1" si="0"/>
        <v>60</v>
      </c>
      <c r="F5">
        <f t="shared" ca="1" si="0"/>
        <v>51</v>
      </c>
      <c r="G5">
        <f t="shared" ca="1" si="0"/>
        <v>85</v>
      </c>
      <c r="H5">
        <f t="shared" ca="1" si="3"/>
        <v>393</v>
      </c>
      <c r="I5" t="str">
        <f t="shared" ca="1" si="4"/>
        <v>Good</v>
      </c>
      <c r="J5" t="str">
        <f t="shared" ca="1" si="5"/>
        <v>fail</v>
      </c>
      <c r="K5" t="str">
        <f t="shared" ca="1" si="1"/>
        <v>Pass</v>
      </c>
      <c r="L5" t="str">
        <f t="shared" ca="1" si="6"/>
        <v>Good</v>
      </c>
      <c r="M5">
        <f t="shared" ca="1" si="7"/>
        <v>5</v>
      </c>
      <c r="N5">
        <f t="shared" ca="1" si="8"/>
        <v>369</v>
      </c>
      <c r="O5" t="str">
        <f t="shared" ca="1" si="9"/>
        <v>C</v>
      </c>
      <c r="P5" t="str" cm="1">
        <f t="array" aca="1" ref="P5" ca="1">_xlfn.IFS(H5&gt;500,"A",H5&gt;400,"B",H5&gt;300,"C",H5&lt;300,"Fail")</f>
        <v>C</v>
      </c>
      <c r="Q5">
        <f t="shared" ca="1" si="10"/>
        <v>73.8</v>
      </c>
    </row>
    <row r="6" spans="1:17" x14ac:dyDescent="0.3">
      <c r="A6" t="s">
        <v>121</v>
      </c>
      <c r="B6">
        <f t="shared" ca="1" si="2"/>
        <v>42</v>
      </c>
      <c r="C6">
        <f t="shared" ca="1" si="0"/>
        <v>53</v>
      </c>
      <c r="D6">
        <f t="shared" ca="1" si="0"/>
        <v>14</v>
      </c>
      <c r="E6">
        <f t="shared" ca="1" si="0"/>
        <v>78</v>
      </c>
      <c r="F6">
        <f t="shared" ca="1" si="0"/>
        <v>31</v>
      </c>
      <c r="G6">
        <f t="shared" ca="1" si="0"/>
        <v>58</v>
      </c>
      <c r="H6">
        <f t="shared" ca="1" si="3"/>
        <v>276</v>
      </c>
      <c r="I6" t="str">
        <f t="shared" ca="1" si="4"/>
        <v>Bad</v>
      </c>
      <c r="J6" t="str">
        <f t="shared" ca="1" si="5"/>
        <v>fail</v>
      </c>
      <c r="K6" t="str">
        <f t="shared" ca="1" si="1"/>
        <v>Pass</v>
      </c>
      <c r="L6" t="str">
        <f t="shared" ca="1" si="6"/>
        <v>Bad</v>
      </c>
      <c r="M6">
        <f t="shared" ca="1" si="7"/>
        <v>4</v>
      </c>
      <c r="N6">
        <f t="shared" ca="1" si="8"/>
        <v>231</v>
      </c>
      <c r="O6" t="str">
        <f t="shared" ca="1" si="9"/>
        <v>Fail</v>
      </c>
      <c r="P6" t="str" cm="1">
        <f t="array" aca="1" ref="P6" ca="1">_xlfn.IFS(H6&gt;500,"A",H6&gt;400,"B",H6&gt;300,"C",H6&lt;300,"Fail")</f>
        <v>Fail</v>
      </c>
      <c r="Q6">
        <f t="shared" ca="1" si="10"/>
        <v>57.75</v>
      </c>
    </row>
    <row r="7" spans="1:17" x14ac:dyDescent="0.3">
      <c r="A7" t="s">
        <v>112</v>
      </c>
      <c r="B7">
        <f t="shared" ca="1" si="2"/>
        <v>62</v>
      </c>
      <c r="C7">
        <f t="shared" ca="1" si="0"/>
        <v>42</v>
      </c>
      <c r="D7">
        <f t="shared" ca="1" si="0"/>
        <v>14</v>
      </c>
      <c r="E7">
        <f t="shared" ca="1" si="0"/>
        <v>79</v>
      </c>
      <c r="F7">
        <f t="shared" ca="1" si="0"/>
        <v>9</v>
      </c>
      <c r="G7">
        <f t="shared" ca="1" si="0"/>
        <v>71</v>
      </c>
      <c r="H7">
        <f t="shared" ca="1" si="3"/>
        <v>277</v>
      </c>
      <c r="I7" t="str">
        <f t="shared" ca="1" si="4"/>
        <v>Bad</v>
      </c>
      <c r="J7" t="str">
        <f t="shared" ca="1" si="5"/>
        <v>fail</v>
      </c>
      <c r="K7" t="str">
        <f t="shared" ca="1" si="1"/>
        <v>Pass</v>
      </c>
      <c r="L7" t="str">
        <f t="shared" ca="1" si="6"/>
        <v>Bad</v>
      </c>
      <c r="M7">
        <f t="shared" ca="1" si="7"/>
        <v>4</v>
      </c>
      <c r="N7">
        <f t="shared" ca="1" si="8"/>
        <v>254</v>
      </c>
      <c r="O7" t="str">
        <f t="shared" ca="1" si="9"/>
        <v>Fail</v>
      </c>
      <c r="P7" t="str" cm="1">
        <f t="array" aca="1" ref="P7" ca="1">_xlfn.IFS(H7&gt;500,"A",H7&gt;400,"B",H7&gt;300,"C",H7&lt;300,"Fail")</f>
        <v>Fail</v>
      </c>
      <c r="Q7">
        <f t="shared" ca="1" si="10"/>
        <v>63.5</v>
      </c>
    </row>
    <row r="8" spans="1:17" x14ac:dyDescent="0.3">
      <c r="A8" t="s">
        <v>122</v>
      </c>
      <c r="B8">
        <f t="shared" ca="1" si="2"/>
        <v>37</v>
      </c>
      <c r="C8">
        <f t="shared" ca="1" si="0"/>
        <v>3</v>
      </c>
      <c r="D8">
        <f t="shared" ca="1" si="0"/>
        <v>58</v>
      </c>
      <c r="E8">
        <f t="shared" ca="1" si="0"/>
        <v>62</v>
      </c>
      <c r="F8">
        <f t="shared" ca="1" si="0"/>
        <v>94</v>
      </c>
      <c r="G8">
        <f t="shared" ca="1" si="0"/>
        <v>54</v>
      </c>
      <c r="H8">
        <f t="shared" ca="1" si="3"/>
        <v>308</v>
      </c>
      <c r="I8" t="str">
        <f t="shared" ca="1" si="4"/>
        <v>Good</v>
      </c>
      <c r="J8" t="str">
        <f t="shared" ca="1" si="5"/>
        <v>fail</v>
      </c>
      <c r="K8" t="str">
        <f t="shared" ca="1" si="1"/>
        <v>Pass</v>
      </c>
      <c r="L8" t="str">
        <f t="shared" ca="1" si="6"/>
        <v>Bad</v>
      </c>
      <c r="M8">
        <f t="shared" ca="1" si="7"/>
        <v>5</v>
      </c>
      <c r="N8">
        <f t="shared" ca="1" si="8"/>
        <v>305</v>
      </c>
      <c r="O8" t="str">
        <f t="shared" ca="1" si="9"/>
        <v>C</v>
      </c>
      <c r="P8" t="str" cm="1">
        <f t="array" aca="1" ref="P8" ca="1">_xlfn.IFS(H8&gt;500,"A",H8&gt;400,"B",H8&gt;300,"C",H8&lt;300,"Fail")</f>
        <v>C</v>
      </c>
      <c r="Q8">
        <f t="shared" ca="1" si="10"/>
        <v>61</v>
      </c>
    </row>
    <row r="9" spans="1:17" x14ac:dyDescent="0.3">
      <c r="A9" t="s">
        <v>123</v>
      </c>
      <c r="B9">
        <f t="shared" ca="1" si="2"/>
        <v>48</v>
      </c>
      <c r="C9">
        <f t="shared" ca="1" si="0"/>
        <v>85</v>
      </c>
      <c r="D9">
        <f t="shared" ca="1" si="0"/>
        <v>40</v>
      </c>
      <c r="E9">
        <f t="shared" ca="1" si="0"/>
        <v>99</v>
      </c>
      <c r="F9">
        <f t="shared" ca="1" si="0"/>
        <v>14</v>
      </c>
      <c r="G9">
        <f t="shared" ca="1" si="0"/>
        <v>68</v>
      </c>
      <c r="H9">
        <f t="shared" ca="1" si="3"/>
        <v>354</v>
      </c>
      <c r="I9" t="str">
        <f t="shared" ca="1" si="4"/>
        <v>Good</v>
      </c>
      <c r="J9" t="str">
        <f t="shared" ca="1" si="5"/>
        <v>fail</v>
      </c>
      <c r="K9" t="str">
        <f t="shared" ca="1" si="1"/>
        <v>Pass</v>
      </c>
      <c r="L9" t="str">
        <f t="shared" ca="1" si="6"/>
        <v>Bad</v>
      </c>
      <c r="M9">
        <f t="shared" ca="1" si="7"/>
        <v>5</v>
      </c>
      <c r="N9">
        <f t="shared" ca="1" si="8"/>
        <v>340</v>
      </c>
      <c r="O9" t="str">
        <f t="shared" ca="1" si="9"/>
        <v>C</v>
      </c>
      <c r="P9" t="str" cm="1">
        <f t="array" aca="1" ref="P9" ca="1">_xlfn.IFS(H9&gt;500,"A",H9&gt;400,"B",H9&gt;300,"C",H9&lt;300,"Fail")</f>
        <v>C</v>
      </c>
      <c r="Q9">
        <f t="shared" ca="1" si="10"/>
        <v>68</v>
      </c>
    </row>
    <row r="10" spans="1:17" x14ac:dyDescent="0.3">
      <c r="A10" t="s">
        <v>124</v>
      </c>
      <c r="B10">
        <f t="shared" ca="1" si="2"/>
        <v>84</v>
      </c>
      <c r="C10">
        <f t="shared" ca="1" si="0"/>
        <v>80</v>
      </c>
      <c r="D10">
        <f t="shared" ca="1" si="0"/>
        <v>68</v>
      </c>
      <c r="E10">
        <f t="shared" ca="1" si="0"/>
        <v>51</v>
      </c>
      <c r="F10">
        <f t="shared" ca="1" si="0"/>
        <v>86</v>
      </c>
      <c r="G10">
        <f t="shared" ca="1" si="0"/>
        <v>64</v>
      </c>
      <c r="H10">
        <f t="shared" ca="1" si="3"/>
        <v>433</v>
      </c>
      <c r="I10" t="str">
        <f t="shared" ca="1" si="4"/>
        <v>Good</v>
      </c>
      <c r="J10" t="str">
        <f t="shared" ca="1" si="5"/>
        <v>pass</v>
      </c>
      <c r="K10" t="str">
        <f t="shared" ca="1" si="1"/>
        <v>Pass</v>
      </c>
      <c r="L10" t="str">
        <f t="shared" ca="1" si="6"/>
        <v>Bad</v>
      </c>
      <c r="M10">
        <f t="shared" ca="1" si="7"/>
        <v>6</v>
      </c>
      <c r="N10">
        <f t="shared" ca="1" si="8"/>
        <v>433</v>
      </c>
      <c r="O10" t="str">
        <f t="shared" ca="1" si="9"/>
        <v>B</v>
      </c>
      <c r="P10" t="str" cm="1">
        <f t="array" aca="1" ref="P10" ca="1">_xlfn.IFS(H10&gt;500,"A",H10&gt;400,"B",H10&gt;300,"C",H10&lt;300,"Fail")</f>
        <v>B</v>
      </c>
      <c r="Q10">
        <f t="shared" ca="1" si="10"/>
        <v>72.166666666666671</v>
      </c>
    </row>
    <row r="12" spans="1:17" x14ac:dyDescent="0.3">
      <c r="A12" t="s">
        <v>117</v>
      </c>
      <c r="B12" t="s">
        <v>103</v>
      </c>
      <c r="C12" t="s">
        <v>101</v>
      </c>
      <c r="D12" t="s">
        <v>125</v>
      </c>
      <c r="E12" t="s">
        <v>126</v>
      </c>
      <c r="F12" t="s">
        <v>104</v>
      </c>
      <c r="G12" t="s">
        <v>105</v>
      </c>
      <c r="H12" t="s">
        <v>114</v>
      </c>
      <c r="I12" t="s">
        <v>127</v>
      </c>
      <c r="J12" t="s">
        <v>128</v>
      </c>
      <c r="K12" t="s">
        <v>128</v>
      </c>
      <c r="L12" t="s">
        <v>128</v>
      </c>
      <c r="M12" t="s">
        <v>128</v>
      </c>
      <c r="N12" t="s">
        <v>128</v>
      </c>
      <c r="O12" t="s">
        <v>128</v>
      </c>
      <c r="P12" t="s">
        <v>128</v>
      </c>
      <c r="Q12" t="s">
        <v>128</v>
      </c>
    </row>
    <row r="13" spans="1:17" x14ac:dyDescent="0.3">
      <c r="A13" t="s">
        <v>109</v>
      </c>
      <c r="B13">
        <f ca="1">RANDBETWEEN(0,100)</f>
        <v>64</v>
      </c>
      <c r="C13">
        <f t="shared" ref="C13:G21" ca="1" si="11">RANDBETWEEN(0,100)</f>
        <v>9</v>
      </c>
      <c r="D13">
        <f t="shared" ca="1" si="11"/>
        <v>88</v>
      </c>
      <c r="E13">
        <f t="shared" ca="1" si="11"/>
        <v>54</v>
      </c>
      <c r="F13">
        <f t="shared" ca="1" si="11"/>
        <v>35</v>
      </c>
      <c r="G13">
        <f t="shared" ca="1" si="11"/>
        <v>93</v>
      </c>
      <c r="H13">
        <f ca="1">SUM(B13:G13)</f>
        <v>343</v>
      </c>
      <c r="I13" t="str">
        <f ca="1">IF(H13&gt;300,"Achived","Not Achived")</f>
        <v>Achived</v>
      </c>
      <c r="J13" t="str">
        <f ca="1">IF(AND(B13&gt;35,C13&gt;35,D13&gt;35,E13&gt;35,F13&gt;35,G13&gt;35), "Pass","Fail")</f>
        <v>Fail</v>
      </c>
      <c r="K13" t="str">
        <f ca="1">IF(OR(B13&gt;34,C13&gt;34,D13&gt;34,E13&gt;34,F13&gt;34,G13&gt;34),"Pass","Fail")</f>
        <v>Pass</v>
      </c>
      <c r="L13" t="str">
        <f ca="1">IF(NOT(B13&gt;34),"Pass","Fail")</f>
        <v>Fail</v>
      </c>
      <c r="M13">
        <f ca="1">COUNTIF(B13:G13,"&gt;34")</f>
        <v>5</v>
      </c>
      <c r="N13">
        <f ca="1">SUMIF(B13:G13,"&gt;34")</f>
        <v>334</v>
      </c>
      <c r="O13" t="str">
        <f ca="1">IF(H13&gt;350,"A",IF(H13&gt;300,"B",IF(H13&gt;200,"C")))</f>
        <v>B</v>
      </c>
      <c r="P13" t="str" cm="1">
        <f t="array" aca="1" ref="P13" ca="1">_xlfn.IFS(H13&gt;350,"A",H13&gt;300,"B",H13&gt;250,"C",H13&lt;250,"Fail")</f>
        <v>B</v>
      </c>
      <c r="Q13">
        <f ca="1">AVERAGEIF(B13:G13,"&gt;34")</f>
        <v>66.8</v>
      </c>
    </row>
    <row r="14" spans="1:17" x14ac:dyDescent="0.3">
      <c r="A14" t="s">
        <v>118</v>
      </c>
      <c r="B14">
        <f t="shared" ref="B14:B21" ca="1" si="12">RANDBETWEEN(0,100)</f>
        <v>38</v>
      </c>
      <c r="C14">
        <f t="shared" ca="1" si="11"/>
        <v>12</v>
      </c>
      <c r="D14">
        <f t="shared" ca="1" si="11"/>
        <v>63</v>
      </c>
      <c r="E14">
        <f t="shared" ca="1" si="11"/>
        <v>16</v>
      </c>
      <c r="F14">
        <f t="shared" ca="1" si="11"/>
        <v>23</v>
      </c>
      <c r="G14">
        <f t="shared" ca="1" si="11"/>
        <v>5</v>
      </c>
      <c r="H14">
        <f t="shared" ref="H14:H21" ca="1" si="13">SUM(B14:G14)</f>
        <v>157</v>
      </c>
      <c r="I14" t="str">
        <f t="shared" ref="I14:I21" ca="1" si="14">IF(H14&gt;300,"Achived","Not Achived")</f>
        <v>Not Achived</v>
      </c>
      <c r="J14" t="str">
        <f t="shared" ref="J14:J21" ca="1" si="15">IF(AND(B14&gt;35,C14&gt;35,D14&gt;35,E14&gt;35,F14&gt;35,G14&gt;35), "Pass","Fail")</f>
        <v>Fail</v>
      </c>
      <c r="K14" t="str">
        <f t="shared" ref="K14:K21" ca="1" si="16">IF(OR(B14&gt;34,C14&gt;34,D14&gt;34,E14&gt;34,F14&gt;34,G14&gt;34),"Pass","Fail")</f>
        <v>Pass</v>
      </c>
      <c r="L14" t="str">
        <f t="shared" ref="L14:L21" ca="1" si="17">IF(NOT(B14&gt;34),"Pass","Fail")</f>
        <v>Fail</v>
      </c>
      <c r="M14">
        <f t="shared" ref="M14:M21" ca="1" si="18">COUNTIF(B14:G14,"&gt;34")</f>
        <v>2</v>
      </c>
      <c r="N14">
        <f t="shared" ref="N14:N21" ca="1" si="19">SUMIF(B14:G14,"&gt;34")</f>
        <v>101</v>
      </c>
      <c r="O14" t="b">
        <f t="shared" ref="O14:O21" ca="1" si="20">IF(H14&gt;350,"A",IF(H14&gt;300,"B",IF(H14&gt;200,"C")))</f>
        <v>0</v>
      </c>
      <c r="P14" t="str" cm="1">
        <f t="array" aca="1" ref="P14" ca="1">_xlfn.IFS(H14&gt;350,"A",H14&gt;300,"B",H14&gt;250,"C",H14&lt;250,"Fail")</f>
        <v>Fail</v>
      </c>
      <c r="Q14">
        <f t="shared" ref="Q14:Q21" ca="1" si="21">AVERAGEIF(B14:G14,"&gt;34")</f>
        <v>50.5</v>
      </c>
    </row>
    <row r="15" spans="1:17" x14ac:dyDescent="0.3">
      <c r="A15" t="s">
        <v>119</v>
      </c>
      <c r="B15">
        <f t="shared" ca="1" si="12"/>
        <v>48</v>
      </c>
      <c r="C15">
        <f t="shared" ca="1" si="11"/>
        <v>47</v>
      </c>
      <c r="D15">
        <f t="shared" ca="1" si="11"/>
        <v>15</v>
      </c>
      <c r="E15">
        <f t="shared" ca="1" si="11"/>
        <v>21</v>
      </c>
      <c r="F15">
        <f t="shared" ca="1" si="11"/>
        <v>75</v>
      </c>
      <c r="G15">
        <f t="shared" ca="1" si="11"/>
        <v>59</v>
      </c>
      <c r="H15">
        <f t="shared" ca="1" si="13"/>
        <v>265</v>
      </c>
      <c r="I15" t="str">
        <f t="shared" ca="1" si="14"/>
        <v>Not Achived</v>
      </c>
      <c r="J15" t="str">
        <f t="shared" ca="1" si="15"/>
        <v>Fail</v>
      </c>
      <c r="K15" t="str">
        <f t="shared" ca="1" si="16"/>
        <v>Pass</v>
      </c>
      <c r="L15" t="str">
        <f t="shared" ca="1" si="17"/>
        <v>Fail</v>
      </c>
      <c r="M15">
        <f t="shared" ca="1" si="18"/>
        <v>4</v>
      </c>
      <c r="N15">
        <f t="shared" ca="1" si="19"/>
        <v>229</v>
      </c>
      <c r="O15" t="str">
        <f t="shared" ca="1" si="20"/>
        <v>C</v>
      </c>
      <c r="P15" t="str" cm="1">
        <f t="array" aca="1" ref="P15" ca="1">_xlfn.IFS(H15&gt;350,"A",H15&gt;300,"B",H15&gt;250,"C",H15&lt;250,"Fail")</f>
        <v>C</v>
      </c>
      <c r="Q15">
        <f t="shared" ca="1" si="21"/>
        <v>57.25</v>
      </c>
    </row>
    <row r="16" spans="1:17" x14ac:dyDescent="0.3">
      <c r="A16" t="s">
        <v>120</v>
      </c>
      <c r="B16">
        <f t="shared" ca="1" si="12"/>
        <v>37</v>
      </c>
      <c r="C16">
        <f t="shared" ca="1" si="11"/>
        <v>17</v>
      </c>
      <c r="D16">
        <f t="shared" ca="1" si="11"/>
        <v>55</v>
      </c>
      <c r="E16">
        <f t="shared" ca="1" si="11"/>
        <v>44</v>
      </c>
      <c r="F16">
        <f t="shared" ca="1" si="11"/>
        <v>41</v>
      </c>
      <c r="G16">
        <f t="shared" ca="1" si="11"/>
        <v>10</v>
      </c>
      <c r="H16">
        <f t="shared" ca="1" si="13"/>
        <v>204</v>
      </c>
      <c r="I16" t="str">
        <f t="shared" ca="1" si="14"/>
        <v>Not Achived</v>
      </c>
      <c r="J16" t="str">
        <f t="shared" ca="1" si="15"/>
        <v>Fail</v>
      </c>
      <c r="K16" t="str">
        <f t="shared" ca="1" si="16"/>
        <v>Pass</v>
      </c>
      <c r="L16" t="str">
        <f t="shared" ca="1" si="17"/>
        <v>Fail</v>
      </c>
      <c r="M16">
        <f t="shared" ca="1" si="18"/>
        <v>4</v>
      </c>
      <c r="N16">
        <f t="shared" ca="1" si="19"/>
        <v>177</v>
      </c>
      <c r="O16" t="str">
        <f t="shared" ca="1" si="20"/>
        <v>C</v>
      </c>
      <c r="P16" t="str" cm="1">
        <f t="array" aca="1" ref="P16" ca="1">_xlfn.IFS(H16&gt;350,"A",H16&gt;300,"B",H16&gt;250,"C",H16&lt;250,"Fail")</f>
        <v>Fail</v>
      </c>
      <c r="Q16">
        <f t="shared" ca="1" si="21"/>
        <v>44.25</v>
      </c>
    </row>
    <row r="17" spans="1:17" x14ac:dyDescent="0.3">
      <c r="A17" t="s">
        <v>121</v>
      </c>
      <c r="B17">
        <f t="shared" ca="1" si="12"/>
        <v>86</v>
      </c>
      <c r="C17">
        <f t="shared" ca="1" si="11"/>
        <v>93</v>
      </c>
      <c r="D17">
        <f t="shared" ca="1" si="11"/>
        <v>41</v>
      </c>
      <c r="E17">
        <f t="shared" ca="1" si="11"/>
        <v>86</v>
      </c>
      <c r="F17">
        <f t="shared" ca="1" si="11"/>
        <v>22</v>
      </c>
      <c r="G17">
        <f t="shared" ca="1" si="11"/>
        <v>16</v>
      </c>
      <c r="H17">
        <f t="shared" ca="1" si="13"/>
        <v>344</v>
      </c>
      <c r="I17" t="str">
        <f t="shared" ca="1" si="14"/>
        <v>Achived</v>
      </c>
      <c r="J17" t="str">
        <f t="shared" ca="1" si="15"/>
        <v>Fail</v>
      </c>
      <c r="K17" t="str">
        <f t="shared" ca="1" si="16"/>
        <v>Pass</v>
      </c>
      <c r="L17" t="str">
        <f t="shared" ca="1" si="17"/>
        <v>Fail</v>
      </c>
      <c r="M17">
        <f t="shared" ca="1" si="18"/>
        <v>4</v>
      </c>
      <c r="N17">
        <f t="shared" ca="1" si="19"/>
        <v>306</v>
      </c>
      <c r="O17" t="str">
        <f t="shared" ca="1" si="20"/>
        <v>B</v>
      </c>
      <c r="P17" t="str" cm="1">
        <f t="array" aca="1" ref="P17" ca="1">_xlfn.IFS(H17&gt;350,"A",H17&gt;300,"B",H17&gt;250,"C",H17&lt;250,"Fail")</f>
        <v>B</v>
      </c>
      <c r="Q17">
        <f t="shared" ca="1" si="21"/>
        <v>76.5</v>
      </c>
    </row>
    <row r="18" spans="1:17" x14ac:dyDescent="0.3">
      <c r="A18" t="s">
        <v>112</v>
      </c>
      <c r="B18">
        <f t="shared" ca="1" si="12"/>
        <v>74</v>
      </c>
      <c r="C18">
        <f t="shared" ca="1" si="11"/>
        <v>13</v>
      </c>
      <c r="D18">
        <f t="shared" ca="1" si="11"/>
        <v>37</v>
      </c>
      <c r="E18">
        <f t="shared" ca="1" si="11"/>
        <v>20</v>
      </c>
      <c r="F18">
        <f t="shared" ca="1" si="11"/>
        <v>64</v>
      </c>
      <c r="G18">
        <f t="shared" ca="1" si="11"/>
        <v>80</v>
      </c>
      <c r="H18">
        <f t="shared" ca="1" si="13"/>
        <v>288</v>
      </c>
      <c r="I18" t="str">
        <f t="shared" ca="1" si="14"/>
        <v>Not Achived</v>
      </c>
      <c r="J18" t="str">
        <f t="shared" ca="1" si="15"/>
        <v>Fail</v>
      </c>
      <c r="K18" t="str">
        <f t="shared" ca="1" si="16"/>
        <v>Pass</v>
      </c>
      <c r="L18" t="str">
        <f t="shared" ca="1" si="17"/>
        <v>Fail</v>
      </c>
      <c r="M18">
        <f t="shared" ca="1" si="18"/>
        <v>4</v>
      </c>
      <c r="N18">
        <f t="shared" ca="1" si="19"/>
        <v>255</v>
      </c>
      <c r="O18" t="str">
        <f t="shared" ca="1" si="20"/>
        <v>C</v>
      </c>
      <c r="P18" t="str" cm="1">
        <f t="array" aca="1" ref="P18" ca="1">_xlfn.IFS(H18&gt;350,"A",H18&gt;300,"B",H18&gt;250,"C",H18&lt;250,"Fail")</f>
        <v>C</v>
      </c>
      <c r="Q18">
        <f t="shared" ca="1" si="21"/>
        <v>63.75</v>
      </c>
    </row>
    <row r="19" spans="1:17" x14ac:dyDescent="0.3">
      <c r="A19" t="s">
        <v>122</v>
      </c>
      <c r="B19">
        <f t="shared" ca="1" si="12"/>
        <v>37</v>
      </c>
      <c r="C19">
        <f t="shared" ca="1" si="11"/>
        <v>4</v>
      </c>
      <c r="D19">
        <f t="shared" ca="1" si="11"/>
        <v>93</v>
      </c>
      <c r="E19">
        <f t="shared" ca="1" si="11"/>
        <v>92</v>
      </c>
      <c r="F19">
        <f t="shared" ca="1" si="11"/>
        <v>33</v>
      </c>
      <c r="G19">
        <f t="shared" ca="1" si="11"/>
        <v>65</v>
      </c>
      <c r="H19">
        <f t="shared" ca="1" si="13"/>
        <v>324</v>
      </c>
      <c r="I19" t="str">
        <f t="shared" ca="1" si="14"/>
        <v>Achived</v>
      </c>
      <c r="J19" t="str">
        <f t="shared" ca="1" si="15"/>
        <v>Fail</v>
      </c>
      <c r="K19" t="str">
        <f t="shared" ca="1" si="16"/>
        <v>Pass</v>
      </c>
      <c r="L19" t="str">
        <f t="shared" ca="1" si="17"/>
        <v>Fail</v>
      </c>
      <c r="M19">
        <f t="shared" ca="1" si="18"/>
        <v>4</v>
      </c>
      <c r="N19">
        <f t="shared" ca="1" si="19"/>
        <v>287</v>
      </c>
      <c r="O19" t="str">
        <f t="shared" ca="1" si="20"/>
        <v>B</v>
      </c>
      <c r="P19" t="str" cm="1">
        <f t="array" aca="1" ref="P19" ca="1">_xlfn.IFS(H19&gt;350,"A",H19&gt;300,"B",H19&gt;250,"C",H19&lt;250,"Fail")</f>
        <v>B</v>
      </c>
      <c r="Q19">
        <f t="shared" ca="1" si="21"/>
        <v>71.75</v>
      </c>
    </row>
    <row r="20" spans="1:17" x14ac:dyDescent="0.3">
      <c r="A20" t="s">
        <v>123</v>
      </c>
      <c r="B20">
        <f t="shared" ca="1" si="12"/>
        <v>52</v>
      </c>
      <c r="C20">
        <f t="shared" ca="1" si="11"/>
        <v>88</v>
      </c>
      <c r="D20">
        <f t="shared" ca="1" si="11"/>
        <v>75</v>
      </c>
      <c r="E20">
        <f t="shared" ca="1" si="11"/>
        <v>92</v>
      </c>
      <c r="F20">
        <f t="shared" ca="1" si="11"/>
        <v>7</v>
      </c>
      <c r="G20">
        <f t="shared" ca="1" si="11"/>
        <v>12</v>
      </c>
      <c r="H20">
        <f t="shared" ca="1" si="13"/>
        <v>326</v>
      </c>
      <c r="I20" t="str">
        <f t="shared" ca="1" si="14"/>
        <v>Achived</v>
      </c>
      <c r="J20" t="str">
        <f t="shared" ca="1" si="15"/>
        <v>Fail</v>
      </c>
      <c r="K20" t="str">
        <f t="shared" ca="1" si="16"/>
        <v>Pass</v>
      </c>
      <c r="L20" t="str">
        <f t="shared" ca="1" si="17"/>
        <v>Fail</v>
      </c>
      <c r="M20">
        <f t="shared" ca="1" si="18"/>
        <v>4</v>
      </c>
      <c r="N20">
        <f t="shared" ca="1" si="19"/>
        <v>307</v>
      </c>
      <c r="O20" t="str">
        <f t="shared" ca="1" si="20"/>
        <v>B</v>
      </c>
      <c r="P20" t="str" cm="1">
        <f t="array" aca="1" ref="P20" ca="1">_xlfn.IFS(H20&gt;350,"A",H20&gt;300,"B",H20&gt;250,"C",H20&lt;250,"Fail")</f>
        <v>B</v>
      </c>
      <c r="Q20">
        <f t="shared" ca="1" si="21"/>
        <v>76.75</v>
      </c>
    </row>
    <row r="21" spans="1:17" x14ac:dyDescent="0.3">
      <c r="A21" t="s">
        <v>124</v>
      </c>
      <c r="B21">
        <f t="shared" ca="1" si="12"/>
        <v>0</v>
      </c>
      <c r="C21">
        <f t="shared" ca="1" si="11"/>
        <v>24</v>
      </c>
      <c r="D21">
        <f t="shared" ca="1" si="11"/>
        <v>82</v>
      </c>
      <c r="E21">
        <f t="shared" ca="1" si="11"/>
        <v>23</v>
      </c>
      <c r="F21">
        <f t="shared" ca="1" si="11"/>
        <v>56</v>
      </c>
      <c r="G21">
        <f t="shared" ca="1" si="11"/>
        <v>31</v>
      </c>
      <c r="H21">
        <f t="shared" ca="1" si="13"/>
        <v>216</v>
      </c>
      <c r="I21" t="str">
        <f t="shared" ca="1" si="14"/>
        <v>Not Achived</v>
      </c>
      <c r="J21" t="str">
        <f t="shared" ca="1" si="15"/>
        <v>Fail</v>
      </c>
      <c r="K21" t="str">
        <f t="shared" ca="1" si="16"/>
        <v>Pass</v>
      </c>
      <c r="L21" t="str">
        <f t="shared" ca="1" si="17"/>
        <v>Pass</v>
      </c>
      <c r="M21">
        <f t="shared" ca="1" si="18"/>
        <v>2</v>
      </c>
      <c r="N21">
        <f t="shared" ca="1" si="19"/>
        <v>138</v>
      </c>
      <c r="O21" t="str">
        <f t="shared" ca="1" si="20"/>
        <v>C</v>
      </c>
      <c r="P21" t="str" cm="1">
        <f t="array" aca="1" ref="P21" ca="1">_xlfn.IFS(H21&gt;350,"A",H21&gt;300,"B",H21&gt;250,"C",H21&lt;250,"Fail")</f>
        <v>Fail</v>
      </c>
      <c r="Q21">
        <f t="shared" ca="1" si="21"/>
        <v>69</v>
      </c>
    </row>
    <row r="23" spans="1:17" x14ac:dyDescent="0.3">
      <c r="A23" t="s">
        <v>130</v>
      </c>
      <c r="B23" t="s">
        <v>131</v>
      </c>
      <c r="C23" t="s">
        <v>136</v>
      </c>
      <c r="D23" t="s">
        <v>137</v>
      </c>
      <c r="E23" t="s">
        <v>138</v>
      </c>
      <c r="F23" t="s">
        <v>139</v>
      </c>
      <c r="G23" t="s">
        <v>140</v>
      </c>
    </row>
    <row r="24" spans="1:17" x14ac:dyDescent="0.3">
      <c r="A24" t="s">
        <v>132</v>
      </c>
      <c r="B24">
        <f ca="1">RANDBETWEEN(50,500)</f>
        <v>51</v>
      </c>
      <c r="C24">
        <f ca="1">_xlfn.MINIFS(B24:B39,A24:A39,"North")</f>
        <v>51</v>
      </c>
      <c r="D24">
        <f ca="1">_xlfn.MAXIFS(B24:B39,A24:A39,"South")</f>
        <v>469</v>
      </c>
      <c r="E24">
        <f ca="1">AVERAGEIFS(B24:B39,A24:A39,"East")</f>
        <v>373.25</v>
      </c>
      <c r="F24">
        <f>COUNTIF(A24:A39,"West")</f>
        <v>4</v>
      </c>
      <c r="G24">
        <f ca="1">SUMIFS(B24:B39,A24:A39,"North")</f>
        <v>733</v>
      </c>
    </row>
    <row r="25" spans="1:17" x14ac:dyDescent="0.3">
      <c r="A25" t="s">
        <v>133</v>
      </c>
      <c r="B25">
        <f t="shared" ref="B25:B39" ca="1" si="22">RANDBETWEEN(50,500)</f>
        <v>242</v>
      </c>
      <c r="C25">
        <f t="shared" ref="C25:C39" ca="1" si="23">_xlfn.MINIFS(B25:B40,A25:A40,"North")</f>
        <v>105</v>
      </c>
      <c r="D25">
        <f t="shared" ref="D25:D39" ca="1" si="24">_xlfn.MAXIFS(B25:B40,A25:A40,"South")</f>
        <v>469</v>
      </c>
      <c r="E25">
        <f t="shared" ref="E25:E39" ca="1" si="25">AVERAGEIFS(B25:B40,A25:A40,"East")</f>
        <v>373.25</v>
      </c>
      <c r="F25">
        <f t="shared" ref="F25:F39" si="26">COUNTIF(A25:A40,"West")</f>
        <v>4</v>
      </c>
      <c r="G25">
        <f t="shared" ref="G25:G39" ca="1" si="27">SUMIFS(B25:B40,A25:A40,"North")</f>
        <v>682</v>
      </c>
    </row>
    <row r="26" spans="1:17" x14ac:dyDescent="0.3">
      <c r="A26" t="s">
        <v>134</v>
      </c>
      <c r="B26">
        <f t="shared" ca="1" si="22"/>
        <v>426</v>
      </c>
      <c r="C26">
        <f t="shared" ca="1" si="23"/>
        <v>105</v>
      </c>
      <c r="D26">
        <f t="shared" ca="1" si="24"/>
        <v>469</v>
      </c>
      <c r="E26">
        <f t="shared" ca="1" si="25"/>
        <v>373.25</v>
      </c>
      <c r="F26">
        <f t="shared" si="26"/>
        <v>4</v>
      </c>
      <c r="G26">
        <f t="shared" ca="1" si="27"/>
        <v>682</v>
      </c>
    </row>
    <row r="27" spans="1:17" x14ac:dyDescent="0.3">
      <c r="A27" t="s">
        <v>135</v>
      </c>
      <c r="B27">
        <f t="shared" ca="1" si="22"/>
        <v>366</v>
      </c>
      <c r="C27">
        <f t="shared" ca="1" si="23"/>
        <v>105</v>
      </c>
      <c r="D27">
        <f t="shared" ca="1" si="24"/>
        <v>469</v>
      </c>
      <c r="E27">
        <f t="shared" ca="1" si="25"/>
        <v>355.66666666666669</v>
      </c>
      <c r="F27">
        <f t="shared" si="26"/>
        <v>4</v>
      </c>
      <c r="G27">
        <f t="shared" ca="1" si="27"/>
        <v>682</v>
      </c>
    </row>
    <row r="28" spans="1:17" x14ac:dyDescent="0.3">
      <c r="A28" t="s">
        <v>132</v>
      </c>
      <c r="B28">
        <f t="shared" ca="1" si="22"/>
        <v>252</v>
      </c>
      <c r="C28">
        <f t="shared" ca="1" si="23"/>
        <v>105</v>
      </c>
      <c r="D28">
        <f t="shared" ca="1" si="24"/>
        <v>469</v>
      </c>
      <c r="E28">
        <f t="shared" ca="1" si="25"/>
        <v>355.66666666666669</v>
      </c>
      <c r="F28">
        <f t="shared" si="26"/>
        <v>3</v>
      </c>
      <c r="G28">
        <f t="shared" ca="1" si="27"/>
        <v>682</v>
      </c>
    </row>
    <row r="29" spans="1:17" x14ac:dyDescent="0.3">
      <c r="A29" t="s">
        <v>133</v>
      </c>
      <c r="B29">
        <f t="shared" ca="1" si="22"/>
        <v>469</v>
      </c>
      <c r="C29">
        <f t="shared" ca="1" si="23"/>
        <v>105</v>
      </c>
      <c r="D29">
        <f t="shared" ca="1" si="24"/>
        <v>469</v>
      </c>
      <c r="E29">
        <f t="shared" ca="1" si="25"/>
        <v>355.66666666666669</v>
      </c>
      <c r="F29">
        <f t="shared" si="26"/>
        <v>3</v>
      </c>
      <c r="G29">
        <f t="shared" ca="1" si="27"/>
        <v>430</v>
      </c>
    </row>
    <row r="30" spans="1:17" x14ac:dyDescent="0.3">
      <c r="A30" t="s">
        <v>134</v>
      </c>
      <c r="B30">
        <f t="shared" ca="1" si="22"/>
        <v>413</v>
      </c>
      <c r="C30">
        <f t="shared" ca="1" si="23"/>
        <v>105</v>
      </c>
      <c r="D30">
        <f t="shared" ca="1" si="24"/>
        <v>249</v>
      </c>
      <c r="E30">
        <f t="shared" ca="1" si="25"/>
        <v>355.66666666666669</v>
      </c>
      <c r="F30">
        <f t="shared" si="26"/>
        <v>3</v>
      </c>
      <c r="G30">
        <f t="shared" ca="1" si="27"/>
        <v>430</v>
      </c>
    </row>
    <row r="31" spans="1:17" x14ac:dyDescent="0.3">
      <c r="A31" t="s">
        <v>135</v>
      </c>
      <c r="B31">
        <f t="shared" ca="1" si="22"/>
        <v>481</v>
      </c>
      <c r="C31">
        <f t="shared" ca="1" si="23"/>
        <v>105</v>
      </c>
      <c r="D31">
        <f t="shared" ca="1" si="24"/>
        <v>249</v>
      </c>
      <c r="E31">
        <f t="shared" ca="1" si="25"/>
        <v>327</v>
      </c>
      <c r="F31">
        <f t="shared" si="26"/>
        <v>3</v>
      </c>
      <c r="G31">
        <f t="shared" ca="1" si="27"/>
        <v>430</v>
      </c>
    </row>
    <row r="32" spans="1:17" x14ac:dyDescent="0.3">
      <c r="A32" t="s">
        <v>132</v>
      </c>
      <c r="B32">
        <f t="shared" ca="1" si="22"/>
        <v>325</v>
      </c>
      <c r="C32">
        <f t="shared" ca="1" si="23"/>
        <v>105</v>
      </c>
      <c r="D32">
        <f t="shared" ca="1" si="24"/>
        <v>249</v>
      </c>
      <c r="E32">
        <f t="shared" ca="1" si="25"/>
        <v>327</v>
      </c>
      <c r="F32">
        <f t="shared" si="26"/>
        <v>2</v>
      </c>
      <c r="G32">
        <f t="shared" ca="1" si="27"/>
        <v>430</v>
      </c>
    </row>
    <row r="33" spans="1:7" x14ac:dyDescent="0.3">
      <c r="A33" t="s">
        <v>133</v>
      </c>
      <c r="B33">
        <f t="shared" ca="1" si="22"/>
        <v>236</v>
      </c>
      <c r="C33">
        <f t="shared" ca="1" si="23"/>
        <v>105</v>
      </c>
      <c r="D33">
        <f t="shared" ca="1" si="24"/>
        <v>249</v>
      </c>
      <c r="E33">
        <f t="shared" ca="1" si="25"/>
        <v>327</v>
      </c>
      <c r="F33">
        <f t="shared" si="26"/>
        <v>2</v>
      </c>
      <c r="G33">
        <f t="shared" ca="1" si="27"/>
        <v>105</v>
      </c>
    </row>
    <row r="34" spans="1:7" x14ac:dyDescent="0.3">
      <c r="A34" t="s">
        <v>134</v>
      </c>
      <c r="B34">
        <f t="shared" ca="1" si="22"/>
        <v>408</v>
      </c>
      <c r="C34">
        <f t="shared" ca="1" si="23"/>
        <v>105</v>
      </c>
      <c r="D34">
        <f t="shared" ca="1" si="24"/>
        <v>249</v>
      </c>
      <c r="E34">
        <f t="shared" ca="1" si="25"/>
        <v>327</v>
      </c>
      <c r="F34">
        <f t="shared" si="26"/>
        <v>2</v>
      </c>
      <c r="G34">
        <f t="shared" ca="1" si="27"/>
        <v>105</v>
      </c>
    </row>
    <row r="35" spans="1:7" x14ac:dyDescent="0.3">
      <c r="A35" t="s">
        <v>135</v>
      </c>
      <c r="B35">
        <f t="shared" ca="1" si="22"/>
        <v>66</v>
      </c>
      <c r="C35">
        <f t="shared" ca="1" si="23"/>
        <v>105</v>
      </c>
      <c r="D35">
        <f t="shared" ca="1" si="24"/>
        <v>249</v>
      </c>
      <c r="E35">
        <f t="shared" ca="1" si="25"/>
        <v>246</v>
      </c>
      <c r="F35">
        <f t="shared" si="26"/>
        <v>2</v>
      </c>
      <c r="G35">
        <f t="shared" ca="1" si="27"/>
        <v>105</v>
      </c>
    </row>
    <row r="36" spans="1:7" x14ac:dyDescent="0.3">
      <c r="A36" t="s">
        <v>132</v>
      </c>
      <c r="B36">
        <f t="shared" ca="1" si="22"/>
        <v>105</v>
      </c>
      <c r="C36">
        <f t="shared" ca="1" si="23"/>
        <v>105</v>
      </c>
      <c r="D36">
        <f t="shared" ca="1" si="24"/>
        <v>249</v>
      </c>
      <c r="E36">
        <f t="shared" ca="1" si="25"/>
        <v>246</v>
      </c>
      <c r="F36">
        <f t="shared" si="26"/>
        <v>1</v>
      </c>
      <c r="G36">
        <f t="shared" ca="1" si="27"/>
        <v>105</v>
      </c>
    </row>
    <row r="37" spans="1:7" x14ac:dyDescent="0.3">
      <c r="A37" t="s">
        <v>133</v>
      </c>
      <c r="B37">
        <f t="shared" ca="1" si="22"/>
        <v>249</v>
      </c>
      <c r="C37">
        <f t="shared" si="23"/>
        <v>0</v>
      </c>
      <c r="D37">
        <f t="shared" ca="1" si="24"/>
        <v>249</v>
      </c>
      <c r="E37">
        <f t="shared" ca="1" si="25"/>
        <v>246</v>
      </c>
      <c r="F37">
        <f t="shared" si="26"/>
        <v>1</v>
      </c>
      <c r="G37">
        <f t="shared" si="27"/>
        <v>0</v>
      </c>
    </row>
    <row r="38" spans="1:7" x14ac:dyDescent="0.3">
      <c r="A38" t="s">
        <v>134</v>
      </c>
      <c r="B38">
        <f t="shared" ca="1" si="22"/>
        <v>246</v>
      </c>
      <c r="C38">
        <f t="shared" si="23"/>
        <v>0</v>
      </c>
      <c r="D38">
        <f t="shared" si="24"/>
        <v>0</v>
      </c>
      <c r="E38">
        <f t="shared" ca="1" si="25"/>
        <v>246</v>
      </c>
      <c r="F38">
        <f t="shared" si="26"/>
        <v>1</v>
      </c>
      <c r="G38">
        <f t="shared" si="27"/>
        <v>0</v>
      </c>
    </row>
    <row r="39" spans="1:7" x14ac:dyDescent="0.3">
      <c r="A39" t="s">
        <v>135</v>
      </c>
      <c r="B39">
        <f t="shared" ca="1" si="22"/>
        <v>420</v>
      </c>
      <c r="C39">
        <f t="shared" si="23"/>
        <v>0</v>
      </c>
      <c r="D39">
        <f t="shared" si="24"/>
        <v>0</v>
      </c>
      <c r="E39" t="e">
        <f t="shared" si="25"/>
        <v>#DIV/0!</v>
      </c>
      <c r="F39">
        <f t="shared" si="26"/>
        <v>1</v>
      </c>
      <c r="G39">
        <f t="shared" si="27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87F18-05F8-4A20-8865-265779760B6B}">
  <sheetPr codeName="Sheet8"/>
  <dimension ref="A1:Y42"/>
  <sheetViews>
    <sheetView zoomScale="85" zoomScaleNormal="85" workbookViewId="0">
      <selection activeCell="P33" sqref="P33"/>
    </sheetView>
  </sheetViews>
  <sheetFormatPr defaultRowHeight="14.4" x14ac:dyDescent="0.3"/>
  <cols>
    <col min="1" max="1" width="6.77734375" bestFit="1" customWidth="1"/>
    <col min="5" max="5" width="18.77734375" bestFit="1" customWidth="1"/>
    <col min="9" max="9" width="11.5546875" bestFit="1" customWidth="1"/>
    <col min="10" max="10" width="20.77734375" bestFit="1" customWidth="1"/>
  </cols>
  <sheetData>
    <row r="1" spans="1:14" x14ac:dyDescent="0.3">
      <c r="A1" t="s">
        <v>117</v>
      </c>
      <c r="B1" t="s">
        <v>103</v>
      </c>
      <c r="C1" t="s">
        <v>148</v>
      </c>
      <c r="D1" t="s">
        <v>125</v>
      </c>
      <c r="E1" t="s">
        <v>126</v>
      </c>
      <c r="F1" t="s">
        <v>149</v>
      </c>
      <c r="G1" t="s">
        <v>150</v>
      </c>
      <c r="H1" t="s">
        <v>114</v>
      </c>
      <c r="I1" t="s">
        <v>127</v>
      </c>
      <c r="J1" t="s">
        <v>156</v>
      </c>
      <c r="K1" t="s">
        <v>157</v>
      </c>
      <c r="L1" t="s">
        <v>158</v>
      </c>
      <c r="M1" t="s">
        <v>139</v>
      </c>
    </row>
    <row r="2" spans="1:14" x14ac:dyDescent="0.3">
      <c r="A2" t="s">
        <v>118</v>
      </c>
      <c r="B2">
        <v>35</v>
      </c>
      <c r="C2">
        <v>65</v>
      </c>
      <c r="D2">
        <v>60</v>
      </c>
      <c r="E2">
        <v>65</v>
      </c>
      <c r="F2">
        <v>35</v>
      </c>
      <c r="G2">
        <v>60</v>
      </c>
      <c r="H2">
        <f>SUM(B2:G2)</f>
        <v>320</v>
      </c>
      <c r="I2" t="str">
        <f>IF(H2&gt;300,"Good","Bad")</f>
        <v>Good</v>
      </c>
      <c r="J2" t="str">
        <f>IF(AND(B2&gt;34,C2&gt;34,D2&gt;34,E2&gt;34,F2&gt;34,G2&gt;34),"Pass","Fail")</f>
        <v>Pass</v>
      </c>
      <c r="K2" t="str">
        <f>IF(OR(B2&gt;34,C2&gt;34,D2&gt;34,E2&gt;34,F2&gt;34,G2&gt;34),"Pass","Fail")</f>
        <v>Pass</v>
      </c>
      <c r="L2" t="str">
        <f>IF(NOT(B2&gt;34),"Pass","Fail")</f>
        <v>Fail</v>
      </c>
      <c r="M2">
        <f>COUNTIF(B2:G2,"&gt;34")</f>
        <v>6</v>
      </c>
      <c r="N2">
        <f>LOOKUP(23,B2:B9,D2:D9)</f>
        <v>55</v>
      </c>
    </row>
    <row r="3" spans="1:14" x14ac:dyDescent="0.3">
      <c r="A3" t="s">
        <v>119</v>
      </c>
      <c r="B3">
        <v>45</v>
      </c>
      <c r="C3">
        <v>55</v>
      </c>
      <c r="D3">
        <v>45</v>
      </c>
      <c r="E3">
        <v>36</v>
      </c>
      <c r="F3">
        <v>37</v>
      </c>
      <c r="G3">
        <v>65</v>
      </c>
      <c r="H3">
        <f t="shared" ref="H3:H9" si="0">SUM(B3:G3)</f>
        <v>283</v>
      </c>
      <c r="I3" t="str">
        <f t="shared" ref="I3:I9" si="1">IF(H3&gt;300,"Good","Bad")</f>
        <v>Bad</v>
      </c>
      <c r="J3" t="str">
        <f t="shared" ref="J3:J9" si="2">IF(AND(B3&gt;34,C3&gt;34,D3&gt;34,E3&gt;34,F3&gt;34,G3&gt;34),"Pass","Fail")</f>
        <v>Pass</v>
      </c>
      <c r="K3" t="str">
        <f t="shared" ref="K3:K9" si="3">IF(OR(B3&gt;34,C3&gt;34,D3&gt;34,E3&gt;34,F3&gt;34,G3&gt;34),"Pass","Fail")</f>
        <v>Pass</v>
      </c>
      <c r="L3" t="str">
        <f t="shared" ref="L3:L9" si="4">IF(NOT(B3&gt;34),"Pass","Fail")</f>
        <v>Fail</v>
      </c>
      <c r="M3">
        <f t="shared" ref="M3:M9" si="5">COUNTIF(B3:G3,"&gt;34")</f>
        <v>6</v>
      </c>
    </row>
    <row r="4" spans="1:14" x14ac:dyDescent="0.3">
      <c r="A4" t="s">
        <v>109</v>
      </c>
      <c r="B4">
        <v>19</v>
      </c>
      <c r="C4">
        <v>38</v>
      </c>
      <c r="D4">
        <v>65</v>
      </c>
      <c r="E4">
        <v>40</v>
      </c>
      <c r="F4">
        <v>39</v>
      </c>
      <c r="G4">
        <v>28</v>
      </c>
      <c r="H4">
        <f t="shared" si="0"/>
        <v>229</v>
      </c>
      <c r="I4" t="str">
        <f t="shared" si="1"/>
        <v>Bad</v>
      </c>
      <c r="J4" t="str">
        <f t="shared" si="2"/>
        <v>Fail</v>
      </c>
      <c r="K4" t="str">
        <f t="shared" si="3"/>
        <v>Pass</v>
      </c>
      <c r="L4" t="str">
        <f t="shared" si="4"/>
        <v>Pass</v>
      </c>
      <c r="M4">
        <f t="shared" si="5"/>
        <v>4</v>
      </c>
    </row>
    <row r="5" spans="1:14" x14ac:dyDescent="0.3">
      <c r="A5" t="s">
        <v>151</v>
      </c>
      <c r="B5">
        <v>23</v>
      </c>
      <c r="C5">
        <v>30</v>
      </c>
      <c r="D5">
        <v>55</v>
      </c>
      <c r="E5">
        <v>35</v>
      </c>
      <c r="F5">
        <v>36</v>
      </c>
      <c r="G5">
        <v>65</v>
      </c>
      <c r="H5">
        <f t="shared" si="0"/>
        <v>244</v>
      </c>
      <c r="I5" t="str">
        <f t="shared" si="1"/>
        <v>Bad</v>
      </c>
      <c r="J5" t="str">
        <f t="shared" si="2"/>
        <v>Fail</v>
      </c>
      <c r="K5" t="str">
        <f t="shared" si="3"/>
        <v>Pass</v>
      </c>
      <c r="L5" t="str">
        <f t="shared" si="4"/>
        <v>Pass</v>
      </c>
      <c r="M5">
        <f t="shared" si="5"/>
        <v>4</v>
      </c>
    </row>
    <row r="6" spans="1:14" x14ac:dyDescent="0.3">
      <c r="A6" t="s">
        <v>152</v>
      </c>
      <c r="B6">
        <v>65</v>
      </c>
      <c r="C6">
        <v>95</v>
      </c>
      <c r="D6">
        <v>36</v>
      </c>
      <c r="E6">
        <v>35</v>
      </c>
      <c r="F6">
        <v>38</v>
      </c>
      <c r="G6">
        <v>33</v>
      </c>
      <c r="H6">
        <f t="shared" si="0"/>
        <v>302</v>
      </c>
      <c r="I6" t="str">
        <f t="shared" si="1"/>
        <v>Good</v>
      </c>
      <c r="J6" t="str">
        <f t="shared" si="2"/>
        <v>Fail</v>
      </c>
      <c r="K6" t="str">
        <f t="shared" si="3"/>
        <v>Pass</v>
      </c>
      <c r="L6" t="str">
        <f t="shared" si="4"/>
        <v>Fail</v>
      </c>
      <c r="M6">
        <f t="shared" si="5"/>
        <v>5</v>
      </c>
    </row>
    <row r="7" spans="1:14" x14ac:dyDescent="0.3">
      <c r="A7" t="s">
        <v>155</v>
      </c>
      <c r="B7">
        <v>56</v>
      </c>
      <c r="C7">
        <v>40</v>
      </c>
      <c r="D7">
        <v>50</v>
      </c>
      <c r="E7">
        <v>46</v>
      </c>
      <c r="F7">
        <v>50</v>
      </c>
      <c r="G7">
        <v>61</v>
      </c>
      <c r="H7">
        <f t="shared" si="0"/>
        <v>303</v>
      </c>
      <c r="I7" t="str">
        <f t="shared" si="1"/>
        <v>Good</v>
      </c>
      <c r="J7" t="str">
        <f t="shared" si="2"/>
        <v>Pass</v>
      </c>
      <c r="K7" t="str">
        <f t="shared" si="3"/>
        <v>Pass</v>
      </c>
      <c r="L7" t="str">
        <f t="shared" si="4"/>
        <v>Fail</v>
      </c>
      <c r="M7">
        <f t="shared" si="5"/>
        <v>6</v>
      </c>
    </row>
    <row r="8" spans="1:14" x14ac:dyDescent="0.3">
      <c r="A8" t="s">
        <v>153</v>
      </c>
      <c r="B8">
        <v>30</v>
      </c>
      <c r="C8">
        <v>31</v>
      </c>
      <c r="D8">
        <v>41</v>
      </c>
      <c r="E8">
        <v>38</v>
      </c>
      <c r="F8">
        <v>41</v>
      </c>
      <c r="G8">
        <v>63</v>
      </c>
      <c r="H8">
        <f t="shared" si="0"/>
        <v>244</v>
      </c>
      <c r="I8" t="str">
        <f t="shared" si="1"/>
        <v>Bad</v>
      </c>
      <c r="J8" t="str">
        <f t="shared" si="2"/>
        <v>Fail</v>
      </c>
      <c r="K8" t="str">
        <f t="shared" si="3"/>
        <v>Pass</v>
      </c>
      <c r="L8" t="str">
        <f t="shared" si="4"/>
        <v>Pass</v>
      </c>
      <c r="M8">
        <f t="shared" si="5"/>
        <v>4</v>
      </c>
    </row>
    <row r="9" spans="1:14" x14ac:dyDescent="0.3">
      <c r="A9" t="s">
        <v>154</v>
      </c>
      <c r="B9">
        <v>80</v>
      </c>
      <c r="C9">
        <v>45</v>
      </c>
      <c r="D9">
        <v>45</v>
      </c>
      <c r="E9">
        <v>40</v>
      </c>
      <c r="F9">
        <v>42</v>
      </c>
      <c r="G9">
        <v>25</v>
      </c>
      <c r="H9">
        <f t="shared" si="0"/>
        <v>277</v>
      </c>
      <c r="I9" t="str">
        <f t="shared" si="1"/>
        <v>Bad</v>
      </c>
      <c r="J9" t="str">
        <f t="shared" si="2"/>
        <v>Fail</v>
      </c>
      <c r="K9" t="str">
        <f t="shared" si="3"/>
        <v>Pass</v>
      </c>
      <c r="L9" t="str">
        <f t="shared" si="4"/>
        <v>Fail</v>
      </c>
      <c r="M9">
        <f t="shared" si="5"/>
        <v>5</v>
      </c>
    </row>
    <row r="10" spans="1:14" x14ac:dyDescent="0.3">
      <c r="A10" t="s">
        <v>118</v>
      </c>
      <c r="C10" t="s">
        <v>153</v>
      </c>
      <c r="D10" t="s">
        <v>164</v>
      </c>
      <c r="E10" t="s">
        <v>165</v>
      </c>
    </row>
    <row r="11" spans="1:14" x14ac:dyDescent="0.3">
      <c r="A11" t="s">
        <v>119</v>
      </c>
      <c r="C11" t="str">
        <f>CHOOSE(1,"Ravi","Shekar","Prasad")</f>
        <v>Ravi</v>
      </c>
      <c r="H11">
        <f>VLOOKUP("Ravi",A1:M9,3,FALSE)</f>
        <v>31</v>
      </c>
    </row>
    <row r="12" spans="1:14" x14ac:dyDescent="0.3">
      <c r="A12" t="s">
        <v>109</v>
      </c>
      <c r="C12" t="str">
        <f>CHOOSE(2,"Ravi","Shekar","Prasad")</f>
        <v>Shekar</v>
      </c>
    </row>
    <row r="13" spans="1:14" x14ac:dyDescent="0.3">
      <c r="A13" t="s">
        <v>151</v>
      </c>
      <c r="C13" t="str">
        <f>CHOOSE(3,"Ravi","Shekar","Prasad")</f>
        <v>Prasad</v>
      </c>
      <c r="K13" t="e">
        <f>MATCH(30,E1:E9,0)</f>
        <v>#N/A</v>
      </c>
    </row>
    <row r="14" spans="1:14" x14ac:dyDescent="0.3">
      <c r="A14" t="s">
        <v>152</v>
      </c>
      <c r="D14">
        <f>LOOKUP("Sharon",A2:A9,F2:F9)</f>
        <v>36</v>
      </c>
      <c r="E14" t="str">
        <f>_xlfn.XLOOKUP("Naveen",A1:A9,G1:G9,"Student Not Available")</f>
        <v>Student Not Available</v>
      </c>
    </row>
    <row r="15" spans="1:14" x14ac:dyDescent="0.3">
      <c r="A15" t="s">
        <v>155</v>
      </c>
      <c r="D15">
        <f>LOOKUP("Sharon",A2:A9,E2:E9)</f>
        <v>35</v>
      </c>
      <c r="E15" t="str">
        <f>_xlfn.XLOOKUP("anji",A2:A9,C2:C9,"not found")</f>
        <v>not found</v>
      </c>
    </row>
    <row r="16" spans="1:14" x14ac:dyDescent="0.3">
      <c r="A16" t="s">
        <v>153</v>
      </c>
      <c r="E16">
        <f>VLOOKUP("Pranay",A1:G9,6,FALSE)</f>
        <v>38</v>
      </c>
      <c r="M16" t="str" cm="1">
        <f t="array" ref="M16:M18">_xlfn._xlws.FILTER(A1:A9,J1:J9="Pass")</f>
        <v>Ram</v>
      </c>
      <c r="N16" t="str" cm="1">
        <f t="array" ref="N16:N20">_xlfn._xlws.FILTER(A1:A9,L1:L9="Fail")</f>
        <v>Ram</v>
      </c>
    </row>
    <row r="17" spans="1:25" x14ac:dyDescent="0.3">
      <c r="A17" t="s">
        <v>154</v>
      </c>
      <c r="E17">
        <f>VLOOKUP("Ram",A1:M9,3,0)</f>
        <v>65</v>
      </c>
      <c r="M17" t="str">
        <v>Rahim</v>
      </c>
      <c r="N17" t="str">
        <v>Rahim</v>
      </c>
    </row>
    <row r="18" spans="1:25" x14ac:dyDescent="0.3">
      <c r="A18" t="s">
        <v>118</v>
      </c>
      <c r="M18" t="str">
        <v>Huma</v>
      </c>
      <c r="N18" t="str">
        <v>Pranay</v>
      </c>
    </row>
    <row r="19" spans="1:25" x14ac:dyDescent="0.3">
      <c r="A19" t="s">
        <v>119</v>
      </c>
      <c r="I19" t="str">
        <f>ADDRESS(4,5)</f>
        <v>$E$4</v>
      </c>
      <c r="N19" t="str">
        <v>Huma</v>
      </c>
    </row>
    <row r="20" spans="1:25" x14ac:dyDescent="0.3">
      <c r="A20" t="s">
        <v>109</v>
      </c>
      <c r="G20" s="3" t="s">
        <v>161</v>
      </c>
      <c r="H20" t="str">
        <f>ADDRESS(7,6)</f>
        <v>$F$7</v>
      </c>
      <c r="N20" t="str">
        <v>Kranthi</v>
      </c>
    </row>
    <row r="21" spans="1:25" x14ac:dyDescent="0.3">
      <c r="A21" t="s">
        <v>151</v>
      </c>
      <c r="C21" s="3" t="s">
        <v>166</v>
      </c>
      <c r="D21">
        <f>LOOKUP("Ram",A2:A9,G2:G9)</f>
        <v>28</v>
      </c>
      <c r="E21">
        <f>LOOKUP("Sharon",A2:A9,F2:F9)</f>
        <v>36</v>
      </c>
      <c r="G21" s="3" t="s">
        <v>159</v>
      </c>
      <c r="H21">
        <f>ROW(C2)</f>
        <v>2</v>
      </c>
      <c r="I21" s="3" t="s">
        <v>173</v>
      </c>
      <c r="J21" t="str" cm="1">
        <f t="array" ref="J21:J23">_xlfn._xlws.FILTER(A1:A9,I1:I9="Good")</f>
        <v>Ram</v>
      </c>
      <c r="K21" s="3" t="s">
        <v>179</v>
      </c>
      <c r="L21">
        <f>INDEX(A1:D9,5,2)</f>
        <v>23</v>
      </c>
      <c r="M21" s="5" t="s">
        <v>183</v>
      </c>
      <c r="N21" t="str" cm="1">
        <f t="array" ref="N21:Q29">_xlfn.SORTBY(A1:D9,C1:C9,-1)</f>
        <v>Names</v>
      </c>
      <c r="O21" t="str">
        <v>Maths</v>
      </c>
      <c r="P21" t="str">
        <v>Science</v>
      </c>
      <c r="Q21" t="str">
        <v>Hindi</v>
      </c>
      <c r="R21" t="str" cm="1">
        <f t="array" ref="R21:Y29">_xlfn.SORTBY(A1:H9,H1:H9,-1)</f>
        <v>Names</v>
      </c>
      <c r="S21" t="str">
        <v>Maths</v>
      </c>
      <c r="T21" t="str">
        <v>Science</v>
      </c>
      <c r="U21" t="str">
        <v>Hindi</v>
      </c>
      <c r="V21" t="str">
        <v>Telegu</v>
      </c>
      <c r="W21" t="str">
        <v>Arabic</v>
      </c>
      <c r="X21" t="str">
        <v>Social</v>
      </c>
      <c r="Y21" t="str">
        <v>Total</v>
      </c>
    </row>
    <row r="22" spans="1:25" x14ac:dyDescent="0.3">
      <c r="A22" t="s">
        <v>152</v>
      </c>
      <c r="C22" s="3" t="s">
        <v>167</v>
      </c>
      <c r="D22" t="str">
        <f>_xlfn.XLOOKUP("Ibrahim",A2:A9,E2:E9,"Student Not Available")</f>
        <v>Student Not Available</v>
      </c>
      <c r="E22" t="str">
        <f>_xlfn.XLOOKUP("Farhaan",A2:A9,D2:D9,"Not Available")</f>
        <v>Not Available</v>
      </c>
      <c r="G22" s="3" t="s">
        <v>160</v>
      </c>
      <c r="H22">
        <f>ROWS(A1:G9)</f>
        <v>9</v>
      </c>
      <c r="J22" t="str">
        <v>Pranay</v>
      </c>
      <c r="K22" s="3" t="s">
        <v>180</v>
      </c>
      <c r="L22" t="str" cm="1">
        <f t="array" aca="1" ref="L22" ca="1">INDIRECT("A9")</f>
        <v>Kranthi</v>
      </c>
      <c r="N22" t="str">
        <v>Pranay</v>
      </c>
      <c r="O22">
        <v>65</v>
      </c>
      <c r="P22">
        <v>95</v>
      </c>
      <c r="Q22">
        <v>36</v>
      </c>
      <c r="R22" t="str">
        <v>Ram</v>
      </c>
      <c r="S22">
        <v>35</v>
      </c>
      <c r="T22">
        <v>65</v>
      </c>
      <c r="U22">
        <v>60</v>
      </c>
      <c r="V22">
        <v>65</v>
      </c>
      <c r="W22">
        <v>35</v>
      </c>
      <c r="X22">
        <v>60</v>
      </c>
      <c r="Y22">
        <v>320</v>
      </c>
    </row>
    <row r="23" spans="1:25" x14ac:dyDescent="0.3">
      <c r="A23" t="s">
        <v>155</v>
      </c>
      <c r="C23" s="3" t="s">
        <v>168</v>
      </c>
      <c r="D23">
        <f>VLOOKUP("Rahim",A1:L9,5,0)</f>
        <v>36</v>
      </c>
      <c r="E23">
        <f>VLOOKUP("Ravi",A1:G9,7,FALSE)</f>
        <v>63</v>
      </c>
      <c r="G23" s="3" t="s">
        <v>162</v>
      </c>
      <c r="H23">
        <f>COLUMN(C6)</f>
        <v>3</v>
      </c>
      <c r="J23" t="str">
        <v>Huma</v>
      </c>
      <c r="K23" s="4" t="s">
        <v>181</v>
      </c>
      <c r="L23">
        <f>MATCH(30,B1:B9,0)</f>
        <v>8</v>
      </c>
      <c r="N23" t="str">
        <v>Ram</v>
      </c>
      <c r="O23">
        <v>35</v>
      </c>
      <c r="P23">
        <v>65</v>
      </c>
      <c r="Q23">
        <v>60</v>
      </c>
      <c r="R23" t="str">
        <v>Huma</v>
      </c>
      <c r="S23">
        <v>56</v>
      </c>
      <c r="T23">
        <v>40</v>
      </c>
      <c r="U23">
        <v>50</v>
      </c>
      <c r="V23">
        <v>46</v>
      </c>
      <c r="W23">
        <v>50</v>
      </c>
      <c r="X23">
        <v>61</v>
      </c>
      <c r="Y23">
        <v>303</v>
      </c>
    </row>
    <row r="24" spans="1:25" x14ac:dyDescent="0.3">
      <c r="A24" t="s">
        <v>153</v>
      </c>
      <c r="C24" s="3" t="s">
        <v>169</v>
      </c>
      <c r="D24" t="str">
        <f>HLOOKUP("Names",A1:H9,5,FALSE)</f>
        <v>Sharon</v>
      </c>
      <c r="G24" s="3" t="s">
        <v>163</v>
      </c>
      <c r="H24">
        <f>COLUMNS(A1:H9)</f>
        <v>8</v>
      </c>
      <c r="I24" t="s">
        <v>174</v>
      </c>
      <c r="K24" s="3" t="s">
        <v>182</v>
      </c>
      <c r="N24" t="str">
        <v>Rahim</v>
      </c>
      <c r="O24">
        <v>45</v>
      </c>
      <c r="P24">
        <v>55</v>
      </c>
      <c r="Q24">
        <v>45</v>
      </c>
      <c r="R24" t="str">
        <v>Pranay</v>
      </c>
      <c r="S24">
        <v>65</v>
      </c>
      <c r="T24">
        <v>95</v>
      </c>
      <c r="U24">
        <v>36</v>
      </c>
      <c r="V24">
        <v>35</v>
      </c>
      <c r="W24">
        <v>38</v>
      </c>
      <c r="X24">
        <v>33</v>
      </c>
      <c r="Y24">
        <v>302</v>
      </c>
    </row>
    <row r="25" spans="1:25" x14ac:dyDescent="0.3">
      <c r="A25" t="s">
        <v>154</v>
      </c>
      <c r="C25" t="s">
        <v>169</v>
      </c>
      <c r="D25">
        <f>HLOOKUP("Telegu",A1:G9,4,FALSE)</f>
        <v>40</v>
      </c>
      <c r="G25" s="3" t="s">
        <v>161</v>
      </c>
      <c r="H25" t="str">
        <f>ADDRESS(5,3)</f>
        <v>$C$5</v>
      </c>
      <c r="I25" s="3" t="s">
        <v>175</v>
      </c>
      <c r="J25" t="str">
        <f ca="1">_xlfn.FORMULATEXT(M8)</f>
        <v>=COUNTIF(B8:G8,"&gt;34")</v>
      </c>
      <c r="K25" s="3" t="s">
        <v>184</v>
      </c>
      <c r="L25" t="str" cm="1">
        <f t="array" ref="L25:L33">_xlfn._xlws.SORT(B1:B9,1,-1)</f>
        <v>Maths</v>
      </c>
      <c r="N25" t="str">
        <v>Kranthi</v>
      </c>
      <c r="O25">
        <v>80</v>
      </c>
      <c r="P25">
        <v>45</v>
      </c>
      <c r="Q25" s="2">
        <v>45</v>
      </c>
      <c r="R25" t="str">
        <v>Rahim</v>
      </c>
      <c r="S25">
        <v>45</v>
      </c>
      <c r="T25">
        <v>55</v>
      </c>
      <c r="U25">
        <v>45</v>
      </c>
      <c r="V25">
        <v>36</v>
      </c>
      <c r="W25">
        <v>37</v>
      </c>
      <c r="X25">
        <v>65</v>
      </c>
      <c r="Y25">
        <v>283</v>
      </c>
    </row>
    <row r="26" spans="1:25" x14ac:dyDescent="0.3">
      <c r="G26" s="3" t="s">
        <v>170</v>
      </c>
      <c r="H26">
        <f>AREAS((A1:A9,B1:C9,F1:F9))</f>
        <v>3</v>
      </c>
      <c r="I26" t="s">
        <v>176</v>
      </c>
      <c r="L26">
        <v>80</v>
      </c>
      <c r="N26" t="str">
        <v>Huma</v>
      </c>
      <c r="O26">
        <v>56</v>
      </c>
      <c r="P26">
        <v>40</v>
      </c>
      <c r="Q26">
        <v>50</v>
      </c>
      <c r="R26" t="str">
        <v>Kranthi</v>
      </c>
      <c r="S26">
        <v>80</v>
      </c>
      <c r="T26">
        <v>45</v>
      </c>
      <c r="U26">
        <v>45</v>
      </c>
      <c r="V26">
        <v>40</v>
      </c>
      <c r="W26">
        <v>42</v>
      </c>
      <c r="X26">
        <v>25</v>
      </c>
      <c r="Y26">
        <v>277</v>
      </c>
    </row>
    <row r="27" spans="1:25" x14ac:dyDescent="0.3">
      <c r="G27" s="3" t="s">
        <v>171</v>
      </c>
      <c r="I27" t="s">
        <v>177</v>
      </c>
      <c r="L27">
        <v>65</v>
      </c>
      <c r="N27" t="str">
        <v>Divya</v>
      </c>
      <c r="O27">
        <v>19</v>
      </c>
      <c r="P27">
        <v>38</v>
      </c>
      <c r="Q27">
        <v>65</v>
      </c>
      <c r="R27" t="str">
        <v>Sharon</v>
      </c>
      <c r="S27">
        <v>23</v>
      </c>
      <c r="T27">
        <v>30</v>
      </c>
      <c r="U27">
        <v>55</v>
      </c>
      <c r="V27">
        <v>35</v>
      </c>
      <c r="W27">
        <v>36</v>
      </c>
      <c r="X27">
        <v>65</v>
      </c>
      <c r="Y27">
        <v>244</v>
      </c>
    </row>
    <row r="28" spans="1:25" x14ac:dyDescent="0.3">
      <c r="G28" s="3" t="s">
        <v>172</v>
      </c>
      <c r="I28" s="3" t="s">
        <v>178</v>
      </c>
      <c r="J28" s="1" t="str">
        <f>HYPERLINK("https://www.amazon.in/SANJU-Live-Flower-Plant-Climbing/dp/B0DP6FHNHQ","Amazon")</f>
        <v>Amazon</v>
      </c>
      <c r="L28">
        <v>56</v>
      </c>
      <c r="N28" t="str">
        <v>Ravi</v>
      </c>
      <c r="O28">
        <v>30</v>
      </c>
      <c r="P28">
        <v>31</v>
      </c>
      <c r="Q28">
        <v>41</v>
      </c>
      <c r="R28" t="str">
        <v>Ravi</v>
      </c>
      <c r="S28">
        <v>30</v>
      </c>
      <c r="T28">
        <v>31</v>
      </c>
      <c r="U28">
        <v>41</v>
      </c>
      <c r="V28">
        <v>38</v>
      </c>
      <c r="W28">
        <v>41</v>
      </c>
      <c r="X28">
        <v>63</v>
      </c>
      <c r="Y28">
        <v>244</v>
      </c>
    </row>
    <row r="29" spans="1:25" x14ac:dyDescent="0.3">
      <c r="J29" s="1"/>
      <c r="L29">
        <v>45</v>
      </c>
      <c r="N29" t="str">
        <v>Sharon</v>
      </c>
      <c r="O29">
        <v>23</v>
      </c>
      <c r="P29">
        <v>30</v>
      </c>
      <c r="Q29">
        <v>55</v>
      </c>
      <c r="R29" t="str">
        <v>Divya</v>
      </c>
      <c r="S29">
        <v>19</v>
      </c>
      <c r="T29">
        <v>38</v>
      </c>
      <c r="U29">
        <v>65</v>
      </c>
      <c r="V29">
        <v>40</v>
      </c>
      <c r="W29">
        <v>39</v>
      </c>
      <c r="X29">
        <v>28</v>
      </c>
      <c r="Y29">
        <v>229</v>
      </c>
    </row>
    <row r="30" spans="1:25" x14ac:dyDescent="0.3">
      <c r="H30">
        <f>AREAS((A1:B9,C1:D9,E1:F9))</f>
        <v>3</v>
      </c>
      <c r="L30">
        <v>35</v>
      </c>
      <c r="M30" s="3" t="s">
        <v>185</v>
      </c>
      <c r="N30" t="str" cm="1">
        <f t="array" ref="N30:V32">TRANSPOSE(N21:P29)</f>
        <v>Names</v>
      </c>
      <c r="O30" t="str">
        <v>Pranay</v>
      </c>
      <c r="P30" t="str">
        <v>Ram</v>
      </c>
      <c r="Q30" t="str">
        <v>Rahim</v>
      </c>
      <c r="R30" t="str">
        <v>Kranthi</v>
      </c>
      <c r="S30" t="str">
        <v>Huma</v>
      </c>
      <c r="T30" t="str">
        <v>Divya</v>
      </c>
      <c r="U30" t="str">
        <v>Ravi</v>
      </c>
      <c r="V30" t="str">
        <v>Sharon</v>
      </c>
    </row>
    <row r="31" spans="1:25" x14ac:dyDescent="0.3">
      <c r="L31">
        <v>30</v>
      </c>
      <c r="N31" t="str">
        <v>Maths</v>
      </c>
      <c r="O31">
        <v>65</v>
      </c>
      <c r="P31">
        <v>35</v>
      </c>
      <c r="Q31">
        <v>45</v>
      </c>
      <c r="R31">
        <v>80</v>
      </c>
      <c r="S31">
        <v>56</v>
      </c>
      <c r="T31">
        <v>19</v>
      </c>
      <c r="U31">
        <v>30</v>
      </c>
      <c r="V31">
        <v>23</v>
      </c>
    </row>
    <row r="32" spans="1:25" x14ac:dyDescent="0.3">
      <c r="L32">
        <v>23</v>
      </c>
      <c r="N32" t="str">
        <v>Science</v>
      </c>
      <c r="O32">
        <v>95</v>
      </c>
      <c r="P32">
        <v>65</v>
      </c>
      <c r="Q32">
        <v>55</v>
      </c>
      <c r="R32">
        <v>45</v>
      </c>
      <c r="S32">
        <v>40</v>
      </c>
      <c r="T32">
        <v>38</v>
      </c>
      <c r="U32">
        <v>31</v>
      </c>
      <c r="V32">
        <v>30</v>
      </c>
    </row>
    <row r="33" spans="10:17" x14ac:dyDescent="0.3">
      <c r="L33">
        <v>19</v>
      </c>
      <c r="M33" s="3" t="s">
        <v>186</v>
      </c>
      <c r="N33" t="str" cm="1">
        <f t="array" ref="N33:N41">_xlfn.UNIQUE(B1:B9)</f>
        <v>Maths</v>
      </c>
      <c r="O33" t="str" cm="1">
        <f t="array" ref="O33:O41">_xlfn.UNIQUE(A1:A20)</f>
        <v>Names</v>
      </c>
      <c r="P33" s="3" t="s">
        <v>187</v>
      </c>
      <c r="Q33">
        <f>_xlfn.XMATCH("Sharon",A1:A25,0,-1)</f>
        <v>21</v>
      </c>
    </row>
    <row r="34" spans="10:17" x14ac:dyDescent="0.3">
      <c r="J34" t="str" cm="1">
        <f t="array" ref="J34:J42">_xlfn.UNIQUE(A1:A25)</f>
        <v>Names</v>
      </c>
      <c r="N34">
        <v>35</v>
      </c>
      <c r="O34" t="str">
        <v>Ram</v>
      </c>
      <c r="Q34">
        <f>_xlfn.XMATCH("Huma",A1:A9,0,1)</f>
        <v>7</v>
      </c>
    </row>
    <row r="35" spans="10:17" x14ac:dyDescent="0.3">
      <c r="J35" t="str">
        <v>Ram</v>
      </c>
      <c r="N35">
        <v>45</v>
      </c>
      <c r="O35" t="str">
        <v>Rahim</v>
      </c>
    </row>
    <row r="36" spans="10:17" x14ac:dyDescent="0.3">
      <c r="J36" t="str">
        <v>Rahim</v>
      </c>
      <c r="N36">
        <v>19</v>
      </c>
      <c r="O36" t="str">
        <v>Divya</v>
      </c>
    </row>
    <row r="37" spans="10:17" x14ac:dyDescent="0.3">
      <c r="J37" t="str">
        <v>Divya</v>
      </c>
      <c r="N37">
        <v>23</v>
      </c>
      <c r="O37" t="str">
        <v>Sharon</v>
      </c>
    </row>
    <row r="38" spans="10:17" x14ac:dyDescent="0.3">
      <c r="J38" t="str">
        <v>Sharon</v>
      </c>
      <c r="N38">
        <v>65</v>
      </c>
      <c r="O38" t="str">
        <v>Pranay</v>
      </c>
    </row>
    <row r="39" spans="10:17" x14ac:dyDescent="0.3">
      <c r="J39" t="str">
        <v>Pranay</v>
      </c>
      <c r="N39">
        <v>56</v>
      </c>
      <c r="O39" t="str">
        <v>Huma</v>
      </c>
    </row>
    <row r="40" spans="10:17" x14ac:dyDescent="0.3">
      <c r="J40" t="str">
        <v>Huma</v>
      </c>
      <c r="N40">
        <v>30</v>
      </c>
      <c r="O40" t="str">
        <v>Ravi</v>
      </c>
    </row>
    <row r="41" spans="10:17" x14ac:dyDescent="0.3">
      <c r="J41" t="str">
        <v>Ravi</v>
      </c>
      <c r="N41">
        <v>80</v>
      </c>
      <c r="O41" t="str">
        <v>Kranthi</v>
      </c>
    </row>
    <row r="42" spans="10:17" x14ac:dyDescent="0.3">
      <c r="J42" t="str">
        <v>Kranthi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78611-FB76-4453-B10F-DB827108B7C4}">
  <sheetPr codeName="Sheet9"/>
  <dimension ref="A1:D40"/>
  <sheetViews>
    <sheetView topLeftCell="A14" workbookViewId="0">
      <selection activeCell="C36" sqref="C36"/>
    </sheetView>
  </sheetViews>
  <sheetFormatPr defaultRowHeight="14.4" x14ac:dyDescent="0.3"/>
  <cols>
    <col min="2" max="2" width="10" bestFit="1" customWidth="1"/>
  </cols>
  <sheetData>
    <row r="1" spans="1:3" x14ac:dyDescent="0.3">
      <c r="A1">
        <f ca="1">RANDBETWEEN(0,100)</f>
        <v>68</v>
      </c>
    </row>
    <row r="2" spans="1:3" x14ac:dyDescent="0.3">
      <c r="A2">
        <f t="shared" ref="A2:A21" ca="1" si="0">RANDBETWEEN(0,100)</f>
        <v>13</v>
      </c>
      <c r="B2">
        <v>25</v>
      </c>
      <c r="C2">
        <v>36</v>
      </c>
    </row>
    <row r="3" spans="1:3" x14ac:dyDescent="0.3">
      <c r="A3">
        <f t="shared" ca="1" si="0"/>
        <v>30</v>
      </c>
      <c r="B3">
        <v>20</v>
      </c>
      <c r="C3">
        <v>24</v>
      </c>
    </row>
    <row r="4" spans="1:3" x14ac:dyDescent="0.3">
      <c r="A4">
        <f t="shared" ca="1" si="0"/>
        <v>96</v>
      </c>
      <c r="B4">
        <v>-30</v>
      </c>
      <c r="C4">
        <v>-25</v>
      </c>
    </row>
    <row r="5" spans="1:3" x14ac:dyDescent="0.3">
      <c r="A5">
        <f t="shared" ca="1" si="0"/>
        <v>95</v>
      </c>
      <c r="C5">
        <v>-65</v>
      </c>
    </row>
    <row r="6" spans="1:3" x14ac:dyDescent="0.3">
      <c r="A6">
        <f t="shared" ca="1" si="0"/>
        <v>24</v>
      </c>
      <c r="C6">
        <v>-70</v>
      </c>
    </row>
    <row r="7" spans="1:3" x14ac:dyDescent="0.3">
      <c r="A7">
        <f t="shared" ca="1" si="0"/>
        <v>74</v>
      </c>
      <c r="B7">
        <v>54.356000000000002</v>
      </c>
      <c r="C7">
        <v>-35</v>
      </c>
    </row>
    <row r="8" spans="1:3" x14ac:dyDescent="0.3">
      <c r="A8">
        <f t="shared" ca="1" si="0"/>
        <v>81</v>
      </c>
      <c r="C8">
        <v>65.232429999999994</v>
      </c>
    </row>
    <row r="9" spans="1:3" x14ac:dyDescent="0.3">
      <c r="A9">
        <f t="shared" ca="1" si="0"/>
        <v>86</v>
      </c>
    </row>
    <row r="10" spans="1:3" x14ac:dyDescent="0.3">
      <c r="A10">
        <f t="shared" ca="1" si="0"/>
        <v>7</v>
      </c>
    </row>
    <row r="11" spans="1:3" x14ac:dyDescent="0.3">
      <c r="A11">
        <f t="shared" ca="1" si="0"/>
        <v>96</v>
      </c>
    </row>
    <row r="12" spans="1:3" x14ac:dyDescent="0.3">
      <c r="A12">
        <f t="shared" ca="1" si="0"/>
        <v>82</v>
      </c>
    </row>
    <row r="13" spans="1:3" x14ac:dyDescent="0.3">
      <c r="A13">
        <f t="shared" ca="1" si="0"/>
        <v>80</v>
      </c>
    </row>
    <row r="14" spans="1:3" x14ac:dyDescent="0.3">
      <c r="A14">
        <f t="shared" ca="1" si="0"/>
        <v>50</v>
      </c>
    </row>
    <row r="15" spans="1:3" x14ac:dyDescent="0.3">
      <c r="A15">
        <f t="shared" ca="1" si="0"/>
        <v>9</v>
      </c>
    </row>
    <row r="16" spans="1:3" x14ac:dyDescent="0.3">
      <c r="A16">
        <f t="shared" ca="1" si="0"/>
        <v>89</v>
      </c>
    </row>
    <row r="17" spans="1:4" x14ac:dyDescent="0.3">
      <c r="A17">
        <f t="shared" ca="1" si="0"/>
        <v>50</v>
      </c>
    </row>
    <row r="18" spans="1:4" x14ac:dyDescent="0.3">
      <c r="A18">
        <f t="shared" ca="1" si="0"/>
        <v>34</v>
      </c>
    </row>
    <row r="19" spans="1:4" x14ac:dyDescent="0.3">
      <c r="A19">
        <f t="shared" ca="1" si="0"/>
        <v>3</v>
      </c>
    </row>
    <row r="20" spans="1:4" x14ac:dyDescent="0.3">
      <c r="A20">
        <f t="shared" ca="1" si="0"/>
        <v>1</v>
      </c>
    </row>
    <row r="21" spans="1:4" x14ac:dyDescent="0.3">
      <c r="A21">
        <f t="shared" ca="1" si="0"/>
        <v>22</v>
      </c>
    </row>
    <row r="22" spans="1:4" x14ac:dyDescent="0.3">
      <c r="A22" s="6" t="s">
        <v>188</v>
      </c>
      <c r="B22">
        <f ca="1">SUM(A1:A21)</f>
        <v>1090</v>
      </c>
      <c r="C22">
        <f ca="1">SUM(A1:A21)</f>
        <v>1090</v>
      </c>
      <c r="D22">
        <v>78.325599999999994</v>
      </c>
    </row>
    <row r="23" spans="1:4" x14ac:dyDescent="0.3">
      <c r="A23" s="6" t="s">
        <v>189</v>
      </c>
      <c r="B23">
        <f ca="1">PRODUCT(A1:A3)</f>
        <v>26520</v>
      </c>
      <c r="C23">
        <f ca="1">PRODUCT(A15:A17)</f>
        <v>40050</v>
      </c>
    </row>
    <row r="24" spans="1:4" x14ac:dyDescent="0.3">
      <c r="A24" s="6" t="s">
        <v>190</v>
      </c>
      <c r="B24">
        <f>MOD(B2,B3)</f>
        <v>5</v>
      </c>
      <c r="C24">
        <f>MOD(C2,C3)</f>
        <v>12</v>
      </c>
    </row>
    <row r="25" spans="1:4" x14ac:dyDescent="0.3">
      <c r="A25" s="6" t="s">
        <v>191</v>
      </c>
      <c r="B25">
        <f>QUOTIENT(B2,B3)</f>
        <v>1</v>
      </c>
      <c r="C25">
        <v>1</v>
      </c>
    </row>
    <row r="26" spans="1:4" x14ac:dyDescent="0.3">
      <c r="A26" s="6" t="s">
        <v>192</v>
      </c>
      <c r="B26">
        <f>ABS(B4)</f>
        <v>30</v>
      </c>
      <c r="C26">
        <f>ABS(C4)</f>
        <v>25</v>
      </c>
    </row>
    <row r="27" spans="1:4" x14ac:dyDescent="0.3">
      <c r="A27" s="6" t="s">
        <v>193</v>
      </c>
      <c r="B27">
        <f>POWER(2,3)</f>
        <v>8</v>
      </c>
      <c r="C27">
        <f>POWER(5,2)</f>
        <v>25</v>
      </c>
    </row>
    <row r="28" spans="1:4" x14ac:dyDescent="0.3">
      <c r="A28" s="6" t="s">
        <v>194</v>
      </c>
      <c r="B28">
        <f>INT(B7)</f>
        <v>54</v>
      </c>
      <c r="C28">
        <f>INT(C8)</f>
        <v>65</v>
      </c>
    </row>
    <row r="29" spans="1:4" x14ac:dyDescent="0.3">
      <c r="A29" s="6" t="s">
        <v>195</v>
      </c>
      <c r="B29">
        <f>SQRT(25)</f>
        <v>5</v>
      </c>
      <c r="C29">
        <f>SQRT(565)</f>
        <v>23.769728648009426</v>
      </c>
    </row>
    <row r="30" spans="1:4" x14ac:dyDescent="0.3">
      <c r="A30" s="6" t="s">
        <v>196</v>
      </c>
      <c r="B30">
        <f>PI()</f>
        <v>3.1415926535897931</v>
      </c>
      <c r="C30">
        <f>PI()*4</f>
        <v>12.566370614359172</v>
      </c>
    </row>
    <row r="31" spans="1:4" x14ac:dyDescent="0.3">
      <c r="A31" s="6" t="s">
        <v>197</v>
      </c>
      <c r="B31">
        <f>SIGN(B4)</f>
        <v>-1</v>
      </c>
      <c r="C31">
        <f>SIGN(C3)</f>
        <v>1</v>
      </c>
    </row>
    <row r="32" spans="1:4" x14ac:dyDescent="0.3">
      <c r="A32" s="6" t="s">
        <v>198</v>
      </c>
      <c r="B32">
        <f ca="1">RAND()</f>
        <v>0.25146575767705526</v>
      </c>
      <c r="C32">
        <f ca="1">RAND()</f>
        <v>0.73421347938647141</v>
      </c>
    </row>
    <row r="33" spans="1:3" x14ac:dyDescent="0.3">
      <c r="A33" s="6" t="s">
        <v>199</v>
      </c>
      <c r="B33">
        <f ca="1">RANDBETWEEN(0,200)</f>
        <v>17</v>
      </c>
      <c r="C33">
        <f ca="1">RANDBETWEEN(200,500)</f>
        <v>273</v>
      </c>
    </row>
    <row r="34" spans="1:3" x14ac:dyDescent="0.3">
      <c r="A34" s="6" t="s">
        <v>200</v>
      </c>
      <c r="B34">
        <f>ROUND(C8,2)</f>
        <v>65.23</v>
      </c>
      <c r="C34">
        <f>ROUND(D22,5)</f>
        <v>78.325599999999994</v>
      </c>
    </row>
    <row r="35" spans="1:3" x14ac:dyDescent="0.3">
      <c r="A35" s="6" t="s">
        <v>201</v>
      </c>
      <c r="B35">
        <f>ROUNDUP(C8,2)</f>
        <v>65.240000000000009</v>
      </c>
      <c r="C35">
        <f>ROUNDUP(D22,3)</f>
        <v>78.326000000000008</v>
      </c>
    </row>
    <row r="36" spans="1:3" x14ac:dyDescent="0.3">
      <c r="A36" s="6" t="s">
        <v>202</v>
      </c>
      <c r="B36">
        <f>ROUNDDOWN(C8,2)</f>
        <v>65.23</v>
      </c>
      <c r="C36">
        <f>ROUNDDOWN(D22,3)</f>
        <v>78.325000000000003</v>
      </c>
    </row>
    <row r="37" spans="1:3" x14ac:dyDescent="0.3">
      <c r="A37" s="6" t="s">
        <v>203</v>
      </c>
      <c r="B37">
        <f>EXP(2)</f>
        <v>7.3890560989306504</v>
      </c>
      <c r="C37">
        <f>EXP(1)</f>
        <v>2.7182818284590451</v>
      </c>
    </row>
    <row r="38" spans="1:3" x14ac:dyDescent="0.3">
      <c r="A38" s="6" t="s">
        <v>204</v>
      </c>
      <c r="B38">
        <f>LN(5)</f>
        <v>1.6094379124341003</v>
      </c>
    </row>
    <row r="39" spans="1:3" x14ac:dyDescent="0.3">
      <c r="A39" s="6" t="s">
        <v>205</v>
      </c>
      <c r="B39">
        <f>LOG(10,5)</f>
        <v>1.4306765580733933</v>
      </c>
    </row>
    <row r="40" spans="1:3" x14ac:dyDescent="0.3">
      <c r="A40" s="6" t="s">
        <v>206</v>
      </c>
      <c r="B40">
        <f>TRUNC(C8,0)</f>
        <v>65</v>
      </c>
      <c r="C40">
        <f>TRUNC(C8,1)</f>
        <v>65.2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969CD-EF91-427D-8B41-247614741C7B}">
  <sheetPr codeName="Sheet10"/>
  <dimension ref="A1:B4"/>
  <sheetViews>
    <sheetView workbookViewId="0">
      <selection activeCell="C21" sqref="C21"/>
    </sheetView>
  </sheetViews>
  <sheetFormatPr defaultRowHeight="14.4" x14ac:dyDescent="0.3"/>
  <cols>
    <col min="2" max="2" width="15.44140625" bestFit="1" customWidth="1"/>
  </cols>
  <sheetData>
    <row r="1" spans="1:2" x14ac:dyDescent="0.3">
      <c r="A1" t="s">
        <v>207</v>
      </c>
      <c r="B1" s="7">
        <f>DATE(2025,11,15)</f>
        <v>45976</v>
      </c>
    </row>
    <row r="2" spans="1:2" x14ac:dyDescent="0.3">
      <c r="A2" t="s">
        <v>208</v>
      </c>
      <c r="B2" s="8">
        <f>TIME(14,20,55)</f>
        <v>0.59785879629629635</v>
      </c>
    </row>
    <row r="3" spans="1:2" x14ac:dyDescent="0.3">
      <c r="A3" t="s">
        <v>209</v>
      </c>
      <c r="B3" s="7">
        <f ca="1">TODAY()</f>
        <v>45938</v>
      </c>
    </row>
    <row r="4" spans="1:2" x14ac:dyDescent="0.3">
      <c r="A4" t="s">
        <v>210</v>
      </c>
      <c r="B4" s="9">
        <f ca="1">NOW()</f>
        <v>45938.544500578704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67A55-7080-4DA2-BD67-6CAF396545F0}">
  <sheetPr codeName="Sheet11"/>
  <dimension ref="A1:B7"/>
  <sheetViews>
    <sheetView workbookViewId="0">
      <selection activeCell="B1" sqref="B1"/>
    </sheetView>
  </sheetViews>
  <sheetFormatPr defaultRowHeight="14.4" x14ac:dyDescent="0.3"/>
  <cols>
    <col min="1" max="1" width="12.6640625" bestFit="1" customWidth="1"/>
    <col min="2" max="2" width="16.6640625" bestFit="1" customWidth="1"/>
  </cols>
  <sheetData>
    <row r="1" spans="1:2" x14ac:dyDescent="0.3">
      <c r="A1" t="s">
        <v>211</v>
      </c>
      <c r="B1" t="s">
        <v>214</v>
      </c>
    </row>
    <row r="2" spans="1:2" ht="64.2" x14ac:dyDescent="2.5">
      <c r="A2" t="s">
        <v>213</v>
      </c>
      <c r="B2" s="10">
        <v>78563254</v>
      </c>
    </row>
    <row r="3" spans="1:2" ht="64.2" x14ac:dyDescent="2.5">
      <c r="A3" t="s">
        <v>215</v>
      </c>
      <c r="B3" s="10">
        <v>98541223</v>
      </c>
    </row>
    <row r="4" spans="1:2" ht="64.2" x14ac:dyDescent="2.5">
      <c r="A4" t="s">
        <v>212</v>
      </c>
      <c r="B4" s="10">
        <v>62357789</v>
      </c>
    </row>
    <row r="5" spans="1:2" ht="64.2" x14ac:dyDescent="2.5">
      <c r="A5" t="s">
        <v>216</v>
      </c>
      <c r="B5" s="10">
        <v>23147798</v>
      </c>
    </row>
    <row r="6" spans="1:2" ht="64.2" x14ac:dyDescent="2.5">
      <c r="A6" t="s">
        <v>217</v>
      </c>
      <c r="B6" s="10">
        <v>36589875</v>
      </c>
    </row>
    <row r="7" spans="1:2" ht="64.2" x14ac:dyDescent="2.5">
      <c r="A7" t="s">
        <v>218</v>
      </c>
      <c r="B7" s="10">
        <v>56899874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924C0-9934-4FFF-B68B-0086100DB647}">
  <sheetPr codeName="Sheet12"/>
  <dimension ref="A1:B45"/>
  <sheetViews>
    <sheetView tabSelected="1" workbookViewId="0">
      <selection activeCell="S1" sqref="S1:S1048576"/>
    </sheetView>
  </sheetViews>
  <sheetFormatPr defaultRowHeight="14.4" x14ac:dyDescent="0.3"/>
  <sheetData>
    <row r="1" spans="1:2" x14ac:dyDescent="0.3">
      <c r="A1" t="s">
        <v>219</v>
      </c>
      <c r="B1" t="s">
        <v>226</v>
      </c>
    </row>
    <row r="2" spans="1:2" x14ac:dyDescent="0.3">
      <c r="A2" t="s">
        <v>221</v>
      </c>
      <c r="B2">
        <v>85</v>
      </c>
    </row>
    <row r="3" spans="1:2" x14ac:dyDescent="0.3">
      <c r="A3" t="s">
        <v>222</v>
      </c>
      <c r="B3">
        <v>70</v>
      </c>
    </row>
    <row r="4" spans="1:2" x14ac:dyDescent="0.3">
      <c r="A4" t="s">
        <v>223</v>
      </c>
      <c r="B4">
        <v>60</v>
      </c>
    </row>
    <row r="5" spans="1:2" x14ac:dyDescent="0.3">
      <c r="A5" t="s">
        <v>224</v>
      </c>
      <c r="B5">
        <v>65</v>
      </c>
    </row>
    <row r="6" spans="1:2" x14ac:dyDescent="0.3">
      <c r="A6" t="s">
        <v>225</v>
      </c>
      <c r="B6">
        <v>75</v>
      </c>
    </row>
    <row r="23" spans="1:2" x14ac:dyDescent="0.3">
      <c r="A23" t="s">
        <v>227</v>
      </c>
      <c r="B23" t="s">
        <v>220</v>
      </c>
    </row>
    <row r="24" spans="1:2" x14ac:dyDescent="0.3">
      <c r="A24" t="s">
        <v>228</v>
      </c>
      <c r="B24">
        <v>80</v>
      </c>
    </row>
    <row r="25" spans="1:2" x14ac:dyDescent="0.3">
      <c r="A25" t="s">
        <v>229</v>
      </c>
      <c r="B25">
        <v>70</v>
      </c>
    </row>
    <row r="26" spans="1:2" x14ac:dyDescent="0.3">
      <c r="A26" t="s">
        <v>230</v>
      </c>
      <c r="B26">
        <v>65</v>
      </c>
    </row>
    <row r="27" spans="1:2" x14ac:dyDescent="0.3">
      <c r="A27" t="s">
        <v>231</v>
      </c>
      <c r="B27">
        <v>100</v>
      </c>
    </row>
    <row r="28" spans="1:2" x14ac:dyDescent="0.3">
      <c r="A28" t="s">
        <v>232</v>
      </c>
      <c r="B28">
        <v>85</v>
      </c>
    </row>
    <row r="40" spans="1:2" x14ac:dyDescent="0.3">
      <c r="A40" t="s">
        <v>233</v>
      </c>
      <c r="B40" t="s">
        <v>234</v>
      </c>
    </row>
    <row r="41" spans="1:2" x14ac:dyDescent="0.3">
      <c r="A41" t="s">
        <v>235</v>
      </c>
      <c r="B41">
        <v>200</v>
      </c>
    </row>
    <row r="42" spans="1:2" x14ac:dyDescent="0.3">
      <c r="A42" t="s">
        <v>236</v>
      </c>
      <c r="B42">
        <v>350</v>
      </c>
    </row>
    <row r="43" spans="1:2" x14ac:dyDescent="0.3">
      <c r="A43" t="s">
        <v>237</v>
      </c>
      <c r="B43">
        <v>400</v>
      </c>
    </row>
    <row r="44" spans="1:2" x14ac:dyDescent="0.3">
      <c r="A44" t="s">
        <v>238</v>
      </c>
      <c r="B44">
        <v>450</v>
      </c>
    </row>
    <row r="45" spans="1:2" x14ac:dyDescent="0.3">
      <c r="A45" t="s">
        <v>239</v>
      </c>
      <c r="B45">
        <v>120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Sheet2</vt:lpstr>
      <vt:lpstr>Practice </vt:lpstr>
      <vt:lpstr>Practice Sheet</vt:lpstr>
      <vt:lpstr>Formulas</vt:lpstr>
      <vt:lpstr>19-09</vt:lpstr>
      <vt:lpstr>Formu</vt:lpstr>
      <vt:lpstr>Lookup F</vt:lpstr>
      <vt:lpstr>Maths F</vt:lpstr>
      <vt:lpstr>time F</vt:lpstr>
      <vt:lpstr>Barcode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</dc:creator>
  <cp:lastModifiedBy>Ibrahim</cp:lastModifiedBy>
  <dcterms:created xsi:type="dcterms:W3CDTF">2025-09-17T05:35:33Z</dcterms:created>
  <dcterms:modified xsi:type="dcterms:W3CDTF">2025-10-08T07:34:05Z</dcterms:modified>
</cp:coreProperties>
</file>