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154" documentId="8_{8D6B927D-3AE9-4107-9B67-D6563AA44E37}" xr6:coauthVersionLast="47" xr6:coauthVersionMax="47" xr10:uidLastSave="{5132AF92-BB3D-45F0-B3AD-F011C28EFEDA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<sst xmlns="http://schemas.openxmlformats.org/spreadsheetml/2006/main" count="49" uniqueCount="37">
  <si>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</si>
  <si>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</si>
  <si>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</si>
  <si>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</si>
  <si>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</si>
  <si>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</si>
  <si>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</si>
  <si>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</si>
  <si>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</si>
  <si>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</si>
  <si>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</si>
  <si>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</si>
  <si>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</si>
  <si>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</si>
  <si>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</si>
  <si>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</si>
  <si>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</si>
  <si>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</si>
  <si>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</si>
  <si>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</si>
  <si>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</si>
  <si>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(3TB) for /scratch/prj/powell_telomeres (IN01718727)</t>
  </si>
  <si>
    <t>RE20115</t>
  </si>
  <si>
    <t>This is the K-Fin Account Code that is used to credit to the Research Facility Activity Code (negative figure)</t>
  </si>
  <si>
    <t>e-Research Cloud (56 vCPUs or 56 GB RAM)</t>
  </si>
  <si>
    <t>RE21289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</si>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</sst>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F13" sqref="F13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4" t="s">
        <v>0</v>
      </c>
      <c r="B1" s="44"/>
      <c r="C1" s="44"/>
      <c r="D1" s="44"/>
      <c r="E1" s="44"/>
      <c r="F1" s="44"/>
      <c r="G1" s="44"/>
      <c r="H1" s="44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6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6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6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6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6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6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7" t="s">
        <v>18</v>
      </c>
      <c r="K11" s="7"/>
    </row>
    <row r="12" spans="1:11">
      <c r="C12" s="3"/>
      <c r="D12" s="3"/>
      <c r="E12" s="3"/>
      <c r="G12" s="25"/>
      <c r="H12" s="47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150</v>
      </c>
      <c r="D16" s="32">
        <v>4213</v>
      </c>
      <c r="E16" s="33" t="s">
        <v>22</v>
      </c>
      <c r="G16" s="28"/>
      <c r="H16" s="48" t="s">
        <v>23</v>
      </c>
      <c r="I16" s="7"/>
      <c r="J16" s="7"/>
      <c r="K16" s="7"/>
    </row>
    <row r="17" spans="2:12">
      <c r="B17" s="34" t="str">
        <f>B16</f>
        <v>e-Research Storage (3TB) for /scratch/prj/powell_telomeres (IN01718727)</v>
      </c>
      <c r="C17" s="34">
        <f>-1*C16</f>
        <v>-150</v>
      </c>
      <c r="D17" s="35">
        <v>4113</v>
      </c>
      <c r="E17" s="36" t="str">
        <f>$G$5</f>
        <v>AC123454</v>
      </c>
      <c r="G17" s="28"/>
      <c r="H17" s="48"/>
      <c r="I17" s="7"/>
      <c r="J17" s="7"/>
      <c r="K17" s="7"/>
    </row>
    <row r="18" spans="2:12">
      <c r="B18" s="30" t="s">
        <v>24</v>
      </c>
      <c r="C18" s="31">
        <v>990.08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e-Research Cloud (56 vCPUs or 56 GB RAM)</v>
      </c>
      <c r="C19" s="34">
        <f t="shared" ref="C19" si="1">-1*C18</f>
        <v>-990.08</v>
      </c>
      <c r="D19" s="35">
        <v>4113</v>
      </c>
      <c r="E19" s="36" t="str">
        <f>$G$5</f>
        <v>AC123454</v>
      </c>
      <c r="I19" s="7"/>
      <c r="J19" s="7"/>
      <c r="K19" s="7"/>
    </row>
    <row r="20" spans="2:12">
      <c r="B20" s="30"/>
      <c r="C20" s="31"/>
      <c r="D20" s="32">
        <v>4213</v>
      </c>
      <c r="E20" s="33"/>
      <c r="G20" s="37">
        <f>SUM(C16,C18,C20,C22,C24,C26,C28,C30,C32,C34,C36,C38,C40,C42,C44,C46,C48,C50,C52,C54,C56,C58,C60,C62,C64,C66,C68,C70,C72,C74,C76,C78,C80,C82,C84,C86,C88,C90,C92,C94,C96,C98,C100)</f>
        <v>1140.08</v>
      </c>
      <c r="H20" s="3" t="s">
        <v>26</v>
      </c>
      <c r="I20" s="7"/>
      <c r="J20" s="7"/>
      <c r="K20" s="7"/>
    </row>
    <row r="21" spans="2:12" ht="16.5" thickBot="1">
      <c r="B21" s="34">
        <f t="shared" ref="B21" si="2">B20</f>
        <v>0</v>
      </c>
      <c r="C21" s="34">
        <f t="shared" ref="C21" si="3">-1*C20</f>
        <v>0</v>
      </c>
      <c r="D21" s="35">
        <v>4113</v>
      </c>
      <c r="E21" s="36" t="str">
        <f>$G$5</f>
        <v>AC123454</v>
      </c>
    </row>
    <row r="22" spans="2:12" ht="15.95" customHeight="1" thickBot="1">
      <c r="B22" s="30"/>
      <c r="C22" s="31"/>
      <c r="D22" s="32">
        <v>4213</v>
      </c>
      <c r="E22" s="33"/>
      <c r="G22" s="37">
        <f>SUM(C16:C101)</f>
        <v>0</v>
      </c>
      <c r="H22" s="3" t="s">
        <v>27</v>
      </c>
    </row>
    <row r="23" spans="2:12">
      <c r="B23" s="34">
        <f t="shared" ref="B23" si="4">B22</f>
        <v>0</v>
      </c>
      <c r="C23" s="34">
        <f t="shared" ref="C23" si="5">-1*C22</f>
        <v>0</v>
      </c>
      <c r="D23" s="35">
        <v>4113</v>
      </c>
      <c r="E23" s="36" t="str">
        <f>$G$5</f>
        <v>AC123454</v>
      </c>
    </row>
    <row r="24" spans="2:12" ht="15.95" customHeight="1">
      <c r="B24" s="30"/>
      <c r="C24" s="31"/>
      <c r="D24" s="32">
        <v>4213</v>
      </c>
      <c r="E24" s="33"/>
      <c r="F24"/>
      <c r="G24" s="49" t="s">
        <v>28</v>
      </c>
      <c r="H24" s="49"/>
      <c r="K24"/>
      <c r="L24"/>
    </row>
    <row r="25" spans="2:12">
      <c r="B25" s="34">
        <f t="shared" ref="B25" si="6">B24</f>
        <v>0</v>
      </c>
      <c r="C25" s="34">
        <f t="shared" ref="C25" si="7">-1*C24</f>
        <v>0</v>
      </c>
      <c r="D25" s="35">
        <v>4113</v>
      </c>
      <c r="E25" s="36" t="str">
        <f>$G$5</f>
        <v>AC123454</v>
      </c>
      <c r="G25" s="49"/>
      <c r="H25" s="49"/>
    </row>
    <row r="26" spans="2:12">
      <c r="B26" s="30"/>
      <c r="C26" s="31"/>
      <c r="D26" s="32">
        <v>4213</v>
      </c>
      <c r="E26" s="33"/>
      <c r="G26" s="49"/>
      <c r="H26" s="49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AC123454</v>
      </c>
      <c r="G27" s="49"/>
      <c r="H27" s="49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AC123454</v>
      </c>
    </row>
    <row r="103" spans="2:5">
      <c r="B103" s="45" t="s">
        <v>29</v>
      </c>
      <c r="C103" s="45"/>
      <c r="D103" s="45"/>
      <c r="E103" s="45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30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31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RE20115</v>
      </c>
      <c r="J2" s="41">
        <f>'Enter Recharges Here'!C16</f>
        <v>150</v>
      </c>
      <c r="K2" s="42" t="str">
        <f>'Enter Recharges Here'!B16</f>
        <v>e-Research Storage (3TB) for /scratch/prj/powell_telomeres (IN01718727)</v>
      </c>
      <c r="M2" s="38">
        <f>'Enter Recharges Here'!G20</f>
        <v>1140.08</v>
      </c>
      <c r="N2" s="1" t="s">
        <v>32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-150</v>
      </c>
      <c r="K3" s="42" t="str">
        <f>'Enter Recharges Here'!B17</f>
        <v>e-Research Storage (3TB) for /scratch/prj/powell_telomeres (IN01718727)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RE21289</v>
      </c>
      <c r="J4" s="41">
        <f>'Enter Recharges Here'!C18</f>
        <v>990.08</v>
      </c>
      <c r="K4" s="42" t="str">
        <f>'Enter Recharges Here'!B18</f>
        <v>e-Research Cloud (56 vCPUs or 56 GB RAM)</v>
      </c>
      <c r="M4" s="38">
        <f>SUM(J2,J4,J6,J8,J10,J12,J14,J16,J18,J20,J22,J24,J26,J28,J30,J32,J34,J36,J38,J40,J42,J44,J46,J48,J50,J52,J54,J56,J58,J60,J62,J64,J66,J68,J70,J72,J74,J76,J78,J80,J82,J84,J86)</f>
        <v>1140.08</v>
      </c>
      <c r="N4" s="1" t="s">
        <v>33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-990.08</v>
      </c>
      <c r="K5" s="42" t="str">
        <f>'Enter Recharges Here'!B19</f>
        <v>e-Research Cloud (56 vCPUs or 56 GB RAM)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34</v>
      </c>
      <c r="N6" s="39" t="s">
        <v>35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0</v>
      </c>
      <c r="K9" s="42">
        <f>'Enter Recharges Here'!B23</f>
        <v>0</v>
      </c>
      <c r="M9" s="50" t="s">
        <v>36</v>
      </c>
      <c r="N9" s="50"/>
      <c r="O9" s="50"/>
      <c r="P9" s="50"/>
      <c r="Q9" s="50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0"/>
      <c r="N10" s="50"/>
      <c r="O10" s="50"/>
      <c r="P10" s="50"/>
      <c r="Q10" s="50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CDBE1F-656A-4D03-A8CE-D057015BFB00}"/>
</file>

<file path=customXml/itemProps2.xml><?xml version="1.0" encoding="utf-8"?>
<ds:datastoreItem xmlns:ds="http://schemas.openxmlformats.org/officeDocument/2006/customXml" ds:itemID="{ABC75A4A-B3D2-4755-9A9F-46C0EE907D0F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Stuart Morrison</cp:lastModifiedBy>
  <cp:revision/>
  <dcterms:created xsi:type="dcterms:W3CDTF">2021-02-09T17:01:49Z</dcterms:created>
  <dcterms:modified xsi:type="dcterms:W3CDTF">2023-03-06T09:30:20Z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