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432" documentId="13_ncr:1_{72E387D6-C088-4D8C-B66F-E3AE6A22D780}" xr6:coauthVersionLast="47" xr6:coauthVersionMax="47" xr10:uidLastSave="{85BD321D-E252-402A-B3CF-B6E99B293062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5" i="1"/>
  <c r="B35" i="1"/>
  <c r="E17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C23" i="1"/>
  <c r="J9" i="2" s="1"/>
  <c r="K11" i="2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<sst xmlns="http://schemas.openxmlformats.org/spreadsheetml/2006/main" count="57" uniqueCount="43">
  <si>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</si>
  <si>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</si>
  <si>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</si>
  <si>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</si>
  <si>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</si>
  <si>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</si>
  <si>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</si>
  <si>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</si>
  <si>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</si>
  <si>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</si>
  <si>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</si>
  <si>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</si>
  <si>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</si>
  <si>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</si>
  <si>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</si>
  <si>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</si>
  <si>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</si>
  <si>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</si>
  <si>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</si>
  <si>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</si>
  <si>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</si>
  <si>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HPC scratch (1TB) for er_grp_morty (5 years)</t>
  </si>
  <si>
    <t>RE20590</t>
  </si>
  <si>
    <t>This is the K-Fin Account Code that is used to credit to the Research Facility Activity Code (negative figure)</t>
  </si>
  <si>
    <t>HPC scratch (1TB) for er_prj_victor (1 year)</t>
  </si>
  <si>
    <t>TS11381</t>
  </si>
  <si>
    <t>HPC scratch (1TB) for er_prj_myechild (1 year)</t>
  </si>
  <si>
    <t>Check 1: Should equal total of requested recharges</t>
  </si>
  <si>
    <t>DH:RDS extra 5TB for prj_cb_lymphnode (1 year) - 10TB total</t>
  </si>
  <si>
    <t>AC12012</t>
  </si>
  <si>
    <t>Check 2: Should equal '0.00' (debits and credits are equal)</t>
  </si>
  <si>
    <t>DH:Payment for storage for Jordana Bell (DTR) allocation (RDS + scratch + archive) to start in Q2 2024</t>
  </si>
  <si>
    <t>RE16861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</si>
  <si>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</si>
  <si>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HPC scratch (1TB) for er_prj_cb_lymphnode (1 year)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</si>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</sst>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10" zoomScale="90" zoomScaleNormal="90" workbookViewId="0">
      <selection activeCell="A14" sqref="A14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54" t="s">
        <v>0</v>
      </c>
      <c r="B1" s="54"/>
      <c r="C1" s="54"/>
      <c r="D1" s="54"/>
      <c r="E1" s="54"/>
      <c r="F1" s="54"/>
      <c r="G1" s="54"/>
      <c r="H1" s="54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56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56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56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56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56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56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7" t="s">
        <v>18</v>
      </c>
      <c r="K11" s="7"/>
    </row>
    <row r="12" spans="1:11">
      <c r="C12" s="3"/>
      <c r="D12" s="3"/>
      <c r="E12" s="3"/>
      <c r="G12" s="25"/>
      <c r="H12" s="57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250</v>
      </c>
      <c r="D16" s="32"/>
      <c r="E16" s="44" t="s">
        <v>22</v>
      </c>
      <c r="G16" s="28"/>
      <c r="H16" s="58" t="s">
        <v>23</v>
      </c>
      <c r="I16" s="7"/>
      <c r="J16" s="7"/>
      <c r="K16" s="7"/>
    </row>
    <row r="17" spans="2:12">
      <c r="B17" s="34" t="str">
        <f>B16</f>
        <v>HPC scratch (1TB) for er_grp_morty (5 years)</v>
      </c>
      <c r="C17" s="34">
        <f>-1*C16</f>
        <v>-250</v>
      </c>
      <c r="D17" s="35">
        <v>4113</v>
      </c>
      <c r="E17" s="36" t="str">
        <f>$G$5</f>
        <v>PS13596</v>
      </c>
      <c r="G17" s="28"/>
      <c r="H17" s="58"/>
      <c r="I17" s="7"/>
      <c r="J17" s="7"/>
      <c r="K17" s="7"/>
    </row>
    <row r="18" spans="2:12">
      <c r="B18" s="30" t="s">
        <v>24</v>
      </c>
      <c r="C18" s="31">
        <v>50</v>
      </c>
      <c r="D18" s="32"/>
      <c r="E18" s="53" t="s">
        <v>25</v>
      </c>
      <c r="F18" s="50"/>
      <c r="I18" s="7"/>
      <c r="J18" s="7"/>
      <c r="K18" s="7"/>
    </row>
    <row r="19" spans="2:12" ht="16.5" thickBot="1">
      <c r="B19" s="34" t="str">
        <f t="shared" ref="B19" si="0">B18</f>
        <v>HPC scratch (1TB) for er_prj_victor (1 year)</v>
      </c>
      <c r="C19" s="34">
        <f t="shared" ref="C19" si="1">-1*C18</f>
        <v>-50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50</v>
      </c>
      <c r="D20" s="32"/>
      <c r="E20" s="33" t="s">
        <v>25</v>
      </c>
      <c r="G20" s="37">
        <f>SUM(C16,C18,C20,C22,C24,C26,C28,C30,C32,C34,C36,C38,C40,C42,C44,C46,C48,C50,C52,C54,C56,C58,C60,C62,C64,C66,C68,C70,C72,C74,C76,C78,C80,C82,C84,C86,C88,C90,C92,C94,C96,C98,C100)</f>
        <v>15650</v>
      </c>
      <c r="H20" s="3" t="s">
        <v>27</v>
      </c>
      <c r="I20" s="7"/>
      <c r="J20" s="7"/>
      <c r="K20" s="7"/>
    </row>
    <row r="21" spans="2:12" ht="16.5" thickBot="1">
      <c r="B21" s="45" t="str">
        <f t="shared" ref="B21" si="2">B20</f>
        <v>HPC scratch (1TB) for er_prj_myechild (1 year)</v>
      </c>
      <c r="C21" s="34">
        <f t="shared" ref="C21" si="3">-1*C20</f>
        <v>-50</v>
      </c>
      <c r="D21" s="35">
        <v>4113</v>
      </c>
      <c r="E21" s="48" t="str">
        <f>$G$5</f>
        <v>PS13596</v>
      </c>
    </row>
    <row r="22" spans="2:12" ht="15.95" customHeight="1" thickBot="1">
      <c r="B22" s="30" t="s">
        <v>28</v>
      </c>
      <c r="C22" s="52">
        <v>250</v>
      </c>
      <c r="D22" s="47"/>
      <c r="E22" s="51" t="s">
        <v>29</v>
      </c>
      <c r="G22" s="37">
        <f>SUM(C16:C101)</f>
        <v>0</v>
      </c>
      <c r="H22" s="3" t="s">
        <v>30</v>
      </c>
    </row>
    <row r="23" spans="2:12">
      <c r="B23" s="46" t="str">
        <f>B22</f>
        <v>DH:RDS extra 5TB for prj_cb_lymphnode (1 year) - 10TB total</v>
      </c>
      <c r="C23" s="34">
        <f t="shared" ref="C23" si="4">-1*C22</f>
        <v>-250</v>
      </c>
      <c r="D23" s="35">
        <v>4113</v>
      </c>
      <c r="E23" s="49" t="str">
        <f>$G$5</f>
        <v>PS13596</v>
      </c>
    </row>
    <row r="24" spans="2:12" ht="15.95" customHeight="1">
      <c r="B24" s="30" t="s">
        <v>31</v>
      </c>
      <c r="C24" s="31">
        <v>15000</v>
      </c>
      <c r="D24" s="32"/>
      <c r="E24" s="33" t="s">
        <v>32</v>
      </c>
      <c r="F24"/>
      <c r="G24" s="59" t="s">
        <v>33</v>
      </c>
      <c r="H24" s="59"/>
      <c r="K24"/>
      <c r="L24"/>
    </row>
    <row r="25" spans="2:12">
      <c r="B25" s="34" t="str">
        <f>B24</f>
        <v>DH:Payment for storage for Jordana Bell (DTR) allocation (RDS + scratch + archive) to start in Q2 2024</v>
      </c>
      <c r="C25" s="34">
        <f t="shared" ref="C25" si="5">-1*C24</f>
        <v>-15000</v>
      </c>
      <c r="D25" s="35">
        <v>4113</v>
      </c>
      <c r="E25" s="36" t="str">
        <f>$G$5</f>
        <v>PS13596</v>
      </c>
      <c r="G25" s="59"/>
      <c r="H25" s="59"/>
    </row>
    <row r="26" spans="2:12">
      <c r="B26" s="30" t="s">
        <v>34</v>
      </c>
      <c r="C26" s="31">
        <v>50</v>
      </c>
      <c r="D26" s="32"/>
      <c r="E26" s="33" t="s">
        <v>29</v>
      </c>
      <c r="G26" s="59"/>
      <c r="H26" s="59"/>
    </row>
    <row r="27" spans="2:12">
      <c r="B27" s="34" t="str">
        <f t="shared" ref="B27" si="6">B26</f>
        <v>HPC scratch (1TB) for er_prj_cb_lymphnode (1 year)</v>
      </c>
      <c r="C27" s="34">
        <f t="shared" ref="C27" si="7">-1*C26</f>
        <v>-50</v>
      </c>
      <c r="D27" s="35">
        <v>4113</v>
      </c>
      <c r="E27" s="36" t="str">
        <f>$G$5</f>
        <v>PS13596</v>
      </c>
      <c r="G27" s="59"/>
      <c r="H27" s="59"/>
    </row>
    <row r="28" spans="2:12">
      <c r="B28" s="30"/>
      <c r="C28" s="31"/>
      <c r="D28" s="32"/>
      <c r="E28" s="33"/>
    </row>
    <row r="29" spans="2:12">
      <c r="B29" s="34">
        <f t="shared" ref="B29" si="8">B28</f>
        <v>0</v>
      </c>
      <c r="C29" s="34">
        <f t="shared" ref="C29" si="9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/>
      <c r="E30" s="33"/>
    </row>
    <row r="31" spans="2:12">
      <c r="B31" s="34">
        <f t="shared" ref="B31" si="10">B30</f>
        <v>0</v>
      </c>
      <c r="C31" s="34">
        <f t="shared" ref="C31" si="11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/>
      <c r="E32" s="33"/>
    </row>
    <row r="33" spans="2:5">
      <c r="B33" s="34">
        <f t="shared" ref="B33" si="12">B32</f>
        <v>0</v>
      </c>
      <c r="C33" s="34">
        <f t="shared" ref="C33" si="13">-1*C32</f>
        <v>0</v>
      </c>
      <c r="D33" s="35">
        <v>4113</v>
      </c>
      <c r="E33" s="36" t="str">
        <f>$G$5</f>
        <v>PS13596</v>
      </c>
    </row>
    <row r="34" spans="2:5">
      <c r="B34" s="43"/>
      <c r="C34" s="31"/>
      <c r="D34" s="32"/>
      <c r="E34" s="33"/>
    </row>
    <row r="35" spans="2:5">
      <c r="B35" s="34">
        <f>B34</f>
        <v>0</v>
      </c>
      <c r="C35" s="34">
        <f t="shared" ref="C35" si="14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/>
      <c r="E36" s="33"/>
    </row>
    <row r="37" spans="2:5">
      <c r="B37" s="34">
        <f t="shared" ref="B37" si="15">B36</f>
        <v>0</v>
      </c>
      <c r="C37" s="34">
        <f t="shared" ref="C37" si="16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/>
      <c r="E38" s="33"/>
    </row>
    <row r="39" spans="2:5">
      <c r="B39" s="34">
        <f t="shared" ref="B39" si="17">B38</f>
        <v>0</v>
      </c>
      <c r="C39" s="34">
        <f t="shared" ref="C39" si="18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/>
      <c r="E40" s="33"/>
    </row>
    <row r="41" spans="2:5">
      <c r="B41" s="34">
        <f t="shared" ref="B41" si="19">B40</f>
        <v>0</v>
      </c>
      <c r="C41" s="34">
        <f t="shared" ref="C41" si="20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/>
      <c r="E42" s="33"/>
    </row>
    <row r="43" spans="2:5">
      <c r="B43" s="34">
        <f t="shared" ref="B43" si="21">B42</f>
        <v>0</v>
      </c>
      <c r="C43" s="34">
        <f t="shared" ref="C43" si="22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/>
      <c r="E44" s="33"/>
    </row>
    <row r="45" spans="2:5">
      <c r="B45" s="34">
        <f t="shared" ref="B45" si="23">B44</f>
        <v>0</v>
      </c>
      <c r="C45" s="34">
        <f t="shared" ref="C45" si="24">-1*C44</f>
        <v>0</v>
      </c>
      <c r="D45" s="35">
        <v>4113</v>
      </c>
      <c r="E45" s="36" t="str">
        <f t="shared" ref="E45" si="25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6">B46</f>
        <v>0</v>
      </c>
      <c r="C47" s="34">
        <f t="shared" ref="C47" si="27">-1*C46</f>
        <v>0</v>
      </c>
      <c r="D47" s="35">
        <v>4113</v>
      </c>
      <c r="E47" s="36" t="str">
        <f t="shared" ref="E47" si="28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29">B48</f>
        <v>0</v>
      </c>
      <c r="C49" s="34">
        <f t="shared" ref="C49" si="30">-1*C48</f>
        <v>0</v>
      </c>
      <c r="D49" s="35">
        <v>4113</v>
      </c>
      <c r="E49" s="36" t="str">
        <f t="shared" ref="E49" si="31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2">B50</f>
        <v>0</v>
      </c>
      <c r="C51" s="34">
        <f t="shared" ref="C51" si="33">-1*C50</f>
        <v>0</v>
      </c>
      <c r="D51" s="35">
        <v>4113</v>
      </c>
      <c r="E51" s="36" t="str">
        <f t="shared" ref="E51" si="34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5">B52</f>
        <v>0</v>
      </c>
      <c r="C53" s="34">
        <f t="shared" ref="C53" si="36">-1*C52</f>
        <v>0</v>
      </c>
      <c r="D53" s="35">
        <v>4113</v>
      </c>
      <c r="E53" s="36" t="str">
        <f t="shared" ref="E53" si="37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8">B54</f>
        <v>0</v>
      </c>
      <c r="C55" s="34">
        <f t="shared" ref="C55" si="39">-1*C54</f>
        <v>0</v>
      </c>
      <c r="D55" s="35">
        <v>4113</v>
      </c>
      <c r="E55" s="36" t="str">
        <f t="shared" ref="E55" si="40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1">B56</f>
        <v>0</v>
      </c>
      <c r="C57" s="34">
        <f t="shared" ref="C57" si="42">-1*C56</f>
        <v>0</v>
      </c>
      <c r="D57" s="35">
        <v>4113</v>
      </c>
      <c r="E57" s="36" t="str">
        <f t="shared" ref="E57" si="43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4">B58</f>
        <v>0</v>
      </c>
      <c r="C59" s="34">
        <f t="shared" ref="C59" si="45">-1*C58</f>
        <v>0</v>
      </c>
      <c r="D59" s="35">
        <v>4113</v>
      </c>
      <c r="E59" s="36" t="str">
        <f t="shared" ref="E59" si="46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7">B60</f>
        <v>0</v>
      </c>
      <c r="C61" s="34">
        <f t="shared" ref="C61" si="48">-1*C60</f>
        <v>0</v>
      </c>
      <c r="D61" s="35">
        <v>4113</v>
      </c>
      <c r="E61" s="36" t="str">
        <f t="shared" ref="E61" si="49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0">B62</f>
        <v>0</v>
      </c>
      <c r="C63" s="34">
        <f t="shared" ref="C63" si="51">-1*C62</f>
        <v>0</v>
      </c>
      <c r="D63" s="35">
        <v>4113</v>
      </c>
      <c r="E63" s="36" t="str">
        <f t="shared" ref="E63" si="52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3">B64</f>
        <v>0</v>
      </c>
      <c r="C65" s="34">
        <f t="shared" ref="C65" si="54">-1*C64</f>
        <v>0</v>
      </c>
      <c r="D65" s="35">
        <v>4113</v>
      </c>
      <c r="E65" s="36" t="str">
        <f t="shared" ref="E65" si="55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6">B66</f>
        <v>0</v>
      </c>
      <c r="C67" s="34">
        <f t="shared" ref="C67" si="57">-1*C66</f>
        <v>0</v>
      </c>
      <c r="D67" s="35">
        <v>4113</v>
      </c>
      <c r="E67" s="36" t="str">
        <f t="shared" ref="E67" si="58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59">B68</f>
        <v>0</v>
      </c>
      <c r="C69" s="34">
        <f t="shared" ref="C69" si="60">-1*C68</f>
        <v>0</v>
      </c>
      <c r="D69" s="35">
        <v>4113</v>
      </c>
      <c r="E69" s="36" t="str">
        <f t="shared" ref="E69" si="61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2">B70</f>
        <v>0</v>
      </c>
      <c r="C71" s="34">
        <f t="shared" ref="C71" si="63">-1*C70</f>
        <v>0</v>
      </c>
      <c r="D71" s="35">
        <v>4113</v>
      </c>
      <c r="E71" s="36" t="str">
        <f t="shared" ref="E71" si="64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5">B72</f>
        <v>0</v>
      </c>
      <c r="C73" s="34">
        <f t="shared" ref="C73" si="66">-1*C72</f>
        <v>0</v>
      </c>
      <c r="D73" s="35">
        <v>4113</v>
      </c>
      <c r="E73" s="36" t="str">
        <f t="shared" ref="E73" si="67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8">B74</f>
        <v>0</v>
      </c>
      <c r="C75" s="34">
        <f t="shared" ref="C75" si="69">-1*C74</f>
        <v>0</v>
      </c>
      <c r="D75" s="35">
        <v>4113</v>
      </c>
      <c r="E75" s="36" t="str">
        <f t="shared" ref="E75" si="70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1">B76</f>
        <v>0</v>
      </c>
      <c r="C77" s="34">
        <f t="shared" ref="C77" si="72">-1*C76</f>
        <v>0</v>
      </c>
      <c r="D77" s="35">
        <v>4113</v>
      </c>
      <c r="E77" s="36" t="str">
        <f t="shared" ref="E77" si="73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4">B78</f>
        <v>0</v>
      </c>
      <c r="C79" s="34">
        <f t="shared" ref="C79" si="75">-1*C78</f>
        <v>0</v>
      </c>
      <c r="D79" s="35">
        <v>4113</v>
      </c>
      <c r="E79" s="36" t="str">
        <f t="shared" ref="E79" si="76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7">B80</f>
        <v>0</v>
      </c>
      <c r="C81" s="34">
        <f t="shared" ref="C81" si="78">-1*C80</f>
        <v>0</v>
      </c>
      <c r="D81" s="35">
        <v>4113</v>
      </c>
      <c r="E81" s="36" t="str">
        <f t="shared" ref="E81" si="79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0">B82</f>
        <v>0</v>
      </c>
      <c r="C83" s="34">
        <f t="shared" ref="C83" si="81">-1*C82</f>
        <v>0</v>
      </c>
      <c r="D83" s="35">
        <v>4113</v>
      </c>
      <c r="E83" s="36" t="str">
        <f t="shared" ref="E83" si="82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3">B84</f>
        <v>0</v>
      </c>
      <c r="C85" s="34">
        <f t="shared" ref="C85" si="84">-1*C84</f>
        <v>0</v>
      </c>
      <c r="D85" s="35">
        <v>4113</v>
      </c>
      <c r="E85" s="36" t="str">
        <f t="shared" ref="E85" si="85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6">B86</f>
        <v>0</v>
      </c>
      <c r="C87" s="34">
        <f t="shared" ref="C87" si="87">-1*C86</f>
        <v>0</v>
      </c>
      <c r="D87" s="35">
        <v>4113</v>
      </c>
      <c r="E87" s="36" t="str">
        <f t="shared" ref="E87" si="88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89">B88</f>
        <v>0</v>
      </c>
      <c r="C89" s="34">
        <f t="shared" ref="C89" si="90">-1*C88</f>
        <v>0</v>
      </c>
      <c r="D89" s="35">
        <v>4113</v>
      </c>
      <c r="E89" s="36" t="str">
        <f t="shared" ref="E89" si="91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2">B90</f>
        <v>0</v>
      </c>
      <c r="C91" s="34">
        <f t="shared" ref="C91" si="93">-1*C90</f>
        <v>0</v>
      </c>
      <c r="D91" s="35">
        <v>4113</v>
      </c>
      <c r="E91" s="36" t="str">
        <f t="shared" ref="E91" si="94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5">B92</f>
        <v>0</v>
      </c>
      <c r="C93" s="34">
        <f t="shared" ref="C93" si="96">-1*C92</f>
        <v>0</v>
      </c>
      <c r="D93" s="35">
        <v>4113</v>
      </c>
      <c r="E93" s="36" t="str">
        <f t="shared" ref="E93" si="97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8">B94</f>
        <v>0</v>
      </c>
      <c r="C95" s="34">
        <f t="shared" ref="C95" si="99">-1*C94</f>
        <v>0</v>
      </c>
      <c r="D95" s="35">
        <v>4113</v>
      </c>
      <c r="E95" s="36" t="str">
        <f t="shared" ref="E95" si="100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1">B96</f>
        <v>0</v>
      </c>
      <c r="C97" s="34">
        <f t="shared" ref="C97" si="102">-1*C96</f>
        <v>0</v>
      </c>
      <c r="D97" s="35">
        <v>4113</v>
      </c>
      <c r="E97" s="36" t="str">
        <f t="shared" ref="E97:E101" si="103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4">B98</f>
        <v>0</v>
      </c>
      <c r="C99" s="34">
        <f t="shared" ref="C99" si="105">-1*C98</f>
        <v>0</v>
      </c>
      <c r="D99" s="35">
        <v>4113</v>
      </c>
      <c r="E99" s="36" t="str">
        <f t="shared" si="103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6">B100</f>
        <v>0</v>
      </c>
      <c r="C101" s="34">
        <f t="shared" ref="C101" si="107">-1*C100</f>
        <v>0</v>
      </c>
      <c r="D101" s="35">
        <v>4113</v>
      </c>
      <c r="E101" s="36" t="str">
        <f t="shared" si="103"/>
        <v>PS13596</v>
      </c>
    </row>
    <row r="103" spans="2:5">
      <c r="B103" s="55" t="s">
        <v>35</v>
      </c>
      <c r="C103" s="55"/>
      <c r="D103" s="55"/>
      <c r="E103" s="55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36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37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RE20590</v>
      </c>
      <c r="J2" s="41">
        <f>'Enter Recharges Here'!C16</f>
        <v>250</v>
      </c>
      <c r="K2" s="42" t="str">
        <f>'Enter Recharges Here'!B16</f>
        <v>HPC scratch (1TB) for er_grp_morty (5 years)</v>
      </c>
      <c r="M2" s="38">
        <f>'Enter Recharges Here'!G20</f>
        <v>15650</v>
      </c>
      <c r="N2" s="1" t="s">
        <v>38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-250</v>
      </c>
      <c r="K3" s="42" t="str">
        <f>'Enter Recharges Here'!B17</f>
        <v>HPC scratch (1TB) for er_grp_morty (5 years)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TS11381</v>
      </c>
      <c r="J4" s="41">
        <f>'Enter Recharges Here'!C18</f>
        <v>50</v>
      </c>
      <c r="K4" s="42" t="str">
        <f>'Enter Recharges Here'!B18</f>
        <v>HPC scratch (1TB) for er_prj_victor (1 year)</v>
      </c>
      <c r="M4" s="38">
        <f>SUM(J2,J4,J6,J8,J10,J12,J14,J16,J18,J20,J22,J24,J26,J28,J30,J32,J34,J36,J38,J40,J42,J44,J46,J48,J50,J52,J54,J56,J58,J60,J62,J64,J66,J68,J70,J72,J74,J76,J78,J80,J82,J84,J86)</f>
        <v>15650</v>
      </c>
      <c r="N4" s="1" t="s">
        <v>39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-50</v>
      </c>
      <c r="K5" s="42" t="str">
        <f>'Enter Recharges Here'!B19</f>
        <v>HPC scratch (1TB) for er_prj_victor (1 year)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TS11381</v>
      </c>
      <c r="J6" s="41">
        <f>'Enter Recharges Here'!C20</f>
        <v>50</v>
      </c>
      <c r="K6" s="42" t="str">
        <f>'Enter Recharges Here'!B20</f>
        <v>HPC scratch (1TB) for er_prj_myechild (1 year)</v>
      </c>
      <c r="M6" s="39" t="s">
        <v>40</v>
      </c>
      <c r="N6" s="39" t="s">
        <v>41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-50</v>
      </c>
      <c r="K7" s="42" t="str">
        <f>'Enter Recharges Here'!B21</f>
        <v>HPC scratch (1TB) for er_prj_myechild (1 year)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 t="str">
        <f>'Enter Recharges Here'!E22</f>
        <v>AC12012</v>
      </c>
      <c r="J8" s="41">
        <f>'Enter Recharges Here'!C22</f>
        <v>250</v>
      </c>
      <c r="K8" s="42" t="str">
        <f>'Enter Recharges Here'!B22</f>
        <v>DH:RDS extra 5TB for prj_cb_lymphnode (1 year) - 10TB total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-250</v>
      </c>
      <c r="K9" s="42" t="str">
        <f>'Enter Recharges Here'!B23</f>
        <v>DH:RDS extra 5TB for prj_cb_lymphnode (1 year) - 10TB total</v>
      </c>
      <c r="M9" s="60" t="s">
        <v>42</v>
      </c>
      <c r="N9" s="60"/>
      <c r="O9" s="60"/>
      <c r="P9" s="60"/>
      <c r="Q9" s="60"/>
    </row>
    <row r="10" spans="1:17">
      <c r="A10" s="2">
        <f>'Enter Recharges Here'!D24</f>
        <v>0</v>
      </c>
      <c r="B10" s="2"/>
      <c r="C10" s="2"/>
      <c r="D10" s="2"/>
      <c r="E10" s="2" t="str">
        <f>'Enter Recharges Here'!E24</f>
        <v>RE16861</v>
      </c>
      <c r="J10" s="41">
        <f>'Enter Recharges Here'!C24</f>
        <v>15000</v>
      </c>
      <c r="K10" s="42" t="str">
        <f>'Enter Recharges Here'!B24</f>
        <v>DH:Payment for storage for Jordana Bell (DTR) allocation (RDS + scratch + archive) to start in Q2 2024</v>
      </c>
      <c r="M10" s="60"/>
      <c r="N10" s="60"/>
      <c r="O10" s="60"/>
      <c r="P10" s="60"/>
      <c r="Q10" s="60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-15000</v>
      </c>
      <c r="K11" s="42" t="str">
        <f>'Enter Recharges Here'!B25</f>
        <v>DH:Payment for storage for Jordana Bell (DTR) allocation (RDS + scratch + archive) to start in Q2 2024</v>
      </c>
    </row>
    <row r="12" spans="1:17">
      <c r="A12" s="2">
        <f>'Enter Recharges Here'!D26</f>
        <v>0</v>
      </c>
      <c r="B12" s="2"/>
      <c r="C12" s="2"/>
      <c r="D12" s="2"/>
      <c r="E12" s="2" t="str">
        <f>'Enter Recharges Here'!E26</f>
        <v>AC12012</v>
      </c>
      <c r="J12" s="41">
        <f>'Enter Recharges Here'!C26</f>
        <v>50</v>
      </c>
      <c r="K12" s="42" t="str">
        <f>'Enter Recharges Here'!B26</f>
        <v>HPC scratch (1TB) for er_prj_cb_lymphnode (1 year)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-50</v>
      </c>
      <c r="K13" s="42" t="str">
        <f>'Enter Recharges Here'!B27</f>
        <v>HPC scratch (1TB) for er_prj_cb_lymphnode (1 year)</v>
      </c>
    </row>
    <row r="14" spans="1:17">
      <c r="A14" s="2">
        <f>'Enter Recharges Here'!D28</f>
        <v>0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0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3" ma:contentTypeDescription="Create a new document." ma:contentTypeScope="" ma:versionID="c7c82e74e0dcd67a4fc9e9b808690d6d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f04f26f3f18114fdbde407c1726ab70b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643AC8A5-215B-45B8-9FFB-9C5FC3B530F6}"/>
</file>

<file path=customXml/itemProps3.xml><?xml version="1.0" encoding="utf-8"?>
<ds:datastoreItem xmlns:ds="http://schemas.openxmlformats.org/officeDocument/2006/customXml" ds:itemID="{92ED0454-107F-4B85-BB51-882F1637D6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Hanlon</cp:lastModifiedBy>
  <cp:revision/>
  <dcterms:created xsi:type="dcterms:W3CDTF">2021-02-09T17:01:49Z</dcterms:created>
  <dcterms:modified xsi:type="dcterms:W3CDTF">2023-12-14T09:39:15Z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