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777" documentId="13_ncr:1_{72E387D6-C088-4D8C-B66F-E3AE6A22D780}" xr6:coauthVersionLast="47" xr6:coauthVersionMax="47" xr10:uidLastSave="{4B9CB957-25CF-4CF8-9BC3-DB79447CF7D5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3" i="1"/>
  <c r="B23" i="1"/>
  <c r="B27" i="1"/>
  <c r="E17" i="1"/>
  <c r="B25" i="1"/>
  <c r="B35" i="1"/>
  <c r="E82" i="2"/>
  <c r="J82" i="2"/>
  <c r="K82" i="2"/>
  <c r="E84" i="2"/>
  <c r="J84" i="2"/>
  <c r="K84" i="2"/>
  <c r="E86" i="2"/>
  <c r="J86" i="2"/>
  <c r="K86" i="2"/>
  <c r="G20" i="1"/>
  <c r="M2" i="2" s="1"/>
  <c r="E99" i="1"/>
  <c r="E87" i="2" s="1"/>
  <c r="C99" i="1"/>
  <c r="J87" i="2" s="1"/>
  <c r="B99" i="1"/>
  <c r="K87" i="2" s="1"/>
  <c r="E97" i="1"/>
  <c r="E85" i="2" s="1"/>
  <c r="C97" i="1"/>
  <c r="J85" i="2" s="1"/>
  <c r="B97" i="1"/>
  <c r="K85" i="2" s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K31" i="2"/>
  <c r="J31" i="2"/>
  <c r="E31" i="2"/>
  <c r="B45" i="1"/>
  <c r="K33" i="2" s="1"/>
  <c r="C45" i="1"/>
  <c r="J33" i="2" s="1"/>
  <c r="E45" i="1"/>
  <c r="E33" i="2" s="1"/>
  <c r="B47" i="1"/>
  <c r="K35" i="2" s="1"/>
  <c r="C47" i="1"/>
  <c r="J35" i="2" s="1"/>
  <c r="E47" i="1"/>
  <c r="E35" i="2" s="1"/>
  <c r="B49" i="1"/>
  <c r="K37" i="2" s="1"/>
  <c r="C49" i="1"/>
  <c r="J37" i="2" s="1"/>
  <c r="E49" i="1"/>
  <c r="E37" i="2" s="1"/>
  <c r="B51" i="1"/>
  <c r="K39" i="2" s="1"/>
  <c r="C51" i="1"/>
  <c r="J39" i="2" s="1"/>
  <c r="E51" i="1"/>
  <c r="E39" i="2" s="1"/>
  <c r="B53" i="1"/>
  <c r="K41" i="2" s="1"/>
  <c r="C53" i="1"/>
  <c r="J41" i="2" s="1"/>
  <c r="E53" i="1"/>
  <c r="E41" i="2" s="1"/>
  <c r="B55" i="1"/>
  <c r="K43" i="2" s="1"/>
  <c r="C55" i="1"/>
  <c r="J43" i="2" s="1"/>
  <c r="E55" i="1"/>
  <c r="E43" i="2" s="1"/>
  <c r="B57" i="1"/>
  <c r="K45" i="2" s="1"/>
  <c r="C57" i="1"/>
  <c r="J45" i="2" s="1"/>
  <c r="E57" i="1"/>
  <c r="E45" i="2" s="1"/>
  <c r="B59" i="1"/>
  <c r="K47" i="2" s="1"/>
  <c r="C59" i="1"/>
  <c r="J47" i="2" s="1"/>
  <c r="E59" i="1"/>
  <c r="E47" i="2" s="1"/>
  <c r="B61" i="1"/>
  <c r="K49" i="2" s="1"/>
  <c r="C61" i="1"/>
  <c r="J49" i="2" s="1"/>
  <c r="E61" i="1"/>
  <c r="E49" i="2" s="1"/>
  <c r="B63" i="1"/>
  <c r="K51" i="2" s="1"/>
  <c r="C63" i="1"/>
  <c r="J51" i="2" s="1"/>
  <c r="E63" i="1"/>
  <c r="E51" i="2" s="1"/>
  <c r="B65" i="1"/>
  <c r="K53" i="2" s="1"/>
  <c r="C65" i="1"/>
  <c r="J53" i="2" s="1"/>
  <c r="E65" i="1"/>
  <c r="E53" i="2" s="1"/>
  <c r="B67" i="1"/>
  <c r="K55" i="2" s="1"/>
  <c r="C67" i="1"/>
  <c r="J55" i="2" s="1"/>
  <c r="E67" i="1"/>
  <c r="E55" i="2" s="1"/>
  <c r="B69" i="1"/>
  <c r="K57" i="2" s="1"/>
  <c r="C69" i="1"/>
  <c r="J57" i="2" s="1"/>
  <c r="E69" i="1"/>
  <c r="E57" i="2" s="1"/>
  <c r="B71" i="1"/>
  <c r="K59" i="2" s="1"/>
  <c r="C71" i="1"/>
  <c r="J59" i="2" s="1"/>
  <c r="E71" i="1"/>
  <c r="E59" i="2" s="1"/>
  <c r="B73" i="1"/>
  <c r="K61" i="2" s="1"/>
  <c r="C73" i="1"/>
  <c r="J61" i="2" s="1"/>
  <c r="E73" i="1"/>
  <c r="E61" i="2" s="1"/>
  <c r="B75" i="1"/>
  <c r="K63" i="2" s="1"/>
  <c r="C75" i="1"/>
  <c r="J63" i="2" s="1"/>
  <c r="E75" i="1"/>
  <c r="E63" i="2" s="1"/>
  <c r="B77" i="1"/>
  <c r="K65" i="2" s="1"/>
  <c r="C77" i="1"/>
  <c r="J65" i="2" s="1"/>
  <c r="E77" i="1"/>
  <c r="E65" i="2" s="1"/>
  <c r="B79" i="1"/>
  <c r="K67" i="2" s="1"/>
  <c r="C79" i="1"/>
  <c r="J67" i="2" s="1"/>
  <c r="E79" i="1"/>
  <c r="E67" i="2" s="1"/>
  <c r="B81" i="1"/>
  <c r="K69" i="2" s="1"/>
  <c r="C81" i="1"/>
  <c r="J69" i="2" s="1"/>
  <c r="E81" i="1"/>
  <c r="E69" i="2" s="1"/>
  <c r="B83" i="1"/>
  <c r="K71" i="2" s="1"/>
  <c r="C83" i="1"/>
  <c r="J71" i="2" s="1"/>
  <c r="E83" i="1"/>
  <c r="E71" i="2" s="1"/>
  <c r="B85" i="1"/>
  <c r="K73" i="2" s="1"/>
  <c r="C85" i="1"/>
  <c r="J73" i="2" s="1"/>
  <c r="E85" i="1"/>
  <c r="E73" i="2" s="1"/>
  <c r="B87" i="1"/>
  <c r="K75" i="2" s="1"/>
  <c r="C87" i="1"/>
  <c r="J75" i="2" s="1"/>
  <c r="E87" i="1"/>
  <c r="E75" i="2" s="1"/>
  <c r="B89" i="1"/>
  <c r="K77" i="2" s="1"/>
  <c r="C89" i="1"/>
  <c r="J77" i="2" s="1"/>
  <c r="E89" i="1"/>
  <c r="E77" i="2" s="1"/>
  <c r="B91" i="1"/>
  <c r="K79" i="2" s="1"/>
  <c r="C91" i="1"/>
  <c r="J79" i="2" s="1"/>
  <c r="E91" i="1"/>
  <c r="E79" i="2" s="1"/>
  <c r="B93" i="1"/>
  <c r="K81" i="2" s="1"/>
  <c r="C93" i="1"/>
  <c r="J81" i="2" s="1"/>
  <c r="E93" i="1"/>
  <c r="E81" i="2" s="1"/>
  <c r="B95" i="1"/>
  <c r="K83" i="2" s="1"/>
  <c r="C95" i="1"/>
  <c r="J83" i="2" s="1"/>
  <c r="E95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C23" i="1"/>
  <c r="J9" i="2" s="1"/>
  <c r="K11" i="2"/>
  <c r="C25" i="1"/>
  <c r="J11" i="2" s="1"/>
  <c r="K13" i="2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K27" i="2"/>
  <c r="C41" i="1"/>
  <c r="J27" i="2" s="1"/>
  <c r="K29" i="2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<sst xmlns="http://schemas.openxmlformats.org/spreadsheetml/2006/main" count="74" uniqueCount="59">
  <si>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</si>
  <si>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</si>
  <si>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</si>
  <si>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</si>
  <si>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</si>
  <si>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</si>
  <si>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</si>
  <si>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</si>
  <si>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</si>
  <si>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</si>
  <si>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</si>
  <si>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</si>
  <si>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</si>
  <si>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</si>
  <si>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</si>
  <si>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</si>
  <si>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</si>
  <si>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</si>
  <si>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</si>
  <si>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</si>
  <si>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</si>
  <si>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1TB RDS for er_prj_ccc_oxamoe (2 years)</t>
  </si>
  <si>
    <t>RE19147</t>
  </si>
  <si>
    <t>This is the K-Fin Account Code that is used to credit to the Research Facility Activity Code (negative figure)</t>
  </si>
  <si>
    <t>1 TB HPC scratch for er_prj_ccc_oxamoe (2 years)</t>
  </si>
  <si>
    <t>1 TB HPC scratch for er_prj_ccc_tregs_bonemarrow (1 years)</t>
  </si>
  <si>
    <t>TS13008</t>
  </si>
  <si>
    <t>Check 1: Should equal total of requested recharges</t>
  </si>
  <si>
    <t>6TB TRE allocation for Kimberley Whitehead</t>
  </si>
  <si>
    <t>RZ10420</t>
  </si>
  <si>
    <t>Check 2: Should equal '0.00' (debits and credits are equal)</t>
  </si>
  <si>
    <t>100 TB a year for 10 year for PRECISE Network (TRE)</t>
  </si>
  <si>
    <t>RE16927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</si>
  <si>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</si>
  <si>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2 TB HPC Scratch for er_prj_lsm_zelezniak</t>
  </si>
  <si>
    <t>AC16620</t>
  </si>
  <si>
    <t>2 TB HPC Scratch for er_prj_araise (1 year)</t>
  </si>
  <si>
    <t>RE20247</t>
  </si>
  <si>
    <t>10 TB HPC Scratch for er_prj_dtr_williams</t>
  </si>
  <si>
    <t>RE16571</t>
  </si>
  <si>
    <t>GPU Rental charge for er_prj_inf_wqt</t>
  </si>
  <si>
    <t>RE17550</t>
  </si>
  <si>
    <t>8 TB HPC Scratch for er_prj_mirocalstrial (1 year)</t>
  </si>
  <si>
    <t>RE19558</t>
  </si>
  <si>
    <t>3 TB RDS for er_prj_mirocalstrial (1 year)</t>
  </si>
  <si>
    <t>20 TB HPC Scratch for er_prj_chmi (1 year)</t>
  </si>
  <si>
    <t>RE14980</t>
  </si>
  <si>
    <t>300 GB SSD for er_prj_k1455644 (1 year)</t>
  </si>
  <si>
    <t>TS14484</t>
  </si>
  <si>
    <t>16vCPUs and 32GB RAM for er_prj_k1455644 (1 year)</t>
  </si>
  <si>
    <t>TS10802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</si>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</sst>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color theme="1"/>
      <name val="Kings Caslon Tex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1"/>
  <sheetViews>
    <sheetView tabSelected="1" topLeftCell="A31" zoomScale="90" zoomScaleNormal="90" workbookViewId="0">
      <selection activeCell="A45" sqref="A44:XFD45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55" t="s">
        <v>0</v>
      </c>
      <c r="B1" s="55"/>
      <c r="C1" s="55"/>
      <c r="D1" s="55"/>
      <c r="E1" s="55"/>
      <c r="F1" s="55"/>
      <c r="G1" s="55"/>
      <c r="H1" s="55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57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57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57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57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57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57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58" t="s">
        <v>18</v>
      </c>
      <c r="K11" s="7"/>
    </row>
    <row r="12" spans="1:11">
      <c r="C12" s="3"/>
      <c r="D12" s="3"/>
      <c r="E12" s="3"/>
      <c r="G12" s="25"/>
      <c r="H12" s="58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100</v>
      </c>
      <c r="D16" s="32"/>
      <c r="E16" s="44" t="s">
        <v>22</v>
      </c>
      <c r="G16" s="28"/>
      <c r="H16" s="59" t="s">
        <v>23</v>
      </c>
      <c r="I16" s="7"/>
      <c r="J16" s="7"/>
      <c r="K16" s="7"/>
    </row>
    <row r="17" spans="2:12">
      <c r="B17" s="34" t="str">
        <f>B16</f>
        <v>1TB RDS for er_prj_ccc_oxamoe (2 years)</v>
      </c>
      <c r="C17" s="34">
        <f>-1*C16</f>
        <v>-100</v>
      </c>
      <c r="D17" s="35">
        <v>4113</v>
      </c>
      <c r="E17" s="36" t="str">
        <f>$G$5</f>
        <v>PS13596</v>
      </c>
      <c r="G17" s="28"/>
      <c r="H17" s="59"/>
      <c r="I17" s="7"/>
      <c r="J17" s="7"/>
      <c r="K17" s="7"/>
    </row>
    <row r="18" spans="2:12">
      <c r="B18" s="30" t="s">
        <v>24</v>
      </c>
      <c r="C18" s="31">
        <v>100</v>
      </c>
      <c r="D18" s="32"/>
      <c r="E18" s="54" t="s">
        <v>22</v>
      </c>
      <c r="F18" s="50"/>
      <c r="I18" s="7"/>
      <c r="J18" s="7"/>
      <c r="K18" s="7"/>
    </row>
    <row r="19" spans="2:12" ht="16.5" thickBot="1">
      <c r="B19" s="34" t="str">
        <f t="shared" ref="B19" si="0">B18</f>
        <v>1 TB HPC scratch for er_prj_ccc_oxamoe (2 years)</v>
      </c>
      <c r="C19" s="34">
        <f t="shared" ref="C19" si="1">-1*C18</f>
        <v>-100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25</v>
      </c>
      <c r="C20" s="31">
        <v>50</v>
      </c>
      <c r="D20" s="32"/>
      <c r="E20" s="33" t="s">
        <v>26</v>
      </c>
      <c r="G20" s="37" t="e">
        <f>SUM(C16,C18,C20,C22,C24,C26,C28,C30,C32,C34,C36,C38,C40,C42,#REF!,C44,C46,C48,C50,C52,C54,C56,C58,C60,C62,C64,C66,C68,C70,C72,C74,C76,C78,C80,C82,C84,C86,C88,C90,C92,C94,C96,C98)</f>
        <v>#REF!</v>
      </c>
      <c r="H20" s="3" t="s">
        <v>27</v>
      </c>
      <c r="I20" s="7"/>
      <c r="J20" s="7"/>
      <c r="K20" s="7"/>
    </row>
    <row r="21" spans="2:12" ht="16.5" thickBot="1">
      <c r="B21" s="45" t="str">
        <f t="shared" ref="B21" si="2">B20</f>
        <v>1 TB HPC scratch for er_prj_ccc_tregs_bonemarrow (1 years)</v>
      </c>
      <c r="C21" s="34">
        <f t="shared" ref="C21" si="3">-1*C20</f>
        <v>-50</v>
      </c>
      <c r="D21" s="35">
        <v>4113</v>
      </c>
      <c r="E21" s="48" t="str">
        <f>$G$5</f>
        <v>PS13596</v>
      </c>
    </row>
    <row r="22" spans="2:12" ht="15.95" customHeight="1" thickBot="1">
      <c r="B22" s="30" t="s">
        <v>28</v>
      </c>
      <c r="C22" s="52">
        <v>300</v>
      </c>
      <c r="D22" s="47"/>
      <c r="E22" s="51" t="s">
        <v>29</v>
      </c>
      <c r="G22" s="37">
        <f>SUM(C16:C99)</f>
        <v>0</v>
      </c>
      <c r="H22" s="3" t="s">
        <v>30</v>
      </c>
    </row>
    <row r="23" spans="2:12">
      <c r="B23" s="46" t="str">
        <f>B22</f>
        <v>6TB TRE allocation for Kimberley Whitehead</v>
      </c>
      <c r="C23" s="34">
        <f t="shared" ref="C23" si="4">-1*C22</f>
        <v>-300</v>
      </c>
      <c r="D23" s="35">
        <v>4113</v>
      </c>
      <c r="E23" s="49" t="str">
        <f>$G$5</f>
        <v>PS13596</v>
      </c>
    </row>
    <row r="24" spans="2:12" ht="15.95" customHeight="1">
      <c r="B24" s="30" t="s">
        <v>31</v>
      </c>
      <c r="C24" s="31">
        <v>10000</v>
      </c>
      <c r="D24" s="32"/>
      <c r="E24" s="33" t="s">
        <v>32</v>
      </c>
      <c r="F24"/>
      <c r="G24" s="60" t="s">
        <v>33</v>
      </c>
      <c r="H24" s="60"/>
      <c r="K24"/>
      <c r="L24"/>
    </row>
    <row r="25" spans="2:12">
      <c r="B25" s="34" t="str">
        <f>B24</f>
        <v>100 TB a year for 10 year for PRECISE Network (TRE)</v>
      </c>
      <c r="C25" s="34">
        <f t="shared" ref="C25" si="5">-1*C24</f>
        <v>-10000</v>
      </c>
      <c r="D25" s="35">
        <v>4113</v>
      </c>
      <c r="E25" s="36" t="str">
        <f>$G$5</f>
        <v>PS13596</v>
      </c>
      <c r="G25" s="60"/>
      <c r="H25" s="60"/>
    </row>
    <row r="26" spans="2:12">
      <c r="B26" s="30" t="s">
        <v>34</v>
      </c>
      <c r="C26" s="31">
        <v>200</v>
      </c>
      <c r="D26" s="32"/>
      <c r="E26" s="33" t="s">
        <v>35</v>
      </c>
      <c r="G26" s="60"/>
      <c r="H26" s="60"/>
    </row>
    <row r="27" spans="2:12">
      <c r="B27" s="34" t="str">
        <f>B26</f>
        <v>2 TB HPC Scratch for er_prj_lsm_zelezniak</v>
      </c>
      <c r="C27" s="34">
        <f t="shared" ref="C27" si="6">-1*C26</f>
        <v>-200</v>
      </c>
      <c r="D27" s="35">
        <v>4113</v>
      </c>
      <c r="E27" s="36" t="str">
        <f>$G$5</f>
        <v>PS13596</v>
      </c>
      <c r="G27" s="60"/>
      <c r="H27" s="60"/>
    </row>
    <row r="28" spans="2:12">
      <c r="B28" s="30" t="s">
        <v>36</v>
      </c>
      <c r="C28" s="31">
        <v>100</v>
      </c>
      <c r="D28" s="32"/>
      <c r="E28" s="33" t="s">
        <v>37</v>
      </c>
    </row>
    <row r="29" spans="2:12">
      <c r="B29" s="34" t="str">
        <f t="shared" ref="B29" si="7">B28</f>
        <v>2 TB HPC Scratch for er_prj_araise (1 year)</v>
      </c>
      <c r="C29" s="34">
        <f t="shared" ref="C29" si="8">-1*C28</f>
        <v>-100</v>
      </c>
      <c r="D29" s="35">
        <v>4113</v>
      </c>
      <c r="E29" s="36" t="str">
        <f>$G$5</f>
        <v>PS13596</v>
      </c>
    </row>
    <row r="30" spans="2:12">
      <c r="B30" s="30" t="s">
        <v>38</v>
      </c>
      <c r="C30" s="31">
        <v>1500</v>
      </c>
      <c r="D30" s="32"/>
      <c r="E30" s="33" t="s">
        <v>39</v>
      </c>
    </row>
    <row r="31" spans="2:12">
      <c r="B31" s="34" t="str">
        <f t="shared" ref="B31" si="9">B30</f>
        <v>10 TB HPC Scratch for er_prj_dtr_williams</v>
      </c>
      <c r="C31" s="34">
        <f t="shared" ref="C31" si="10">-1*C30</f>
        <v>-1500</v>
      </c>
      <c r="D31" s="35">
        <v>4113</v>
      </c>
      <c r="E31" s="36" t="str">
        <f>$G$5</f>
        <v>PS13596</v>
      </c>
    </row>
    <row r="32" spans="2:12">
      <c r="B32" s="30" t="s">
        <v>40</v>
      </c>
      <c r="C32" s="31">
        <v>4000</v>
      </c>
      <c r="D32" s="32"/>
      <c r="E32" s="33" t="s">
        <v>41</v>
      </c>
    </row>
    <row r="33" spans="2:5">
      <c r="B33" s="34" t="str">
        <f t="shared" ref="B33" si="11">B32</f>
        <v>GPU Rental charge for er_prj_inf_wqt</v>
      </c>
      <c r="C33" s="34">
        <f t="shared" ref="C33" si="12">-1*C32</f>
        <v>-4000</v>
      </c>
      <c r="D33" s="35">
        <v>4113</v>
      </c>
      <c r="E33" s="36" t="str">
        <f>$G$5</f>
        <v>PS13596</v>
      </c>
    </row>
    <row r="34" spans="2:5" ht="17.25">
      <c r="B34" s="43" t="s">
        <v>42</v>
      </c>
      <c r="C34" s="31">
        <v>400</v>
      </c>
      <c r="D34" s="32"/>
      <c r="E34" s="33" t="s">
        <v>43</v>
      </c>
    </row>
    <row r="35" spans="2:5">
      <c r="B35" s="34" t="str">
        <f>B34</f>
        <v>8 TB HPC Scratch for er_prj_mirocalstrial (1 year)</v>
      </c>
      <c r="C35" s="34">
        <f t="shared" ref="C35" si="13">-1*C34</f>
        <v>-400</v>
      </c>
      <c r="D35" s="35">
        <v>4113</v>
      </c>
      <c r="E35" s="36" t="str">
        <f>$G$5</f>
        <v>PS13596</v>
      </c>
    </row>
    <row r="36" spans="2:5">
      <c r="B36" s="30" t="s">
        <v>44</v>
      </c>
      <c r="C36" s="31">
        <v>150</v>
      </c>
      <c r="D36" s="32"/>
      <c r="E36" s="33" t="s">
        <v>43</v>
      </c>
    </row>
    <row r="37" spans="2:5">
      <c r="B37" s="34" t="str">
        <f t="shared" ref="B37" si="14">B36</f>
        <v>3 TB RDS for er_prj_mirocalstrial (1 year)</v>
      </c>
      <c r="C37" s="34">
        <f t="shared" ref="C37" si="15">-1*C36</f>
        <v>-150</v>
      </c>
      <c r="D37" s="35">
        <v>4113</v>
      </c>
      <c r="E37" s="36" t="str">
        <f>$G$5</f>
        <v>PS13596</v>
      </c>
    </row>
    <row r="38" spans="2:5">
      <c r="B38" s="30" t="s">
        <v>45</v>
      </c>
      <c r="C38" s="31">
        <v>1000</v>
      </c>
      <c r="D38" s="32"/>
      <c r="E38" s="33" t="s">
        <v>46</v>
      </c>
    </row>
    <row r="39" spans="2:5">
      <c r="B39" s="34" t="str">
        <f t="shared" ref="B39" si="16">B38</f>
        <v>20 TB HPC Scratch for er_prj_chmi (1 year)</v>
      </c>
      <c r="C39" s="34">
        <f t="shared" ref="C39" si="17">-1*C38</f>
        <v>-1000</v>
      </c>
      <c r="D39" s="35">
        <v>4113</v>
      </c>
      <c r="E39" s="36" t="str">
        <f>$G$5</f>
        <v>PS13596</v>
      </c>
    </row>
    <row r="40" spans="2:5" ht="17.25">
      <c r="B40" s="43" t="s">
        <v>47</v>
      </c>
      <c r="C40" s="31">
        <v>141</v>
      </c>
      <c r="D40" s="32"/>
      <c r="E40" s="33" t="s">
        <v>48</v>
      </c>
    </row>
    <row r="41" spans="2:5">
      <c r="B41" s="34" t="str">
        <f t="shared" ref="B41" si="18">B40</f>
        <v>300 GB SSD for er_prj_k1455644 (1 year)</v>
      </c>
      <c r="C41" s="34">
        <f t="shared" ref="C41" si="19">-1*C40</f>
        <v>-141</v>
      </c>
      <c r="D41" s="35">
        <v>4113</v>
      </c>
      <c r="E41" s="36" t="str">
        <f>$G$5</f>
        <v>PS13596</v>
      </c>
    </row>
    <row r="42" spans="2:5">
      <c r="B42" s="30" t="s">
        <v>49</v>
      </c>
      <c r="C42" s="31">
        <v>1108.8</v>
      </c>
      <c r="D42" s="32"/>
      <c r="E42" s="33" t="s">
        <v>48</v>
      </c>
    </row>
    <row r="43" spans="2:5">
      <c r="B43" s="34" t="str">
        <f t="shared" ref="B43" si="20">B42</f>
        <v>16vCPUs and 32GB RAM for er_prj_k1455644 (1 year)</v>
      </c>
      <c r="C43" s="34">
        <f t="shared" ref="C43" si="21">-1*C42</f>
        <v>-1108.8</v>
      </c>
      <c r="D43" s="35">
        <v>4113</v>
      </c>
      <c r="E43" s="36" t="str">
        <f>$G$5</f>
        <v>PS13596</v>
      </c>
    </row>
    <row r="44" spans="2:5">
      <c r="B44" s="53"/>
      <c r="C44" s="31"/>
      <c r="D44" s="32"/>
      <c r="E44" s="53" t="s">
        <v>50</v>
      </c>
    </row>
    <row r="45" spans="2:5">
      <c r="B45" s="34">
        <f t="shared" ref="B45" si="22">B44</f>
        <v>0</v>
      </c>
      <c r="C45" s="34">
        <f t="shared" ref="C45" si="23">-1*C44</f>
        <v>0</v>
      </c>
      <c r="D45" s="35">
        <v>4113</v>
      </c>
      <c r="E45" s="36" t="str">
        <f t="shared" ref="E45" si="24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5">B46</f>
        <v>0</v>
      </c>
      <c r="C47" s="34">
        <f t="shared" ref="C47" si="26">-1*C46</f>
        <v>0</v>
      </c>
      <c r="D47" s="35">
        <v>4113</v>
      </c>
      <c r="E47" s="36" t="str">
        <f t="shared" ref="E47" si="27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28">B48</f>
        <v>0</v>
      </c>
      <c r="C49" s="34">
        <f t="shared" ref="C49" si="29">-1*C48</f>
        <v>0</v>
      </c>
      <c r="D49" s="35">
        <v>4113</v>
      </c>
      <c r="E49" s="36" t="str">
        <f t="shared" ref="E49" si="30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1">B50</f>
        <v>0</v>
      </c>
      <c r="C51" s="34">
        <f t="shared" ref="C51" si="32">-1*C50</f>
        <v>0</v>
      </c>
      <c r="D51" s="35">
        <v>4113</v>
      </c>
      <c r="E51" s="36" t="str">
        <f t="shared" ref="E51" si="33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4">B52</f>
        <v>0</v>
      </c>
      <c r="C53" s="34">
        <f t="shared" ref="C53" si="35">-1*C52</f>
        <v>0</v>
      </c>
      <c r="D53" s="35">
        <v>4113</v>
      </c>
      <c r="E53" s="36" t="str">
        <f t="shared" ref="E53" si="36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7">B54</f>
        <v>0</v>
      </c>
      <c r="C55" s="34">
        <f t="shared" ref="C55" si="38">-1*C54</f>
        <v>0</v>
      </c>
      <c r="D55" s="35">
        <v>4113</v>
      </c>
      <c r="E55" s="36" t="str">
        <f t="shared" ref="E55" si="39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0">B56</f>
        <v>0</v>
      </c>
      <c r="C57" s="34">
        <f t="shared" ref="C57" si="41">-1*C56</f>
        <v>0</v>
      </c>
      <c r="D57" s="35">
        <v>4113</v>
      </c>
      <c r="E57" s="36" t="str">
        <f t="shared" ref="E57" si="42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3">B58</f>
        <v>0</v>
      </c>
      <c r="C59" s="34">
        <f t="shared" ref="C59" si="44">-1*C58</f>
        <v>0</v>
      </c>
      <c r="D59" s="35">
        <v>4113</v>
      </c>
      <c r="E59" s="36" t="str">
        <f t="shared" ref="E59" si="45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6">B60</f>
        <v>0</v>
      </c>
      <c r="C61" s="34">
        <f t="shared" ref="C61" si="47">-1*C60</f>
        <v>0</v>
      </c>
      <c r="D61" s="35">
        <v>4113</v>
      </c>
      <c r="E61" s="36" t="str">
        <f t="shared" ref="E61" si="48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49">B62</f>
        <v>0</v>
      </c>
      <c r="C63" s="34">
        <f t="shared" ref="C63" si="50">-1*C62</f>
        <v>0</v>
      </c>
      <c r="D63" s="35">
        <v>4113</v>
      </c>
      <c r="E63" s="36" t="str">
        <f t="shared" ref="E63" si="51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2">B64</f>
        <v>0</v>
      </c>
      <c r="C65" s="34">
        <f t="shared" ref="C65" si="53">-1*C64</f>
        <v>0</v>
      </c>
      <c r="D65" s="35">
        <v>4113</v>
      </c>
      <c r="E65" s="36" t="str">
        <f t="shared" ref="E65" si="54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5">B66</f>
        <v>0</v>
      </c>
      <c r="C67" s="34">
        <f t="shared" ref="C67" si="56">-1*C66</f>
        <v>0</v>
      </c>
      <c r="D67" s="35">
        <v>4113</v>
      </c>
      <c r="E67" s="36" t="str">
        <f t="shared" ref="E67" si="57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58">B68</f>
        <v>0</v>
      </c>
      <c r="C69" s="34">
        <f t="shared" ref="C69" si="59">-1*C68</f>
        <v>0</v>
      </c>
      <c r="D69" s="35">
        <v>4113</v>
      </c>
      <c r="E69" s="36" t="str">
        <f t="shared" ref="E69" si="60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1">B70</f>
        <v>0</v>
      </c>
      <c r="C71" s="34">
        <f t="shared" ref="C71" si="62">-1*C70</f>
        <v>0</v>
      </c>
      <c r="D71" s="35">
        <v>4113</v>
      </c>
      <c r="E71" s="36" t="str">
        <f t="shared" ref="E71" si="63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4">B72</f>
        <v>0</v>
      </c>
      <c r="C73" s="34">
        <f t="shared" ref="C73" si="65">-1*C72</f>
        <v>0</v>
      </c>
      <c r="D73" s="35">
        <v>4113</v>
      </c>
      <c r="E73" s="36" t="str">
        <f t="shared" ref="E73" si="66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7">B74</f>
        <v>0</v>
      </c>
      <c r="C75" s="34">
        <f t="shared" ref="C75" si="68">-1*C74</f>
        <v>0</v>
      </c>
      <c r="D75" s="35">
        <v>4113</v>
      </c>
      <c r="E75" s="36" t="str">
        <f t="shared" ref="E75" si="69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0">B76</f>
        <v>0</v>
      </c>
      <c r="C77" s="34">
        <f t="shared" ref="C77" si="71">-1*C76</f>
        <v>0</v>
      </c>
      <c r="D77" s="35">
        <v>4113</v>
      </c>
      <c r="E77" s="36" t="str">
        <f t="shared" ref="E77" si="72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3">B78</f>
        <v>0</v>
      </c>
      <c r="C79" s="34">
        <f t="shared" ref="C79" si="74">-1*C78</f>
        <v>0</v>
      </c>
      <c r="D79" s="35">
        <v>4113</v>
      </c>
      <c r="E79" s="36" t="str">
        <f t="shared" ref="E79" si="75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6">B80</f>
        <v>0</v>
      </c>
      <c r="C81" s="34">
        <f t="shared" ref="C81" si="77">-1*C80</f>
        <v>0</v>
      </c>
      <c r="D81" s="35">
        <v>4113</v>
      </c>
      <c r="E81" s="36" t="str">
        <f t="shared" ref="E81" si="78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79">B82</f>
        <v>0</v>
      </c>
      <c r="C83" s="34">
        <f t="shared" ref="C83" si="80">-1*C82</f>
        <v>0</v>
      </c>
      <c r="D83" s="35">
        <v>4113</v>
      </c>
      <c r="E83" s="36" t="str">
        <f t="shared" ref="E83" si="81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2">B84</f>
        <v>0</v>
      </c>
      <c r="C85" s="34">
        <f t="shared" ref="C85" si="83">-1*C84</f>
        <v>0</v>
      </c>
      <c r="D85" s="35">
        <v>4113</v>
      </c>
      <c r="E85" s="36" t="str">
        <f t="shared" ref="E85" si="84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5">B86</f>
        <v>0</v>
      </c>
      <c r="C87" s="34">
        <f t="shared" ref="C87" si="86">-1*C86</f>
        <v>0</v>
      </c>
      <c r="D87" s="35">
        <v>4113</v>
      </c>
      <c r="E87" s="36" t="str">
        <f t="shared" ref="E87" si="87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88">B88</f>
        <v>0</v>
      </c>
      <c r="C89" s="34">
        <f t="shared" ref="C89" si="89">-1*C88</f>
        <v>0</v>
      </c>
      <c r="D89" s="35">
        <v>4113</v>
      </c>
      <c r="E89" s="36" t="str">
        <f t="shared" ref="E89" si="90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1">B90</f>
        <v>0</v>
      </c>
      <c r="C91" s="34">
        <f t="shared" ref="C91" si="92">-1*C90</f>
        <v>0</v>
      </c>
      <c r="D91" s="35">
        <v>4113</v>
      </c>
      <c r="E91" s="36" t="str">
        <f t="shared" ref="E91" si="93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4">B92</f>
        <v>0</v>
      </c>
      <c r="C93" s="34">
        <f t="shared" ref="C93" si="95">-1*C92</f>
        <v>0</v>
      </c>
      <c r="D93" s="35">
        <v>4113</v>
      </c>
      <c r="E93" s="36" t="str">
        <f t="shared" ref="E93" si="96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7">B94</f>
        <v>0</v>
      </c>
      <c r="C95" s="34">
        <f t="shared" ref="C95" si="98">-1*C94</f>
        <v>0</v>
      </c>
      <c r="D95" s="35">
        <v>4113</v>
      </c>
      <c r="E95" s="36" t="str">
        <f t="shared" ref="E95:E99" si="99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0">B96</f>
        <v>0</v>
      </c>
      <c r="C97" s="34">
        <f t="shared" ref="C97" si="101">-1*C96</f>
        <v>0</v>
      </c>
      <c r="D97" s="35">
        <v>4113</v>
      </c>
      <c r="E97" s="36" t="str">
        <f t="shared" si="99"/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2">B98</f>
        <v>0</v>
      </c>
      <c r="C99" s="34">
        <f t="shared" ref="C99" si="103">-1*C98</f>
        <v>0</v>
      </c>
      <c r="D99" s="35">
        <v>4113</v>
      </c>
      <c r="E99" s="36" t="str">
        <f t="shared" si="99"/>
        <v>PS13596</v>
      </c>
    </row>
    <row r="101" spans="2:5">
      <c r="B101" s="56" t="s">
        <v>51</v>
      </c>
      <c r="C101" s="56"/>
      <c r="D101" s="56"/>
      <c r="E101" s="56"/>
    </row>
  </sheetData>
  <mergeCells count="6">
    <mergeCell ref="A1:H1"/>
    <mergeCell ref="B101:E101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52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53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RE19147</v>
      </c>
      <c r="J2" s="41">
        <f>'Enter Recharges Here'!C16</f>
        <v>100</v>
      </c>
      <c r="K2" s="42" t="str">
        <f>'Enter Recharges Here'!B16</f>
        <v>1TB RDS for er_prj_ccc_oxamoe (2 years)</v>
      </c>
      <c r="M2" s="38" t="e">
        <f>'Enter Recharges Here'!G20</f>
        <v>#REF!</v>
      </c>
      <c r="N2" s="1" t="s">
        <v>54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-100</v>
      </c>
      <c r="K3" s="42" t="str">
        <f>'Enter Recharges Here'!B17</f>
        <v>1TB RDS for er_prj_ccc_oxamoe (2 years)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 t="str">
        <f>'Enter Recharges Here'!E18</f>
        <v>RE19147</v>
      </c>
      <c r="J4" s="41">
        <f>'Enter Recharges Here'!C18</f>
        <v>100</v>
      </c>
      <c r="K4" s="42" t="str">
        <f>'Enter Recharges Here'!B18</f>
        <v>1 TB HPC scratch for er_prj_ccc_oxamoe (2 years)</v>
      </c>
      <c r="M4" s="38" t="e">
        <f>SUM(J2,J4,J6,J8,J10,J12,J14,J16,J18,J20,J22,J24,J26,J28,J30,J32,J34,J36,J38,J40,J42,J44,J46,J48,J50,J52,J54,J56,J58,J60,J62,J64,J66,J68,J70,J72,J74,J76,J78,J80,J82,J84,J86)</f>
        <v>#REF!</v>
      </c>
      <c r="N4" s="1" t="s">
        <v>55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-100</v>
      </c>
      <c r="K5" s="42" t="str">
        <f>'Enter Recharges Here'!B19</f>
        <v>1 TB HPC scratch for er_prj_ccc_oxamoe (2 years)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TS13008</v>
      </c>
      <c r="J6" s="41">
        <f>'Enter Recharges Here'!C20</f>
        <v>50</v>
      </c>
      <c r="K6" s="42" t="str">
        <f>'Enter Recharges Here'!B20</f>
        <v>1 TB HPC scratch for er_prj_ccc_tregs_bonemarrow (1 years)</v>
      </c>
      <c r="M6" s="39" t="s">
        <v>56</v>
      </c>
      <c r="N6" s="39" t="s">
        <v>57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-50</v>
      </c>
      <c r="K7" s="42" t="str">
        <f>'Enter Recharges Here'!B21</f>
        <v>1 TB HPC scratch for er_prj_ccc_tregs_bonemarrow (1 years)</v>
      </c>
      <c r="M7" s="40" t="e">
        <f>IF(M2=M4,"PASS", "FAIL")</f>
        <v>#REF!</v>
      </c>
      <c r="N7" s="39" t="e">
        <f>IF(SUM(J2:J87)=0, "PASS", "FAIL")</f>
        <v>#REF!</v>
      </c>
    </row>
    <row r="8" spans="1:17">
      <c r="A8" s="2">
        <f>'Enter Recharges Here'!D22</f>
        <v>0</v>
      </c>
      <c r="B8" s="2"/>
      <c r="C8" s="2"/>
      <c r="D8" s="2"/>
      <c r="E8" s="2" t="str">
        <f>'Enter Recharges Here'!E22</f>
        <v>RZ10420</v>
      </c>
      <c r="J8" s="41">
        <f>'Enter Recharges Here'!C22</f>
        <v>300</v>
      </c>
      <c r="K8" s="42" t="str">
        <f>'Enter Recharges Here'!B22</f>
        <v>6TB TRE allocation for Kimberley Whitehead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-300</v>
      </c>
      <c r="K9" s="42" t="str">
        <f>'Enter Recharges Here'!B23</f>
        <v>6TB TRE allocation for Kimberley Whitehead</v>
      </c>
      <c r="M9" s="61" t="s">
        <v>58</v>
      </c>
      <c r="N9" s="61"/>
      <c r="O9" s="61"/>
      <c r="P9" s="61"/>
      <c r="Q9" s="61"/>
    </row>
    <row r="10" spans="1:17">
      <c r="A10" s="2">
        <f>'Enter Recharges Here'!D24</f>
        <v>0</v>
      </c>
      <c r="B10" s="2"/>
      <c r="C10" s="2"/>
      <c r="D10" s="2"/>
      <c r="E10" s="2" t="str">
        <f>'Enter Recharges Here'!E24</f>
        <v>RE16927</v>
      </c>
      <c r="J10" s="41">
        <f>'Enter Recharges Here'!C24</f>
        <v>10000</v>
      </c>
      <c r="K10" s="42" t="str">
        <f>'Enter Recharges Here'!B24</f>
        <v>100 TB a year for 10 year for PRECISE Network (TRE)</v>
      </c>
      <c r="M10" s="61"/>
      <c r="N10" s="61"/>
      <c r="O10" s="61"/>
      <c r="P10" s="61"/>
      <c r="Q10" s="61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-10000</v>
      </c>
      <c r="K11" s="42" t="str">
        <f>'Enter Recharges Here'!B25</f>
        <v>100 TB a year for 10 year for PRECISE Network (TRE)</v>
      </c>
    </row>
    <row r="12" spans="1:17">
      <c r="A12" s="2">
        <f>'Enter Recharges Here'!D26</f>
        <v>0</v>
      </c>
      <c r="B12" s="2"/>
      <c r="C12" s="2"/>
      <c r="D12" s="2"/>
      <c r="E12" s="2" t="str">
        <f>'Enter Recharges Here'!E26</f>
        <v>AC16620</v>
      </c>
      <c r="J12" s="41">
        <f>'Enter Recharges Here'!C26</f>
        <v>200</v>
      </c>
      <c r="K12" s="42" t="str">
        <f>'Enter Recharges Here'!B26</f>
        <v>2 TB HPC Scratch for er_prj_lsm_zelezniak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-200</v>
      </c>
      <c r="K13" s="42" t="str">
        <f>'Enter Recharges Here'!B27</f>
        <v>2 TB HPC Scratch for er_prj_lsm_zelezniak</v>
      </c>
    </row>
    <row r="14" spans="1:17">
      <c r="A14" s="2">
        <f>'Enter Recharges Here'!D28</f>
        <v>0</v>
      </c>
      <c r="B14" s="2"/>
      <c r="C14" s="2"/>
      <c r="D14" s="2"/>
      <c r="E14" s="2" t="str">
        <f>'Enter Recharges Here'!E28</f>
        <v>RE20247</v>
      </c>
      <c r="J14" s="41">
        <f>'Enter Recharges Here'!C28</f>
        <v>100</v>
      </c>
      <c r="K14" s="42" t="str">
        <f>'Enter Recharges Here'!B28</f>
        <v>2 TB HPC Scratch for er_prj_araise (1 year)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-100</v>
      </c>
      <c r="K15" s="42" t="str">
        <f>'Enter Recharges Here'!B29</f>
        <v>2 TB HPC Scratch for er_prj_araise (1 year)</v>
      </c>
    </row>
    <row r="16" spans="1:17">
      <c r="A16" s="2">
        <f>'Enter Recharges Here'!D30</f>
        <v>0</v>
      </c>
      <c r="B16" s="2"/>
      <c r="C16" s="2"/>
      <c r="D16" s="2"/>
      <c r="E16" s="2" t="str">
        <f>'Enter Recharges Here'!E30</f>
        <v>RE16571</v>
      </c>
      <c r="J16" s="41">
        <f>'Enter Recharges Here'!C30</f>
        <v>1500</v>
      </c>
      <c r="K16" s="42" t="str">
        <f>'Enter Recharges Here'!B30</f>
        <v>10 TB HPC Scratch for er_prj_dtr_williams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-1500</v>
      </c>
      <c r="K17" s="42" t="str">
        <f>'Enter Recharges Here'!B31</f>
        <v>10 TB HPC Scratch for er_prj_dtr_williams</v>
      </c>
    </row>
    <row r="18" spans="1:11">
      <c r="A18" s="2">
        <f>'Enter Recharges Here'!D32</f>
        <v>0</v>
      </c>
      <c r="B18" s="2"/>
      <c r="C18" s="2"/>
      <c r="D18" s="2"/>
      <c r="E18" s="2" t="str">
        <f>'Enter Recharges Here'!E32</f>
        <v>RE17550</v>
      </c>
      <c r="J18" s="41">
        <f>'Enter Recharges Here'!C32</f>
        <v>4000</v>
      </c>
      <c r="K18" s="42" t="str">
        <f>'Enter Recharges Here'!B32</f>
        <v>GPU Rental charge for er_prj_inf_wqt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-4000</v>
      </c>
      <c r="K19" s="42" t="str">
        <f>'Enter Recharges Here'!B33</f>
        <v>GPU Rental charge for er_prj_inf_wqt</v>
      </c>
    </row>
    <row r="20" spans="1:11">
      <c r="A20" s="2">
        <f>'Enter Recharges Here'!D34</f>
        <v>0</v>
      </c>
      <c r="B20" s="2"/>
      <c r="C20" s="2"/>
      <c r="D20" s="2"/>
      <c r="E20" s="2" t="str">
        <f>'Enter Recharges Here'!E34</f>
        <v>RE19558</v>
      </c>
      <c r="J20" s="41">
        <f>'Enter Recharges Here'!C34</f>
        <v>400</v>
      </c>
      <c r="K20" s="42" t="str">
        <f>'Enter Recharges Here'!B34</f>
        <v>8 TB HPC Scratch for er_prj_mirocalstrial (1 year)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-400</v>
      </c>
      <c r="K21" s="42" t="str">
        <f>'Enter Recharges Here'!B35</f>
        <v>8 TB HPC Scratch for er_prj_mirocalstrial (1 year)</v>
      </c>
    </row>
    <row r="22" spans="1:11">
      <c r="A22" s="2">
        <f>'Enter Recharges Here'!D36</f>
        <v>0</v>
      </c>
      <c r="B22" s="2"/>
      <c r="C22" s="2"/>
      <c r="D22" s="2"/>
      <c r="E22" s="2" t="str">
        <f>'Enter Recharges Here'!E36</f>
        <v>RE19558</v>
      </c>
      <c r="J22" s="41">
        <f>'Enter Recharges Here'!C36</f>
        <v>150</v>
      </c>
      <c r="K22" s="42" t="str">
        <f>'Enter Recharges Here'!B36</f>
        <v>3 TB RDS for er_prj_mirocalstrial (1 year)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-150</v>
      </c>
      <c r="K23" s="42" t="str">
        <f>'Enter Recharges Here'!B37</f>
        <v>3 TB RDS for er_prj_mirocalstrial (1 year)</v>
      </c>
    </row>
    <row r="24" spans="1:11">
      <c r="A24" s="2">
        <f>'Enter Recharges Here'!D38</f>
        <v>0</v>
      </c>
      <c r="B24" s="2"/>
      <c r="C24" s="2"/>
      <c r="D24" s="2"/>
      <c r="E24" s="2" t="str">
        <f>'Enter Recharges Here'!E38</f>
        <v>RE14980</v>
      </c>
      <c r="J24" s="41">
        <f>'Enter Recharges Here'!C38</f>
        <v>1000</v>
      </c>
      <c r="K24" s="42" t="str">
        <f>'Enter Recharges Here'!B38</f>
        <v>20 TB HPC Scratch for er_prj_chmi (1 year)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-1000</v>
      </c>
      <c r="K25" s="42" t="str">
        <f>'Enter Recharges Here'!B39</f>
        <v>20 TB HPC Scratch for er_prj_chmi (1 year)</v>
      </c>
    </row>
    <row r="26" spans="1:11">
      <c r="A26" s="2">
        <f>'Enter Recharges Here'!D40</f>
        <v>0</v>
      </c>
      <c r="B26" s="2"/>
      <c r="C26" s="2"/>
      <c r="D26" s="2"/>
      <c r="E26" s="2" t="str">
        <f>'Enter Recharges Here'!E40</f>
        <v>TS14484</v>
      </c>
      <c r="J26" s="41">
        <f>'Enter Recharges Here'!C40</f>
        <v>141</v>
      </c>
      <c r="K26" s="42" t="str">
        <f>'Enter Recharges Here'!B40</f>
        <v>300 GB SSD for er_prj_k1455644 (1 year)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-141</v>
      </c>
      <c r="K27" s="42" t="str">
        <f>'Enter Recharges Here'!B41</f>
        <v>300 GB SSD for er_prj_k1455644 (1 year)</v>
      </c>
    </row>
    <row r="28" spans="1:11">
      <c r="A28" s="2">
        <f>'Enter Recharges Here'!D42</f>
        <v>0</v>
      </c>
      <c r="B28" s="2"/>
      <c r="C28" s="2"/>
      <c r="D28" s="2"/>
      <c r="E28" s="2" t="str">
        <f>'Enter Recharges Here'!E42</f>
        <v>TS14484</v>
      </c>
      <c r="J28" s="41">
        <f>'Enter Recharges Here'!C42</f>
        <v>1108.8</v>
      </c>
      <c r="K28" s="42" t="str">
        <f>'Enter Recharges Here'!B42</f>
        <v>16vCPUs and 32GB RAM for er_prj_k1455644 (1 year)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-1108.8</v>
      </c>
      <c r="K29" s="42" t="str">
        <f>'Enter Recharges Here'!B43</f>
        <v>16vCPUs and 32GB RAM for er_prj_k1455644 (1 year)</v>
      </c>
    </row>
    <row r="30" spans="1:11">
      <c r="A30" s="2" t="e">
        <f>'Enter Recharges Here'!#REF!</f>
        <v>#REF!</v>
      </c>
      <c r="B30" s="2"/>
      <c r="C30" s="2"/>
      <c r="D30" s="2"/>
      <c r="E30" s="2" t="e">
        <f>'Enter Recharges Here'!#REF!</f>
        <v>#REF!</v>
      </c>
      <c r="J30" s="41" t="e">
        <f>'Enter Recharges Here'!#REF!</f>
        <v>#REF!</v>
      </c>
      <c r="K30" s="42" t="e">
        <f>'Enter Recharges Here'!#REF!</f>
        <v>#REF!</v>
      </c>
    </row>
    <row r="31" spans="1:11">
      <c r="A31" s="2" t="e">
        <f>'Enter Recharges Here'!#REF!</f>
        <v>#REF!</v>
      </c>
      <c r="B31" s="2"/>
      <c r="C31" s="2"/>
      <c r="D31" s="2"/>
      <c r="E31" s="2" t="e">
        <f>'Enter Recharges Here'!#REF!</f>
        <v>#REF!</v>
      </c>
      <c r="J31" s="41" t="e">
        <f>'Enter Recharges Here'!#REF!</f>
        <v>#REF!</v>
      </c>
      <c r="K31" s="42" t="e">
        <f>'Enter Recharges Here'!#REF!</f>
        <v>#REF!</v>
      </c>
    </row>
    <row r="32" spans="1:11">
      <c r="A32" s="2">
        <f>'Enter Recharges Here'!D44</f>
        <v>0</v>
      </c>
      <c r="B32" s="2"/>
      <c r="C32" s="2"/>
      <c r="D32" s="2"/>
      <c r="E32" s="2" t="str">
        <f>'Enter Recharges Here'!E44</f>
        <v>TS10802</v>
      </c>
      <c r="J32" s="41">
        <f>'Enter Recharges Here'!C44</f>
        <v>0</v>
      </c>
      <c r="K32" s="42">
        <f>'Enter Recharges Here'!B44</f>
        <v>0</v>
      </c>
    </row>
    <row r="33" spans="1:11">
      <c r="A33" s="2">
        <f>'Enter Recharges Here'!D45</f>
        <v>4113</v>
      </c>
      <c r="B33" s="2"/>
      <c r="C33" s="2"/>
      <c r="D33" s="2"/>
      <c r="E33" s="2" t="str">
        <f>'Enter Recharges Here'!E45</f>
        <v>PS13596</v>
      </c>
      <c r="J33" s="41">
        <f>'Enter Recharges Here'!C45</f>
        <v>0</v>
      </c>
      <c r="K33" s="42">
        <f>'Enter Recharges Here'!B45</f>
        <v>0</v>
      </c>
    </row>
    <row r="34" spans="1:11">
      <c r="A34" s="2">
        <f>'Enter Recharges Here'!D46</f>
        <v>4213</v>
      </c>
      <c r="B34" s="2"/>
      <c r="C34" s="2"/>
      <c r="D34" s="2"/>
      <c r="E34" s="2">
        <f>'Enter Recharges Here'!E46</f>
        <v>0</v>
      </c>
      <c r="J34" s="41">
        <f>'Enter Recharges Here'!C46</f>
        <v>0</v>
      </c>
      <c r="K34" s="42">
        <f>'Enter Recharges Here'!B46</f>
        <v>0</v>
      </c>
    </row>
    <row r="35" spans="1:11">
      <c r="A35" s="2">
        <f>'Enter Recharges Here'!D47</f>
        <v>4113</v>
      </c>
      <c r="B35" s="2"/>
      <c r="C35" s="2"/>
      <c r="D35" s="2"/>
      <c r="E35" s="2" t="str">
        <f>'Enter Recharges Here'!E47</f>
        <v>PS13596</v>
      </c>
      <c r="J35" s="41">
        <f>'Enter Recharges Here'!C47</f>
        <v>0</v>
      </c>
      <c r="K35" s="42">
        <f>'Enter Recharges Here'!B47</f>
        <v>0</v>
      </c>
    </row>
    <row r="36" spans="1:11">
      <c r="A36" s="2">
        <f>'Enter Recharges Here'!D48</f>
        <v>4213</v>
      </c>
      <c r="B36" s="2"/>
      <c r="C36" s="2"/>
      <c r="D36" s="2"/>
      <c r="E36" s="2">
        <f>'Enter Recharges Here'!E48</f>
        <v>0</v>
      </c>
      <c r="J36" s="41">
        <f>'Enter Recharges Here'!C48</f>
        <v>0</v>
      </c>
      <c r="K36" s="42">
        <f>'Enter Recharges Here'!B48</f>
        <v>0</v>
      </c>
    </row>
    <row r="37" spans="1:11">
      <c r="A37" s="2">
        <f>'Enter Recharges Here'!D49</f>
        <v>4113</v>
      </c>
      <c r="B37" s="2"/>
      <c r="C37" s="2"/>
      <c r="D37" s="2"/>
      <c r="E37" s="2" t="str">
        <f>'Enter Recharges Here'!E49</f>
        <v>PS13596</v>
      </c>
      <c r="J37" s="41">
        <f>'Enter Recharges Here'!C49</f>
        <v>0</v>
      </c>
      <c r="K37" s="42">
        <f>'Enter Recharges Here'!B49</f>
        <v>0</v>
      </c>
    </row>
    <row r="38" spans="1:11">
      <c r="A38" s="2">
        <f>'Enter Recharges Here'!D50</f>
        <v>4213</v>
      </c>
      <c r="B38" s="2"/>
      <c r="C38" s="2"/>
      <c r="D38" s="2"/>
      <c r="E38" s="2">
        <f>'Enter Recharges Here'!E50</f>
        <v>0</v>
      </c>
      <c r="J38" s="41">
        <f>'Enter Recharges Here'!C50</f>
        <v>0</v>
      </c>
      <c r="K38" s="42">
        <f>'Enter Recharges Here'!B50</f>
        <v>0</v>
      </c>
    </row>
    <row r="39" spans="1:11">
      <c r="A39" s="2">
        <f>'Enter Recharges Here'!D51</f>
        <v>4113</v>
      </c>
      <c r="B39" s="2"/>
      <c r="C39" s="2"/>
      <c r="D39" s="2"/>
      <c r="E39" s="2" t="str">
        <f>'Enter Recharges Here'!E51</f>
        <v>PS13596</v>
      </c>
      <c r="J39" s="41">
        <f>'Enter Recharges Here'!C51</f>
        <v>0</v>
      </c>
      <c r="K39" s="42">
        <f>'Enter Recharges Here'!B51</f>
        <v>0</v>
      </c>
    </row>
    <row r="40" spans="1:11">
      <c r="A40" s="2">
        <f>'Enter Recharges Here'!D52</f>
        <v>4213</v>
      </c>
      <c r="B40" s="2"/>
      <c r="C40" s="2"/>
      <c r="D40" s="2"/>
      <c r="E40" s="2">
        <f>'Enter Recharges Here'!E52</f>
        <v>0</v>
      </c>
      <c r="J40" s="41">
        <f>'Enter Recharges Here'!C52</f>
        <v>0</v>
      </c>
      <c r="K40" s="42">
        <f>'Enter Recharges Here'!B52</f>
        <v>0</v>
      </c>
    </row>
    <row r="41" spans="1:11">
      <c r="A41" s="2">
        <f>'Enter Recharges Here'!D53</f>
        <v>4113</v>
      </c>
      <c r="B41" s="2"/>
      <c r="C41" s="2"/>
      <c r="D41" s="2"/>
      <c r="E41" s="2" t="str">
        <f>'Enter Recharges Here'!E53</f>
        <v>PS13596</v>
      </c>
      <c r="J41" s="41">
        <f>'Enter Recharges Here'!C53</f>
        <v>0</v>
      </c>
      <c r="K41" s="42">
        <f>'Enter Recharges Here'!B53</f>
        <v>0</v>
      </c>
    </row>
    <row r="42" spans="1:11">
      <c r="A42" s="2">
        <f>'Enter Recharges Here'!D54</f>
        <v>4213</v>
      </c>
      <c r="B42" s="2"/>
      <c r="C42" s="2"/>
      <c r="D42" s="2"/>
      <c r="E42" s="2">
        <f>'Enter Recharges Here'!E54</f>
        <v>0</v>
      </c>
      <c r="J42" s="41">
        <f>'Enter Recharges Here'!C54</f>
        <v>0</v>
      </c>
      <c r="K42" s="42">
        <f>'Enter Recharges Here'!B54</f>
        <v>0</v>
      </c>
    </row>
    <row r="43" spans="1:11">
      <c r="A43" s="2">
        <f>'Enter Recharges Here'!D55</f>
        <v>4113</v>
      </c>
      <c r="B43" s="2"/>
      <c r="C43" s="2"/>
      <c r="D43" s="2"/>
      <c r="E43" s="2" t="str">
        <f>'Enter Recharges Here'!E55</f>
        <v>PS13596</v>
      </c>
      <c r="J43" s="41">
        <f>'Enter Recharges Here'!C55</f>
        <v>0</v>
      </c>
      <c r="K43" s="42">
        <f>'Enter Recharges Here'!B55</f>
        <v>0</v>
      </c>
    </row>
    <row r="44" spans="1:11">
      <c r="A44" s="2">
        <f>'Enter Recharges Here'!D56</f>
        <v>4213</v>
      </c>
      <c r="B44" s="2"/>
      <c r="C44" s="2"/>
      <c r="D44" s="2"/>
      <c r="E44" s="2">
        <f>'Enter Recharges Here'!E56</f>
        <v>0</v>
      </c>
      <c r="J44" s="41">
        <f>'Enter Recharges Here'!C56</f>
        <v>0</v>
      </c>
      <c r="K44" s="42">
        <f>'Enter Recharges Here'!B56</f>
        <v>0</v>
      </c>
    </row>
    <row r="45" spans="1:11">
      <c r="A45" s="2">
        <f>'Enter Recharges Here'!D57</f>
        <v>4113</v>
      </c>
      <c r="B45" s="2"/>
      <c r="C45" s="2"/>
      <c r="D45" s="2"/>
      <c r="E45" s="2" t="str">
        <f>'Enter Recharges Here'!E57</f>
        <v>PS13596</v>
      </c>
      <c r="J45" s="41">
        <f>'Enter Recharges Here'!C57</f>
        <v>0</v>
      </c>
      <c r="K45" s="42">
        <f>'Enter Recharges Here'!B57</f>
        <v>0</v>
      </c>
    </row>
    <row r="46" spans="1:11">
      <c r="A46" s="2">
        <f>'Enter Recharges Here'!D58</f>
        <v>4213</v>
      </c>
      <c r="B46" s="2"/>
      <c r="C46" s="2"/>
      <c r="D46" s="2"/>
      <c r="E46" s="2">
        <f>'Enter Recharges Here'!E58</f>
        <v>0</v>
      </c>
      <c r="J46" s="41">
        <f>'Enter Recharges Here'!C58</f>
        <v>0</v>
      </c>
      <c r="K46" s="42">
        <f>'Enter Recharges Here'!B58</f>
        <v>0</v>
      </c>
    </row>
    <row r="47" spans="1:11">
      <c r="A47" s="2">
        <f>'Enter Recharges Here'!D59</f>
        <v>4113</v>
      </c>
      <c r="B47" s="2"/>
      <c r="C47" s="2"/>
      <c r="D47" s="2"/>
      <c r="E47" s="2" t="str">
        <f>'Enter Recharges Here'!E59</f>
        <v>PS13596</v>
      </c>
      <c r="J47" s="41">
        <f>'Enter Recharges Here'!C59</f>
        <v>0</v>
      </c>
      <c r="K47" s="42">
        <f>'Enter Recharges Here'!B59</f>
        <v>0</v>
      </c>
    </row>
    <row r="48" spans="1:11">
      <c r="A48" s="2">
        <f>'Enter Recharges Here'!D60</f>
        <v>4213</v>
      </c>
      <c r="B48" s="2"/>
      <c r="C48" s="2"/>
      <c r="D48" s="2"/>
      <c r="E48" s="2">
        <f>'Enter Recharges Here'!E60</f>
        <v>0</v>
      </c>
      <c r="J48" s="41">
        <f>'Enter Recharges Here'!C60</f>
        <v>0</v>
      </c>
      <c r="K48" s="42">
        <f>'Enter Recharges Here'!B60</f>
        <v>0</v>
      </c>
    </row>
    <row r="49" spans="1:11">
      <c r="A49" s="2">
        <f>'Enter Recharges Here'!D61</f>
        <v>4113</v>
      </c>
      <c r="B49" s="2"/>
      <c r="C49" s="2"/>
      <c r="D49" s="2"/>
      <c r="E49" s="2" t="str">
        <f>'Enter Recharges Here'!E61</f>
        <v>PS13596</v>
      </c>
      <c r="J49" s="41">
        <f>'Enter Recharges Here'!C61</f>
        <v>0</v>
      </c>
      <c r="K49" s="42">
        <f>'Enter Recharges Here'!B61</f>
        <v>0</v>
      </c>
    </row>
    <row r="50" spans="1:11">
      <c r="A50" s="2">
        <f>'Enter Recharges Here'!D62</f>
        <v>4213</v>
      </c>
      <c r="B50" s="2"/>
      <c r="C50" s="2"/>
      <c r="D50" s="2"/>
      <c r="E50" s="2">
        <f>'Enter Recharges Here'!E62</f>
        <v>0</v>
      </c>
      <c r="J50" s="41">
        <f>'Enter Recharges Here'!C62</f>
        <v>0</v>
      </c>
      <c r="K50" s="42">
        <f>'Enter Recharges Here'!B62</f>
        <v>0</v>
      </c>
    </row>
    <row r="51" spans="1:11">
      <c r="A51" s="2">
        <f>'Enter Recharges Here'!D63</f>
        <v>4113</v>
      </c>
      <c r="B51" s="2"/>
      <c r="C51" s="2"/>
      <c r="D51" s="2"/>
      <c r="E51" s="2" t="str">
        <f>'Enter Recharges Here'!E63</f>
        <v>PS13596</v>
      </c>
      <c r="J51" s="41">
        <f>'Enter Recharges Here'!C63</f>
        <v>0</v>
      </c>
      <c r="K51" s="42">
        <f>'Enter Recharges Here'!B63</f>
        <v>0</v>
      </c>
    </row>
    <row r="52" spans="1:11">
      <c r="A52" s="2">
        <f>'Enter Recharges Here'!D64</f>
        <v>4213</v>
      </c>
      <c r="B52" s="2"/>
      <c r="C52" s="2"/>
      <c r="D52" s="2"/>
      <c r="E52" s="2">
        <f>'Enter Recharges Here'!E64</f>
        <v>0</v>
      </c>
      <c r="J52" s="41">
        <f>'Enter Recharges Here'!C64</f>
        <v>0</v>
      </c>
      <c r="K52" s="42">
        <f>'Enter Recharges Here'!B64</f>
        <v>0</v>
      </c>
    </row>
    <row r="53" spans="1:11">
      <c r="A53" s="2">
        <f>'Enter Recharges Here'!D65</f>
        <v>4113</v>
      </c>
      <c r="B53" s="2"/>
      <c r="C53" s="2"/>
      <c r="D53" s="2"/>
      <c r="E53" s="2" t="str">
        <f>'Enter Recharges Here'!E65</f>
        <v>PS13596</v>
      </c>
      <c r="J53" s="41">
        <f>'Enter Recharges Here'!C65</f>
        <v>0</v>
      </c>
      <c r="K53" s="42">
        <f>'Enter Recharges Here'!B65</f>
        <v>0</v>
      </c>
    </row>
    <row r="54" spans="1:11">
      <c r="A54" s="2">
        <f>'Enter Recharges Here'!D66</f>
        <v>4213</v>
      </c>
      <c r="B54" s="2"/>
      <c r="C54" s="2"/>
      <c r="D54" s="2"/>
      <c r="E54" s="2">
        <f>'Enter Recharges Here'!E66</f>
        <v>0</v>
      </c>
      <c r="J54" s="41">
        <f>'Enter Recharges Here'!C66</f>
        <v>0</v>
      </c>
      <c r="K54" s="42">
        <f>'Enter Recharges Here'!B66</f>
        <v>0</v>
      </c>
    </row>
    <row r="55" spans="1:11">
      <c r="A55" s="2">
        <f>'Enter Recharges Here'!D67</f>
        <v>4113</v>
      </c>
      <c r="B55" s="2"/>
      <c r="C55" s="2"/>
      <c r="D55" s="2"/>
      <c r="E55" s="2" t="str">
        <f>'Enter Recharges Here'!E67</f>
        <v>PS13596</v>
      </c>
      <c r="J55" s="41">
        <f>'Enter Recharges Here'!C67</f>
        <v>0</v>
      </c>
      <c r="K55" s="42">
        <f>'Enter Recharges Here'!B67</f>
        <v>0</v>
      </c>
    </row>
    <row r="56" spans="1:11">
      <c r="A56" s="2">
        <f>'Enter Recharges Here'!D68</f>
        <v>4213</v>
      </c>
      <c r="B56" s="2"/>
      <c r="C56" s="2"/>
      <c r="D56" s="2"/>
      <c r="E56" s="2">
        <f>'Enter Recharges Here'!E68</f>
        <v>0</v>
      </c>
      <c r="J56" s="41">
        <f>'Enter Recharges Here'!C68</f>
        <v>0</v>
      </c>
      <c r="K56" s="42">
        <f>'Enter Recharges Here'!B68</f>
        <v>0</v>
      </c>
    </row>
    <row r="57" spans="1:11">
      <c r="A57" s="2">
        <f>'Enter Recharges Here'!D69</f>
        <v>4113</v>
      </c>
      <c r="B57" s="2"/>
      <c r="C57" s="2"/>
      <c r="D57" s="2"/>
      <c r="E57" s="2" t="str">
        <f>'Enter Recharges Here'!E69</f>
        <v>PS13596</v>
      </c>
      <c r="J57" s="41">
        <f>'Enter Recharges Here'!C69</f>
        <v>0</v>
      </c>
      <c r="K57" s="42">
        <f>'Enter Recharges Here'!B69</f>
        <v>0</v>
      </c>
    </row>
    <row r="58" spans="1:11">
      <c r="A58" s="2">
        <f>'Enter Recharges Here'!D70</f>
        <v>4213</v>
      </c>
      <c r="B58" s="2"/>
      <c r="C58" s="2"/>
      <c r="D58" s="2"/>
      <c r="E58" s="2">
        <f>'Enter Recharges Here'!E70</f>
        <v>0</v>
      </c>
      <c r="J58" s="41">
        <f>'Enter Recharges Here'!C70</f>
        <v>0</v>
      </c>
      <c r="K58" s="42">
        <f>'Enter Recharges Here'!B70</f>
        <v>0</v>
      </c>
    </row>
    <row r="59" spans="1:11">
      <c r="A59" s="2">
        <f>'Enter Recharges Here'!D71</f>
        <v>4113</v>
      </c>
      <c r="B59" s="2"/>
      <c r="C59" s="2"/>
      <c r="D59" s="2"/>
      <c r="E59" s="2" t="str">
        <f>'Enter Recharges Here'!E71</f>
        <v>PS13596</v>
      </c>
      <c r="J59" s="41">
        <f>'Enter Recharges Here'!C71</f>
        <v>0</v>
      </c>
      <c r="K59" s="42">
        <f>'Enter Recharges Here'!B71</f>
        <v>0</v>
      </c>
    </row>
    <row r="60" spans="1:11">
      <c r="A60" s="2">
        <f>'Enter Recharges Here'!D72</f>
        <v>4213</v>
      </c>
      <c r="B60" s="2"/>
      <c r="C60" s="2"/>
      <c r="D60" s="2"/>
      <c r="E60" s="2">
        <f>'Enter Recharges Here'!E72</f>
        <v>0</v>
      </c>
      <c r="J60" s="41">
        <f>'Enter Recharges Here'!C72</f>
        <v>0</v>
      </c>
      <c r="K60" s="42">
        <f>'Enter Recharges Here'!B72</f>
        <v>0</v>
      </c>
    </row>
    <row r="61" spans="1:11">
      <c r="A61" s="2">
        <f>'Enter Recharges Here'!D73</f>
        <v>4113</v>
      </c>
      <c r="B61" s="2"/>
      <c r="C61" s="2"/>
      <c r="D61" s="2"/>
      <c r="E61" s="2" t="str">
        <f>'Enter Recharges Here'!E73</f>
        <v>PS13596</v>
      </c>
      <c r="J61" s="41">
        <f>'Enter Recharges Here'!C73</f>
        <v>0</v>
      </c>
      <c r="K61" s="42">
        <f>'Enter Recharges Here'!B73</f>
        <v>0</v>
      </c>
    </row>
    <row r="62" spans="1:11">
      <c r="A62" s="2">
        <f>'Enter Recharges Here'!D74</f>
        <v>4213</v>
      </c>
      <c r="B62" s="2"/>
      <c r="C62" s="2"/>
      <c r="D62" s="2"/>
      <c r="E62" s="2">
        <f>'Enter Recharges Here'!E74</f>
        <v>0</v>
      </c>
      <c r="J62" s="41">
        <f>'Enter Recharges Here'!C74</f>
        <v>0</v>
      </c>
      <c r="K62" s="42">
        <f>'Enter Recharges Here'!B74</f>
        <v>0</v>
      </c>
    </row>
    <row r="63" spans="1:11">
      <c r="A63" s="2">
        <f>'Enter Recharges Here'!D75</f>
        <v>4113</v>
      </c>
      <c r="B63" s="2"/>
      <c r="C63" s="2"/>
      <c r="D63" s="2"/>
      <c r="E63" s="2" t="str">
        <f>'Enter Recharges Here'!E75</f>
        <v>PS13596</v>
      </c>
      <c r="J63" s="41">
        <f>'Enter Recharges Here'!C75</f>
        <v>0</v>
      </c>
      <c r="K63" s="42">
        <f>'Enter Recharges Here'!B75</f>
        <v>0</v>
      </c>
    </row>
    <row r="64" spans="1:11">
      <c r="A64" s="2">
        <f>'Enter Recharges Here'!D76</f>
        <v>4213</v>
      </c>
      <c r="B64" s="2"/>
      <c r="C64" s="2"/>
      <c r="D64" s="2"/>
      <c r="E64" s="2">
        <f>'Enter Recharges Here'!E76</f>
        <v>0</v>
      </c>
      <c r="J64" s="41">
        <f>'Enter Recharges Here'!C76</f>
        <v>0</v>
      </c>
      <c r="K64" s="42">
        <f>'Enter Recharges Here'!B76</f>
        <v>0</v>
      </c>
    </row>
    <row r="65" spans="1:11">
      <c r="A65" s="2">
        <f>'Enter Recharges Here'!D77</f>
        <v>4113</v>
      </c>
      <c r="B65" s="2"/>
      <c r="C65" s="2"/>
      <c r="D65" s="2"/>
      <c r="E65" s="2" t="str">
        <f>'Enter Recharges Here'!E77</f>
        <v>PS13596</v>
      </c>
      <c r="J65" s="41">
        <f>'Enter Recharges Here'!C77</f>
        <v>0</v>
      </c>
      <c r="K65" s="42">
        <f>'Enter Recharges Here'!B77</f>
        <v>0</v>
      </c>
    </row>
    <row r="66" spans="1:11">
      <c r="A66" s="2">
        <f>'Enter Recharges Here'!D78</f>
        <v>4213</v>
      </c>
      <c r="B66" s="2"/>
      <c r="C66" s="2"/>
      <c r="D66" s="2"/>
      <c r="E66" s="2">
        <f>'Enter Recharges Here'!E78</f>
        <v>0</v>
      </c>
      <c r="J66" s="41">
        <f>'Enter Recharges Here'!C78</f>
        <v>0</v>
      </c>
      <c r="K66" s="42">
        <f>'Enter Recharges Here'!B78</f>
        <v>0</v>
      </c>
    </row>
    <row r="67" spans="1:11">
      <c r="A67" s="2">
        <f>'Enter Recharges Here'!D79</f>
        <v>4113</v>
      </c>
      <c r="B67" s="2"/>
      <c r="C67" s="2"/>
      <c r="D67" s="2"/>
      <c r="E67" s="2" t="str">
        <f>'Enter Recharges Here'!E79</f>
        <v>PS13596</v>
      </c>
      <c r="J67" s="41">
        <f>'Enter Recharges Here'!C79</f>
        <v>0</v>
      </c>
      <c r="K67" s="42">
        <f>'Enter Recharges Here'!B79</f>
        <v>0</v>
      </c>
    </row>
    <row r="68" spans="1:11">
      <c r="A68" s="2">
        <f>'Enter Recharges Here'!D80</f>
        <v>4213</v>
      </c>
      <c r="B68" s="2"/>
      <c r="C68" s="2"/>
      <c r="D68" s="2"/>
      <c r="E68" s="2">
        <f>'Enter Recharges Here'!E80</f>
        <v>0</v>
      </c>
      <c r="J68" s="41">
        <f>'Enter Recharges Here'!C80</f>
        <v>0</v>
      </c>
      <c r="K68" s="42">
        <f>'Enter Recharges Here'!B80</f>
        <v>0</v>
      </c>
    </row>
    <row r="69" spans="1:11">
      <c r="A69" s="2">
        <f>'Enter Recharges Here'!D81</f>
        <v>4113</v>
      </c>
      <c r="B69" s="2"/>
      <c r="C69" s="2"/>
      <c r="D69" s="2"/>
      <c r="E69" s="2" t="str">
        <f>'Enter Recharges Here'!E81</f>
        <v>PS13596</v>
      </c>
      <c r="J69" s="41">
        <f>'Enter Recharges Here'!C81</f>
        <v>0</v>
      </c>
      <c r="K69" s="42">
        <f>'Enter Recharges Here'!B81</f>
        <v>0</v>
      </c>
    </row>
    <row r="70" spans="1:11">
      <c r="A70" s="2">
        <f>'Enter Recharges Here'!D82</f>
        <v>4213</v>
      </c>
      <c r="B70" s="2"/>
      <c r="C70" s="2"/>
      <c r="D70" s="2"/>
      <c r="E70" s="2">
        <f>'Enter Recharges Here'!E82</f>
        <v>0</v>
      </c>
      <c r="J70" s="41">
        <f>'Enter Recharges Here'!C82</f>
        <v>0</v>
      </c>
      <c r="K70" s="42">
        <f>'Enter Recharges Here'!B82</f>
        <v>0</v>
      </c>
    </row>
    <row r="71" spans="1:11">
      <c r="A71" s="2">
        <f>'Enter Recharges Here'!D83</f>
        <v>4113</v>
      </c>
      <c r="B71" s="2"/>
      <c r="C71" s="2"/>
      <c r="D71" s="2"/>
      <c r="E71" s="2" t="str">
        <f>'Enter Recharges Here'!E83</f>
        <v>PS13596</v>
      </c>
      <c r="J71" s="41">
        <f>'Enter Recharges Here'!C83</f>
        <v>0</v>
      </c>
      <c r="K71" s="42">
        <f>'Enter Recharges Here'!B83</f>
        <v>0</v>
      </c>
    </row>
    <row r="72" spans="1:11">
      <c r="A72" s="2">
        <f>'Enter Recharges Here'!D84</f>
        <v>4213</v>
      </c>
      <c r="B72" s="2"/>
      <c r="C72" s="2"/>
      <c r="D72" s="2"/>
      <c r="E72" s="2">
        <f>'Enter Recharges Here'!E84</f>
        <v>0</v>
      </c>
      <c r="J72" s="41">
        <f>'Enter Recharges Here'!C84</f>
        <v>0</v>
      </c>
      <c r="K72" s="42">
        <f>'Enter Recharges Here'!B84</f>
        <v>0</v>
      </c>
    </row>
    <row r="73" spans="1:11">
      <c r="A73" s="2">
        <f>'Enter Recharges Here'!D85</f>
        <v>4113</v>
      </c>
      <c r="B73" s="2"/>
      <c r="C73" s="2"/>
      <c r="D73" s="2"/>
      <c r="E73" s="2" t="str">
        <f>'Enter Recharges Here'!E85</f>
        <v>PS13596</v>
      </c>
      <c r="J73" s="41">
        <f>'Enter Recharges Here'!C85</f>
        <v>0</v>
      </c>
      <c r="K73" s="42">
        <f>'Enter Recharges Here'!B85</f>
        <v>0</v>
      </c>
    </row>
    <row r="74" spans="1:11">
      <c r="A74" s="2">
        <f>'Enter Recharges Here'!D86</f>
        <v>4213</v>
      </c>
      <c r="B74" s="2"/>
      <c r="C74" s="2"/>
      <c r="D74" s="2"/>
      <c r="E74" s="2">
        <f>'Enter Recharges Here'!E86</f>
        <v>0</v>
      </c>
      <c r="J74" s="41">
        <f>'Enter Recharges Here'!C86</f>
        <v>0</v>
      </c>
      <c r="K74" s="42">
        <f>'Enter Recharges Here'!B86</f>
        <v>0</v>
      </c>
    </row>
    <row r="75" spans="1:11">
      <c r="A75" s="2">
        <f>'Enter Recharges Here'!D87</f>
        <v>4113</v>
      </c>
      <c r="B75" s="2"/>
      <c r="C75" s="2"/>
      <c r="D75" s="2"/>
      <c r="E75" s="2" t="str">
        <f>'Enter Recharges Here'!E87</f>
        <v>PS13596</v>
      </c>
      <c r="J75" s="41">
        <f>'Enter Recharges Here'!C87</f>
        <v>0</v>
      </c>
      <c r="K75" s="42">
        <f>'Enter Recharges Here'!B87</f>
        <v>0</v>
      </c>
    </row>
    <row r="76" spans="1:11">
      <c r="A76" s="2">
        <f>'Enter Recharges Here'!D88</f>
        <v>4213</v>
      </c>
      <c r="B76" s="2"/>
      <c r="C76" s="2"/>
      <c r="D76" s="2"/>
      <c r="E76" s="2">
        <f>'Enter Recharges Here'!E88</f>
        <v>0</v>
      </c>
      <c r="J76" s="41">
        <f>'Enter Recharges Here'!C88</f>
        <v>0</v>
      </c>
      <c r="K76" s="42">
        <f>'Enter Recharges Here'!B88</f>
        <v>0</v>
      </c>
    </row>
    <row r="77" spans="1:11">
      <c r="A77" s="2">
        <f>'Enter Recharges Here'!D89</f>
        <v>4113</v>
      </c>
      <c r="B77" s="2"/>
      <c r="C77" s="2"/>
      <c r="D77" s="2"/>
      <c r="E77" s="2" t="str">
        <f>'Enter Recharges Here'!E89</f>
        <v>PS13596</v>
      </c>
      <c r="J77" s="41">
        <f>'Enter Recharges Here'!C89</f>
        <v>0</v>
      </c>
      <c r="K77" s="42">
        <f>'Enter Recharges Here'!B89</f>
        <v>0</v>
      </c>
    </row>
    <row r="78" spans="1:11">
      <c r="A78" s="2">
        <f>'Enter Recharges Here'!D90</f>
        <v>4213</v>
      </c>
      <c r="B78" s="2"/>
      <c r="C78" s="2"/>
      <c r="D78" s="2"/>
      <c r="E78" s="2">
        <f>'Enter Recharges Here'!E90</f>
        <v>0</v>
      </c>
      <c r="J78" s="41">
        <f>'Enter Recharges Here'!C90</f>
        <v>0</v>
      </c>
      <c r="K78" s="42">
        <f>'Enter Recharges Here'!B90</f>
        <v>0</v>
      </c>
    </row>
    <row r="79" spans="1:11">
      <c r="A79" s="2">
        <f>'Enter Recharges Here'!D91</f>
        <v>4113</v>
      </c>
      <c r="B79" s="2"/>
      <c r="C79" s="2"/>
      <c r="D79" s="2"/>
      <c r="E79" s="2" t="str">
        <f>'Enter Recharges Here'!E91</f>
        <v>PS13596</v>
      </c>
      <c r="J79" s="41">
        <f>'Enter Recharges Here'!C91</f>
        <v>0</v>
      </c>
      <c r="K79" s="42">
        <f>'Enter Recharges Here'!B91</f>
        <v>0</v>
      </c>
    </row>
    <row r="80" spans="1:11">
      <c r="A80" s="2">
        <f>'Enter Recharges Here'!D92</f>
        <v>4213</v>
      </c>
      <c r="B80" s="2"/>
      <c r="C80" s="2"/>
      <c r="D80" s="2"/>
      <c r="E80" s="2">
        <f>'Enter Recharges Here'!E92</f>
        <v>0</v>
      </c>
      <c r="J80" s="41">
        <f>'Enter Recharges Here'!C92</f>
        <v>0</v>
      </c>
      <c r="K80" s="42">
        <f>'Enter Recharges Here'!B92</f>
        <v>0</v>
      </c>
    </row>
    <row r="81" spans="1:11">
      <c r="A81" s="2">
        <f>'Enter Recharges Here'!D93</f>
        <v>4113</v>
      </c>
      <c r="B81" s="2"/>
      <c r="C81" s="2"/>
      <c r="D81" s="2"/>
      <c r="E81" s="2" t="str">
        <f>'Enter Recharges Here'!E93</f>
        <v>PS13596</v>
      </c>
      <c r="J81" s="41">
        <f>'Enter Recharges Here'!C93</f>
        <v>0</v>
      </c>
      <c r="K81" s="42">
        <f>'Enter Recharges Here'!B93</f>
        <v>0</v>
      </c>
    </row>
    <row r="82" spans="1:11">
      <c r="A82" s="2">
        <f>'Enter Recharges Here'!D94</f>
        <v>4213</v>
      </c>
      <c r="B82" s="2"/>
      <c r="C82" s="2"/>
      <c r="D82" s="2"/>
      <c r="E82" s="2">
        <f>'Enter Recharges Here'!E94</f>
        <v>0</v>
      </c>
      <c r="J82" s="41">
        <f>'Enter Recharges Here'!C94</f>
        <v>0</v>
      </c>
      <c r="K82" s="42">
        <f>'Enter Recharges Here'!B94</f>
        <v>0</v>
      </c>
    </row>
    <row r="83" spans="1:11">
      <c r="A83" s="2">
        <f>'Enter Recharges Here'!D95</f>
        <v>4113</v>
      </c>
      <c r="B83" s="2"/>
      <c r="C83" s="2"/>
      <c r="D83" s="2"/>
      <c r="E83" s="2" t="str">
        <f>'Enter Recharges Here'!E95</f>
        <v>PS13596</v>
      </c>
      <c r="J83" s="41">
        <f>'Enter Recharges Here'!C95</f>
        <v>0</v>
      </c>
      <c r="K83" s="42">
        <f>'Enter Recharges Here'!B95</f>
        <v>0</v>
      </c>
    </row>
    <row r="84" spans="1:11">
      <c r="A84" s="2"/>
      <c r="B84" s="2"/>
      <c r="C84" s="2"/>
      <c r="D84" s="2"/>
      <c r="E84" s="2">
        <f>'Enter Recharges Here'!E96</f>
        <v>0</v>
      </c>
      <c r="J84" s="41">
        <f>'Enter Recharges Here'!C96</f>
        <v>0</v>
      </c>
      <c r="K84" s="42">
        <f>'Enter Recharges Here'!B96</f>
        <v>0</v>
      </c>
    </row>
    <row r="85" spans="1:11">
      <c r="A85" s="2"/>
      <c r="B85" s="2"/>
      <c r="C85" s="2"/>
      <c r="D85" s="2"/>
      <c r="E85" s="2" t="str">
        <f>'Enter Recharges Here'!E97</f>
        <v>PS13596</v>
      </c>
      <c r="J85" s="41">
        <f>'Enter Recharges Here'!C97</f>
        <v>0</v>
      </c>
      <c r="K85" s="42">
        <f>'Enter Recharges Here'!B97</f>
        <v>0</v>
      </c>
    </row>
    <row r="86" spans="1:11">
      <c r="A86" s="2"/>
      <c r="B86" s="2"/>
      <c r="C86" s="2"/>
      <c r="D86" s="2"/>
      <c r="E86" s="2">
        <f>'Enter Recharges Here'!E98</f>
        <v>0</v>
      </c>
      <c r="J86" s="41">
        <f>'Enter Recharges Here'!C98</f>
        <v>0</v>
      </c>
      <c r="K86" s="42">
        <f>'Enter Recharges Here'!B98</f>
        <v>0</v>
      </c>
    </row>
    <row r="87" spans="1:11">
      <c r="A87" s="2"/>
      <c r="B87" s="2"/>
      <c r="C87" s="2"/>
      <c r="D87" s="2"/>
      <c r="E87" s="2" t="str">
        <f>'Enter Recharges Here'!E99</f>
        <v>PS13596</v>
      </c>
      <c r="J87" s="41">
        <f>'Enter Recharges Here'!C99</f>
        <v>0</v>
      </c>
      <c r="K87" s="42">
        <f>'Enter Recharges Here'!B99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FCEEBB-FF83-4D9C-BADE-92D1735DEF9B}"/>
</file>

<file path=customXml/itemProps2.xml><?xml version="1.0" encoding="utf-8"?>
<ds:datastoreItem xmlns:ds="http://schemas.openxmlformats.org/officeDocument/2006/customXml" ds:itemID="{643AC8A5-215B-45B8-9FFB-9C5FC3B530F6}"/>
</file>

<file path=customXml/itemProps3.xml><?xml version="1.0" encoding="utf-8"?>
<ds:datastoreItem xmlns:ds="http://schemas.openxmlformats.org/officeDocument/2006/customXml" ds:itemID="{ABC75A4A-B3D2-4755-9A9F-46C0EE907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Hanlon</cp:lastModifiedBy>
  <cp:revision/>
  <dcterms:created xsi:type="dcterms:W3CDTF">2021-02-09T17:01:49Z</dcterms:created>
  <dcterms:modified xsi:type="dcterms:W3CDTF">2024-05-21T12:15:56Z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