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7106\Desktop\2020\Inventories Template\"/>
    </mc:Choice>
  </mc:AlternateContent>
  <xr:revisionPtr revIDLastSave="0" documentId="13_ncr:1_{F3C6CA40-D5C3-4D6C-98C2-FA9CB2EF82ED}" xr6:coauthVersionLast="45" xr6:coauthVersionMax="45" xr10:uidLastSave="{00000000-0000-0000-0000-000000000000}"/>
  <bookViews>
    <workbookView xWindow="-110" yWindow="-110" windowWidth="19420" windowHeight="10420" tabRatio="652" activeTab="2" xr2:uid="{92B9C904-B1F2-47E9-8641-222E86F484A4}"/>
  </bookViews>
  <sheets>
    <sheet name="Information" sheetId="4" r:id="rId1"/>
    <sheet name="0 - Guideline" sheetId="5" r:id="rId2"/>
    <sheet name="KickOff" sheetId="2" r:id="rId3"/>
    <sheet name="OPEN" sheetId="7" r:id="rId4"/>
    <sheet name="DO" sheetId="8" r:id="rId5"/>
    <sheet name="IMPLEMENT_PRODUCE" sheetId="9" r:id="rId6"/>
    <sheet name="SELL_CLOSE" sheetId="10" r:id="rId7"/>
  </sheets>
  <externalReferences>
    <externalReference r:id="rId8"/>
    <externalReference r:id="rId9"/>
  </externalReferences>
  <definedNames>
    <definedName name="_xlnm._FilterDatabase" localSheetId="4" hidden="1">DO!$B$5:$AQ$5</definedName>
    <definedName name="_xlnm._FilterDatabase" localSheetId="5" hidden="1">IMPLEMENT_PRODUCE!$B$5:$AQ$5</definedName>
    <definedName name="_xlnm._FilterDatabase" localSheetId="2" hidden="1">KickOff!$B$5:$AP$5</definedName>
    <definedName name="_xlnm._FilterDatabase" localSheetId="3" hidden="1">OPEN!$B$5:$AQ$5</definedName>
    <definedName name="_xlnm._FilterDatabase" localSheetId="6" hidden="1">SELL_CLOSE!$B$5:$AQ$5</definedName>
    <definedName name="Change_Control_Status">[1]Tables!$J$10:$J$15</definedName>
    <definedName name="EUR">40.339</definedName>
    <definedName name="Issue_Status">[1]Tables!$H$10:$H$16</definedName>
    <definedName name="List">[2]Lists!$A$13:$A$25</definedName>
    <definedName name="_xlnm.Print_Area" localSheetId="1">'0 - Guideline'!#REF!</definedName>
    <definedName name="Priority">[1]Tables!$L$10:$L$12</definedName>
    <definedName name="Statu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" i="2" l="1"/>
  <c r="Z7" i="2"/>
  <c r="AC7" i="2"/>
  <c r="AH7" i="2"/>
  <c r="AK7" i="2"/>
  <c r="AL7" i="2"/>
  <c r="AN7" i="2"/>
  <c r="AP7" i="2"/>
  <c r="V7" i="2" s="1"/>
  <c r="U7" i="2"/>
  <c r="N7" i="2"/>
  <c r="Q7" i="2" s="1"/>
  <c r="J7" i="2"/>
  <c r="J6" i="2"/>
  <c r="W7" i="2" l="1"/>
  <c r="X7" i="2" s="1"/>
  <c r="O7" i="2"/>
  <c r="S7" i="2"/>
  <c r="AQ6" i="10"/>
  <c r="V6" i="10" s="1"/>
  <c r="AM6" i="10"/>
  <c r="AL6" i="10"/>
  <c r="AO6" i="10" s="1"/>
  <c r="AC6" i="10"/>
  <c r="AH6" i="10" s="1"/>
  <c r="Z6" i="10"/>
  <c r="Y6" i="10"/>
  <c r="N6" i="10"/>
  <c r="S6" i="10" s="1"/>
  <c r="U6" i="10" s="1"/>
  <c r="W6" i="10" s="1"/>
  <c r="X6" i="10" s="1"/>
  <c r="J6" i="10"/>
  <c r="A2" i="10"/>
  <c r="AQ6" i="9"/>
  <c r="AO6" i="9"/>
  <c r="AM6" i="9"/>
  <c r="AL6" i="9"/>
  <c r="AC6" i="9"/>
  <c r="AH6" i="9" s="1"/>
  <c r="Z6" i="9"/>
  <c r="Y6" i="9"/>
  <c r="V6" i="9"/>
  <c r="N6" i="9"/>
  <c r="O6" i="9" s="1"/>
  <c r="J6" i="9"/>
  <c r="A2" i="9"/>
  <c r="AQ6" i="8"/>
  <c r="V6" i="8" s="1"/>
  <c r="AL6" i="8"/>
  <c r="AO6" i="8" s="1"/>
  <c r="AH6" i="8"/>
  <c r="AC6" i="8"/>
  <c r="Z6" i="8"/>
  <c r="Y6" i="8"/>
  <c r="N6" i="8"/>
  <c r="S6" i="8" s="1"/>
  <c r="U6" i="8" s="1"/>
  <c r="W6" i="8" s="1"/>
  <c r="X6" i="8" s="1"/>
  <c r="J6" i="8"/>
  <c r="A2" i="8"/>
  <c r="AQ6" i="7"/>
  <c r="AO6" i="7"/>
  <c r="AM6" i="7"/>
  <c r="AL6" i="7"/>
  <c r="AC6" i="7"/>
  <c r="AH6" i="7" s="1"/>
  <c r="Z6" i="7"/>
  <c r="Y6" i="7"/>
  <c r="V6" i="7"/>
  <c r="N6" i="7"/>
  <c r="S6" i="7" s="1"/>
  <c r="U6" i="7" s="1"/>
  <c r="W6" i="7" s="1"/>
  <c r="X6" i="7" s="1"/>
  <c r="J6" i="7"/>
  <c r="A2" i="7"/>
  <c r="O6" i="10" l="1"/>
  <c r="Q6" i="10"/>
  <c r="Q6" i="9"/>
  <c r="S6" i="9"/>
  <c r="U6" i="9" s="1"/>
  <c r="W6" i="9" s="1"/>
  <c r="X6" i="9" s="1"/>
  <c r="Q6" i="8"/>
  <c r="O6" i="8"/>
  <c r="AM6" i="8"/>
  <c r="Q6" i="7"/>
  <c r="O6" i="7"/>
  <c r="A2" i="2"/>
  <c r="RZU9" i="5" l="1"/>
  <c r="Z6" i="2" l="1"/>
  <c r="Y6" i="2"/>
  <c r="AP6" i="2" l="1"/>
  <c r="V6" i="2" s="1"/>
  <c r="AC6" i="2"/>
  <c r="AH6" i="2" s="1"/>
  <c r="N6" i="2"/>
  <c r="S6" i="2" s="1"/>
  <c r="O6" i="2" l="1"/>
  <c r="Q6" i="2"/>
  <c r="AK6" i="2"/>
  <c r="AN6" i="2" l="1"/>
  <c r="AL6" i="2"/>
  <c r="U6" i="2" l="1"/>
  <c r="W6" i="2" s="1"/>
  <c r="X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Pablo Rodriguez</author>
  </authors>
  <commentList>
    <comment ref="J5" authorId="0" shapeId="0" xr:uid="{7DB67CF8-F6A3-4FF7-ACFB-0070E7B5545D}">
      <text>
        <r>
          <rPr>
            <b/>
            <sz val="8"/>
            <color indexed="81"/>
            <rFont val="Tahoma"/>
            <family val="2"/>
          </rPr>
          <t>MOQ &lt; 21 days = OK
MOQ = 21 to 42 days = Risk
MOQ&gt; 42 days = Big Risk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 xr:uid="{9F012208-6EAF-4023-8513-ECE80035CC75}">
      <text>
        <r>
          <rPr>
            <b/>
            <sz val="8"/>
            <color indexed="81"/>
            <rFont val="Tahoma"/>
            <family val="2"/>
          </rPr>
          <t>Stock additional to Open Order 
(Consider Raw Material).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0" shapeId="0" xr:uid="{BDA3DA9A-E11D-4957-AA75-8362D02C588D}">
      <text>
        <r>
          <rPr>
            <b/>
            <sz val="8"/>
            <color indexed="81"/>
            <rFont val="Tahoma"/>
            <family val="2"/>
          </rPr>
          <t>Coverage Status OK = 21 days
Over Coverage to meet P&amp;L date &gt; 21 days
Under Coverage to meet P&amp;L date&lt; 21 days</t>
        </r>
        <r>
          <rPr>
            <sz val="9"/>
            <color indexed="81"/>
            <rFont val="Tahoma"/>
            <family val="2"/>
          </rPr>
          <t xml:space="preserve">
        </t>
        </r>
      </text>
    </comment>
    <comment ref="AH5" authorId="0" shapeId="0" xr:uid="{B7405D68-3032-4578-9752-673068218CD7}">
      <text>
        <r>
          <rPr>
            <b/>
            <sz val="8"/>
            <color indexed="81"/>
            <rFont val="Tahoma"/>
            <family val="2"/>
          </rPr>
          <t>MOQ &lt; 21 days = OK
MOQ = 21 to 42 days = Risk
MOQ&gt; 42 days = Big Risk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Pablo Rodriguez</author>
  </authors>
  <commentList>
    <comment ref="J5" authorId="0" shapeId="0" xr:uid="{D0D0D44E-24EF-4021-9359-D393B949E50C}">
      <text>
        <r>
          <rPr>
            <b/>
            <sz val="8"/>
            <color indexed="81"/>
            <rFont val="Tahoma"/>
            <family val="2"/>
          </rPr>
          <t>MOQ &lt; 21 days = OK
MOQ = 21 to 42 days = Risk
MOQ&gt; 42 days = Big Risk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 xr:uid="{F7868B21-C832-4C53-9F88-12E130139875}">
      <text>
        <r>
          <rPr>
            <b/>
            <sz val="8"/>
            <color indexed="81"/>
            <rFont val="Tahoma"/>
            <family val="2"/>
          </rPr>
          <t>Stock additional to Open Order 
(Consider Raw Material).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0" shapeId="0" xr:uid="{A0D49730-9080-41FA-B695-194F7E5A39C1}">
      <text>
        <r>
          <rPr>
            <b/>
            <sz val="8"/>
            <color indexed="81"/>
            <rFont val="Tahoma"/>
            <family val="2"/>
          </rPr>
          <t>Coverage Status OK = 21 days
Over Coverage to meet P&amp;L date &gt; 21 days
Under Coverage to meet P&amp;L date&lt; 21 days</t>
        </r>
        <r>
          <rPr>
            <sz val="9"/>
            <color indexed="81"/>
            <rFont val="Tahoma"/>
            <family val="2"/>
          </rPr>
          <t xml:space="preserve">
        </t>
        </r>
      </text>
    </comment>
    <comment ref="AH5" authorId="0" shapeId="0" xr:uid="{0660CA4D-D2B6-4517-986E-04B6FD0DC9DF}">
      <text>
        <r>
          <rPr>
            <b/>
            <sz val="8"/>
            <color indexed="81"/>
            <rFont val="Tahoma"/>
            <family val="2"/>
          </rPr>
          <t>MOQ &lt; 21 days = OK
MOQ = 21 to 42 days = Risk
MOQ&gt; 42 days = Big Risk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Pablo Rodriguez</author>
  </authors>
  <commentList>
    <comment ref="J5" authorId="0" shapeId="0" xr:uid="{5C503356-50E8-4FF7-AD0F-B59AF593B77D}">
      <text>
        <r>
          <rPr>
            <b/>
            <sz val="8"/>
            <color indexed="81"/>
            <rFont val="Tahoma"/>
            <family val="2"/>
          </rPr>
          <t>MOQ &lt; 21 days = OK
MOQ = 21 to 42 days = Risk
MOQ&gt; 42 days = Big Risk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 xr:uid="{52B05676-9B4C-415B-BDA1-A422499B56A2}">
      <text>
        <r>
          <rPr>
            <b/>
            <sz val="8"/>
            <color indexed="81"/>
            <rFont val="Tahoma"/>
            <family val="2"/>
          </rPr>
          <t>Stock additional to Open Order 
(Consider Raw Material).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0" shapeId="0" xr:uid="{50381DA4-5BC9-4A46-B423-F9A98B5D49DE}">
      <text>
        <r>
          <rPr>
            <b/>
            <sz val="8"/>
            <color indexed="81"/>
            <rFont val="Tahoma"/>
            <family val="2"/>
          </rPr>
          <t>Coverage Status OK = 21 days
Over Coverage to meet P&amp;L date &gt; 21 days
Under Coverage to meet P&amp;L date&lt; 21 days</t>
        </r>
        <r>
          <rPr>
            <sz val="9"/>
            <color indexed="81"/>
            <rFont val="Tahoma"/>
            <family val="2"/>
          </rPr>
          <t xml:space="preserve">
        </t>
        </r>
      </text>
    </comment>
    <comment ref="AH5" authorId="0" shapeId="0" xr:uid="{29D0A030-1C83-4A55-A99F-5A6E165436F8}">
      <text>
        <r>
          <rPr>
            <b/>
            <sz val="8"/>
            <color indexed="81"/>
            <rFont val="Tahoma"/>
            <family val="2"/>
          </rPr>
          <t>MOQ &lt; 21 days = OK
MOQ = 21 to 42 days = Risk
MOQ&gt; 42 days = Big Risk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Pablo Rodriguez</author>
  </authors>
  <commentList>
    <comment ref="J5" authorId="0" shapeId="0" xr:uid="{C1469EC3-5A0B-4FEF-98E8-BB6185FDD105}">
      <text>
        <r>
          <rPr>
            <b/>
            <sz val="8"/>
            <color indexed="81"/>
            <rFont val="Tahoma"/>
            <family val="2"/>
          </rPr>
          <t>MOQ &lt; 21 days = OK
MOQ = 21 to 42 days = Risk
MOQ&gt; 42 days = Big Risk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 xr:uid="{25C562F6-C49C-4E36-86CC-AE1DAFDB1B66}">
      <text>
        <r>
          <rPr>
            <b/>
            <sz val="8"/>
            <color indexed="81"/>
            <rFont val="Tahoma"/>
            <family val="2"/>
          </rPr>
          <t>Stock additional to Open Order 
(Consider Raw Material).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0" shapeId="0" xr:uid="{EDDF7FF4-A2FE-449F-8465-C2CF8D951472}">
      <text>
        <r>
          <rPr>
            <b/>
            <sz val="8"/>
            <color indexed="81"/>
            <rFont val="Tahoma"/>
            <family val="2"/>
          </rPr>
          <t>Coverage Status OK = 21 days
Over Coverage to meet P&amp;L date &gt; 21 days
Under Coverage to meet P&amp;L date&lt; 21 days</t>
        </r>
        <r>
          <rPr>
            <sz val="9"/>
            <color indexed="81"/>
            <rFont val="Tahoma"/>
            <family val="2"/>
          </rPr>
          <t xml:space="preserve">
        </t>
        </r>
      </text>
    </comment>
    <comment ref="AH5" authorId="0" shapeId="0" xr:uid="{02D500B2-E761-42B4-AD10-359497A0A5E5}">
      <text>
        <r>
          <rPr>
            <b/>
            <sz val="8"/>
            <color indexed="81"/>
            <rFont val="Tahoma"/>
            <family val="2"/>
          </rPr>
          <t>MOQ &lt; 21 days = OK
MOQ = 21 to 42 days = Risk
MOQ&gt; 42 days = Big Risk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Pablo Rodriguez</author>
  </authors>
  <commentList>
    <comment ref="J5" authorId="0" shapeId="0" xr:uid="{302686D8-2616-4A55-A6C7-EFA797D598E9}">
      <text>
        <r>
          <rPr>
            <b/>
            <sz val="8"/>
            <color indexed="81"/>
            <rFont val="Tahoma"/>
            <family val="2"/>
          </rPr>
          <t>MOQ &lt; 21 days = OK
MOQ = 21 to 42 days = Risk
MOQ&gt; 42 days = Big Risk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 xr:uid="{2387B247-7D1C-45B7-A6C9-60F5B89118C8}">
      <text>
        <r>
          <rPr>
            <b/>
            <sz val="8"/>
            <color indexed="81"/>
            <rFont val="Tahoma"/>
            <family val="2"/>
          </rPr>
          <t>Stock additional to Open Order 
(Consider Raw Material).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0" shapeId="0" xr:uid="{07A3235A-5B3C-44E2-9529-B9B812698120}">
      <text>
        <r>
          <rPr>
            <b/>
            <sz val="8"/>
            <color indexed="81"/>
            <rFont val="Tahoma"/>
            <family val="2"/>
          </rPr>
          <t>Coverage Status OK = 21 days
Over Coverage to meet P&amp;L date &gt; 21 days
Under Coverage to meet P&amp;L date&lt; 21 days</t>
        </r>
        <r>
          <rPr>
            <sz val="9"/>
            <color indexed="81"/>
            <rFont val="Tahoma"/>
            <family val="2"/>
          </rPr>
          <t xml:space="preserve">
        </t>
        </r>
      </text>
    </comment>
    <comment ref="AH5" authorId="0" shapeId="0" xr:uid="{5BFF2834-3E6E-494A-9690-8CE3FCBBF550}">
      <text>
        <r>
          <rPr>
            <b/>
            <sz val="8"/>
            <color indexed="81"/>
            <rFont val="Tahoma"/>
            <family val="2"/>
          </rPr>
          <t>MOQ &lt; 21 days = OK
MOQ = 21 to 42 days = Risk
MOQ&gt; 42 days = Big Risk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<sst xmlns="http://schemas.openxmlformats.org/spreadsheetml/2006/main" count="515" uniqueCount="110">
  <si>
    <t>Description</t>
  </si>
  <si>
    <t>OH 2XXX</t>
  </si>
  <si>
    <t>OH 4XXX</t>
  </si>
  <si>
    <t>OH Qlty insp</t>
  </si>
  <si>
    <t>Ordered</t>
  </si>
  <si>
    <t>YPUVPDA (OOR)</t>
  </si>
  <si>
    <t>Supplier name</t>
  </si>
  <si>
    <t>EAV91182</t>
  </si>
  <si>
    <t>Tlaxcala</t>
  </si>
  <si>
    <t>Query (2)</t>
  </si>
  <si>
    <t>Query (3)</t>
  </si>
  <si>
    <t>Query (4)</t>
  </si>
  <si>
    <t>Query (7)</t>
  </si>
  <si>
    <t>Query (13)</t>
  </si>
  <si>
    <t>Query (6)</t>
  </si>
  <si>
    <t>Query (16)</t>
  </si>
  <si>
    <t>Query (33)</t>
  </si>
  <si>
    <t>Query (40)</t>
  </si>
  <si>
    <t>Query (27)</t>
  </si>
  <si>
    <t xml:space="preserve">SQ00
Pex data check
MM_DATA_STDPRC </t>
  </si>
  <si>
    <t>ME03
Fix (Check)
MRP (1)</t>
  </si>
  <si>
    <t>OH Total</t>
  </si>
  <si>
    <t>MB52</t>
  </si>
  <si>
    <t>STANDARD REGISTER CO.</t>
  </si>
  <si>
    <t>IS POWERPACT B-FRAME 3P/4P + TMD UL + M</t>
  </si>
  <si>
    <t>Lot Size</t>
  </si>
  <si>
    <t>Material Status</t>
  </si>
  <si>
    <t>SE OH Total</t>
  </si>
  <si>
    <t>Coverage 
(days)</t>
  </si>
  <si>
    <t xml:space="preserve">Agreement
VMI
QSP
Sunset Agreement
</t>
  </si>
  <si>
    <t>Responsible:</t>
  </si>
  <si>
    <t>Coverage
(Days)</t>
  </si>
  <si>
    <t>Supply Chain Planning / Buyer</t>
  </si>
  <si>
    <t>Roles</t>
  </si>
  <si>
    <t>Deliverables</t>
  </si>
  <si>
    <t>Placing PO's</t>
  </si>
  <si>
    <t>Stage GATE</t>
  </si>
  <si>
    <t>IMPLEMENT_PRODUCE</t>
  </si>
  <si>
    <t>SELL_CLOSE</t>
  </si>
  <si>
    <t>&gt; 1 year red Flag</t>
  </si>
  <si>
    <t>OPEN</t>
  </si>
  <si>
    <t>DO</t>
  </si>
  <si>
    <t>Every 3 weeks</t>
  </si>
  <si>
    <t>Weekly</t>
  </si>
  <si>
    <t>&gt; P&amp;L Impact Date</t>
  </si>
  <si>
    <t>Every 4 weeks</t>
  </si>
  <si>
    <t>Coverage
Date by</t>
  </si>
  <si>
    <t>Coverage Status</t>
  </si>
  <si>
    <t>Document type</t>
  </si>
  <si>
    <t>Tool</t>
  </si>
  <si>
    <t>X</t>
  </si>
  <si>
    <t>Template</t>
  </si>
  <si>
    <t>Check List</t>
  </si>
  <si>
    <t>Best Practice</t>
  </si>
  <si>
    <t>Instruction</t>
  </si>
  <si>
    <t>Validity</t>
  </si>
  <si>
    <t>Mandatory</t>
  </si>
  <si>
    <t>Criteria</t>
  </si>
  <si>
    <t>Global</t>
  </si>
  <si>
    <t>Local</t>
  </si>
  <si>
    <t>Rev</t>
  </si>
  <si>
    <t>Date</t>
  </si>
  <si>
    <t>Autor</t>
  </si>
  <si>
    <t>First version</t>
  </si>
  <si>
    <t>Fernando Rodríguez</t>
  </si>
  <si>
    <t>Where to obtain:
SAP</t>
  </si>
  <si>
    <t>AMU
(pcs)</t>
  </si>
  <si>
    <t>MOQ
(pcs)</t>
  </si>
  <si>
    <t>YPUVPDA 
(OOR)</t>
  </si>
  <si>
    <t>Lead Time
1st PO</t>
  </si>
  <si>
    <t>Component Face in</t>
  </si>
  <si>
    <t>Component Face Out</t>
  </si>
  <si>
    <t>Lead Time 
Calendar</t>
  </si>
  <si>
    <t>New Supplier name</t>
  </si>
  <si>
    <t>Supplier #</t>
  </si>
  <si>
    <t>1st PO
Date</t>
  </si>
  <si>
    <t xml:space="preserve">1st PO
ETA
</t>
  </si>
  <si>
    <t>Recurrence</t>
  </si>
  <si>
    <t>&gt; Critical Path red Flag</t>
  </si>
  <si>
    <t>Inventory Criteria
@ current supplier</t>
  </si>
  <si>
    <t>Fill the template based on Stage Gate</t>
  </si>
  <si>
    <t>Color Guide</t>
  </si>
  <si>
    <t>Information that will need to be gathered from the ERP system used</t>
  </si>
  <si>
    <t>Formulated box</t>
  </si>
  <si>
    <t>Information confirmed by Supplier</t>
  </si>
  <si>
    <t>Current Date</t>
  </si>
  <si>
    <t>OH Warehouse (4XXX)</t>
  </si>
  <si>
    <t>OH Work In Process (2XXX)</t>
  </si>
  <si>
    <t>Open Order Quantity</t>
  </si>
  <si>
    <t>Supplier stock
additional to open orders(pcs)</t>
  </si>
  <si>
    <t>Forecasted
P&amp;L Impact Date</t>
  </si>
  <si>
    <t>Lead Time 
Regular Production</t>
  </si>
  <si>
    <t>Every 4 weeks / 1st 3 shipments or 3 months</t>
  </si>
  <si>
    <t>Current Analysis
Date</t>
  </si>
  <si>
    <t>Current Supply</t>
  </si>
  <si>
    <t>Active</t>
  </si>
  <si>
    <t>Obsolete</t>
  </si>
  <si>
    <t>New creation</t>
  </si>
  <si>
    <t>Blocked for Purchasing</t>
  </si>
  <si>
    <t>Blocked for Manufacturing</t>
  </si>
  <si>
    <t>Pre-obsolete</t>
  </si>
  <si>
    <t>SAP Status</t>
  </si>
  <si>
    <t>MOQ vs AMU</t>
  </si>
  <si>
    <t>ADVANCED LABELWORX</t>
  </si>
  <si>
    <t>New Supply information</t>
  </si>
  <si>
    <t>Days of coverage</t>
  </si>
  <si>
    <r>
      <rPr>
        <b/>
        <sz val="14"/>
        <rFont val="Arial"/>
        <family val="2"/>
      </rPr>
      <t>Objective / Purpose of this tool</t>
    </r>
    <r>
      <rPr>
        <sz val="10"/>
        <rFont val="Arial"/>
        <family val="2"/>
      </rPr>
      <t xml:space="preserve">
This template must be used during the Idea evolution and project execution, in order to </t>
    </r>
    <r>
      <rPr>
        <sz val="14"/>
        <rFont val="Arial"/>
        <family val="2"/>
      </rPr>
      <t>record all inventory changes and prevent delays in P&amp;L impact date forecasted.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Some advices</t>
    </r>
    <r>
      <rPr>
        <sz val="10"/>
        <rFont val="Arial"/>
        <family val="2"/>
      </rPr>
      <t xml:space="preserve">
 - Consider all possible inventory impacts (Stocking agreements, including raw material, non-forecasted demand, line recovery, etc).
 </t>
    </r>
  </si>
  <si>
    <t>Kick-off</t>
  </si>
  <si>
    <t>Kick-Off Meeting after assigning resources.</t>
  </si>
  <si>
    <t>EAV91183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</si>
</sst>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sz val="8"/>
      <color theme="1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20"/>
      <color theme="1"/>
      <name val="Calibri"/>
      <family val="2"/>
      <scheme val="minor"/>
    </font>
    <font>
      <sz val="20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theme="1"/>
      <name val="Arial Narrow"/>
      <family val="2"/>
    </font>
    <font>
      <i/>
      <sz val="10"/>
      <color theme="1"/>
      <name val="Arial Narrow"/>
      <family val="2"/>
    </font>
    <font>
      <sz val="9"/>
      <color indexed="81"/>
      <name val="Tahoma"/>
      <family val="2"/>
    </font>
    <font>
      <sz val="9"/>
      <color theme="1"/>
      <name val="Arial Narrow"/>
      <family val="2"/>
    </font>
    <font>
      <b/>
      <sz val="8"/>
      <color indexed="81"/>
      <name val="Tahoma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name val="Arial Narrow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color rgb="FFC00000"/>
      <name val="Arial Narrow"/>
      <family val="2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 style="medium">
        <color indexed="23"/>
      </right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Fill="0"/>
    <xf numFmtId="0" fontId="5" fillId="0" borderId="0"/>
    <xf numFmtId="0" fontId="1" fillId="0" borderId="0"/>
  </cellStyleXfs>
  <cellXfs count="119">
    <xf numFmtId="0" fontId="0" fillId="0" borderId="0" xfId="0"/>
    <xf numFmtId="0" fontId="5" fillId="0" borderId="0" xfId="2" applyFont="1"/>
    <xf numFmtId="0" fontId="5" fillId="0" borderId="6" xfId="2" applyFont="1" applyBorder="1"/>
    <xf numFmtId="0" fontId="5" fillId="0" borderId="8" xfId="2" applyFont="1" applyBorder="1"/>
    <xf numFmtId="0" fontId="5" fillId="0" borderId="7" xfId="2" applyFont="1" applyBorder="1"/>
    <xf numFmtId="0" fontId="5" fillId="0" borderId="9" xfId="2" applyFont="1" applyBorder="1"/>
    <xf numFmtId="0" fontId="5" fillId="0" borderId="0" xfId="2" applyFont="1" applyBorder="1"/>
    <xf numFmtId="0" fontId="6" fillId="9" borderId="14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1" xfId="2" applyFont="1" applyBorder="1"/>
    <xf numFmtId="0" fontId="5" fillId="0" borderId="13" xfId="2" applyFont="1" applyBorder="1"/>
    <xf numFmtId="0" fontId="5" fillId="0" borderId="12" xfId="2" applyFont="1" applyBorder="1"/>
    <xf numFmtId="0" fontId="2" fillId="5" borderId="0" xfId="0" applyFont="1" applyFill="1" applyProtection="1">
      <protection locked="0"/>
    </xf>
    <xf numFmtId="0" fontId="2" fillId="5" borderId="4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11" borderId="15" xfId="0" applyFont="1" applyFill="1" applyBorder="1" applyAlignment="1" applyProtection="1">
      <alignment wrapText="1"/>
      <protection locked="0"/>
    </xf>
    <xf numFmtId="0" fontId="2" fillId="5" borderId="3" xfId="0" applyFont="1" applyFill="1" applyBorder="1" applyProtection="1"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16" xfId="0" applyFont="1" applyFill="1" applyBorder="1" applyAlignment="1" applyProtection="1">
      <alignment horizontal="center" vertical="center"/>
      <protection locked="0"/>
    </xf>
    <xf numFmtId="0" fontId="2" fillId="5" borderId="15" xfId="0" applyFont="1" applyFill="1" applyBorder="1" applyAlignment="1" applyProtection="1">
      <alignment horizontal="center" vertical="center"/>
      <protection locked="0"/>
    </xf>
    <xf numFmtId="0" fontId="4" fillId="5" borderId="15" xfId="0" applyFont="1" applyFill="1" applyBorder="1" applyAlignment="1" applyProtection="1">
      <alignment horizontal="center" vertical="center"/>
      <protection locked="0"/>
    </xf>
    <xf numFmtId="0" fontId="2" fillId="5" borderId="15" xfId="0" applyFont="1" applyFill="1" applyBorder="1" applyAlignment="1" applyProtection="1">
      <alignment horizontal="center" vertical="center"/>
    </xf>
    <xf numFmtId="164" fontId="2" fillId="5" borderId="16" xfId="0" applyNumberFormat="1" applyFont="1" applyFill="1" applyBorder="1" applyAlignment="1" applyProtection="1">
      <alignment horizontal="center" vertical="center"/>
      <protection locked="0"/>
    </xf>
    <xf numFmtId="14" fontId="2" fillId="5" borderId="16" xfId="0" applyNumberFormat="1" applyFont="1" applyFill="1" applyBorder="1" applyAlignment="1" applyProtection="1">
      <alignment horizontal="center" vertical="center"/>
      <protection locked="0"/>
    </xf>
    <xf numFmtId="1" fontId="2" fillId="5" borderId="15" xfId="0" applyNumberFormat="1" applyFont="1" applyFill="1" applyBorder="1" applyAlignment="1" applyProtection="1">
      <alignment horizontal="center" vertical="center"/>
      <protection locked="0"/>
    </xf>
    <xf numFmtId="14" fontId="2" fillId="5" borderId="15" xfId="0" applyNumberFormat="1" applyFont="1" applyFill="1" applyBorder="1" applyAlignment="1" applyProtection="1">
      <alignment horizontal="center" vertical="center"/>
      <protection locked="0"/>
    </xf>
    <xf numFmtId="14" fontId="2" fillId="5" borderId="15" xfId="0" applyNumberFormat="1" applyFont="1" applyFill="1" applyBorder="1" applyAlignment="1" applyProtection="1">
      <alignment horizontal="center" vertical="center"/>
    </xf>
    <xf numFmtId="0" fontId="2" fillId="5" borderId="17" xfId="0" applyFont="1" applyFill="1" applyBorder="1" applyAlignment="1" applyProtection="1">
      <alignment horizontal="center" vertical="center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12" borderId="15" xfId="0" applyFont="1" applyFill="1" applyBorder="1" applyAlignment="1" applyProtection="1">
      <alignment horizontal="center" vertical="center"/>
      <protection locked="0"/>
    </xf>
    <xf numFmtId="0" fontId="3" fillId="4" borderId="15" xfId="0" applyFont="1" applyFill="1" applyBorder="1" applyAlignment="1" applyProtection="1">
      <alignment horizontal="center" vertical="center"/>
      <protection locked="0"/>
    </xf>
    <xf numFmtId="0" fontId="3" fillId="3" borderId="15" xfId="0" applyFont="1" applyFill="1" applyBorder="1" applyAlignment="1" applyProtection="1">
      <alignment horizontal="center" vertical="center" wrapText="1"/>
      <protection locked="0"/>
    </xf>
    <xf numFmtId="0" fontId="3" fillId="12" borderId="15" xfId="0" applyFont="1" applyFill="1" applyBorder="1" applyAlignment="1" applyProtection="1">
      <alignment horizontal="center" vertical="center" wrapText="1"/>
      <protection locked="0"/>
    </xf>
    <xf numFmtId="0" fontId="2" fillId="5" borderId="18" xfId="0" applyFont="1" applyFill="1" applyBorder="1" applyProtection="1">
      <protection locked="0"/>
    </xf>
    <xf numFmtId="0" fontId="10" fillId="8" borderId="20" xfId="2" applyFont="1" applyFill="1" applyBorder="1" applyAlignment="1">
      <alignment vertical="top" wrapText="1"/>
    </xf>
    <xf numFmtId="0" fontId="1" fillId="0" borderId="0" xfId="3" applyFont="1"/>
    <xf numFmtId="0" fontId="14" fillId="6" borderId="15" xfId="0" applyFont="1" applyFill="1" applyBorder="1" applyAlignment="1">
      <alignment wrapText="1"/>
    </xf>
    <xf numFmtId="0" fontId="12" fillId="6" borderId="15" xfId="0" applyFont="1" applyFill="1" applyBorder="1" applyAlignment="1">
      <alignment wrapText="1"/>
    </xf>
    <xf numFmtId="0" fontId="14" fillId="0" borderId="15" xfId="0" applyFont="1" applyBorder="1" applyAlignment="1">
      <alignment wrapText="1"/>
    </xf>
    <xf numFmtId="0" fontId="12" fillId="13" borderId="15" xfId="0" applyFont="1" applyFill="1" applyBorder="1" applyAlignment="1">
      <alignment wrapText="1"/>
    </xf>
    <xf numFmtId="0" fontId="14" fillId="13" borderId="15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4" fillId="0" borderId="15" xfId="0" applyFont="1" applyBorder="1" applyAlignment="1">
      <alignment horizontal="center" vertical="center" wrapText="1"/>
    </xf>
    <xf numFmtId="0" fontId="1" fillId="0" borderId="0" xfId="3" applyFont="1" applyAlignment="1">
      <alignment horizontal="left"/>
    </xf>
    <xf numFmtId="0" fontId="3" fillId="14" borderId="15" xfId="0" applyFont="1" applyFill="1" applyBorder="1" applyAlignment="1" applyProtection="1">
      <alignment horizontal="center" wrapText="1"/>
      <protection locked="0"/>
    </xf>
    <xf numFmtId="0" fontId="3" fillId="15" borderId="15" xfId="0" applyFont="1" applyFill="1" applyBorder="1" applyAlignment="1" applyProtection="1">
      <alignment horizont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16" fillId="5" borderId="16" xfId="0" applyFont="1" applyFill="1" applyBorder="1" applyAlignment="1" applyProtection="1">
      <alignment horizontal="center" vertical="center"/>
      <protection locked="0"/>
    </xf>
    <xf numFmtId="0" fontId="2" fillId="15" borderId="15" xfId="0" applyFont="1" applyFill="1" applyBorder="1" applyAlignment="1" applyProtection="1">
      <alignment horizontal="center" vertical="center" wrapText="1"/>
      <protection locked="0"/>
    </xf>
    <xf numFmtId="0" fontId="2" fillId="5" borderId="19" xfId="0" applyFont="1" applyFill="1" applyBorder="1" applyProtection="1">
      <protection locked="0"/>
    </xf>
    <xf numFmtId="0" fontId="2" fillId="5" borderId="21" xfId="0" applyFont="1" applyFill="1" applyBorder="1" applyAlignment="1" applyProtection="1">
      <alignment wrapText="1"/>
      <protection locked="0"/>
    </xf>
    <xf numFmtId="0" fontId="2" fillId="5" borderId="21" xfId="0" applyFont="1" applyFill="1" applyBorder="1" applyProtection="1">
      <protection locked="0"/>
    </xf>
    <xf numFmtId="0" fontId="2" fillId="5" borderId="23" xfId="0" applyFont="1" applyFill="1" applyBorder="1" applyAlignment="1" applyProtection="1">
      <alignment wrapText="1"/>
      <protection locked="0"/>
    </xf>
    <xf numFmtId="0" fontId="2" fillId="5" borderId="22" xfId="0" applyFont="1" applyFill="1" applyBorder="1" applyAlignment="1" applyProtection="1">
      <alignment wrapText="1"/>
      <protection locked="0"/>
    </xf>
    <xf numFmtId="0" fontId="18" fillId="5" borderId="21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 applyProtection="1">
      <alignment horizontal="left" vertical="center"/>
      <protection locked="0"/>
    </xf>
    <xf numFmtId="0" fontId="1" fillId="0" borderId="15" xfId="3" applyFont="1" applyBorder="1"/>
    <xf numFmtId="0" fontId="1" fillId="13" borderId="15" xfId="3" applyFont="1" applyFill="1" applyBorder="1"/>
    <xf numFmtId="0" fontId="2" fillId="5" borderId="19" xfId="0" applyFont="1" applyFill="1" applyBorder="1" applyAlignment="1" applyProtection="1">
      <alignment wrapText="1"/>
      <protection locked="0"/>
    </xf>
    <xf numFmtId="0" fontId="2" fillId="5" borderId="22" xfId="0" applyFont="1" applyFill="1" applyBorder="1" applyProtection="1">
      <protection locked="0"/>
    </xf>
    <xf numFmtId="1" fontId="2" fillId="5" borderId="15" xfId="0" applyNumberFormat="1" applyFont="1" applyFill="1" applyBorder="1" applyAlignment="1" applyProtection="1">
      <alignment horizontal="center" vertical="center"/>
    </xf>
    <xf numFmtId="1" fontId="2" fillId="5" borderId="22" xfId="0" applyNumberFormat="1" applyFont="1" applyFill="1" applyBorder="1" applyAlignment="1" applyProtection="1">
      <alignment wrapText="1"/>
      <protection locked="0"/>
    </xf>
    <xf numFmtId="0" fontId="3" fillId="3" borderId="27" xfId="0" applyFont="1" applyFill="1" applyBorder="1" applyAlignment="1" applyProtection="1">
      <alignment horizontal="center" vertical="center"/>
      <protection locked="0"/>
    </xf>
    <xf numFmtId="0" fontId="22" fillId="0" borderId="5" xfId="3" applyFont="1" applyFill="1" applyBorder="1"/>
    <xf numFmtId="0" fontId="3" fillId="14" borderId="15" xfId="0" applyFont="1" applyFill="1" applyBorder="1" applyAlignment="1" applyProtection="1">
      <alignment horizontal="center" vertical="center" wrapText="1"/>
      <protection locked="0"/>
    </xf>
    <xf numFmtId="0" fontId="20" fillId="5" borderId="0" xfId="0" applyFont="1" applyFill="1" applyProtection="1">
      <protection locked="0"/>
    </xf>
    <xf numFmtId="0" fontId="20" fillId="2" borderId="5" xfId="0" applyFont="1" applyFill="1" applyBorder="1" applyProtection="1">
      <protection locked="0"/>
    </xf>
    <xf numFmtId="14" fontId="15" fillId="18" borderId="0" xfId="0" applyNumberFormat="1" applyFont="1" applyFill="1" applyAlignment="1" applyProtection="1">
      <alignment horizontal="center" vertical="center"/>
      <protection locked="0"/>
    </xf>
    <xf numFmtId="0" fontId="1" fillId="0" borderId="28" xfId="3" applyFont="1" applyBorder="1"/>
    <xf numFmtId="0" fontId="1" fillId="0" borderId="29" xfId="3" applyFont="1" applyBorder="1"/>
    <xf numFmtId="0" fontId="1" fillId="0" borderId="30" xfId="3" applyFont="1" applyBorder="1"/>
    <xf numFmtId="0" fontId="1" fillId="0" borderId="31" xfId="3" applyFont="1" applyBorder="1"/>
    <xf numFmtId="0" fontId="1" fillId="0" borderId="0" xfId="3" applyFont="1" applyBorder="1"/>
    <xf numFmtId="0" fontId="1" fillId="0" borderId="32" xfId="3" applyFont="1" applyBorder="1"/>
    <xf numFmtId="0" fontId="12" fillId="0" borderId="0" xfId="0" applyFont="1" applyBorder="1" applyAlignment="1">
      <alignment wrapText="1"/>
    </xf>
    <xf numFmtId="0" fontId="23" fillId="0" borderId="0" xfId="3" applyFont="1" applyBorder="1"/>
    <xf numFmtId="0" fontId="1" fillId="0" borderId="33" xfId="3" applyFont="1" applyBorder="1"/>
    <xf numFmtId="0" fontId="1" fillId="0" borderId="34" xfId="3" applyFont="1" applyBorder="1"/>
    <xf numFmtId="0" fontId="1" fillId="0" borderId="35" xfId="3" applyFont="1" applyBorder="1"/>
    <xf numFmtId="0" fontId="13" fillId="0" borderId="0" xfId="3" applyFont="1" applyBorder="1" applyAlignment="1">
      <alignment wrapText="1"/>
    </xf>
    <xf numFmtId="0" fontId="11" fillId="10" borderId="36" xfId="2" applyFont="1" applyFill="1" applyBorder="1" applyAlignment="1">
      <alignment horizontal="center" vertical="top" wrapText="1"/>
    </xf>
    <xf numFmtId="14" fontId="11" fillId="10" borderId="37" xfId="2" applyNumberFormat="1" applyFont="1" applyFill="1" applyBorder="1" applyAlignment="1">
      <alignment horizontal="center" vertical="top" wrapText="1"/>
    </xf>
    <xf numFmtId="0" fontId="11" fillId="10" borderId="38" xfId="2" applyFont="1" applyFill="1" applyBorder="1" applyAlignment="1">
      <alignment vertical="top" wrapText="1"/>
    </xf>
    <xf numFmtId="14" fontId="15" fillId="18" borderId="0" xfId="0" applyNumberFormat="1" applyFont="1" applyFill="1" applyAlignment="1" applyProtection="1">
      <alignment horizontal="center" vertical="center"/>
    </xf>
    <xf numFmtId="0" fontId="25" fillId="19" borderId="27" xfId="0" applyFont="1" applyFill="1" applyBorder="1" applyAlignment="1" applyProtection="1">
      <alignment horizontal="center" vertical="center"/>
      <protection locked="0"/>
    </xf>
    <xf numFmtId="0" fontId="5" fillId="9" borderId="37" xfId="2" applyFont="1" applyFill="1" applyBorder="1" applyAlignment="1">
      <alignment vertical="top" wrapText="1"/>
    </xf>
    <xf numFmtId="0" fontId="5" fillId="0" borderId="37" xfId="2" applyFont="1" applyBorder="1" applyAlignment="1">
      <alignment vertical="top" wrapText="1"/>
    </xf>
    <xf numFmtId="0" fontId="6" fillId="8" borderId="6" xfId="2" applyFont="1" applyFill="1" applyBorder="1" applyAlignment="1">
      <alignment vertical="center"/>
    </xf>
    <xf numFmtId="0" fontId="7" fillId="0" borderId="7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8" fillId="0" borderId="6" xfId="2" applyFont="1" applyBorder="1" applyAlignment="1">
      <alignment vertical="center" wrapText="1"/>
    </xf>
    <xf numFmtId="0" fontId="5" fillId="0" borderId="8" xfId="2" applyFont="1" applyBorder="1" applyAlignment="1">
      <alignment vertical="center"/>
    </xf>
    <xf numFmtId="0" fontId="5" fillId="0" borderId="7" xfId="2" applyFont="1" applyBorder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5" fillId="0" borderId="10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5" fillId="0" borderId="13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6" fillId="0" borderId="7" xfId="2" applyFont="1" applyBorder="1" applyAlignment="1">
      <alignment vertical="center"/>
    </xf>
    <xf numFmtId="0" fontId="6" fillId="0" borderId="9" xfId="2" applyFont="1" applyBorder="1" applyAlignment="1">
      <alignment vertical="center"/>
    </xf>
    <xf numFmtId="0" fontId="6" fillId="0" borderId="10" xfId="2" applyFont="1" applyBorder="1" applyAlignment="1">
      <alignment vertical="center"/>
    </xf>
    <xf numFmtId="0" fontId="6" fillId="0" borderId="11" xfId="2" applyFont="1" applyBorder="1" applyAlignment="1">
      <alignment vertical="center"/>
    </xf>
    <xf numFmtId="0" fontId="6" fillId="0" borderId="12" xfId="2" applyFont="1" applyBorder="1" applyAlignment="1">
      <alignment vertical="center"/>
    </xf>
    <xf numFmtId="0" fontId="8" fillId="8" borderId="20" xfId="2" applyFont="1" applyFill="1" applyBorder="1" applyAlignment="1">
      <alignment vertical="top" wrapText="1"/>
    </xf>
    <xf numFmtId="0" fontId="5" fillId="0" borderId="20" xfId="2" applyFont="1" applyBorder="1" applyAlignment="1">
      <alignment vertical="top" wrapText="1"/>
    </xf>
    <xf numFmtId="0" fontId="12" fillId="7" borderId="15" xfId="0" applyFont="1" applyFill="1" applyBorder="1" applyAlignment="1">
      <alignment horizontal="center"/>
    </xf>
    <xf numFmtId="0" fontId="21" fillId="16" borderId="24" xfId="0" applyFont="1" applyFill="1" applyBorder="1" applyAlignment="1" applyProtection="1">
      <alignment horizontal="center" vertical="center"/>
      <protection locked="0"/>
    </xf>
    <xf numFmtId="0" fontId="21" fillId="16" borderId="25" xfId="0" applyFont="1" applyFill="1" applyBorder="1" applyAlignment="1" applyProtection="1">
      <alignment horizontal="center" vertical="center"/>
      <protection locked="0"/>
    </xf>
    <xf numFmtId="0" fontId="21" fillId="16" borderId="26" xfId="0" applyFont="1" applyFill="1" applyBorder="1" applyAlignment="1" applyProtection="1">
      <alignment horizontal="center" vertical="center"/>
      <protection locked="0"/>
    </xf>
    <xf numFmtId="0" fontId="21" fillId="17" borderId="24" xfId="0" applyFont="1" applyFill="1" applyBorder="1" applyAlignment="1" applyProtection="1">
      <alignment horizontal="center"/>
      <protection locked="0"/>
    </xf>
    <xf numFmtId="0" fontId="21" fillId="17" borderId="25" xfId="0" applyFont="1" applyFill="1" applyBorder="1" applyAlignment="1" applyProtection="1">
      <alignment horizontal="center"/>
      <protection locked="0"/>
    </xf>
    <xf numFmtId="0" fontId="21" fillId="17" borderId="26" xfId="0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2" xr:uid="{C8982331-EB87-4DFE-A4F2-B34782182B20}"/>
    <cellStyle name="Normal 3" xfId="3" xr:uid="{9C6237A2-7207-44BD-8323-12C4D9C905C2}"/>
    <cellStyle name="Normal 3 2" xfId="1" xr:uid="{C22A8B48-76CC-4B7F-84F7-7834E3D9E26D}"/>
  </cellStyles>
  <dxfs count="108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BF12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139700</xdr:rowOff>
    </xdr:from>
    <xdr:to>
      <xdr:col>19</xdr:col>
      <xdr:colOff>158750</xdr:colOff>
      <xdr:row>4</xdr:row>
      <xdr:rowOff>63500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C8CD651-1CEA-47A2-862B-5B04FFE88097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39700"/>
          <a:ext cx="5384800" cy="558800"/>
        </a:xfrm>
        <a:prstGeom prst="flowChartAlternateProcess">
          <a:avLst/>
        </a:prstGeom>
        <a:solidFill>
          <a:srgbClr val="3CFA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82296" tIns="64008" rIns="82296" bIns="0" anchor="t" upright="1"/>
        <a:lstStyle/>
        <a:p>
          <a:pPr algn="ctr" rtl="0">
            <a:defRPr sz="1000"/>
          </a:pPr>
          <a:r>
            <a:rPr lang="en-US" sz="2600" b="1" i="0" u="none" strike="noStrike" baseline="0">
              <a:solidFill>
                <a:srgbClr val="000000"/>
              </a:solidFill>
              <a:latin typeface="SE OptimistSemi"/>
            </a:rPr>
            <a:t>Information - Inventory Management</a:t>
          </a:r>
        </a:p>
      </xdr:txBody>
    </xdr:sp>
    <xdr:clientData/>
  </xdr:twoCellAnchor>
  <xdr:twoCellAnchor editAs="oneCell">
    <xdr:from>
      <xdr:col>19</xdr:col>
      <xdr:colOff>558800</xdr:colOff>
      <xdr:row>1</xdr:row>
      <xdr:rowOff>38100</xdr:rowOff>
    </xdr:from>
    <xdr:to>
      <xdr:col>23</xdr:col>
      <xdr:colOff>692150</xdr:colOff>
      <xdr:row>4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1DEC2B-C3C9-45DC-9820-6B032E6DD88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0850" y="196850"/>
          <a:ext cx="157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45352</xdr:colOff>
      <xdr:row>0</xdr:row>
      <xdr:rowOff>45360</xdr:rowOff>
    </xdr:from>
    <xdr:to>
      <xdr:col>2</xdr:col>
      <xdr:colOff>444495</xdr:colOff>
      <xdr:row>4</xdr:row>
      <xdr:rowOff>123587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51092F-CC97-42AE-BD7C-7E8A54DF6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7923" y="45360"/>
          <a:ext cx="680358" cy="731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2101850</xdr:colOff>
      <xdr:row>0</xdr:row>
      <xdr:rowOff>155575</xdr:rowOff>
    </xdr:from>
    <xdr:to>
      <xdr:col>3</xdr:col>
      <xdr:colOff>2444750</xdr:colOff>
      <xdr:row>4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F3952C2-81F3-419A-914E-CF1E8AE3B4CA}"/>
            </a:ext>
          </a:extLst>
        </xdr:cNvPr>
        <xdr:cNvSpPr>
          <a:spLocks noChangeArrowheads="1"/>
        </xdr:cNvSpPr>
      </xdr:nvSpPr>
      <xdr:spPr bwMode="auto">
        <a:xfrm>
          <a:off x="2308225" y="155575"/>
          <a:ext cx="8042275" cy="527050"/>
        </a:xfrm>
        <a:prstGeom prst="flowChartAlternateProcess">
          <a:avLst/>
        </a:prstGeom>
        <a:solidFill>
          <a:srgbClr val="3CFA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82296" tIns="64008" rIns="82296" bIns="0" anchor="t" upright="1"/>
        <a:lstStyle/>
        <a:p>
          <a:pPr algn="ctr" rtl="0">
            <a:defRPr sz="1000"/>
          </a:pPr>
          <a:r>
            <a:rPr lang="en-US" sz="2600" b="1" i="0" u="none" strike="noStrike" baseline="0">
              <a:solidFill>
                <a:srgbClr val="000000"/>
              </a:solidFill>
              <a:latin typeface="SE OptimistSemi"/>
            </a:rPr>
            <a:t>Guideline - Inventory Management Template</a:t>
          </a:r>
        </a:p>
        <a:p>
          <a:pPr algn="ctr" rtl="0">
            <a:defRPr sz="1000"/>
          </a:pPr>
          <a:endParaRPr lang="en-US" sz="2600" b="1" i="0" u="none" strike="noStrike" baseline="0">
            <a:solidFill>
              <a:srgbClr val="000000"/>
            </a:solidFill>
            <a:latin typeface="SE OptimistSemi"/>
          </a:endParaRPr>
        </a:p>
      </xdr:txBody>
    </xdr:sp>
    <xdr:clientData/>
  </xdr:twoCellAnchor>
  <xdr:twoCellAnchor editAs="oneCell">
    <xdr:from>
      <xdr:col>4</xdr:col>
      <xdr:colOff>885825</xdr:colOff>
      <xdr:row>1</xdr:row>
      <xdr:rowOff>149225</xdr:rowOff>
    </xdr:from>
    <xdr:to>
      <xdr:col>5</xdr:col>
      <xdr:colOff>488950</xdr:colOff>
      <xdr:row>4</xdr:row>
      <xdr:rowOff>168275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213790-E0A2-4DCB-9AFA-AF63C22B6CB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307975"/>
          <a:ext cx="15557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79375</xdr:colOff>
      <xdr:row>1</xdr:row>
      <xdr:rowOff>0</xdr:rowOff>
    </xdr:from>
    <xdr:to>
      <xdr:col>1</xdr:col>
      <xdr:colOff>1031875</xdr:colOff>
      <xdr:row>4</xdr:row>
      <xdr:rowOff>547666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8AFE2B0-F18E-43AD-9E81-23270D39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0" y="158750"/>
          <a:ext cx="952500" cy="10239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57106/Downloads/TE736_Change_Lo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169974/AppData/Local/Box/Box%20Edit/Documents/dpyv1830MkOvxrBuM46hPQ==/SBO%20tracking%20Tool%20P1-C1-C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0 - Guideline"/>
      <sheetName val="1 - Customer Issues Log"/>
      <sheetName val="2 - Customer Changes Log"/>
      <sheetName val="11 - Suppliers Issues Log"/>
      <sheetName val="12 - Suppliers Changes Log"/>
      <sheetName val="21 - Others Issues Log"/>
      <sheetName val="22 - Others Changes Log"/>
      <sheetName val="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H10" t="str">
            <v>New / To be assessed</v>
          </cell>
          <cell r="J10" t="str">
            <v>New / To be assessed</v>
          </cell>
          <cell r="L10" t="str">
            <v>Low</v>
          </cell>
        </row>
        <row r="11">
          <cell r="H11" t="str">
            <v>Being assessed</v>
          </cell>
          <cell r="J11" t="str">
            <v>Being assessed</v>
          </cell>
          <cell r="L11" t="str">
            <v>Moderate</v>
          </cell>
        </row>
        <row r="12">
          <cell r="H12" t="str">
            <v>Being addressed</v>
          </cell>
          <cell r="J12" t="str">
            <v>Presented to customer / Awaiting approval</v>
          </cell>
          <cell r="L12" t="str">
            <v>High</v>
          </cell>
        </row>
        <row r="13">
          <cell r="H13" t="str">
            <v>Requires Customer Intervention</v>
          </cell>
          <cell r="J13" t="str">
            <v>Approved</v>
          </cell>
        </row>
        <row r="14">
          <cell r="H14" t="str">
            <v>Requires Schneider Executive Intervention</v>
          </cell>
          <cell r="J14" t="str">
            <v>Rejected</v>
          </cell>
        </row>
        <row r="15">
          <cell r="H15" t="str">
            <v>Closed</v>
          </cell>
          <cell r="J15" t="str">
            <v>Cancelled</v>
          </cell>
        </row>
        <row r="16">
          <cell r="H16" t="str">
            <v>Cancelled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Info detail"/>
      <sheetName val="Sheet1"/>
      <sheetName val="Charts"/>
      <sheetName val="Pivot Tables"/>
      <sheetName val="Lists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PLANNING</v>
          </cell>
        </row>
        <row r="13">
          <cell r="A13" t="str">
            <v>Not Started</v>
          </cell>
        </row>
        <row r="14">
          <cell r="A14" t="str">
            <v>Barrier</v>
          </cell>
        </row>
        <row r="15">
          <cell r="A15" t="str">
            <v>RFQ</v>
          </cell>
        </row>
        <row r="16">
          <cell r="A16" t="str">
            <v>Project Request</v>
          </cell>
        </row>
        <row r="17">
          <cell r="A17" t="str">
            <v>Making Build Up</v>
          </cell>
        </row>
        <row r="18">
          <cell r="A18" t="str">
            <v>Transfering tool</v>
          </cell>
        </row>
        <row r="19">
          <cell r="A19" t="str">
            <v>Sample request</v>
          </cell>
        </row>
        <row r="20">
          <cell r="A20" t="str">
            <v>FAIR / CT Scan</v>
          </cell>
        </row>
        <row r="21">
          <cell r="A21" t="str">
            <v>Form-Fit-Function</v>
          </cell>
        </row>
        <row r="22">
          <cell r="A22" t="str">
            <v>Life/Engineering tests</v>
          </cell>
        </row>
        <row r="23">
          <cell r="A23" t="str">
            <v>Part Approval</v>
          </cell>
        </row>
        <row r="24">
          <cell r="A24" t="str">
            <v>Complete</v>
          </cell>
        </row>
        <row r="25">
          <cell r="A25" t="str">
            <v>Obsolete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0855-B0D8-45B7-B4D6-44E502866171}">
  <sheetPr>
    <tabColor indexed="22"/>
  </sheetPr>
  <dimension ref="B6:X21"/>
  <sheetViews>
    <sheetView showGridLines="0" zoomScale="70" zoomScaleNormal="70" workbookViewId="0">
      <pane ySplit="5" topLeftCell="A6" activePane="bottomLeft" state="frozen"/>
      <selection activeCell="H17" sqref="H17"/>
      <selection pane="bottomLeft" activeCell="AD8" sqref="AD8"/>
    </sheetView>
  </sheetViews>
  <sheetFormatPr defaultColWidth="11.453125" defaultRowHeight="12.5" x14ac:dyDescent="0.25"/>
  <cols>
    <col min="1" max="1" width="1" style="1" customWidth="1"/>
    <col min="2" max="2" width="4" style="1" bestFit="1" customWidth="1"/>
    <col min="3" max="3" width="14" style="1" customWidth="1"/>
    <col min="4" max="4" width="10.81640625" style="1" customWidth="1"/>
    <col min="5" max="7" width="3.7265625" style="1" customWidth="1"/>
    <col min="8" max="8" width="10.1796875" style="1" customWidth="1"/>
    <col min="9" max="11" width="3.7265625" style="1" customWidth="1"/>
    <col min="12" max="12" width="10.81640625" style="1" customWidth="1"/>
    <col min="13" max="15" width="3.7265625" style="1" customWidth="1"/>
    <col min="16" max="16" width="12" style="1" customWidth="1"/>
    <col min="17" max="19" width="3.7265625" style="1" customWidth="1"/>
    <col min="20" max="20" width="9.453125" style="1" customWidth="1"/>
    <col min="21" max="23" width="3.7265625" style="1" customWidth="1"/>
    <col min="24" max="24" width="12.1796875" style="1" customWidth="1"/>
    <col min="25" max="25" width="3" style="1" customWidth="1"/>
    <col min="26" max="256" width="11.453125" style="1"/>
    <col min="257" max="257" width="1" style="1" customWidth="1"/>
    <col min="258" max="258" width="4" style="1" bestFit="1" customWidth="1"/>
    <col min="259" max="259" width="14" style="1" customWidth="1"/>
    <col min="260" max="260" width="10.81640625" style="1" customWidth="1"/>
    <col min="261" max="263" width="3.7265625" style="1" customWidth="1"/>
    <col min="264" max="264" width="10.1796875" style="1" customWidth="1"/>
    <col min="265" max="267" width="3.7265625" style="1" customWidth="1"/>
    <col min="268" max="268" width="10.81640625" style="1" customWidth="1"/>
    <col min="269" max="271" width="3.7265625" style="1" customWidth="1"/>
    <col min="272" max="272" width="12" style="1" customWidth="1"/>
    <col min="273" max="275" width="3.7265625" style="1" customWidth="1"/>
    <col min="276" max="276" width="9.453125" style="1" customWidth="1"/>
    <col min="277" max="279" width="3.7265625" style="1" customWidth="1"/>
    <col min="280" max="280" width="12.1796875" style="1" customWidth="1"/>
    <col min="281" max="281" width="3" style="1" customWidth="1"/>
    <col min="282" max="512" width="11.453125" style="1"/>
    <col min="513" max="513" width="1" style="1" customWidth="1"/>
    <col min="514" max="514" width="4" style="1" bestFit="1" customWidth="1"/>
    <col min="515" max="515" width="14" style="1" customWidth="1"/>
    <col min="516" max="516" width="10.81640625" style="1" customWidth="1"/>
    <col min="517" max="519" width="3.7265625" style="1" customWidth="1"/>
    <col min="520" max="520" width="10.1796875" style="1" customWidth="1"/>
    <col min="521" max="523" width="3.7265625" style="1" customWidth="1"/>
    <col min="524" max="524" width="10.81640625" style="1" customWidth="1"/>
    <col min="525" max="527" width="3.7265625" style="1" customWidth="1"/>
    <col min="528" max="528" width="12" style="1" customWidth="1"/>
    <col min="529" max="531" width="3.7265625" style="1" customWidth="1"/>
    <col min="532" max="532" width="9.453125" style="1" customWidth="1"/>
    <col min="533" max="535" width="3.7265625" style="1" customWidth="1"/>
    <col min="536" max="536" width="12.1796875" style="1" customWidth="1"/>
    <col min="537" max="537" width="3" style="1" customWidth="1"/>
    <col min="538" max="768" width="11.453125" style="1"/>
    <col min="769" max="769" width="1" style="1" customWidth="1"/>
    <col min="770" max="770" width="4" style="1" bestFit="1" customWidth="1"/>
    <col min="771" max="771" width="14" style="1" customWidth="1"/>
    <col min="772" max="772" width="10.81640625" style="1" customWidth="1"/>
    <col min="773" max="775" width="3.7265625" style="1" customWidth="1"/>
    <col min="776" max="776" width="10.1796875" style="1" customWidth="1"/>
    <col min="777" max="779" width="3.7265625" style="1" customWidth="1"/>
    <col min="780" max="780" width="10.81640625" style="1" customWidth="1"/>
    <col min="781" max="783" width="3.7265625" style="1" customWidth="1"/>
    <col min="784" max="784" width="12" style="1" customWidth="1"/>
    <col min="785" max="787" width="3.7265625" style="1" customWidth="1"/>
    <col min="788" max="788" width="9.453125" style="1" customWidth="1"/>
    <col min="789" max="791" width="3.7265625" style="1" customWidth="1"/>
    <col min="792" max="792" width="12.1796875" style="1" customWidth="1"/>
    <col min="793" max="793" width="3" style="1" customWidth="1"/>
    <col min="794" max="1024" width="11.453125" style="1"/>
    <col min="1025" max="1025" width="1" style="1" customWidth="1"/>
    <col min="1026" max="1026" width="4" style="1" bestFit="1" customWidth="1"/>
    <col min="1027" max="1027" width="14" style="1" customWidth="1"/>
    <col min="1028" max="1028" width="10.81640625" style="1" customWidth="1"/>
    <col min="1029" max="1031" width="3.7265625" style="1" customWidth="1"/>
    <col min="1032" max="1032" width="10.1796875" style="1" customWidth="1"/>
    <col min="1033" max="1035" width="3.7265625" style="1" customWidth="1"/>
    <col min="1036" max="1036" width="10.81640625" style="1" customWidth="1"/>
    <col min="1037" max="1039" width="3.7265625" style="1" customWidth="1"/>
    <col min="1040" max="1040" width="12" style="1" customWidth="1"/>
    <col min="1041" max="1043" width="3.7265625" style="1" customWidth="1"/>
    <col min="1044" max="1044" width="9.453125" style="1" customWidth="1"/>
    <col min="1045" max="1047" width="3.7265625" style="1" customWidth="1"/>
    <col min="1048" max="1048" width="12.1796875" style="1" customWidth="1"/>
    <col min="1049" max="1049" width="3" style="1" customWidth="1"/>
    <col min="1050" max="1280" width="11.453125" style="1"/>
    <col min="1281" max="1281" width="1" style="1" customWidth="1"/>
    <col min="1282" max="1282" width="4" style="1" bestFit="1" customWidth="1"/>
    <col min="1283" max="1283" width="14" style="1" customWidth="1"/>
    <col min="1284" max="1284" width="10.81640625" style="1" customWidth="1"/>
    <col min="1285" max="1287" width="3.7265625" style="1" customWidth="1"/>
    <col min="1288" max="1288" width="10.1796875" style="1" customWidth="1"/>
    <col min="1289" max="1291" width="3.7265625" style="1" customWidth="1"/>
    <col min="1292" max="1292" width="10.81640625" style="1" customWidth="1"/>
    <col min="1293" max="1295" width="3.7265625" style="1" customWidth="1"/>
    <col min="1296" max="1296" width="12" style="1" customWidth="1"/>
    <col min="1297" max="1299" width="3.7265625" style="1" customWidth="1"/>
    <col min="1300" max="1300" width="9.453125" style="1" customWidth="1"/>
    <col min="1301" max="1303" width="3.7265625" style="1" customWidth="1"/>
    <col min="1304" max="1304" width="12.1796875" style="1" customWidth="1"/>
    <col min="1305" max="1305" width="3" style="1" customWidth="1"/>
    <col min="1306" max="1536" width="11.453125" style="1"/>
    <col min="1537" max="1537" width="1" style="1" customWidth="1"/>
    <col min="1538" max="1538" width="4" style="1" bestFit="1" customWidth="1"/>
    <col min="1539" max="1539" width="14" style="1" customWidth="1"/>
    <col min="1540" max="1540" width="10.81640625" style="1" customWidth="1"/>
    <col min="1541" max="1543" width="3.7265625" style="1" customWidth="1"/>
    <col min="1544" max="1544" width="10.1796875" style="1" customWidth="1"/>
    <col min="1545" max="1547" width="3.7265625" style="1" customWidth="1"/>
    <col min="1548" max="1548" width="10.81640625" style="1" customWidth="1"/>
    <col min="1549" max="1551" width="3.7265625" style="1" customWidth="1"/>
    <col min="1552" max="1552" width="12" style="1" customWidth="1"/>
    <col min="1553" max="1555" width="3.7265625" style="1" customWidth="1"/>
    <col min="1556" max="1556" width="9.453125" style="1" customWidth="1"/>
    <col min="1557" max="1559" width="3.7265625" style="1" customWidth="1"/>
    <col min="1560" max="1560" width="12.1796875" style="1" customWidth="1"/>
    <col min="1561" max="1561" width="3" style="1" customWidth="1"/>
    <col min="1562" max="1792" width="11.453125" style="1"/>
    <col min="1793" max="1793" width="1" style="1" customWidth="1"/>
    <col min="1794" max="1794" width="4" style="1" bestFit="1" customWidth="1"/>
    <col min="1795" max="1795" width="14" style="1" customWidth="1"/>
    <col min="1796" max="1796" width="10.81640625" style="1" customWidth="1"/>
    <col min="1797" max="1799" width="3.7265625" style="1" customWidth="1"/>
    <col min="1800" max="1800" width="10.1796875" style="1" customWidth="1"/>
    <col min="1801" max="1803" width="3.7265625" style="1" customWidth="1"/>
    <col min="1804" max="1804" width="10.81640625" style="1" customWidth="1"/>
    <col min="1805" max="1807" width="3.7265625" style="1" customWidth="1"/>
    <col min="1808" max="1808" width="12" style="1" customWidth="1"/>
    <col min="1809" max="1811" width="3.7265625" style="1" customWidth="1"/>
    <col min="1812" max="1812" width="9.453125" style="1" customWidth="1"/>
    <col min="1813" max="1815" width="3.7265625" style="1" customWidth="1"/>
    <col min="1816" max="1816" width="12.1796875" style="1" customWidth="1"/>
    <col min="1817" max="1817" width="3" style="1" customWidth="1"/>
    <col min="1818" max="2048" width="11.453125" style="1"/>
    <col min="2049" max="2049" width="1" style="1" customWidth="1"/>
    <col min="2050" max="2050" width="4" style="1" bestFit="1" customWidth="1"/>
    <col min="2051" max="2051" width="14" style="1" customWidth="1"/>
    <col min="2052" max="2052" width="10.81640625" style="1" customWidth="1"/>
    <col min="2053" max="2055" width="3.7265625" style="1" customWidth="1"/>
    <col min="2056" max="2056" width="10.1796875" style="1" customWidth="1"/>
    <col min="2057" max="2059" width="3.7265625" style="1" customWidth="1"/>
    <col min="2060" max="2060" width="10.81640625" style="1" customWidth="1"/>
    <col min="2061" max="2063" width="3.7265625" style="1" customWidth="1"/>
    <col min="2064" max="2064" width="12" style="1" customWidth="1"/>
    <col min="2065" max="2067" width="3.7265625" style="1" customWidth="1"/>
    <col min="2068" max="2068" width="9.453125" style="1" customWidth="1"/>
    <col min="2069" max="2071" width="3.7265625" style="1" customWidth="1"/>
    <col min="2072" max="2072" width="12.1796875" style="1" customWidth="1"/>
    <col min="2073" max="2073" width="3" style="1" customWidth="1"/>
    <col min="2074" max="2304" width="11.453125" style="1"/>
    <col min="2305" max="2305" width="1" style="1" customWidth="1"/>
    <col min="2306" max="2306" width="4" style="1" bestFit="1" customWidth="1"/>
    <col min="2307" max="2307" width="14" style="1" customWidth="1"/>
    <col min="2308" max="2308" width="10.81640625" style="1" customWidth="1"/>
    <col min="2309" max="2311" width="3.7265625" style="1" customWidth="1"/>
    <col min="2312" max="2312" width="10.1796875" style="1" customWidth="1"/>
    <col min="2313" max="2315" width="3.7265625" style="1" customWidth="1"/>
    <col min="2316" max="2316" width="10.81640625" style="1" customWidth="1"/>
    <col min="2317" max="2319" width="3.7265625" style="1" customWidth="1"/>
    <col min="2320" max="2320" width="12" style="1" customWidth="1"/>
    <col min="2321" max="2323" width="3.7265625" style="1" customWidth="1"/>
    <col min="2324" max="2324" width="9.453125" style="1" customWidth="1"/>
    <col min="2325" max="2327" width="3.7265625" style="1" customWidth="1"/>
    <col min="2328" max="2328" width="12.1796875" style="1" customWidth="1"/>
    <col min="2329" max="2329" width="3" style="1" customWidth="1"/>
    <col min="2330" max="2560" width="11.453125" style="1"/>
    <col min="2561" max="2561" width="1" style="1" customWidth="1"/>
    <col min="2562" max="2562" width="4" style="1" bestFit="1" customWidth="1"/>
    <col min="2563" max="2563" width="14" style="1" customWidth="1"/>
    <col min="2564" max="2564" width="10.81640625" style="1" customWidth="1"/>
    <col min="2565" max="2567" width="3.7265625" style="1" customWidth="1"/>
    <col min="2568" max="2568" width="10.1796875" style="1" customWidth="1"/>
    <col min="2569" max="2571" width="3.7265625" style="1" customWidth="1"/>
    <col min="2572" max="2572" width="10.81640625" style="1" customWidth="1"/>
    <col min="2573" max="2575" width="3.7265625" style="1" customWidth="1"/>
    <col min="2576" max="2576" width="12" style="1" customWidth="1"/>
    <col min="2577" max="2579" width="3.7265625" style="1" customWidth="1"/>
    <col min="2580" max="2580" width="9.453125" style="1" customWidth="1"/>
    <col min="2581" max="2583" width="3.7265625" style="1" customWidth="1"/>
    <col min="2584" max="2584" width="12.1796875" style="1" customWidth="1"/>
    <col min="2585" max="2585" width="3" style="1" customWidth="1"/>
    <col min="2586" max="2816" width="11.453125" style="1"/>
    <col min="2817" max="2817" width="1" style="1" customWidth="1"/>
    <col min="2818" max="2818" width="4" style="1" bestFit="1" customWidth="1"/>
    <col min="2819" max="2819" width="14" style="1" customWidth="1"/>
    <col min="2820" max="2820" width="10.81640625" style="1" customWidth="1"/>
    <col min="2821" max="2823" width="3.7265625" style="1" customWidth="1"/>
    <col min="2824" max="2824" width="10.1796875" style="1" customWidth="1"/>
    <col min="2825" max="2827" width="3.7265625" style="1" customWidth="1"/>
    <col min="2828" max="2828" width="10.81640625" style="1" customWidth="1"/>
    <col min="2829" max="2831" width="3.7265625" style="1" customWidth="1"/>
    <col min="2832" max="2832" width="12" style="1" customWidth="1"/>
    <col min="2833" max="2835" width="3.7265625" style="1" customWidth="1"/>
    <col min="2836" max="2836" width="9.453125" style="1" customWidth="1"/>
    <col min="2837" max="2839" width="3.7265625" style="1" customWidth="1"/>
    <col min="2840" max="2840" width="12.1796875" style="1" customWidth="1"/>
    <col min="2841" max="2841" width="3" style="1" customWidth="1"/>
    <col min="2842" max="3072" width="11.453125" style="1"/>
    <col min="3073" max="3073" width="1" style="1" customWidth="1"/>
    <col min="3074" max="3074" width="4" style="1" bestFit="1" customWidth="1"/>
    <col min="3075" max="3075" width="14" style="1" customWidth="1"/>
    <col min="3076" max="3076" width="10.81640625" style="1" customWidth="1"/>
    <col min="3077" max="3079" width="3.7265625" style="1" customWidth="1"/>
    <col min="3080" max="3080" width="10.1796875" style="1" customWidth="1"/>
    <col min="3081" max="3083" width="3.7265625" style="1" customWidth="1"/>
    <col min="3084" max="3084" width="10.81640625" style="1" customWidth="1"/>
    <col min="3085" max="3087" width="3.7265625" style="1" customWidth="1"/>
    <col min="3088" max="3088" width="12" style="1" customWidth="1"/>
    <col min="3089" max="3091" width="3.7265625" style="1" customWidth="1"/>
    <col min="3092" max="3092" width="9.453125" style="1" customWidth="1"/>
    <col min="3093" max="3095" width="3.7265625" style="1" customWidth="1"/>
    <col min="3096" max="3096" width="12.1796875" style="1" customWidth="1"/>
    <col min="3097" max="3097" width="3" style="1" customWidth="1"/>
    <col min="3098" max="3328" width="11.453125" style="1"/>
    <col min="3329" max="3329" width="1" style="1" customWidth="1"/>
    <col min="3330" max="3330" width="4" style="1" bestFit="1" customWidth="1"/>
    <col min="3331" max="3331" width="14" style="1" customWidth="1"/>
    <col min="3332" max="3332" width="10.81640625" style="1" customWidth="1"/>
    <col min="3333" max="3335" width="3.7265625" style="1" customWidth="1"/>
    <col min="3336" max="3336" width="10.1796875" style="1" customWidth="1"/>
    <col min="3337" max="3339" width="3.7265625" style="1" customWidth="1"/>
    <col min="3340" max="3340" width="10.81640625" style="1" customWidth="1"/>
    <col min="3341" max="3343" width="3.7265625" style="1" customWidth="1"/>
    <col min="3344" max="3344" width="12" style="1" customWidth="1"/>
    <col min="3345" max="3347" width="3.7265625" style="1" customWidth="1"/>
    <col min="3348" max="3348" width="9.453125" style="1" customWidth="1"/>
    <col min="3349" max="3351" width="3.7265625" style="1" customWidth="1"/>
    <col min="3352" max="3352" width="12.1796875" style="1" customWidth="1"/>
    <col min="3353" max="3353" width="3" style="1" customWidth="1"/>
    <col min="3354" max="3584" width="11.453125" style="1"/>
    <col min="3585" max="3585" width="1" style="1" customWidth="1"/>
    <col min="3586" max="3586" width="4" style="1" bestFit="1" customWidth="1"/>
    <col min="3587" max="3587" width="14" style="1" customWidth="1"/>
    <col min="3588" max="3588" width="10.81640625" style="1" customWidth="1"/>
    <col min="3589" max="3591" width="3.7265625" style="1" customWidth="1"/>
    <col min="3592" max="3592" width="10.1796875" style="1" customWidth="1"/>
    <col min="3593" max="3595" width="3.7265625" style="1" customWidth="1"/>
    <col min="3596" max="3596" width="10.81640625" style="1" customWidth="1"/>
    <col min="3597" max="3599" width="3.7265625" style="1" customWidth="1"/>
    <col min="3600" max="3600" width="12" style="1" customWidth="1"/>
    <col min="3601" max="3603" width="3.7265625" style="1" customWidth="1"/>
    <col min="3604" max="3604" width="9.453125" style="1" customWidth="1"/>
    <col min="3605" max="3607" width="3.7265625" style="1" customWidth="1"/>
    <col min="3608" max="3608" width="12.1796875" style="1" customWidth="1"/>
    <col min="3609" max="3609" width="3" style="1" customWidth="1"/>
    <col min="3610" max="3840" width="11.453125" style="1"/>
    <col min="3841" max="3841" width="1" style="1" customWidth="1"/>
    <col min="3842" max="3842" width="4" style="1" bestFit="1" customWidth="1"/>
    <col min="3843" max="3843" width="14" style="1" customWidth="1"/>
    <col min="3844" max="3844" width="10.81640625" style="1" customWidth="1"/>
    <col min="3845" max="3847" width="3.7265625" style="1" customWidth="1"/>
    <col min="3848" max="3848" width="10.1796875" style="1" customWidth="1"/>
    <col min="3849" max="3851" width="3.7265625" style="1" customWidth="1"/>
    <col min="3852" max="3852" width="10.81640625" style="1" customWidth="1"/>
    <col min="3853" max="3855" width="3.7265625" style="1" customWidth="1"/>
    <col min="3856" max="3856" width="12" style="1" customWidth="1"/>
    <col min="3857" max="3859" width="3.7265625" style="1" customWidth="1"/>
    <col min="3860" max="3860" width="9.453125" style="1" customWidth="1"/>
    <col min="3861" max="3863" width="3.7265625" style="1" customWidth="1"/>
    <col min="3864" max="3864" width="12.1796875" style="1" customWidth="1"/>
    <col min="3865" max="3865" width="3" style="1" customWidth="1"/>
    <col min="3866" max="4096" width="11.453125" style="1"/>
    <col min="4097" max="4097" width="1" style="1" customWidth="1"/>
    <col min="4098" max="4098" width="4" style="1" bestFit="1" customWidth="1"/>
    <col min="4099" max="4099" width="14" style="1" customWidth="1"/>
    <col min="4100" max="4100" width="10.81640625" style="1" customWidth="1"/>
    <col min="4101" max="4103" width="3.7265625" style="1" customWidth="1"/>
    <col min="4104" max="4104" width="10.1796875" style="1" customWidth="1"/>
    <col min="4105" max="4107" width="3.7265625" style="1" customWidth="1"/>
    <col min="4108" max="4108" width="10.81640625" style="1" customWidth="1"/>
    <col min="4109" max="4111" width="3.7265625" style="1" customWidth="1"/>
    <col min="4112" max="4112" width="12" style="1" customWidth="1"/>
    <col min="4113" max="4115" width="3.7265625" style="1" customWidth="1"/>
    <col min="4116" max="4116" width="9.453125" style="1" customWidth="1"/>
    <col min="4117" max="4119" width="3.7265625" style="1" customWidth="1"/>
    <col min="4120" max="4120" width="12.1796875" style="1" customWidth="1"/>
    <col min="4121" max="4121" width="3" style="1" customWidth="1"/>
    <col min="4122" max="4352" width="11.453125" style="1"/>
    <col min="4353" max="4353" width="1" style="1" customWidth="1"/>
    <col min="4354" max="4354" width="4" style="1" bestFit="1" customWidth="1"/>
    <col min="4355" max="4355" width="14" style="1" customWidth="1"/>
    <col min="4356" max="4356" width="10.81640625" style="1" customWidth="1"/>
    <col min="4357" max="4359" width="3.7265625" style="1" customWidth="1"/>
    <col min="4360" max="4360" width="10.1796875" style="1" customWidth="1"/>
    <col min="4361" max="4363" width="3.7265625" style="1" customWidth="1"/>
    <col min="4364" max="4364" width="10.81640625" style="1" customWidth="1"/>
    <col min="4365" max="4367" width="3.7265625" style="1" customWidth="1"/>
    <col min="4368" max="4368" width="12" style="1" customWidth="1"/>
    <col min="4369" max="4371" width="3.7265625" style="1" customWidth="1"/>
    <col min="4372" max="4372" width="9.453125" style="1" customWidth="1"/>
    <col min="4373" max="4375" width="3.7265625" style="1" customWidth="1"/>
    <col min="4376" max="4376" width="12.1796875" style="1" customWidth="1"/>
    <col min="4377" max="4377" width="3" style="1" customWidth="1"/>
    <col min="4378" max="4608" width="11.453125" style="1"/>
    <col min="4609" max="4609" width="1" style="1" customWidth="1"/>
    <col min="4610" max="4610" width="4" style="1" bestFit="1" customWidth="1"/>
    <col min="4611" max="4611" width="14" style="1" customWidth="1"/>
    <col min="4612" max="4612" width="10.81640625" style="1" customWidth="1"/>
    <col min="4613" max="4615" width="3.7265625" style="1" customWidth="1"/>
    <col min="4616" max="4616" width="10.1796875" style="1" customWidth="1"/>
    <col min="4617" max="4619" width="3.7265625" style="1" customWidth="1"/>
    <col min="4620" max="4620" width="10.81640625" style="1" customWidth="1"/>
    <col min="4621" max="4623" width="3.7265625" style="1" customWidth="1"/>
    <col min="4624" max="4624" width="12" style="1" customWidth="1"/>
    <col min="4625" max="4627" width="3.7265625" style="1" customWidth="1"/>
    <col min="4628" max="4628" width="9.453125" style="1" customWidth="1"/>
    <col min="4629" max="4631" width="3.7265625" style="1" customWidth="1"/>
    <col min="4632" max="4632" width="12.1796875" style="1" customWidth="1"/>
    <col min="4633" max="4633" width="3" style="1" customWidth="1"/>
    <col min="4634" max="4864" width="11.453125" style="1"/>
    <col min="4865" max="4865" width="1" style="1" customWidth="1"/>
    <col min="4866" max="4866" width="4" style="1" bestFit="1" customWidth="1"/>
    <col min="4867" max="4867" width="14" style="1" customWidth="1"/>
    <col min="4868" max="4868" width="10.81640625" style="1" customWidth="1"/>
    <col min="4869" max="4871" width="3.7265625" style="1" customWidth="1"/>
    <col min="4872" max="4872" width="10.1796875" style="1" customWidth="1"/>
    <col min="4873" max="4875" width="3.7265625" style="1" customWidth="1"/>
    <col min="4876" max="4876" width="10.81640625" style="1" customWidth="1"/>
    <col min="4877" max="4879" width="3.7265625" style="1" customWidth="1"/>
    <col min="4880" max="4880" width="12" style="1" customWidth="1"/>
    <col min="4881" max="4883" width="3.7265625" style="1" customWidth="1"/>
    <col min="4884" max="4884" width="9.453125" style="1" customWidth="1"/>
    <col min="4885" max="4887" width="3.7265625" style="1" customWidth="1"/>
    <col min="4888" max="4888" width="12.1796875" style="1" customWidth="1"/>
    <col min="4889" max="4889" width="3" style="1" customWidth="1"/>
    <col min="4890" max="5120" width="11.453125" style="1"/>
    <col min="5121" max="5121" width="1" style="1" customWidth="1"/>
    <col min="5122" max="5122" width="4" style="1" bestFit="1" customWidth="1"/>
    <col min="5123" max="5123" width="14" style="1" customWidth="1"/>
    <col min="5124" max="5124" width="10.81640625" style="1" customWidth="1"/>
    <col min="5125" max="5127" width="3.7265625" style="1" customWidth="1"/>
    <col min="5128" max="5128" width="10.1796875" style="1" customWidth="1"/>
    <col min="5129" max="5131" width="3.7265625" style="1" customWidth="1"/>
    <col min="5132" max="5132" width="10.81640625" style="1" customWidth="1"/>
    <col min="5133" max="5135" width="3.7265625" style="1" customWidth="1"/>
    <col min="5136" max="5136" width="12" style="1" customWidth="1"/>
    <col min="5137" max="5139" width="3.7265625" style="1" customWidth="1"/>
    <col min="5140" max="5140" width="9.453125" style="1" customWidth="1"/>
    <col min="5141" max="5143" width="3.7265625" style="1" customWidth="1"/>
    <col min="5144" max="5144" width="12.1796875" style="1" customWidth="1"/>
    <col min="5145" max="5145" width="3" style="1" customWidth="1"/>
    <col min="5146" max="5376" width="11.453125" style="1"/>
    <col min="5377" max="5377" width="1" style="1" customWidth="1"/>
    <col min="5378" max="5378" width="4" style="1" bestFit="1" customWidth="1"/>
    <col min="5379" max="5379" width="14" style="1" customWidth="1"/>
    <col min="5380" max="5380" width="10.81640625" style="1" customWidth="1"/>
    <col min="5381" max="5383" width="3.7265625" style="1" customWidth="1"/>
    <col min="5384" max="5384" width="10.1796875" style="1" customWidth="1"/>
    <col min="5385" max="5387" width="3.7265625" style="1" customWidth="1"/>
    <col min="5388" max="5388" width="10.81640625" style="1" customWidth="1"/>
    <col min="5389" max="5391" width="3.7265625" style="1" customWidth="1"/>
    <col min="5392" max="5392" width="12" style="1" customWidth="1"/>
    <col min="5393" max="5395" width="3.7265625" style="1" customWidth="1"/>
    <col min="5396" max="5396" width="9.453125" style="1" customWidth="1"/>
    <col min="5397" max="5399" width="3.7265625" style="1" customWidth="1"/>
    <col min="5400" max="5400" width="12.1796875" style="1" customWidth="1"/>
    <col min="5401" max="5401" width="3" style="1" customWidth="1"/>
    <col min="5402" max="5632" width="11.453125" style="1"/>
    <col min="5633" max="5633" width="1" style="1" customWidth="1"/>
    <col min="5634" max="5634" width="4" style="1" bestFit="1" customWidth="1"/>
    <col min="5635" max="5635" width="14" style="1" customWidth="1"/>
    <col min="5636" max="5636" width="10.81640625" style="1" customWidth="1"/>
    <col min="5637" max="5639" width="3.7265625" style="1" customWidth="1"/>
    <col min="5640" max="5640" width="10.1796875" style="1" customWidth="1"/>
    <col min="5641" max="5643" width="3.7265625" style="1" customWidth="1"/>
    <col min="5644" max="5644" width="10.81640625" style="1" customWidth="1"/>
    <col min="5645" max="5647" width="3.7265625" style="1" customWidth="1"/>
    <col min="5648" max="5648" width="12" style="1" customWidth="1"/>
    <col min="5649" max="5651" width="3.7265625" style="1" customWidth="1"/>
    <col min="5652" max="5652" width="9.453125" style="1" customWidth="1"/>
    <col min="5653" max="5655" width="3.7265625" style="1" customWidth="1"/>
    <col min="5656" max="5656" width="12.1796875" style="1" customWidth="1"/>
    <col min="5657" max="5657" width="3" style="1" customWidth="1"/>
    <col min="5658" max="5888" width="11.453125" style="1"/>
    <col min="5889" max="5889" width="1" style="1" customWidth="1"/>
    <col min="5890" max="5890" width="4" style="1" bestFit="1" customWidth="1"/>
    <col min="5891" max="5891" width="14" style="1" customWidth="1"/>
    <col min="5892" max="5892" width="10.81640625" style="1" customWidth="1"/>
    <col min="5893" max="5895" width="3.7265625" style="1" customWidth="1"/>
    <col min="5896" max="5896" width="10.1796875" style="1" customWidth="1"/>
    <col min="5897" max="5899" width="3.7265625" style="1" customWidth="1"/>
    <col min="5900" max="5900" width="10.81640625" style="1" customWidth="1"/>
    <col min="5901" max="5903" width="3.7265625" style="1" customWidth="1"/>
    <col min="5904" max="5904" width="12" style="1" customWidth="1"/>
    <col min="5905" max="5907" width="3.7265625" style="1" customWidth="1"/>
    <col min="5908" max="5908" width="9.453125" style="1" customWidth="1"/>
    <col min="5909" max="5911" width="3.7265625" style="1" customWidth="1"/>
    <col min="5912" max="5912" width="12.1796875" style="1" customWidth="1"/>
    <col min="5913" max="5913" width="3" style="1" customWidth="1"/>
    <col min="5914" max="6144" width="11.453125" style="1"/>
    <col min="6145" max="6145" width="1" style="1" customWidth="1"/>
    <col min="6146" max="6146" width="4" style="1" bestFit="1" customWidth="1"/>
    <col min="6147" max="6147" width="14" style="1" customWidth="1"/>
    <col min="6148" max="6148" width="10.81640625" style="1" customWidth="1"/>
    <col min="6149" max="6151" width="3.7265625" style="1" customWidth="1"/>
    <col min="6152" max="6152" width="10.1796875" style="1" customWidth="1"/>
    <col min="6153" max="6155" width="3.7265625" style="1" customWidth="1"/>
    <col min="6156" max="6156" width="10.81640625" style="1" customWidth="1"/>
    <col min="6157" max="6159" width="3.7265625" style="1" customWidth="1"/>
    <col min="6160" max="6160" width="12" style="1" customWidth="1"/>
    <col min="6161" max="6163" width="3.7265625" style="1" customWidth="1"/>
    <col min="6164" max="6164" width="9.453125" style="1" customWidth="1"/>
    <col min="6165" max="6167" width="3.7265625" style="1" customWidth="1"/>
    <col min="6168" max="6168" width="12.1796875" style="1" customWidth="1"/>
    <col min="6169" max="6169" width="3" style="1" customWidth="1"/>
    <col min="6170" max="6400" width="11.453125" style="1"/>
    <col min="6401" max="6401" width="1" style="1" customWidth="1"/>
    <col min="6402" max="6402" width="4" style="1" bestFit="1" customWidth="1"/>
    <col min="6403" max="6403" width="14" style="1" customWidth="1"/>
    <col min="6404" max="6404" width="10.81640625" style="1" customWidth="1"/>
    <col min="6405" max="6407" width="3.7265625" style="1" customWidth="1"/>
    <col min="6408" max="6408" width="10.1796875" style="1" customWidth="1"/>
    <col min="6409" max="6411" width="3.7265625" style="1" customWidth="1"/>
    <col min="6412" max="6412" width="10.81640625" style="1" customWidth="1"/>
    <col min="6413" max="6415" width="3.7265625" style="1" customWidth="1"/>
    <col min="6416" max="6416" width="12" style="1" customWidth="1"/>
    <col min="6417" max="6419" width="3.7265625" style="1" customWidth="1"/>
    <col min="6420" max="6420" width="9.453125" style="1" customWidth="1"/>
    <col min="6421" max="6423" width="3.7265625" style="1" customWidth="1"/>
    <col min="6424" max="6424" width="12.1796875" style="1" customWidth="1"/>
    <col min="6425" max="6425" width="3" style="1" customWidth="1"/>
    <col min="6426" max="6656" width="11.453125" style="1"/>
    <col min="6657" max="6657" width="1" style="1" customWidth="1"/>
    <col min="6658" max="6658" width="4" style="1" bestFit="1" customWidth="1"/>
    <col min="6659" max="6659" width="14" style="1" customWidth="1"/>
    <col min="6660" max="6660" width="10.81640625" style="1" customWidth="1"/>
    <col min="6661" max="6663" width="3.7265625" style="1" customWidth="1"/>
    <col min="6664" max="6664" width="10.1796875" style="1" customWidth="1"/>
    <col min="6665" max="6667" width="3.7265625" style="1" customWidth="1"/>
    <col min="6668" max="6668" width="10.81640625" style="1" customWidth="1"/>
    <col min="6669" max="6671" width="3.7265625" style="1" customWidth="1"/>
    <col min="6672" max="6672" width="12" style="1" customWidth="1"/>
    <col min="6673" max="6675" width="3.7265625" style="1" customWidth="1"/>
    <col min="6676" max="6676" width="9.453125" style="1" customWidth="1"/>
    <col min="6677" max="6679" width="3.7265625" style="1" customWidth="1"/>
    <col min="6680" max="6680" width="12.1796875" style="1" customWidth="1"/>
    <col min="6681" max="6681" width="3" style="1" customWidth="1"/>
    <col min="6682" max="6912" width="11.453125" style="1"/>
    <col min="6913" max="6913" width="1" style="1" customWidth="1"/>
    <col min="6914" max="6914" width="4" style="1" bestFit="1" customWidth="1"/>
    <col min="6915" max="6915" width="14" style="1" customWidth="1"/>
    <col min="6916" max="6916" width="10.81640625" style="1" customWidth="1"/>
    <col min="6917" max="6919" width="3.7265625" style="1" customWidth="1"/>
    <col min="6920" max="6920" width="10.1796875" style="1" customWidth="1"/>
    <col min="6921" max="6923" width="3.7265625" style="1" customWidth="1"/>
    <col min="6924" max="6924" width="10.81640625" style="1" customWidth="1"/>
    <col min="6925" max="6927" width="3.7265625" style="1" customWidth="1"/>
    <col min="6928" max="6928" width="12" style="1" customWidth="1"/>
    <col min="6929" max="6931" width="3.7265625" style="1" customWidth="1"/>
    <col min="6932" max="6932" width="9.453125" style="1" customWidth="1"/>
    <col min="6933" max="6935" width="3.7265625" style="1" customWidth="1"/>
    <col min="6936" max="6936" width="12.1796875" style="1" customWidth="1"/>
    <col min="6937" max="6937" width="3" style="1" customWidth="1"/>
    <col min="6938" max="7168" width="11.453125" style="1"/>
    <col min="7169" max="7169" width="1" style="1" customWidth="1"/>
    <col min="7170" max="7170" width="4" style="1" bestFit="1" customWidth="1"/>
    <col min="7171" max="7171" width="14" style="1" customWidth="1"/>
    <col min="7172" max="7172" width="10.81640625" style="1" customWidth="1"/>
    <col min="7173" max="7175" width="3.7265625" style="1" customWidth="1"/>
    <col min="7176" max="7176" width="10.1796875" style="1" customWidth="1"/>
    <col min="7177" max="7179" width="3.7265625" style="1" customWidth="1"/>
    <col min="7180" max="7180" width="10.81640625" style="1" customWidth="1"/>
    <col min="7181" max="7183" width="3.7265625" style="1" customWidth="1"/>
    <col min="7184" max="7184" width="12" style="1" customWidth="1"/>
    <col min="7185" max="7187" width="3.7265625" style="1" customWidth="1"/>
    <col min="7188" max="7188" width="9.453125" style="1" customWidth="1"/>
    <col min="7189" max="7191" width="3.7265625" style="1" customWidth="1"/>
    <col min="7192" max="7192" width="12.1796875" style="1" customWidth="1"/>
    <col min="7193" max="7193" width="3" style="1" customWidth="1"/>
    <col min="7194" max="7424" width="11.453125" style="1"/>
    <col min="7425" max="7425" width="1" style="1" customWidth="1"/>
    <col min="7426" max="7426" width="4" style="1" bestFit="1" customWidth="1"/>
    <col min="7427" max="7427" width="14" style="1" customWidth="1"/>
    <col min="7428" max="7428" width="10.81640625" style="1" customWidth="1"/>
    <col min="7429" max="7431" width="3.7265625" style="1" customWidth="1"/>
    <col min="7432" max="7432" width="10.1796875" style="1" customWidth="1"/>
    <col min="7433" max="7435" width="3.7265625" style="1" customWidth="1"/>
    <col min="7436" max="7436" width="10.81640625" style="1" customWidth="1"/>
    <col min="7437" max="7439" width="3.7265625" style="1" customWidth="1"/>
    <col min="7440" max="7440" width="12" style="1" customWidth="1"/>
    <col min="7441" max="7443" width="3.7265625" style="1" customWidth="1"/>
    <col min="7444" max="7444" width="9.453125" style="1" customWidth="1"/>
    <col min="7445" max="7447" width="3.7265625" style="1" customWidth="1"/>
    <col min="7448" max="7448" width="12.1796875" style="1" customWidth="1"/>
    <col min="7449" max="7449" width="3" style="1" customWidth="1"/>
    <col min="7450" max="7680" width="11.453125" style="1"/>
    <col min="7681" max="7681" width="1" style="1" customWidth="1"/>
    <col min="7682" max="7682" width="4" style="1" bestFit="1" customWidth="1"/>
    <col min="7683" max="7683" width="14" style="1" customWidth="1"/>
    <col min="7684" max="7684" width="10.81640625" style="1" customWidth="1"/>
    <col min="7685" max="7687" width="3.7265625" style="1" customWidth="1"/>
    <col min="7688" max="7688" width="10.1796875" style="1" customWidth="1"/>
    <col min="7689" max="7691" width="3.7265625" style="1" customWidth="1"/>
    <col min="7692" max="7692" width="10.81640625" style="1" customWidth="1"/>
    <col min="7693" max="7695" width="3.7265625" style="1" customWidth="1"/>
    <col min="7696" max="7696" width="12" style="1" customWidth="1"/>
    <col min="7697" max="7699" width="3.7265625" style="1" customWidth="1"/>
    <col min="7700" max="7700" width="9.453125" style="1" customWidth="1"/>
    <col min="7701" max="7703" width="3.7265625" style="1" customWidth="1"/>
    <col min="7704" max="7704" width="12.1796875" style="1" customWidth="1"/>
    <col min="7705" max="7705" width="3" style="1" customWidth="1"/>
    <col min="7706" max="7936" width="11.453125" style="1"/>
    <col min="7937" max="7937" width="1" style="1" customWidth="1"/>
    <col min="7938" max="7938" width="4" style="1" bestFit="1" customWidth="1"/>
    <col min="7939" max="7939" width="14" style="1" customWidth="1"/>
    <col min="7940" max="7940" width="10.81640625" style="1" customWidth="1"/>
    <col min="7941" max="7943" width="3.7265625" style="1" customWidth="1"/>
    <col min="7944" max="7944" width="10.1796875" style="1" customWidth="1"/>
    <col min="7945" max="7947" width="3.7265625" style="1" customWidth="1"/>
    <col min="7948" max="7948" width="10.81640625" style="1" customWidth="1"/>
    <col min="7949" max="7951" width="3.7265625" style="1" customWidth="1"/>
    <col min="7952" max="7952" width="12" style="1" customWidth="1"/>
    <col min="7953" max="7955" width="3.7265625" style="1" customWidth="1"/>
    <col min="7956" max="7956" width="9.453125" style="1" customWidth="1"/>
    <col min="7957" max="7959" width="3.7265625" style="1" customWidth="1"/>
    <col min="7960" max="7960" width="12.1796875" style="1" customWidth="1"/>
    <col min="7961" max="7961" width="3" style="1" customWidth="1"/>
    <col min="7962" max="8192" width="11.453125" style="1"/>
    <col min="8193" max="8193" width="1" style="1" customWidth="1"/>
    <col min="8194" max="8194" width="4" style="1" bestFit="1" customWidth="1"/>
    <col min="8195" max="8195" width="14" style="1" customWidth="1"/>
    <col min="8196" max="8196" width="10.81640625" style="1" customWidth="1"/>
    <col min="8197" max="8199" width="3.7265625" style="1" customWidth="1"/>
    <col min="8200" max="8200" width="10.1796875" style="1" customWidth="1"/>
    <col min="8201" max="8203" width="3.7265625" style="1" customWidth="1"/>
    <col min="8204" max="8204" width="10.81640625" style="1" customWidth="1"/>
    <col min="8205" max="8207" width="3.7265625" style="1" customWidth="1"/>
    <col min="8208" max="8208" width="12" style="1" customWidth="1"/>
    <col min="8209" max="8211" width="3.7265625" style="1" customWidth="1"/>
    <col min="8212" max="8212" width="9.453125" style="1" customWidth="1"/>
    <col min="8213" max="8215" width="3.7265625" style="1" customWidth="1"/>
    <col min="8216" max="8216" width="12.1796875" style="1" customWidth="1"/>
    <col min="8217" max="8217" width="3" style="1" customWidth="1"/>
    <col min="8218" max="8448" width="11.453125" style="1"/>
    <col min="8449" max="8449" width="1" style="1" customWidth="1"/>
    <col min="8450" max="8450" width="4" style="1" bestFit="1" customWidth="1"/>
    <col min="8451" max="8451" width="14" style="1" customWidth="1"/>
    <col min="8452" max="8452" width="10.81640625" style="1" customWidth="1"/>
    <col min="8453" max="8455" width="3.7265625" style="1" customWidth="1"/>
    <col min="8456" max="8456" width="10.1796875" style="1" customWidth="1"/>
    <col min="8457" max="8459" width="3.7265625" style="1" customWidth="1"/>
    <col min="8460" max="8460" width="10.81640625" style="1" customWidth="1"/>
    <col min="8461" max="8463" width="3.7265625" style="1" customWidth="1"/>
    <col min="8464" max="8464" width="12" style="1" customWidth="1"/>
    <col min="8465" max="8467" width="3.7265625" style="1" customWidth="1"/>
    <col min="8468" max="8468" width="9.453125" style="1" customWidth="1"/>
    <col min="8469" max="8471" width="3.7265625" style="1" customWidth="1"/>
    <col min="8472" max="8472" width="12.1796875" style="1" customWidth="1"/>
    <col min="8473" max="8473" width="3" style="1" customWidth="1"/>
    <col min="8474" max="8704" width="11.453125" style="1"/>
    <col min="8705" max="8705" width="1" style="1" customWidth="1"/>
    <col min="8706" max="8706" width="4" style="1" bestFit="1" customWidth="1"/>
    <col min="8707" max="8707" width="14" style="1" customWidth="1"/>
    <col min="8708" max="8708" width="10.81640625" style="1" customWidth="1"/>
    <col min="8709" max="8711" width="3.7265625" style="1" customWidth="1"/>
    <col min="8712" max="8712" width="10.1796875" style="1" customWidth="1"/>
    <col min="8713" max="8715" width="3.7265625" style="1" customWidth="1"/>
    <col min="8716" max="8716" width="10.81640625" style="1" customWidth="1"/>
    <col min="8717" max="8719" width="3.7265625" style="1" customWidth="1"/>
    <col min="8720" max="8720" width="12" style="1" customWidth="1"/>
    <col min="8721" max="8723" width="3.7265625" style="1" customWidth="1"/>
    <col min="8724" max="8724" width="9.453125" style="1" customWidth="1"/>
    <col min="8725" max="8727" width="3.7265625" style="1" customWidth="1"/>
    <col min="8728" max="8728" width="12.1796875" style="1" customWidth="1"/>
    <col min="8729" max="8729" width="3" style="1" customWidth="1"/>
    <col min="8730" max="8960" width="11.453125" style="1"/>
    <col min="8961" max="8961" width="1" style="1" customWidth="1"/>
    <col min="8962" max="8962" width="4" style="1" bestFit="1" customWidth="1"/>
    <col min="8963" max="8963" width="14" style="1" customWidth="1"/>
    <col min="8964" max="8964" width="10.81640625" style="1" customWidth="1"/>
    <col min="8965" max="8967" width="3.7265625" style="1" customWidth="1"/>
    <col min="8968" max="8968" width="10.1796875" style="1" customWidth="1"/>
    <col min="8969" max="8971" width="3.7265625" style="1" customWidth="1"/>
    <col min="8972" max="8972" width="10.81640625" style="1" customWidth="1"/>
    <col min="8973" max="8975" width="3.7265625" style="1" customWidth="1"/>
    <col min="8976" max="8976" width="12" style="1" customWidth="1"/>
    <col min="8977" max="8979" width="3.7265625" style="1" customWidth="1"/>
    <col min="8980" max="8980" width="9.453125" style="1" customWidth="1"/>
    <col min="8981" max="8983" width="3.7265625" style="1" customWidth="1"/>
    <col min="8984" max="8984" width="12.1796875" style="1" customWidth="1"/>
    <col min="8985" max="8985" width="3" style="1" customWidth="1"/>
    <col min="8986" max="9216" width="11.453125" style="1"/>
    <col min="9217" max="9217" width="1" style="1" customWidth="1"/>
    <col min="9218" max="9218" width="4" style="1" bestFit="1" customWidth="1"/>
    <col min="9219" max="9219" width="14" style="1" customWidth="1"/>
    <col min="9220" max="9220" width="10.81640625" style="1" customWidth="1"/>
    <col min="9221" max="9223" width="3.7265625" style="1" customWidth="1"/>
    <col min="9224" max="9224" width="10.1796875" style="1" customWidth="1"/>
    <col min="9225" max="9227" width="3.7265625" style="1" customWidth="1"/>
    <col min="9228" max="9228" width="10.81640625" style="1" customWidth="1"/>
    <col min="9229" max="9231" width="3.7265625" style="1" customWidth="1"/>
    <col min="9232" max="9232" width="12" style="1" customWidth="1"/>
    <col min="9233" max="9235" width="3.7265625" style="1" customWidth="1"/>
    <col min="9236" max="9236" width="9.453125" style="1" customWidth="1"/>
    <col min="9237" max="9239" width="3.7265625" style="1" customWidth="1"/>
    <col min="9240" max="9240" width="12.1796875" style="1" customWidth="1"/>
    <col min="9241" max="9241" width="3" style="1" customWidth="1"/>
    <col min="9242" max="9472" width="11.453125" style="1"/>
    <col min="9473" max="9473" width="1" style="1" customWidth="1"/>
    <col min="9474" max="9474" width="4" style="1" bestFit="1" customWidth="1"/>
    <col min="9475" max="9475" width="14" style="1" customWidth="1"/>
    <col min="9476" max="9476" width="10.81640625" style="1" customWidth="1"/>
    <col min="9477" max="9479" width="3.7265625" style="1" customWidth="1"/>
    <col min="9480" max="9480" width="10.1796875" style="1" customWidth="1"/>
    <col min="9481" max="9483" width="3.7265625" style="1" customWidth="1"/>
    <col min="9484" max="9484" width="10.81640625" style="1" customWidth="1"/>
    <col min="9485" max="9487" width="3.7265625" style="1" customWidth="1"/>
    <col min="9488" max="9488" width="12" style="1" customWidth="1"/>
    <col min="9489" max="9491" width="3.7265625" style="1" customWidth="1"/>
    <col min="9492" max="9492" width="9.453125" style="1" customWidth="1"/>
    <col min="9493" max="9495" width="3.7265625" style="1" customWidth="1"/>
    <col min="9496" max="9496" width="12.1796875" style="1" customWidth="1"/>
    <col min="9497" max="9497" width="3" style="1" customWidth="1"/>
    <col min="9498" max="9728" width="11.453125" style="1"/>
    <col min="9729" max="9729" width="1" style="1" customWidth="1"/>
    <col min="9730" max="9730" width="4" style="1" bestFit="1" customWidth="1"/>
    <col min="9731" max="9731" width="14" style="1" customWidth="1"/>
    <col min="9732" max="9732" width="10.81640625" style="1" customWidth="1"/>
    <col min="9733" max="9735" width="3.7265625" style="1" customWidth="1"/>
    <col min="9736" max="9736" width="10.1796875" style="1" customWidth="1"/>
    <col min="9737" max="9739" width="3.7265625" style="1" customWidth="1"/>
    <col min="9740" max="9740" width="10.81640625" style="1" customWidth="1"/>
    <col min="9741" max="9743" width="3.7265625" style="1" customWidth="1"/>
    <col min="9744" max="9744" width="12" style="1" customWidth="1"/>
    <col min="9745" max="9747" width="3.7265625" style="1" customWidth="1"/>
    <col min="9748" max="9748" width="9.453125" style="1" customWidth="1"/>
    <col min="9749" max="9751" width="3.7265625" style="1" customWidth="1"/>
    <col min="9752" max="9752" width="12.1796875" style="1" customWidth="1"/>
    <col min="9753" max="9753" width="3" style="1" customWidth="1"/>
    <col min="9754" max="9984" width="11.453125" style="1"/>
    <col min="9985" max="9985" width="1" style="1" customWidth="1"/>
    <col min="9986" max="9986" width="4" style="1" bestFit="1" customWidth="1"/>
    <col min="9987" max="9987" width="14" style="1" customWidth="1"/>
    <col min="9988" max="9988" width="10.81640625" style="1" customWidth="1"/>
    <col min="9989" max="9991" width="3.7265625" style="1" customWidth="1"/>
    <col min="9992" max="9992" width="10.1796875" style="1" customWidth="1"/>
    <col min="9993" max="9995" width="3.7265625" style="1" customWidth="1"/>
    <col min="9996" max="9996" width="10.81640625" style="1" customWidth="1"/>
    <col min="9997" max="9999" width="3.7265625" style="1" customWidth="1"/>
    <col min="10000" max="10000" width="12" style="1" customWidth="1"/>
    <col min="10001" max="10003" width="3.7265625" style="1" customWidth="1"/>
    <col min="10004" max="10004" width="9.453125" style="1" customWidth="1"/>
    <col min="10005" max="10007" width="3.7265625" style="1" customWidth="1"/>
    <col min="10008" max="10008" width="12.1796875" style="1" customWidth="1"/>
    <col min="10009" max="10009" width="3" style="1" customWidth="1"/>
    <col min="10010" max="10240" width="11.453125" style="1"/>
    <col min="10241" max="10241" width="1" style="1" customWidth="1"/>
    <col min="10242" max="10242" width="4" style="1" bestFit="1" customWidth="1"/>
    <col min="10243" max="10243" width="14" style="1" customWidth="1"/>
    <col min="10244" max="10244" width="10.81640625" style="1" customWidth="1"/>
    <col min="10245" max="10247" width="3.7265625" style="1" customWidth="1"/>
    <col min="10248" max="10248" width="10.1796875" style="1" customWidth="1"/>
    <col min="10249" max="10251" width="3.7265625" style="1" customWidth="1"/>
    <col min="10252" max="10252" width="10.81640625" style="1" customWidth="1"/>
    <col min="10253" max="10255" width="3.7265625" style="1" customWidth="1"/>
    <col min="10256" max="10256" width="12" style="1" customWidth="1"/>
    <col min="10257" max="10259" width="3.7265625" style="1" customWidth="1"/>
    <col min="10260" max="10260" width="9.453125" style="1" customWidth="1"/>
    <col min="10261" max="10263" width="3.7265625" style="1" customWidth="1"/>
    <col min="10264" max="10264" width="12.1796875" style="1" customWidth="1"/>
    <col min="10265" max="10265" width="3" style="1" customWidth="1"/>
    <col min="10266" max="10496" width="11.453125" style="1"/>
    <col min="10497" max="10497" width="1" style="1" customWidth="1"/>
    <col min="10498" max="10498" width="4" style="1" bestFit="1" customWidth="1"/>
    <col min="10499" max="10499" width="14" style="1" customWidth="1"/>
    <col min="10500" max="10500" width="10.81640625" style="1" customWidth="1"/>
    <col min="10501" max="10503" width="3.7265625" style="1" customWidth="1"/>
    <col min="10504" max="10504" width="10.1796875" style="1" customWidth="1"/>
    <col min="10505" max="10507" width="3.7265625" style="1" customWidth="1"/>
    <col min="10508" max="10508" width="10.81640625" style="1" customWidth="1"/>
    <col min="10509" max="10511" width="3.7265625" style="1" customWidth="1"/>
    <col min="10512" max="10512" width="12" style="1" customWidth="1"/>
    <col min="10513" max="10515" width="3.7265625" style="1" customWidth="1"/>
    <col min="10516" max="10516" width="9.453125" style="1" customWidth="1"/>
    <col min="10517" max="10519" width="3.7265625" style="1" customWidth="1"/>
    <col min="10520" max="10520" width="12.1796875" style="1" customWidth="1"/>
    <col min="10521" max="10521" width="3" style="1" customWidth="1"/>
    <col min="10522" max="10752" width="11.453125" style="1"/>
    <col min="10753" max="10753" width="1" style="1" customWidth="1"/>
    <col min="10754" max="10754" width="4" style="1" bestFit="1" customWidth="1"/>
    <col min="10755" max="10755" width="14" style="1" customWidth="1"/>
    <col min="10756" max="10756" width="10.81640625" style="1" customWidth="1"/>
    <col min="10757" max="10759" width="3.7265625" style="1" customWidth="1"/>
    <col min="10760" max="10760" width="10.1796875" style="1" customWidth="1"/>
    <col min="10761" max="10763" width="3.7265625" style="1" customWidth="1"/>
    <col min="10764" max="10764" width="10.81640625" style="1" customWidth="1"/>
    <col min="10765" max="10767" width="3.7265625" style="1" customWidth="1"/>
    <col min="10768" max="10768" width="12" style="1" customWidth="1"/>
    <col min="10769" max="10771" width="3.7265625" style="1" customWidth="1"/>
    <col min="10772" max="10772" width="9.453125" style="1" customWidth="1"/>
    <col min="10773" max="10775" width="3.7265625" style="1" customWidth="1"/>
    <col min="10776" max="10776" width="12.1796875" style="1" customWidth="1"/>
    <col min="10777" max="10777" width="3" style="1" customWidth="1"/>
    <col min="10778" max="11008" width="11.453125" style="1"/>
    <col min="11009" max="11009" width="1" style="1" customWidth="1"/>
    <col min="11010" max="11010" width="4" style="1" bestFit="1" customWidth="1"/>
    <col min="11011" max="11011" width="14" style="1" customWidth="1"/>
    <col min="11012" max="11012" width="10.81640625" style="1" customWidth="1"/>
    <col min="11013" max="11015" width="3.7265625" style="1" customWidth="1"/>
    <col min="11016" max="11016" width="10.1796875" style="1" customWidth="1"/>
    <col min="11017" max="11019" width="3.7265625" style="1" customWidth="1"/>
    <col min="11020" max="11020" width="10.81640625" style="1" customWidth="1"/>
    <col min="11021" max="11023" width="3.7265625" style="1" customWidth="1"/>
    <col min="11024" max="11024" width="12" style="1" customWidth="1"/>
    <col min="11025" max="11027" width="3.7265625" style="1" customWidth="1"/>
    <col min="11028" max="11028" width="9.453125" style="1" customWidth="1"/>
    <col min="11029" max="11031" width="3.7265625" style="1" customWidth="1"/>
    <col min="11032" max="11032" width="12.1796875" style="1" customWidth="1"/>
    <col min="11033" max="11033" width="3" style="1" customWidth="1"/>
    <col min="11034" max="11264" width="11.453125" style="1"/>
    <col min="11265" max="11265" width="1" style="1" customWidth="1"/>
    <col min="11266" max="11266" width="4" style="1" bestFit="1" customWidth="1"/>
    <col min="11267" max="11267" width="14" style="1" customWidth="1"/>
    <col min="11268" max="11268" width="10.81640625" style="1" customWidth="1"/>
    <col min="11269" max="11271" width="3.7265625" style="1" customWidth="1"/>
    <col min="11272" max="11272" width="10.1796875" style="1" customWidth="1"/>
    <col min="11273" max="11275" width="3.7265625" style="1" customWidth="1"/>
    <col min="11276" max="11276" width="10.81640625" style="1" customWidth="1"/>
    <col min="11277" max="11279" width="3.7265625" style="1" customWidth="1"/>
    <col min="11280" max="11280" width="12" style="1" customWidth="1"/>
    <col min="11281" max="11283" width="3.7265625" style="1" customWidth="1"/>
    <col min="11284" max="11284" width="9.453125" style="1" customWidth="1"/>
    <col min="11285" max="11287" width="3.7265625" style="1" customWidth="1"/>
    <col min="11288" max="11288" width="12.1796875" style="1" customWidth="1"/>
    <col min="11289" max="11289" width="3" style="1" customWidth="1"/>
    <col min="11290" max="11520" width="11.453125" style="1"/>
    <col min="11521" max="11521" width="1" style="1" customWidth="1"/>
    <col min="11522" max="11522" width="4" style="1" bestFit="1" customWidth="1"/>
    <col min="11523" max="11523" width="14" style="1" customWidth="1"/>
    <col min="11524" max="11524" width="10.81640625" style="1" customWidth="1"/>
    <col min="11525" max="11527" width="3.7265625" style="1" customWidth="1"/>
    <col min="11528" max="11528" width="10.1796875" style="1" customWidth="1"/>
    <col min="11529" max="11531" width="3.7265625" style="1" customWidth="1"/>
    <col min="11532" max="11532" width="10.81640625" style="1" customWidth="1"/>
    <col min="11533" max="11535" width="3.7265625" style="1" customWidth="1"/>
    <col min="11536" max="11536" width="12" style="1" customWidth="1"/>
    <col min="11537" max="11539" width="3.7265625" style="1" customWidth="1"/>
    <col min="11540" max="11540" width="9.453125" style="1" customWidth="1"/>
    <col min="11541" max="11543" width="3.7265625" style="1" customWidth="1"/>
    <col min="11544" max="11544" width="12.1796875" style="1" customWidth="1"/>
    <col min="11545" max="11545" width="3" style="1" customWidth="1"/>
    <col min="11546" max="11776" width="11.453125" style="1"/>
    <col min="11777" max="11777" width="1" style="1" customWidth="1"/>
    <col min="11778" max="11778" width="4" style="1" bestFit="1" customWidth="1"/>
    <col min="11779" max="11779" width="14" style="1" customWidth="1"/>
    <col min="11780" max="11780" width="10.81640625" style="1" customWidth="1"/>
    <col min="11781" max="11783" width="3.7265625" style="1" customWidth="1"/>
    <col min="11784" max="11784" width="10.1796875" style="1" customWidth="1"/>
    <col min="11785" max="11787" width="3.7265625" style="1" customWidth="1"/>
    <col min="11788" max="11788" width="10.81640625" style="1" customWidth="1"/>
    <col min="11789" max="11791" width="3.7265625" style="1" customWidth="1"/>
    <col min="11792" max="11792" width="12" style="1" customWidth="1"/>
    <col min="11793" max="11795" width="3.7265625" style="1" customWidth="1"/>
    <col min="11796" max="11796" width="9.453125" style="1" customWidth="1"/>
    <col min="11797" max="11799" width="3.7265625" style="1" customWidth="1"/>
    <col min="11800" max="11800" width="12.1796875" style="1" customWidth="1"/>
    <col min="11801" max="11801" width="3" style="1" customWidth="1"/>
    <col min="11802" max="12032" width="11.453125" style="1"/>
    <col min="12033" max="12033" width="1" style="1" customWidth="1"/>
    <col min="12034" max="12034" width="4" style="1" bestFit="1" customWidth="1"/>
    <col min="12035" max="12035" width="14" style="1" customWidth="1"/>
    <col min="12036" max="12036" width="10.81640625" style="1" customWidth="1"/>
    <col min="12037" max="12039" width="3.7265625" style="1" customWidth="1"/>
    <col min="12040" max="12040" width="10.1796875" style="1" customWidth="1"/>
    <col min="12041" max="12043" width="3.7265625" style="1" customWidth="1"/>
    <col min="12044" max="12044" width="10.81640625" style="1" customWidth="1"/>
    <col min="12045" max="12047" width="3.7265625" style="1" customWidth="1"/>
    <col min="12048" max="12048" width="12" style="1" customWidth="1"/>
    <col min="12049" max="12051" width="3.7265625" style="1" customWidth="1"/>
    <col min="12052" max="12052" width="9.453125" style="1" customWidth="1"/>
    <col min="12053" max="12055" width="3.7265625" style="1" customWidth="1"/>
    <col min="12056" max="12056" width="12.1796875" style="1" customWidth="1"/>
    <col min="12057" max="12057" width="3" style="1" customWidth="1"/>
    <col min="12058" max="12288" width="11.453125" style="1"/>
    <col min="12289" max="12289" width="1" style="1" customWidth="1"/>
    <col min="12290" max="12290" width="4" style="1" bestFit="1" customWidth="1"/>
    <col min="12291" max="12291" width="14" style="1" customWidth="1"/>
    <col min="12292" max="12292" width="10.81640625" style="1" customWidth="1"/>
    <col min="12293" max="12295" width="3.7265625" style="1" customWidth="1"/>
    <col min="12296" max="12296" width="10.1796875" style="1" customWidth="1"/>
    <col min="12297" max="12299" width="3.7265625" style="1" customWidth="1"/>
    <col min="12300" max="12300" width="10.81640625" style="1" customWidth="1"/>
    <col min="12301" max="12303" width="3.7265625" style="1" customWidth="1"/>
    <col min="12304" max="12304" width="12" style="1" customWidth="1"/>
    <col min="12305" max="12307" width="3.7265625" style="1" customWidth="1"/>
    <col min="12308" max="12308" width="9.453125" style="1" customWidth="1"/>
    <col min="12309" max="12311" width="3.7265625" style="1" customWidth="1"/>
    <col min="12312" max="12312" width="12.1796875" style="1" customWidth="1"/>
    <col min="12313" max="12313" width="3" style="1" customWidth="1"/>
    <col min="12314" max="12544" width="11.453125" style="1"/>
    <col min="12545" max="12545" width="1" style="1" customWidth="1"/>
    <col min="12546" max="12546" width="4" style="1" bestFit="1" customWidth="1"/>
    <col min="12547" max="12547" width="14" style="1" customWidth="1"/>
    <col min="12548" max="12548" width="10.81640625" style="1" customWidth="1"/>
    <col min="12549" max="12551" width="3.7265625" style="1" customWidth="1"/>
    <col min="12552" max="12552" width="10.1796875" style="1" customWidth="1"/>
    <col min="12553" max="12555" width="3.7265625" style="1" customWidth="1"/>
    <col min="12556" max="12556" width="10.81640625" style="1" customWidth="1"/>
    <col min="12557" max="12559" width="3.7265625" style="1" customWidth="1"/>
    <col min="12560" max="12560" width="12" style="1" customWidth="1"/>
    <col min="12561" max="12563" width="3.7265625" style="1" customWidth="1"/>
    <col min="12564" max="12564" width="9.453125" style="1" customWidth="1"/>
    <col min="12565" max="12567" width="3.7265625" style="1" customWidth="1"/>
    <col min="12568" max="12568" width="12.1796875" style="1" customWidth="1"/>
    <col min="12569" max="12569" width="3" style="1" customWidth="1"/>
    <col min="12570" max="12800" width="11.453125" style="1"/>
    <col min="12801" max="12801" width="1" style="1" customWidth="1"/>
    <col min="12802" max="12802" width="4" style="1" bestFit="1" customWidth="1"/>
    <col min="12803" max="12803" width="14" style="1" customWidth="1"/>
    <col min="12804" max="12804" width="10.81640625" style="1" customWidth="1"/>
    <col min="12805" max="12807" width="3.7265625" style="1" customWidth="1"/>
    <col min="12808" max="12808" width="10.1796875" style="1" customWidth="1"/>
    <col min="12809" max="12811" width="3.7265625" style="1" customWidth="1"/>
    <col min="12812" max="12812" width="10.81640625" style="1" customWidth="1"/>
    <col min="12813" max="12815" width="3.7265625" style="1" customWidth="1"/>
    <col min="12816" max="12816" width="12" style="1" customWidth="1"/>
    <col min="12817" max="12819" width="3.7265625" style="1" customWidth="1"/>
    <col min="12820" max="12820" width="9.453125" style="1" customWidth="1"/>
    <col min="12821" max="12823" width="3.7265625" style="1" customWidth="1"/>
    <col min="12824" max="12824" width="12.1796875" style="1" customWidth="1"/>
    <col min="12825" max="12825" width="3" style="1" customWidth="1"/>
    <col min="12826" max="13056" width="11.453125" style="1"/>
    <col min="13057" max="13057" width="1" style="1" customWidth="1"/>
    <col min="13058" max="13058" width="4" style="1" bestFit="1" customWidth="1"/>
    <col min="13059" max="13059" width="14" style="1" customWidth="1"/>
    <col min="13060" max="13060" width="10.81640625" style="1" customWidth="1"/>
    <col min="13061" max="13063" width="3.7265625" style="1" customWidth="1"/>
    <col min="13064" max="13064" width="10.1796875" style="1" customWidth="1"/>
    <col min="13065" max="13067" width="3.7265625" style="1" customWidth="1"/>
    <col min="13068" max="13068" width="10.81640625" style="1" customWidth="1"/>
    <col min="13069" max="13071" width="3.7265625" style="1" customWidth="1"/>
    <col min="13072" max="13072" width="12" style="1" customWidth="1"/>
    <col min="13073" max="13075" width="3.7265625" style="1" customWidth="1"/>
    <col min="13076" max="13076" width="9.453125" style="1" customWidth="1"/>
    <col min="13077" max="13079" width="3.7265625" style="1" customWidth="1"/>
    <col min="13080" max="13080" width="12.1796875" style="1" customWidth="1"/>
    <col min="13081" max="13081" width="3" style="1" customWidth="1"/>
    <col min="13082" max="13312" width="11.453125" style="1"/>
    <col min="13313" max="13313" width="1" style="1" customWidth="1"/>
    <col min="13314" max="13314" width="4" style="1" bestFit="1" customWidth="1"/>
    <col min="13315" max="13315" width="14" style="1" customWidth="1"/>
    <col min="13316" max="13316" width="10.81640625" style="1" customWidth="1"/>
    <col min="13317" max="13319" width="3.7265625" style="1" customWidth="1"/>
    <col min="13320" max="13320" width="10.1796875" style="1" customWidth="1"/>
    <col min="13321" max="13323" width="3.7265625" style="1" customWidth="1"/>
    <col min="13324" max="13324" width="10.81640625" style="1" customWidth="1"/>
    <col min="13325" max="13327" width="3.7265625" style="1" customWidth="1"/>
    <col min="13328" max="13328" width="12" style="1" customWidth="1"/>
    <col min="13329" max="13331" width="3.7265625" style="1" customWidth="1"/>
    <col min="13332" max="13332" width="9.453125" style="1" customWidth="1"/>
    <col min="13333" max="13335" width="3.7265625" style="1" customWidth="1"/>
    <col min="13336" max="13336" width="12.1796875" style="1" customWidth="1"/>
    <col min="13337" max="13337" width="3" style="1" customWidth="1"/>
    <col min="13338" max="13568" width="11.453125" style="1"/>
    <col min="13569" max="13569" width="1" style="1" customWidth="1"/>
    <col min="13570" max="13570" width="4" style="1" bestFit="1" customWidth="1"/>
    <col min="13571" max="13571" width="14" style="1" customWidth="1"/>
    <col min="13572" max="13572" width="10.81640625" style="1" customWidth="1"/>
    <col min="13573" max="13575" width="3.7265625" style="1" customWidth="1"/>
    <col min="13576" max="13576" width="10.1796875" style="1" customWidth="1"/>
    <col min="13577" max="13579" width="3.7265625" style="1" customWidth="1"/>
    <col min="13580" max="13580" width="10.81640625" style="1" customWidth="1"/>
    <col min="13581" max="13583" width="3.7265625" style="1" customWidth="1"/>
    <col min="13584" max="13584" width="12" style="1" customWidth="1"/>
    <col min="13585" max="13587" width="3.7265625" style="1" customWidth="1"/>
    <col min="13588" max="13588" width="9.453125" style="1" customWidth="1"/>
    <col min="13589" max="13591" width="3.7265625" style="1" customWidth="1"/>
    <col min="13592" max="13592" width="12.1796875" style="1" customWidth="1"/>
    <col min="13593" max="13593" width="3" style="1" customWidth="1"/>
    <col min="13594" max="13824" width="11.453125" style="1"/>
    <col min="13825" max="13825" width="1" style="1" customWidth="1"/>
    <col min="13826" max="13826" width="4" style="1" bestFit="1" customWidth="1"/>
    <col min="13827" max="13827" width="14" style="1" customWidth="1"/>
    <col min="13828" max="13828" width="10.81640625" style="1" customWidth="1"/>
    <col min="13829" max="13831" width="3.7265625" style="1" customWidth="1"/>
    <col min="13832" max="13832" width="10.1796875" style="1" customWidth="1"/>
    <col min="13833" max="13835" width="3.7265625" style="1" customWidth="1"/>
    <col min="13836" max="13836" width="10.81640625" style="1" customWidth="1"/>
    <col min="13837" max="13839" width="3.7265625" style="1" customWidth="1"/>
    <col min="13840" max="13840" width="12" style="1" customWidth="1"/>
    <col min="13841" max="13843" width="3.7265625" style="1" customWidth="1"/>
    <col min="13844" max="13844" width="9.453125" style="1" customWidth="1"/>
    <col min="13845" max="13847" width="3.7265625" style="1" customWidth="1"/>
    <col min="13848" max="13848" width="12.1796875" style="1" customWidth="1"/>
    <col min="13849" max="13849" width="3" style="1" customWidth="1"/>
    <col min="13850" max="14080" width="11.453125" style="1"/>
    <col min="14081" max="14081" width="1" style="1" customWidth="1"/>
    <col min="14082" max="14082" width="4" style="1" bestFit="1" customWidth="1"/>
    <col min="14083" max="14083" width="14" style="1" customWidth="1"/>
    <col min="14084" max="14084" width="10.81640625" style="1" customWidth="1"/>
    <col min="14085" max="14087" width="3.7265625" style="1" customWidth="1"/>
    <col min="14088" max="14088" width="10.1796875" style="1" customWidth="1"/>
    <col min="14089" max="14091" width="3.7265625" style="1" customWidth="1"/>
    <col min="14092" max="14092" width="10.81640625" style="1" customWidth="1"/>
    <col min="14093" max="14095" width="3.7265625" style="1" customWidth="1"/>
    <col min="14096" max="14096" width="12" style="1" customWidth="1"/>
    <col min="14097" max="14099" width="3.7265625" style="1" customWidth="1"/>
    <col min="14100" max="14100" width="9.453125" style="1" customWidth="1"/>
    <col min="14101" max="14103" width="3.7265625" style="1" customWidth="1"/>
    <col min="14104" max="14104" width="12.1796875" style="1" customWidth="1"/>
    <col min="14105" max="14105" width="3" style="1" customWidth="1"/>
    <col min="14106" max="14336" width="11.453125" style="1"/>
    <col min="14337" max="14337" width="1" style="1" customWidth="1"/>
    <col min="14338" max="14338" width="4" style="1" bestFit="1" customWidth="1"/>
    <col min="14339" max="14339" width="14" style="1" customWidth="1"/>
    <col min="14340" max="14340" width="10.81640625" style="1" customWidth="1"/>
    <col min="14341" max="14343" width="3.7265625" style="1" customWidth="1"/>
    <col min="14344" max="14344" width="10.1796875" style="1" customWidth="1"/>
    <col min="14345" max="14347" width="3.7265625" style="1" customWidth="1"/>
    <col min="14348" max="14348" width="10.81640625" style="1" customWidth="1"/>
    <col min="14349" max="14351" width="3.7265625" style="1" customWidth="1"/>
    <col min="14352" max="14352" width="12" style="1" customWidth="1"/>
    <col min="14353" max="14355" width="3.7265625" style="1" customWidth="1"/>
    <col min="14356" max="14356" width="9.453125" style="1" customWidth="1"/>
    <col min="14357" max="14359" width="3.7265625" style="1" customWidth="1"/>
    <col min="14360" max="14360" width="12.1796875" style="1" customWidth="1"/>
    <col min="14361" max="14361" width="3" style="1" customWidth="1"/>
    <col min="14362" max="14592" width="11.453125" style="1"/>
    <col min="14593" max="14593" width="1" style="1" customWidth="1"/>
    <col min="14594" max="14594" width="4" style="1" bestFit="1" customWidth="1"/>
    <col min="14595" max="14595" width="14" style="1" customWidth="1"/>
    <col min="14596" max="14596" width="10.81640625" style="1" customWidth="1"/>
    <col min="14597" max="14599" width="3.7265625" style="1" customWidth="1"/>
    <col min="14600" max="14600" width="10.1796875" style="1" customWidth="1"/>
    <col min="14601" max="14603" width="3.7265625" style="1" customWidth="1"/>
    <col min="14604" max="14604" width="10.81640625" style="1" customWidth="1"/>
    <col min="14605" max="14607" width="3.7265625" style="1" customWidth="1"/>
    <col min="14608" max="14608" width="12" style="1" customWidth="1"/>
    <col min="14609" max="14611" width="3.7265625" style="1" customWidth="1"/>
    <col min="14612" max="14612" width="9.453125" style="1" customWidth="1"/>
    <col min="14613" max="14615" width="3.7265625" style="1" customWidth="1"/>
    <col min="14616" max="14616" width="12.1796875" style="1" customWidth="1"/>
    <col min="14617" max="14617" width="3" style="1" customWidth="1"/>
    <col min="14618" max="14848" width="11.453125" style="1"/>
    <col min="14849" max="14849" width="1" style="1" customWidth="1"/>
    <col min="14850" max="14850" width="4" style="1" bestFit="1" customWidth="1"/>
    <col min="14851" max="14851" width="14" style="1" customWidth="1"/>
    <col min="14852" max="14852" width="10.81640625" style="1" customWidth="1"/>
    <col min="14853" max="14855" width="3.7265625" style="1" customWidth="1"/>
    <col min="14856" max="14856" width="10.1796875" style="1" customWidth="1"/>
    <col min="14857" max="14859" width="3.7265625" style="1" customWidth="1"/>
    <col min="14860" max="14860" width="10.81640625" style="1" customWidth="1"/>
    <col min="14861" max="14863" width="3.7265625" style="1" customWidth="1"/>
    <col min="14864" max="14864" width="12" style="1" customWidth="1"/>
    <col min="14865" max="14867" width="3.7265625" style="1" customWidth="1"/>
    <col min="14868" max="14868" width="9.453125" style="1" customWidth="1"/>
    <col min="14869" max="14871" width="3.7265625" style="1" customWidth="1"/>
    <col min="14872" max="14872" width="12.1796875" style="1" customWidth="1"/>
    <col min="14873" max="14873" width="3" style="1" customWidth="1"/>
    <col min="14874" max="15104" width="11.453125" style="1"/>
    <col min="15105" max="15105" width="1" style="1" customWidth="1"/>
    <col min="15106" max="15106" width="4" style="1" bestFit="1" customWidth="1"/>
    <col min="15107" max="15107" width="14" style="1" customWidth="1"/>
    <col min="15108" max="15108" width="10.81640625" style="1" customWidth="1"/>
    <col min="15109" max="15111" width="3.7265625" style="1" customWidth="1"/>
    <col min="15112" max="15112" width="10.1796875" style="1" customWidth="1"/>
    <col min="15113" max="15115" width="3.7265625" style="1" customWidth="1"/>
    <col min="15116" max="15116" width="10.81640625" style="1" customWidth="1"/>
    <col min="15117" max="15119" width="3.7265625" style="1" customWidth="1"/>
    <col min="15120" max="15120" width="12" style="1" customWidth="1"/>
    <col min="15121" max="15123" width="3.7265625" style="1" customWidth="1"/>
    <col min="15124" max="15124" width="9.453125" style="1" customWidth="1"/>
    <col min="15125" max="15127" width="3.7265625" style="1" customWidth="1"/>
    <col min="15128" max="15128" width="12.1796875" style="1" customWidth="1"/>
    <col min="15129" max="15129" width="3" style="1" customWidth="1"/>
    <col min="15130" max="15360" width="11.453125" style="1"/>
    <col min="15361" max="15361" width="1" style="1" customWidth="1"/>
    <col min="15362" max="15362" width="4" style="1" bestFit="1" customWidth="1"/>
    <col min="15363" max="15363" width="14" style="1" customWidth="1"/>
    <col min="15364" max="15364" width="10.81640625" style="1" customWidth="1"/>
    <col min="15365" max="15367" width="3.7265625" style="1" customWidth="1"/>
    <col min="15368" max="15368" width="10.1796875" style="1" customWidth="1"/>
    <col min="15369" max="15371" width="3.7265625" style="1" customWidth="1"/>
    <col min="15372" max="15372" width="10.81640625" style="1" customWidth="1"/>
    <col min="15373" max="15375" width="3.7265625" style="1" customWidth="1"/>
    <col min="15376" max="15376" width="12" style="1" customWidth="1"/>
    <col min="15377" max="15379" width="3.7265625" style="1" customWidth="1"/>
    <col min="15380" max="15380" width="9.453125" style="1" customWidth="1"/>
    <col min="15381" max="15383" width="3.7265625" style="1" customWidth="1"/>
    <col min="15384" max="15384" width="12.1796875" style="1" customWidth="1"/>
    <col min="15385" max="15385" width="3" style="1" customWidth="1"/>
    <col min="15386" max="15616" width="11.453125" style="1"/>
    <col min="15617" max="15617" width="1" style="1" customWidth="1"/>
    <col min="15618" max="15618" width="4" style="1" bestFit="1" customWidth="1"/>
    <col min="15619" max="15619" width="14" style="1" customWidth="1"/>
    <col min="15620" max="15620" width="10.81640625" style="1" customWidth="1"/>
    <col min="15621" max="15623" width="3.7265625" style="1" customWidth="1"/>
    <col min="15624" max="15624" width="10.1796875" style="1" customWidth="1"/>
    <col min="15625" max="15627" width="3.7265625" style="1" customWidth="1"/>
    <col min="15628" max="15628" width="10.81640625" style="1" customWidth="1"/>
    <col min="15629" max="15631" width="3.7265625" style="1" customWidth="1"/>
    <col min="15632" max="15632" width="12" style="1" customWidth="1"/>
    <col min="15633" max="15635" width="3.7265625" style="1" customWidth="1"/>
    <col min="15636" max="15636" width="9.453125" style="1" customWidth="1"/>
    <col min="15637" max="15639" width="3.7265625" style="1" customWidth="1"/>
    <col min="15640" max="15640" width="12.1796875" style="1" customWidth="1"/>
    <col min="15641" max="15641" width="3" style="1" customWidth="1"/>
    <col min="15642" max="15872" width="11.453125" style="1"/>
    <col min="15873" max="15873" width="1" style="1" customWidth="1"/>
    <col min="15874" max="15874" width="4" style="1" bestFit="1" customWidth="1"/>
    <col min="15875" max="15875" width="14" style="1" customWidth="1"/>
    <col min="15876" max="15876" width="10.81640625" style="1" customWidth="1"/>
    <col min="15877" max="15879" width="3.7265625" style="1" customWidth="1"/>
    <col min="15880" max="15880" width="10.1796875" style="1" customWidth="1"/>
    <col min="15881" max="15883" width="3.7265625" style="1" customWidth="1"/>
    <col min="15884" max="15884" width="10.81640625" style="1" customWidth="1"/>
    <col min="15885" max="15887" width="3.7265625" style="1" customWidth="1"/>
    <col min="15888" max="15888" width="12" style="1" customWidth="1"/>
    <col min="15889" max="15891" width="3.7265625" style="1" customWidth="1"/>
    <col min="15892" max="15892" width="9.453125" style="1" customWidth="1"/>
    <col min="15893" max="15895" width="3.7265625" style="1" customWidth="1"/>
    <col min="15896" max="15896" width="12.1796875" style="1" customWidth="1"/>
    <col min="15897" max="15897" width="3" style="1" customWidth="1"/>
    <col min="15898" max="16128" width="11.453125" style="1"/>
    <col min="16129" max="16129" width="1" style="1" customWidth="1"/>
    <col min="16130" max="16130" width="4" style="1" bestFit="1" customWidth="1"/>
    <col min="16131" max="16131" width="14" style="1" customWidth="1"/>
    <col min="16132" max="16132" width="10.81640625" style="1" customWidth="1"/>
    <col min="16133" max="16135" width="3.7265625" style="1" customWidth="1"/>
    <col min="16136" max="16136" width="10.1796875" style="1" customWidth="1"/>
    <col min="16137" max="16139" width="3.7265625" style="1" customWidth="1"/>
    <col min="16140" max="16140" width="10.81640625" style="1" customWidth="1"/>
    <col min="16141" max="16143" width="3.7265625" style="1" customWidth="1"/>
    <col min="16144" max="16144" width="12" style="1" customWidth="1"/>
    <col min="16145" max="16147" width="3.7265625" style="1" customWidth="1"/>
    <col min="16148" max="16148" width="9.453125" style="1" customWidth="1"/>
    <col min="16149" max="16151" width="3.7265625" style="1" customWidth="1"/>
    <col min="16152" max="16152" width="12.1796875" style="1" customWidth="1"/>
    <col min="16153" max="16153" width="3" style="1" customWidth="1"/>
    <col min="16154" max="16384" width="11.453125" style="1"/>
  </cols>
  <sheetData>
    <row r="6" spans="2:24" ht="3.75" customHeight="1" thickBot="1" x14ac:dyDescent="0.3"/>
    <row r="7" spans="2:24" ht="5.15" customHeight="1" x14ac:dyDescent="0.25">
      <c r="B7" s="90" t="s">
        <v>0</v>
      </c>
      <c r="C7" s="91"/>
      <c r="D7" s="96" t="s">
        <v>106</v>
      </c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8"/>
    </row>
    <row r="8" spans="2:24" ht="180.5" customHeight="1" x14ac:dyDescent="0.25">
      <c r="B8" s="92"/>
      <c r="C8" s="93"/>
      <c r="D8" s="99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1"/>
    </row>
    <row r="9" spans="2:24" ht="5.15" customHeight="1" thickBot="1" x14ac:dyDescent="0.3">
      <c r="B9" s="94"/>
      <c r="C9" s="95"/>
      <c r="D9" s="102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4"/>
    </row>
    <row r="10" spans="2:24" ht="6" customHeight="1" thickBot="1" x14ac:dyDescent="0.3"/>
    <row r="11" spans="2:24" ht="5.15" customHeight="1" thickBot="1" x14ac:dyDescent="0.3">
      <c r="B11" s="90" t="s">
        <v>48</v>
      </c>
      <c r="C11" s="105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4"/>
    </row>
    <row r="12" spans="2:24" ht="16" thickBot="1" x14ac:dyDescent="0.3">
      <c r="B12" s="106"/>
      <c r="C12" s="107"/>
      <c r="D12" s="5" t="s">
        <v>49</v>
      </c>
      <c r="E12" s="6"/>
      <c r="F12" s="7"/>
      <c r="G12" s="6"/>
      <c r="H12" s="6" t="s">
        <v>51</v>
      </c>
      <c r="I12" s="6"/>
      <c r="J12" s="7" t="s">
        <v>50</v>
      </c>
      <c r="K12" s="6"/>
      <c r="L12" s="6" t="s">
        <v>52</v>
      </c>
      <c r="M12" s="6"/>
      <c r="N12" s="7"/>
      <c r="O12" s="8"/>
      <c r="P12" s="6" t="s">
        <v>53</v>
      </c>
      <c r="Q12" s="6"/>
      <c r="R12" s="7"/>
      <c r="S12" s="8"/>
      <c r="T12" s="6" t="s">
        <v>54</v>
      </c>
      <c r="U12" s="8"/>
      <c r="V12" s="7"/>
      <c r="W12" s="8"/>
      <c r="X12" s="9"/>
    </row>
    <row r="13" spans="2:24" ht="5.15" customHeight="1" thickBot="1" x14ac:dyDescent="0.3">
      <c r="B13" s="108"/>
      <c r="C13" s="109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</row>
    <row r="14" spans="2:24" ht="5.25" customHeight="1" thickBot="1" x14ac:dyDescent="0.3"/>
    <row r="15" spans="2:24" ht="5.15" customHeight="1" thickBot="1" x14ac:dyDescent="0.3">
      <c r="B15" s="90" t="s">
        <v>55</v>
      </c>
      <c r="C15" s="105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4"/>
    </row>
    <row r="16" spans="2:24" ht="16" thickBot="1" x14ac:dyDescent="0.3">
      <c r="B16" s="106"/>
      <c r="C16" s="107"/>
      <c r="D16" s="5" t="s">
        <v>56</v>
      </c>
      <c r="E16" s="6"/>
      <c r="F16" s="7" t="s">
        <v>50</v>
      </c>
      <c r="G16" s="6"/>
      <c r="H16" s="6" t="s">
        <v>57</v>
      </c>
      <c r="I16" s="6"/>
      <c r="J16" s="7"/>
      <c r="K16" s="6"/>
      <c r="L16" s="6" t="s">
        <v>58</v>
      </c>
      <c r="M16" s="6"/>
      <c r="N16" s="7"/>
      <c r="O16" s="6"/>
      <c r="P16" s="6" t="s">
        <v>59</v>
      </c>
      <c r="Q16" s="6"/>
      <c r="R16" s="7"/>
      <c r="S16" s="6"/>
      <c r="T16" s="6"/>
      <c r="U16" s="6"/>
      <c r="V16" s="6"/>
      <c r="W16" s="6"/>
      <c r="X16" s="9"/>
    </row>
    <row r="17" spans="2:24" ht="5.15" customHeight="1" thickBot="1" x14ac:dyDescent="0.3">
      <c r="B17" s="108"/>
      <c r="C17" s="109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</row>
    <row r="18" spans="2:24" ht="3.75" customHeight="1" x14ac:dyDescent="0.25"/>
    <row r="19" spans="2:24" ht="5.15" customHeight="1" thickBot="1" x14ac:dyDescent="0.3"/>
    <row r="20" spans="2:24" ht="13" thickBot="1" x14ac:dyDescent="0.3">
      <c r="B20" s="37" t="s">
        <v>60</v>
      </c>
      <c r="C20" s="37" t="s">
        <v>61</v>
      </c>
      <c r="D20" s="110" t="s">
        <v>0</v>
      </c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37" t="s">
        <v>62</v>
      </c>
    </row>
    <row r="21" spans="2:24" ht="23.5" thickBot="1" x14ac:dyDescent="0.3">
      <c r="B21" s="83">
        <v>1</v>
      </c>
      <c r="C21" s="84">
        <v>44089</v>
      </c>
      <c r="D21" s="88" t="s">
        <v>63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5" t="s">
        <v>64</v>
      </c>
    </row>
  </sheetData>
  <mergeCells count="6">
    <mergeCell ref="D21:W21"/>
    <mergeCell ref="B7:C9"/>
    <mergeCell ref="D7:X9"/>
    <mergeCell ref="B11:C13"/>
    <mergeCell ref="B15:C17"/>
    <mergeCell ref="D20:W20"/>
  </mergeCells>
  <pageMargins left="0.39" right="0.3" top="0.56000000000000005" bottom="0.43" header="0.4" footer="0.34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7D98-5F87-45AB-AB48-47D5081FD60F}">
  <sheetPr>
    <tabColor indexed="11"/>
    <pageSetUpPr fitToPage="1"/>
  </sheetPr>
  <dimension ref="A5:RZU28"/>
  <sheetViews>
    <sheetView showGridLines="0" zoomScale="50" zoomScaleNormal="50" workbookViewId="0">
      <pane ySplit="5" topLeftCell="A6" activePane="bottomLeft" state="frozen"/>
      <selection activeCell="H17" sqref="H17"/>
      <selection pane="bottomLeft" activeCell="E23" sqref="E23"/>
    </sheetView>
  </sheetViews>
  <sheetFormatPr defaultColWidth="11.453125" defaultRowHeight="12.5" x14ac:dyDescent="0.25"/>
  <cols>
    <col min="1" max="1" width="3" style="38" customWidth="1"/>
    <col min="2" max="2" width="54.453125" style="38" customWidth="1"/>
    <col min="3" max="3" width="70.90625" style="38" customWidth="1"/>
    <col min="4" max="4" width="36" style="38" bestFit="1" customWidth="1"/>
    <col min="5" max="5" width="28" style="38" customWidth="1"/>
    <col min="6" max="249" width="11.453125" style="38"/>
    <col min="250" max="250" width="3" style="38" customWidth="1"/>
    <col min="251" max="505" width="11.453125" style="38"/>
    <col min="506" max="506" width="3" style="38" customWidth="1"/>
    <col min="507" max="761" width="11.453125" style="38"/>
    <col min="762" max="762" width="3" style="38" customWidth="1"/>
    <col min="763" max="1017" width="11.453125" style="38"/>
    <col min="1018" max="1018" width="3" style="38" customWidth="1"/>
    <col min="1019" max="1273" width="11.453125" style="38"/>
    <col min="1274" max="1274" width="3" style="38" customWidth="1"/>
    <col min="1275" max="1529" width="11.453125" style="38"/>
    <col min="1530" max="1530" width="3" style="38" customWidth="1"/>
    <col min="1531" max="1785" width="11.453125" style="38"/>
    <col min="1786" max="1786" width="3" style="38" customWidth="1"/>
    <col min="1787" max="2041" width="11.453125" style="38"/>
    <col min="2042" max="2042" width="3" style="38" customWidth="1"/>
    <col min="2043" max="2297" width="11.453125" style="38"/>
    <col min="2298" max="2298" width="3" style="38" customWidth="1"/>
    <col min="2299" max="2553" width="11.453125" style="38"/>
    <col min="2554" max="2554" width="3" style="38" customWidth="1"/>
    <col min="2555" max="2809" width="11.453125" style="38"/>
    <col min="2810" max="2810" width="3" style="38" customWidth="1"/>
    <col min="2811" max="3065" width="11.453125" style="38"/>
    <col min="3066" max="3066" width="3" style="38" customWidth="1"/>
    <col min="3067" max="3321" width="11.453125" style="38"/>
    <col min="3322" max="3322" width="3" style="38" customWidth="1"/>
    <col min="3323" max="3577" width="11.453125" style="38"/>
    <col min="3578" max="3578" width="3" style="38" customWidth="1"/>
    <col min="3579" max="3833" width="11.453125" style="38"/>
    <col min="3834" max="3834" width="3" style="38" customWidth="1"/>
    <col min="3835" max="4089" width="11.453125" style="38"/>
    <col min="4090" max="4090" width="3" style="38" customWidth="1"/>
    <col min="4091" max="4345" width="11.453125" style="38"/>
    <col min="4346" max="4346" width="3" style="38" customWidth="1"/>
    <col min="4347" max="4601" width="11.453125" style="38"/>
    <col min="4602" max="4602" width="3" style="38" customWidth="1"/>
    <col min="4603" max="4857" width="11.453125" style="38"/>
    <col min="4858" max="4858" width="3" style="38" customWidth="1"/>
    <col min="4859" max="5113" width="11.453125" style="38"/>
    <col min="5114" max="5114" width="3" style="38" customWidth="1"/>
    <col min="5115" max="5369" width="11.453125" style="38"/>
    <col min="5370" max="5370" width="3" style="38" customWidth="1"/>
    <col min="5371" max="5539" width="11.453125" style="38"/>
    <col min="5540" max="5540" width="24.36328125" style="38" bestFit="1" customWidth="1"/>
    <col min="5541" max="5625" width="11.453125" style="38"/>
    <col min="5626" max="5626" width="3" style="38" customWidth="1"/>
    <col min="5627" max="5881" width="11.453125" style="38"/>
    <col min="5882" max="5882" width="3" style="38" customWidth="1"/>
    <col min="5883" max="6137" width="11.453125" style="38"/>
    <col min="6138" max="6138" width="3" style="38" customWidth="1"/>
    <col min="6139" max="6393" width="11.453125" style="38"/>
    <col min="6394" max="6394" width="3" style="38" customWidth="1"/>
    <col min="6395" max="6649" width="11.453125" style="38"/>
    <col min="6650" max="6650" width="3" style="38" customWidth="1"/>
    <col min="6651" max="6905" width="11.453125" style="38"/>
    <col min="6906" max="6906" width="3" style="38" customWidth="1"/>
    <col min="6907" max="7161" width="11.453125" style="38"/>
    <col min="7162" max="7162" width="3" style="38" customWidth="1"/>
    <col min="7163" max="7417" width="11.453125" style="38"/>
    <col min="7418" max="7418" width="3" style="38" customWidth="1"/>
    <col min="7419" max="7673" width="11.453125" style="38"/>
    <col min="7674" max="7674" width="3" style="38" customWidth="1"/>
    <col min="7675" max="7929" width="11.453125" style="38"/>
    <col min="7930" max="7930" width="3" style="38" customWidth="1"/>
    <col min="7931" max="8185" width="11.453125" style="38"/>
    <col min="8186" max="8186" width="3" style="38" customWidth="1"/>
    <col min="8187" max="8441" width="11.453125" style="38"/>
    <col min="8442" max="8442" width="3" style="38" customWidth="1"/>
    <col min="8443" max="8697" width="11.453125" style="38"/>
    <col min="8698" max="8698" width="3" style="38" customWidth="1"/>
    <col min="8699" max="8953" width="11.453125" style="38"/>
    <col min="8954" max="8954" width="3" style="38" customWidth="1"/>
    <col min="8955" max="9209" width="11.453125" style="38"/>
    <col min="9210" max="9210" width="3" style="38" customWidth="1"/>
    <col min="9211" max="9465" width="11.453125" style="38"/>
    <col min="9466" max="9466" width="3" style="38" customWidth="1"/>
    <col min="9467" max="9721" width="11.453125" style="38"/>
    <col min="9722" max="9722" width="3" style="38" customWidth="1"/>
    <col min="9723" max="9977" width="11.453125" style="38"/>
    <col min="9978" max="9978" width="3" style="38" customWidth="1"/>
    <col min="9979" max="10233" width="11.453125" style="38"/>
    <col min="10234" max="10234" width="3" style="38" customWidth="1"/>
    <col min="10235" max="10489" width="11.453125" style="38"/>
    <col min="10490" max="10490" width="3" style="38" customWidth="1"/>
    <col min="10491" max="10745" width="11.453125" style="38"/>
    <col min="10746" max="10746" width="3" style="38" customWidth="1"/>
    <col min="10747" max="11001" width="11.453125" style="38"/>
    <col min="11002" max="11002" width="3" style="38" customWidth="1"/>
    <col min="11003" max="11257" width="11.453125" style="38"/>
    <col min="11258" max="11258" width="3" style="38" customWidth="1"/>
    <col min="11259" max="11513" width="11.453125" style="38"/>
    <col min="11514" max="11514" width="3" style="38" customWidth="1"/>
    <col min="11515" max="11769" width="11.453125" style="38"/>
    <col min="11770" max="11770" width="3" style="38" customWidth="1"/>
    <col min="11771" max="12025" width="11.453125" style="38"/>
    <col min="12026" max="12026" width="3" style="38" customWidth="1"/>
    <col min="12027" max="12281" width="11.453125" style="38"/>
    <col min="12282" max="12282" width="3" style="38" customWidth="1"/>
    <col min="12283" max="12537" width="11.453125" style="38"/>
    <col min="12538" max="12538" width="3" style="38" customWidth="1"/>
    <col min="12539" max="12793" width="11.453125" style="38"/>
    <col min="12794" max="12794" width="3" style="38" customWidth="1"/>
    <col min="12795" max="13049" width="11.453125" style="38"/>
    <col min="13050" max="13050" width="3" style="38" customWidth="1"/>
    <col min="13051" max="13305" width="11.453125" style="38"/>
    <col min="13306" max="13306" width="3" style="38" customWidth="1"/>
    <col min="13307" max="13561" width="11.453125" style="38"/>
    <col min="13562" max="13562" width="3" style="38" customWidth="1"/>
    <col min="13563" max="13817" width="11.453125" style="38"/>
    <col min="13818" max="13818" width="3" style="38" customWidth="1"/>
    <col min="13819" max="14073" width="11.453125" style="38"/>
    <col min="14074" max="14074" width="3" style="38" customWidth="1"/>
    <col min="14075" max="14329" width="11.453125" style="38"/>
    <col min="14330" max="14330" width="3" style="38" customWidth="1"/>
    <col min="14331" max="14585" width="11.453125" style="38"/>
    <col min="14586" max="14586" width="3" style="38" customWidth="1"/>
    <col min="14587" max="14841" width="11.453125" style="38"/>
    <col min="14842" max="14842" width="3" style="38" customWidth="1"/>
    <col min="14843" max="15097" width="11.453125" style="38"/>
    <col min="15098" max="15098" width="3" style="38" customWidth="1"/>
    <col min="15099" max="15353" width="11.453125" style="38"/>
    <col min="15354" max="15354" width="3" style="38" customWidth="1"/>
    <col min="15355" max="15609" width="11.453125" style="38"/>
    <col min="15610" max="15610" width="3" style="38" customWidth="1"/>
    <col min="15611" max="15865" width="11.453125" style="38"/>
    <col min="15866" max="15866" width="3" style="38" customWidth="1"/>
    <col min="15867" max="16121" width="11.453125" style="38"/>
    <col min="16122" max="16122" width="3" style="38" customWidth="1"/>
    <col min="16123" max="16384" width="11.453125" style="38"/>
  </cols>
  <sheetData>
    <row r="5" spans="1:7 5540:5541 12865:12865" ht="57.5" customHeight="1" thickBot="1" x14ac:dyDescent="0.3"/>
    <row r="6" spans="1:7 5540:5541 12865:12865" x14ac:dyDescent="0.25">
      <c r="A6" s="71"/>
      <c r="B6" s="72"/>
      <c r="C6" s="72"/>
      <c r="D6" s="72"/>
      <c r="E6" s="72"/>
      <c r="F6" s="73"/>
    </row>
    <row r="7" spans="1:7 5540:5541 12865:12865" x14ac:dyDescent="0.25">
      <c r="A7" s="74"/>
      <c r="B7" s="75"/>
      <c r="C7" s="75"/>
      <c r="D7" s="75"/>
      <c r="E7" s="75"/>
      <c r="F7" s="76"/>
    </row>
    <row r="8" spans="1:7 5540:5541 12865:12865" ht="26" x14ac:dyDescent="0.6">
      <c r="A8" s="74"/>
      <c r="B8" s="41" t="s">
        <v>33</v>
      </c>
      <c r="C8" s="41" t="s">
        <v>34</v>
      </c>
      <c r="D8" s="77"/>
      <c r="E8" s="77"/>
      <c r="F8" s="76"/>
      <c r="HEB8" s="60" t="s">
        <v>26</v>
      </c>
      <c r="HEC8" s="60" t="s">
        <v>101</v>
      </c>
    </row>
    <row r="9" spans="1:7 5540:5541 12865:12865" ht="26" x14ac:dyDescent="0.6">
      <c r="A9" s="74"/>
      <c r="B9" s="112" t="s">
        <v>32</v>
      </c>
      <c r="C9" s="42" t="s">
        <v>35</v>
      </c>
      <c r="D9" s="77"/>
      <c r="E9" s="77"/>
      <c r="F9" s="76"/>
      <c r="HEB9" s="58" t="s">
        <v>95</v>
      </c>
      <c r="HEC9" s="59">
        <v>30</v>
      </c>
      <c r="RZU9" s="38">
        <f>21</f>
        <v>21</v>
      </c>
    </row>
    <row r="10" spans="1:7 5540:5541 12865:12865" ht="26" x14ac:dyDescent="0.6">
      <c r="A10" s="74"/>
      <c r="B10" s="112"/>
      <c r="C10" s="42" t="s">
        <v>80</v>
      </c>
      <c r="D10" s="77"/>
      <c r="E10" s="77"/>
      <c r="F10" s="76"/>
      <c r="HEB10" s="58" t="s">
        <v>98</v>
      </c>
      <c r="HEC10" s="59">
        <v>31</v>
      </c>
    </row>
    <row r="11" spans="1:7 5540:5541 12865:12865" ht="26" x14ac:dyDescent="0.6">
      <c r="A11" s="74"/>
      <c r="B11" s="77"/>
      <c r="C11" s="44"/>
      <c r="D11" s="77"/>
      <c r="E11" s="77"/>
      <c r="F11" s="76"/>
      <c r="HEB11" s="58" t="s">
        <v>99</v>
      </c>
      <c r="HEC11" s="59">
        <v>32</v>
      </c>
    </row>
    <row r="12" spans="1:7 5540:5541 12865:12865" ht="52" x14ac:dyDescent="0.6">
      <c r="A12" s="74"/>
      <c r="B12" s="41" t="s">
        <v>36</v>
      </c>
      <c r="C12" s="41" t="s">
        <v>77</v>
      </c>
      <c r="D12" s="45" t="s">
        <v>79</v>
      </c>
      <c r="E12" s="77"/>
      <c r="F12" s="76"/>
      <c r="G12" s="46"/>
      <c r="HEB12" s="58" t="s">
        <v>100</v>
      </c>
      <c r="HEC12" s="59">
        <v>98</v>
      </c>
    </row>
    <row r="13" spans="1:7 5540:5541 12865:12865" ht="26" x14ac:dyDescent="0.6">
      <c r="A13" s="74"/>
      <c r="B13" s="43" t="s">
        <v>107</v>
      </c>
      <c r="C13" s="42" t="s">
        <v>108</v>
      </c>
      <c r="D13" s="42" t="s">
        <v>39</v>
      </c>
      <c r="E13" s="75"/>
      <c r="F13" s="76"/>
      <c r="HEB13" s="58" t="s">
        <v>96</v>
      </c>
      <c r="HEC13" s="59">
        <v>99</v>
      </c>
    </row>
    <row r="14" spans="1:7 5540:5541 12865:12865" ht="26" x14ac:dyDescent="0.6">
      <c r="A14" s="74"/>
      <c r="B14" s="39" t="s">
        <v>40</v>
      </c>
      <c r="C14" s="40" t="s">
        <v>45</v>
      </c>
      <c r="D14" s="40" t="s">
        <v>39</v>
      </c>
      <c r="E14" s="82"/>
      <c r="F14" s="76"/>
      <c r="HEB14" s="58" t="s">
        <v>97</v>
      </c>
      <c r="HEC14" s="59">
        <v>10</v>
      </c>
    </row>
    <row r="15" spans="1:7 5540:5541 12865:12865" ht="26" x14ac:dyDescent="0.6">
      <c r="A15" s="74"/>
      <c r="B15" s="43" t="s">
        <v>41</v>
      </c>
      <c r="C15" s="42" t="s">
        <v>42</v>
      </c>
      <c r="D15" s="42" t="s">
        <v>78</v>
      </c>
      <c r="E15" s="82"/>
      <c r="F15" s="76"/>
    </row>
    <row r="16" spans="1:7 5540:5541 12865:12865" ht="26" x14ac:dyDescent="0.6">
      <c r="A16" s="74"/>
      <c r="B16" s="39" t="s">
        <v>37</v>
      </c>
      <c r="C16" s="40" t="s">
        <v>43</v>
      </c>
      <c r="D16" s="40" t="s">
        <v>44</v>
      </c>
      <c r="E16" s="82"/>
      <c r="F16" s="76"/>
    </row>
    <row r="17" spans="1:6" ht="40" customHeight="1" x14ac:dyDescent="0.6">
      <c r="A17" s="74"/>
      <c r="B17" s="43" t="s">
        <v>38</v>
      </c>
      <c r="C17" s="42" t="s">
        <v>92</v>
      </c>
      <c r="D17" s="42" t="s">
        <v>44</v>
      </c>
      <c r="E17" s="82"/>
      <c r="F17" s="76"/>
    </row>
    <row r="18" spans="1:6" x14ac:dyDescent="0.25">
      <c r="A18" s="74"/>
      <c r="B18" s="75"/>
      <c r="C18" s="75"/>
      <c r="D18" s="75"/>
      <c r="E18" s="75"/>
      <c r="F18" s="76"/>
    </row>
    <row r="19" spans="1:6" x14ac:dyDescent="0.25">
      <c r="A19" s="74"/>
      <c r="B19" s="75"/>
      <c r="C19" s="75"/>
      <c r="D19" s="75"/>
      <c r="E19" s="75"/>
      <c r="F19" s="76"/>
    </row>
    <row r="20" spans="1:6" x14ac:dyDescent="0.25">
      <c r="A20" s="74"/>
      <c r="B20" s="75"/>
      <c r="C20" s="75"/>
      <c r="D20" s="75"/>
      <c r="E20" s="75"/>
      <c r="F20" s="76"/>
    </row>
    <row r="21" spans="1:6" ht="13" thickBot="1" x14ac:dyDescent="0.3">
      <c r="A21" s="74"/>
      <c r="B21" s="75"/>
      <c r="C21" s="75"/>
      <c r="D21" s="75"/>
      <c r="E21" s="75"/>
      <c r="F21" s="76"/>
    </row>
    <row r="22" spans="1:6" ht="23" thickBot="1" x14ac:dyDescent="0.5">
      <c r="A22" s="74"/>
      <c r="B22" s="66" t="s">
        <v>81</v>
      </c>
      <c r="C22" s="75"/>
      <c r="D22" s="75"/>
      <c r="E22" s="75"/>
      <c r="F22" s="76"/>
    </row>
    <row r="23" spans="1:6" ht="23" customHeight="1" x14ac:dyDescent="0.3">
      <c r="A23" s="74"/>
      <c r="B23" s="65"/>
      <c r="C23" s="78" t="s">
        <v>82</v>
      </c>
      <c r="D23" s="75"/>
      <c r="E23" s="75"/>
      <c r="F23" s="76"/>
    </row>
    <row r="24" spans="1:6" ht="28" customHeight="1" x14ac:dyDescent="0.3">
      <c r="A24" s="74"/>
      <c r="B24" s="87"/>
      <c r="C24" s="78" t="s">
        <v>82</v>
      </c>
      <c r="D24" s="75"/>
      <c r="E24" s="75"/>
      <c r="F24" s="76"/>
    </row>
    <row r="25" spans="1:6" ht="23" customHeight="1" x14ac:dyDescent="0.3">
      <c r="A25" s="74"/>
      <c r="B25" s="32"/>
      <c r="C25" s="78" t="s">
        <v>83</v>
      </c>
      <c r="D25" s="75"/>
      <c r="E25" s="75"/>
      <c r="F25" s="76"/>
    </row>
    <row r="26" spans="1:6" ht="23" customHeight="1" x14ac:dyDescent="0.3">
      <c r="A26" s="74"/>
      <c r="B26" s="47"/>
      <c r="C26" s="78" t="s">
        <v>84</v>
      </c>
      <c r="D26" s="75"/>
      <c r="E26" s="75"/>
      <c r="F26" s="76"/>
    </row>
    <row r="27" spans="1:6" ht="28.5" customHeight="1" x14ac:dyDescent="0.3">
      <c r="A27" s="74"/>
      <c r="B27" s="48"/>
      <c r="C27" s="78" t="s">
        <v>85</v>
      </c>
      <c r="D27" s="75"/>
      <c r="E27" s="75"/>
      <c r="F27" s="76"/>
    </row>
    <row r="28" spans="1:6" ht="13" thickBot="1" x14ac:dyDescent="0.3">
      <c r="A28" s="79"/>
      <c r="B28" s="80"/>
      <c r="C28" s="80"/>
      <c r="D28" s="80"/>
      <c r="E28" s="80"/>
      <c r="F28" s="81"/>
    </row>
  </sheetData>
  <mergeCells count="1">
    <mergeCell ref="B9:B10"/>
  </mergeCells>
  <conditionalFormatting sqref="HEB9:HEB14">
    <cfRule type="expression" dxfId="89" priority="1">
      <formula>$J14="OK"</formula>
    </cfRule>
  </conditionalFormatting>
  <pageMargins left="0.28000000000000003" right="0.24" top="0.56999999999999995" bottom="1" header="0.4921259845" footer="0.4921259845"/>
  <pageSetup paperSize="9"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D13D-DAD2-4EFB-9945-E850991B931A}">
  <sheetPr>
    <tabColor theme="7" tint="0.59999389629810485"/>
  </sheetPr>
  <dimension ref="A1:AR7"/>
  <sheetViews>
    <sheetView tabSelected="1" topLeftCell="U1" zoomScale="85" zoomScaleNormal="85" workbookViewId="0">
      <selection activeCell="W12" sqref="W12"/>
    </sheetView>
  </sheetViews>
  <sheetFormatPr defaultColWidth="9.1796875" defaultRowHeight="13" outlineLevelCol="1" x14ac:dyDescent="0.3"/>
  <cols>
    <col min="1" max="1" width="12.36328125" style="13" customWidth="1"/>
    <col min="2" max="2" width="23.54296875" style="13" bestFit="1" customWidth="1"/>
    <col min="3" max="3" width="35.54296875" style="13" hidden="1" customWidth="1" outlineLevel="1"/>
    <col min="4" max="4" width="14.1796875" style="13" hidden="1" customWidth="1" outlineLevel="1"/>
    <col min="5" max="5" width="20.7265625" style="13" hidden="1" customWidth="1" outlineLevel="1"/>
    <col min="6" max="6" width="7.7265625" style="13" bestFit="1" customWidth="1" collapsed="1"/>
    <col min="7" max="7" width="7.7265625" style="13" customWidth="1"/>
    <col min="8" max="8" width="15.6328125" style="13" customWidth="1"/>
    <col min="9" max="9" width="15.36328125" style="13" customWidth="1"/>
    <col min="10" max="10" width="12.7265625" style="13" bestFit="1" customWidth="1"/>
    <col min="11" max="11" width="18.08984375" style="13" customWidth="1"/>
    <col min="12" max="13" width="9.81640625" style="13" hidden="1" customWidth="1" outlineLevel="1"/>
    <col min="14" max="14" width="14.7265625" style="13" customWidth="1" collapsed="1"/>
    <col min="15" max="15" width="12.54296875" style="13" customWidth="1"/>
    <col min="16" max="16" width="13.453125" style="13" bestFit="1" customWidth="1"/>
    <col min="17" max="17" width="10.26953125" style="13" bestFit="1" customWidth="1"/>
    <col min="18" max="18" width="12.54296875" style="13" bestFit="1" customWidth="1"/>
    <col min="19" max="20" width="12.54296875" style="13" customWidth="1"/>
    <col min="21" max="21" width="10.1796875" style="13" customWidth="1"/>
    <col min="22" max="24" width="16" style="13" customWidth="1"/>
    <col min="25" max="25" width="14.81640625" style="13" bestFit="1" customWidth="1"/>
    <col min="26" max="26" width="35.54296875" style="13" hidden="1" customWidth="1" outlineLevel="1"/>
    <col min="27" max="27" width="15.08984375" style="13" hidden="1" customWidth="1" outlineLevel="1"/>
    <col min="28" max="28" width="20.7265625" style="13" hidden="1" customWidth="1" outlineLevel="1"/>
    <col min="29" max="29" width="7.7265625" style="13" bestFit="1" customWidth="1" collapsed="1"/>
    <col min="30" max="30" width="7.7265625" style="13" customWidth="1"/>
    <col min="31" max="31" width="9.90625" style="13" customWidth="1"/>
    <col min="32" max="32" width="16.26953125" style="13" customWidth="1"/>
    <col min="33" max="34" width="15.1796875" style="13" customWidth="1"/>
    <col min="35" max="36" width="9.81640625" style="13" hidden="1" customWidth="1" outlineLevel="1"/>
    <col min="37" max="37" width="9.26953125" style="13" bestFit="1" customWidth="1" collapsed="1"/>
    <col min="38" max="38" width="10.26953125" style="13" bestFit="1" customWidth="1"/>
    <col min="39" max="39" width="13.453125" style="13" bestFit="1" customWidth="1"/>
    <col min="40" max="40" width="10.26953125" style="13" bestFit="1" customWidth="1"/>
    <col min="41" max="42" width="10.26953125" style="13" customWidth="1"/>
    <col min="43" max="43" width="17.453125" style="13" customWidth="1"/>
    <col min="44" max="44" width="17.26953125" style="13" customWidth="1"/>
    <col min="45" max="16384" width="9.1796875" style="13"/>
  </cols>
  <sheetData>
    <row r="1" spans="1:44" ht="14.5" thickBot="1" x14ac:dyDescent="0.35">
      <c r="A1" s="69" t="s">
        <v>30</v>
      </c>
      <c r="B1" s="68" t="s">
        <v>32</v>
      </c>
      <c r="Y1" s="36"/>
    </row>
    <row r="2" spans="1:44" ht="25" customHeight="1" thickBot="1" x14ac:dyDescent="0.45">
      <c r="A2" s="70">
        <f ca="1">TODAY()</f>
        <v>44124</v>
      </c>
      <c r="B2" s="113" t="s">
        <v>94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5"/>
      <c r="Y2" s="116" t="s">
        <v>104</v>
      </c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8"/>
      <c r="AR2" s="14"/>
    </row>
    <row r="3" spans="1:44" s="17" customFormat="1" ht="60" customHeight="1" x14ac:dyDescent="0.3">
      <c r="A3" s="16" t="s">
        <v>65</v>
      </c>
      <c r="B3" s="52"/>
      <c r="C3" s="53" t="s">
        <v>19</v>
      </c>
      <c r="D3" s="53" t="s">
        <v>20</v>
      </c>
      <c r="E3" s="53" t="s">
        <v>20</v>
      </c>
      <c r="F3" s="54"/>
      <c r="G3" s="54"/>
      <c r="H3" s="53" t="s">
        <v>19</v>
      </c>
      <c r="I3" s="55" t="s">
        <v>19</v>
      </c>
      <c r="J3" s="54"/>
      <c r="K3" s="53" t="s">
        <v>19</v>
      </c>
      <c r="L3" s="54" t="s">
        <v>22</v>
      </c>
      <c r="M3" s="54" t="s">
        <v>22</v>
      </c>
      <c r="N3" s="54"/>
      <c r="O3" s="54"/>
      <c r="P3" s="53" t="s">
        <v>68</v>
      </c>
      <c r="Q3" s="54"/>
      <c r="R3" s="57" t="s">
        <v>29</v>
      </c>
      <c r="S3" s="53"/>
      <c r="T3" s="53"/>
      <c r="U3" s="53"/>
      <c r="V3" s="53"/>
      <c r="W3" s="53"/>
      <c r="X3" s="64"/>
      <c r="Y3" s="36"/>
      <c r="Z3" s="53" t="s">
        <v>19</v>
      </c>
      <c r="AA3" s="53" t="s">
        <v>20</v>
      </c>
      <c r="AB3" s="53" t="s">
        <v>20</v>
      </c>
      <c r="AC3" s="54"/>
      <c r="AD3" s="54"/>
      <c r="AE3" s="54"/>
      <c r="AF3" s="53" t="s">
        <v>19</v>
      </c>
      <c r="AG3" s="56" t="s">
        <v>19</v>
      </c>
      <c r="AH3" s="61"/>
      <c r="AI3" s="54" t="s">
        <v>22</v>
      </c>
      <c r="AJ3" s="54" t="s">
        <v>22</v>
      </c>
      <c r="AK3" s="54"/>
      <c r="AL3" s="54"/>
      <c r="AM3" s="54" t="s">
        <v>5</v>
      </c>
      <c r="AN3" s="54"/>
      <c r="AO3" s="54"/>
      <c r="AP3" s="62"/>
    </row>
    <row r="4" spans="1:44" hidden="1" x14ac:dyDescent="0.3"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H4" s="13" t="s">
        <v>17</v>
      </c>
      <c r="I4" s="14" t="s">
        <v>18</v>
      </c>
      <c r="L4" s="13" t="s">
        <v>13</v>
      </c>
      <c r="M4" s="13" t="s">
        <v>14</v>
      </c>
      <c r="P4" s="13" t="s">
        <v>16</v>
      </c>
      <c r="V4" s="15"/>
      <c r="W4" s="15"/>
      <c r="X4" s="15"/>
      <c r="Z4" s="13" t="s">
        <v>9</v>
      </c>
      <c r="AA4" s="13" t="s">
        <v>10</v>
      </c>
      <c r="AB4" s="13" t="s">
        <v>11</v>
      </c>
      <c r="AC4" s="13" t="s">
        <v>12</v>
      </c>
      <c r="AF4" s="13" t="s">
        <v>17</v>
      </c>
      <c r="AG4" s="14" t="s">
        <v>18</v>
      </c>
      <c r="AH4" s="15"/>
      <c r="AI4" s="13" t="s">
        <v>13</v>
      </c>
      <c r="AJ4" s="13" t="s">
        <v>14</v>
      </c>
      <c r="AM4" s="13" t="s">
        <v>16</v>
      </c>
    </row>
    <row r="5" spans="1:44" ht="39" x14ac:dyDescent="0.3">
      <c r="B5" s="31" t="s">
        <v>71</v>
      </c>
      <c r="C5" s="33" t="s">
        <v>0</v>
      </c>
      <c r="D5" s="33" t="s">
        <v>74</v>
      </c>
      <c r="E5" s="33" t="s">
        <v>6</v>
      </c>
      <c r="F5" s="34" t="s">
        <v>66</v>
      </c>
      <c r="G5" s="34" t="s">
        <v>67</v>
      </c>
      <c r="H5" s="34" t="s">
        <v>72</v>
      </c>
      <c r="I5" s="31" t="s">
        <v>25</v>
      </c>
      <c r="J5" s="32" t="s">
        <v>102</v>
      </c>
      <c r="K5" s="31" t="s">
        <v>26</v>
      </c>
      <c r="L5" s="49" t="s">
        <v>87</v>
      </c>
      <c r="M5" s="49" t="s">
        <v>86</v>
      </c>
      <c r="N5" s="32" t="s">
        <v>27</v>
      </c>
      <c r="O5" s="35" t="s">
        <v>28</v>
      </c>
      <c r="P5" s="34" t="s">
        <v>88</v>
      </c>
      <c r="Q5" s="35" t="s">
        <v>28</v>
      </c>
      <c r="R5" s="47" t="s">
        <v>89</v>
      </c>
      <c r="S5" s="35" t="s">
        <v>31</v>
      </c>
      <c r="T5" s="51" t="s">
        <v>93</v>
      </c>
      <c r="U5" s="35" t="s">
        <v>46</v>
      </c>
      <c r="V5" s="35" t="s">
        <v>90</v>
      </c>
      <c r="W5" s="35" t="s">
        <v>105</v>
      </c>
      <c r="X5" s="35" t="s">
        <v>47</v>
      </c>
      <c r="Y5" s="34" t="s">
        <v>70</v>
      </c>
      <c r="Z5" s="33" t="s">
        <v>0</v>
      </c>
      <c r="AA5" s="33" t="s">
        <v>74</v>
      </c>
      <c r="AB5" s="33" t="s">
        <v>73</v>
      </c>
      <c r="AC5" s="35" t="s">
        <v>66</v>
      </c>
      <c r="AD5" s="67" t="s">
        <v>67</v>
      </c>
      <c r="AE5" s="67" t="s">
        <v>69</v>
      </c>
      <c r="AF5" s="67" t="s">
        <v>91</v>
      </c>
      <c r="AG5" s="31" t="s">
        <v>25</v>
      </c>
      <c r="AH5" s="32" t="s">
        <v>102</v>
      </c>
      <c r="AI5" s="33" t="s">
        <v>1</v>
      </c>
      <c r="AJ5" s="33" t="s">
        <v>2</v>
      </c>
      <c r="AK5" s="32" t="s">
        <v>21</v>
      </c>
      <c r="AL5" s="35" t="s">
        <v>31</v>
      </c>
      <c r="AM5" s="31" t="s">
        <v>4</v>
      </c>
      <c r="AN5" s="35" t="s">
        <v>31</v>
      </c>
      <c r="AO5" s="34" t="s">
        <v>75</v>
      </c>
      <c r="AP5" s="35" t="s">
        <v>76</v>
      </c>
    </row>
    <row r="6" spans="1:44" s="18" customFormat="1" x14ac:dyDescent="0.35">
      <c r="B6" s="22" t="s">
        <v>7</v>
      </c>
      <c r="C6" s="23" t="s">
        <v>24</v>
      </c>
      <c r="D6" s="22">
        <v>10120850</v>
      </c>
      <c r="E6" s="23" t="s">
        <v>23</v>
      </c>
      <c r="F6" s="22">
        <v>1011</v>
      </c>
      <c r="G6" s="22">
        <v>500</v>
      </c>
      <c r="H6" s="22">
        <v>14</v>
      </c>
      <c r="I6" s="22">
        <v>250</v>
      </c>
      <c r="J6" s="24" t="str">
        <f>IF(G6&lt;$F$6,"OK",IF(G6&lt;=$F$6*2,"Risk",IF(G6&gt;$F$6*2,"Big Risk")))</f>
        <v>OK</v>
      </c>
      <c r="K6" s="22" t="s">
        <v>95</v>
      </c>
      <c r="L6" s="22">
        <v>100</v>
      </c>
      <c r="M6" s="22">
        <v>250</v>
      </c>
      <c r="N6" s="24">
        <f>SUM(L6:M6)</f>
        <v>350</v>
      </c>
      <c r="O6" s="63">
        <f>N6/(F6/21)</f>
        <v>7.2700296735905043</v>
      </c>
      <c r="P6" s="22">
        <v>750</v>
      </c>
      <c r="Q6" s="63">
        <f>(N6+P6)/(F6/21)</f>
        <v>22.848664688427299</v>
      </c>
      <c r="R6" s="27">
        <v>1000</v>
      </c>
      <c r="S6" s="63">
        <f>(N6+P6+R6)/($F$6/21)</f>
        <v>43.620178041543021</v>
      </c>
      <c r="T6" s="28">
        <v>44099</v>
      </c>
      <c r="U6" s="29">
        <f>(T6+S6)</f>
        <v>44142.620178041543</v>
      </c>
      <c r="V6" s="29">
        <f>$AP6</f>
        <v>44162</v>
      </c>
      <c r="W6" s="63">
        <f>ROUNDDOWN(U6-V6,0)</f>
        <v>-19</v>
      </c>
      <c r="X6" s="24" t="str">
        <f>IF(W6=21,"OK",IF(W6&lt;21,"Under Coverage","Over Coverage"))</f>
        <v>Under Coverage</v>
      </c>
      <c r="Y6" s="22" t="str">
        <f>B6</f>
        <v>EAV91182</v>
      </c>
      <c r="Z6" s="23" t="str">
        <f>C6</f>
        <v>IS POWERPACT B-FRAME 3P/4P + TMD UL + M</v>
      </c>
      <c r="AA6" s="22">
        <v>10063857</v>
      </c>
      <c r="AB6" s="23" t="s">
        <v>103</v>
      </c>
      <c r="AC6" s="22">
        <f>F6</f>
        <v>1011</v>
      </c>
      <c r="AD6" s="22">
        <v>1000</v>
      </c>
      <c r="AE6" s="22">
        <v>45</v>
      </c>
      <c r="AF6" s="22">
        <v>14</v>
      </c>
      <c r="AG6" s="22">
        <v>250</v>
      </c>
      <c r="AH6" s="24" t="str">
        <f>IF(AD6&lt;AC6,"OK",IF(AD6&lt;=AC6*2,"Risk",IF(AD6&gt;AC6*2,"Big Risk")))</f>
        <v>OK</v>
      </c>
      <c r="AI6" s="22">
        <v>0</v>
      </c>
      <c r="AJ6" s="22">
        <v>0</v>
      </c>
      <c r="AK6" s="24">
        <f>SUM(AI6:AJ6)</f>
        <v>0</v>
      </c>
      <c r="AL6" s="63">
        <f>AK6/(AC6/21)</f>
        <v>0</v>
      </c>
      <c r="AM6" s="22">
        <v>100</v>
      </c>
      <c r="AN6" s="63">
        <f>(AK6+AM6)/(AC6/21)</f>
        <v>2.0771513353115725</v>
      </c>
      <c r="AO6" s="29">
        <v>44117</v>
      </c>
      <c r="AP6" s="29">
        <f>AO6+AE6</f>
        <v>44162</v>
      </c>
      <c r="AQ6" s="19"/>
      <c r="AR6" s="19"/>
    </row>
    <row r="7" spans="1:44" s="18" customFormat="1" x14ac:dyDescent="0.35">
      <c r="B7" s="22" t="s">
        <v>109</v>
      </c>
      <c r="C7" s="23" t="s">
        <v>24</v>
      </c>
      <c r="D7" s="22">
        <v>10120851</v>
      </c>
      <c r="E7" s="23" t="s">
        <v>23</v>
      </c>
      <c r="F7" s="22">
        <v>1011</v>
      </c>
      <c r="G7" s="22">
        <v>500</v>
      </c>
      <c r="H7" s="22">
        <v>14</v>
      </c>
      <c r="I7" s="22">
        <v>250</v>
      </c>
      <c r="J7" s="24" t="str">
        <f>IF(G7&lt;$F$6,"OK",IF(G7&lt;=$F$6*2,"Risk",IF(G7&gt;$F$6*2,"Big Risk")))</f>
        <v>OK</v>
      </c>
      <c r="K7" s="22" t="s">
        <v>95</v>
      </c>
      <c r="L7" s="22">
        <v>100</v>
      </c>
      <c r="M7" s="22">
        <v>250</v>
      </c>
      <c r="N7" s="24">
        <f>SUM(L7:M7)</f>
        <v>350</v>
      </c>
      <c r="O7" s="63">
        <f>N7/(F7/21)</f>
        <v>7.2700296735905043</v>
      </c>
      <c r="P7" s="22">
        <v>751</v>
      </c>
      <c r="Q7" s="63">
        <f>(N7+P7)/(F7/21)</f>
        <v>22.869436201780413</v>
      </c>
      <c r="R7" s="27">
        <v>1001</v>
      </c>
      <c r="S7" s="63">
        <f>(N7+P7+R7)/($F$6/21)</f>
        <v>43.661721068249257</v>
      </c>
      <c r="T7" s="28">
        <v>44100</v>
      </c>
      <c r="U7" s="29">
        <f>(T7+S7)</f>
        <v>44143.661721068253</v>
      </c>
      <c r="V7" s="29">
        <f>$AP7</f>
        <v>44163</v>
      </c>
      <c r="W7" s="63">
        <f>ROUNDDOWN(U7-V7,0)</f>
        <v>-19</v>
      </c>
      <c r="X7" s="24" t="str">
        <f>IF(W7=21,"OK",IF(W7&lt;21,"Under Coverage","Over Coverage"))</f>
        <v>Under Coverage</v>
      </c>
      <c r="Y7" s="22" t="str">
        <f>B7</f>
        <v>EAV91183</v>
      </c>
      <c r="Z7" s="23" t="str">
        <f>C7</f>
        <v>IS POWERPACT B-FRAME 3P/4P + TMD UL + M</v>
      </c>
      <c r="AA7" s="22">
        <v>10063858</v>
      </c>
      <c r="AB7" s="23" t="s">
        <v>103</v>
      </c>
      <c r="AC7" s="22">
        <f>F7</f>
        <v>1011</v>
      </c>
      <c r="AD7" s="22">
        <v>1000</v>
      </c>
      <c r="AE7" s="22">
        <v>45</v>
      </c>
      <c r="AF7" s="22">
        <v>14</v>
      </c>
      <c r="AG7" s="22">
        <v>250</v>
      </c>
      <c r="AH7" s="24" t="str">
        <f>IF(AD7&lt;AC7,"OK",IF(AD7&lt;=AC7*2,"Risk",IF(AD7&gt;AC7*2,"Big Risk")))</f>
        <v>OK</v>
      </c>
      <c r="AI7" s="22">
        <v>0</v>
      </c>
      <c r="AJ7" s="22">
        <v>0</v>
      </c>
      <c r="AK7" s="24">
        <f>SUM(AI7:AJ7)</f>
        <v>0</v>
      </c>
      <c r="AL7" s="63">
        <f>AK7/(AC7/21)</f>
        <v>0</v>
      </c>
      <c r="AM7" s="22">
        <v>101</v>
      </c>
      <c r="AN7" s="63">
        <f>(AK7+AM7)/(AC7/21)</f>
        <v>2.0979228486646884</v>
      </c>
      <c r="AO7" s="29">
        <v>44118</v>
      </c>
      <c r="AP7" s="29">
        <f>AO7+AE7</f>
        <v>44163</v>
      </c>
      <c r="AQ7" s="19"/>
      <c r="AR7" s="19"/>
    </row>
  </sheetData>
  <mergeCells count="2">
    <mergeCell ref="B2:X2"/>
    <mergeCell ref="Y2:AP2"/>
  </mergeCells>
  <phoneticPr fontId="26" type="noConversion"/>
  <conditionalFormatting sqref="X6:X7">
    <cfRule type="containsText" dxfId="88" priority="1" operator="containsText" text="Under Coverage">
      <formula>NOT(ISERROR(SEARCH("Under Coverage",X6)))</formula>
    </cfRule>
    <cfRule type="containsText" dxfId="87" priority="2" operator="containsText" text="Over Coverage">
      <formula>NOT(ISERROR(SEARCH("Over Coverage",X6)))</formula>
    </cfRule>
    <cfRule type="containsText" dxfId="86" priority="3" operator="containsText" text="Under Coverage">
      <formula>NOT(ISERROR(SEARCH("Under Coverage",X6)))</formula>
    </cfRule>
    <cfRule type="containsText" dxfId="85" priority="4" operator="containsText" text="OK">
      <formula>NOT(ISERROR(SEARCH("OK",X6)))</formula>
    </cfRule>
    <cfRule type="containsText" dxfId="84" priority="5" operator="containsText" text="Risk">
      <formula>NOT(ISERROR(SEARCH("Risk",X6)))</formula>
    </cfRule>
    <cfRule type="cellIs" dxfId="83" priority="19" operator="equal">
      <formula>"RISK"</formula>
    </cfRule>
    <cfRule type="cellIs" dxfId="82" priority="20" operator="equal">
      <formula>"OK"</formula>
    </cfRule>
  </conditionalFormatting>
  <conditionalFormatting sqref="AH6:AH7">
    <cfRule type="containsText" dxfId="81" priority="6" operator="containsText" text="Big Risk">
      <formula>NOT(ISERROR(SEARCH("Big Risk",AH6)))</formula>
    </cfRule>
    <cfRule type="containsText" dxfId="80" priority="7" operator="containsText" text="OK">
      <formula>NOT(ISERROR(SEARCH("OK",AH6)))</formula>
    </cfRule>
    <cfRule type="containsText" dxfId="79" priority="8" operator="containsText" text="Risk">
      <formula>NOT(ISERROR(SEARCH("Risk",AH6)))</formula>
    </cfRule>
    <cfRule type="containsText" dxfId="78" priority="9" operator="containsText" text="Big Risk">
      <formula>NOT(ISERROR(SEARCH("Big Risk",AH6)))</formula>
    </cfRule>
  </conditionalFormatting>
  <conditionalFormatting sqref="J6:J7">
    <cfRule type="containsText" dxfId="5" priority="21" operator="containsText" text="Big Risk">
      <formula>NOT(ISERROR(SEARCH("Big Risk",J6)))</formula>
    </cfRule>
    <cfRule type="containsText" dxfId="4" priority="22" operator="containsText" text="Risk">
      <formula>NOT(ISERROR(SEARCH("Risk",J6)))</formula>
    </cfRule>
    <cfRule type="containsText" dxfId="3" priority="23" operator="containsText" text="OK">
      <formula>NOT(ISERROR(SEARCH("OK",J6)))</formula>
    </cfRule>
    <cfRule type="containsText" dxfId="2" priority="24" operator="containsText" text="Medio">
      <formula>NOT(ISERROR(SEARCH("Medio",J6)))</formula>
    </cfRule>
    <cfRule type="containsText" dxfId="1" priority="25" operator="containsText" text="risk">
      <formula>NOT(ISERROR(SEARCH("risk",J6)))</formula>
    </cfRule>
    <cfRule type="expression" dxfId="0" priority="26">
      <formula>#REF!="OK"</formula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t a Material Status" xr:uid="{69370864-E8D3-480D-B8D6-2D2C12934DB6}">
          <x14:formula1>
            <xm:f>'0 - Guideline'!$HEB$9:$HEB$14</xm:f>
          </x14:formula1>
          <xm:sqref>K6:K7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30F0-F7E1-4C37-B5D3-3393D6725FEE}">
  <sheetPr>
    <tabColor theme="9" tint="0.59999389629810485"/>
  </sheetPr>
  <dimension ref="A1:AS30"/>
  <sheetViews>
    <sheetView zoomScale="85" zoomScaleNormal="85" workbookViewId="0">
      <selection activeCell="A2" sqref="A2"/>
    </sheetView>
  </sheetViews>
  <sheetFormatPr defaultColWidth="9.1796875" defaultRowHeight="13" outlineLevelCol="1" x14ac:dyDescent="0.3"/>
  <cols>
    <col min="1" max="1" width="12.36328125" style="13" customWidth="1"/>
    <col min="2" max="2" width="23.54296875" style="13" bestFit="1" customWidth="1"/>
    <col min="3" max="3" width="35.54296875" style="13" hidden="1" customWidth="1" outlineLevel="1"/>
    <col min="4" max="4" width="14.1796875" style="13" hidden="1" customWidth="1" outlineLevel="1"/>
    <col min="5" max="5" width="20.7265625" style="13" hidden="1" customWidth="1" outlineLevel="1"/>
    <col min="6" max="6" width="7.7265625" style="13" bestFit="1" customWidth="1" collapsed="1"/>
    <col min="7" max="7" width="7.7265625" style="13" customWidth="1"/>
    <col min="8" max="8" width="15.6328125" style="13" customWidth="1"/>
    <col min="9" max="9" width="15.36328125" style="13" customWidth="1"/>
    <col min="10" max="10" width="12.7265625" style="13" bestFit="1" customWidth="1"/>
    <col min="11" max="11" width="18.08984375" style="13" customWidth="1"/>
    <col min="12" max="13" width="9.81640625" style="13" hidden="1" customWidth="1" outlineLevel="1"/>
    <col min="14" max="14" width="14.7265625" style="13" customWidth="1" collapsed="1"/>
    <col min="15" max="15" width="12.54296875" style="13" customWidth="1"/>
    <col min="16" max="16" width="13.453125" style="13" bestFit="1" customWidth="1"/>
    <col min="17" max="17" width="10.26953125" style="13" bestFit="1" customWidth="1"/>
    <col min="18" max="18" width="12.54296875" style="13" bestFit="1" customWidth="1"/>
    <col min="19" max="20" width="12.54296875" style="13" customWidth="1"/>
    <col min="21" max="21" width="10.1796875" style="13" customWidth="1"/>
    <col min="22" max="24" width="16" style="13" customWidth="1"/>
    <col min="25" max="25" width="14.81640625" style="13" bestFit="1" customWidth="1"/>
    <col min="26" max="26" width="35.54296875" style="13" hidden="1" customWidth="1" outlineLevel="1"/>
    <col min="27" max="27" width="15.08984375" style="13" hidden="1" customWidth="1" outlineLevel="1"/>
    <col min="28" max="28" width="20.7265625" style="13" hidden="1" customWidth="1" outlineLevel="1"/>
    <col min="29" max="29" width="7.7265625" style="13" bestFit="1" customWidth="1" collapsed="1"/>
    <col min="30" max="30" width="7.7265625" style="13" customWidth="1"/>
    <col min="31" max="31" width="9.90625" style="13" customWidth="1"/>
    <col min="32" max="32" width="16.26953125" style="13" customWidth="1"/>
    <col min="33" max="34" width="15.1796875" style="13" customWidth="1"/>
    <col min="35" max="36" width="9.81640625" style="13" hidden="1" customWidth="1" outlineLevel="1"/>
    <col min="37" max="37" width="11.7265625" style="13" hidden="1" customWidth="1" outlineLevel="1"/>
    <col min="38" max="38" width="9.26953125" style="13" bestFit="1" customWidth="1" collapsed="1"/>
    <col min="39" max="39" width="10.26953125" style="13" bestFit="1" customWidth="1"/>
    <col min="40" max="40" width="13.453125" style="13" bestFit="1" customWidth="1"/>
    <col min="41" max="41" width="10.26953125" style="13" bestFit="1" customWidth="1"/>
    <col min="42" max="43" width="10.26953125" style="13" customWidth="1"/>
    <col min="44" max="44" width="17.453125" style="13" customWidth="1"/>
    <col min="45" max="45" width="17.26953125" style="13" customWidth="1"/>
    <col min="46" max="16384" width="9.1796875" style="13"/>
  </cols>
  <sheetData>
    <row r="1" spans="1:45" ht="14.5" thickBot="1" x14ac:dyDescent="0.35">
      <c r="A1" s="69" t="s">
        <v>30</v>
      </c>
      <c r="B1" s="68" t="s">
        <v>32</v>
      </c>
      <c r="Y1" s="36"/>
    </row>
    <row r="2" spans="1:45" ht="25" customHeight="1" thickBot="1" x14ac:dyDescent="0.45">
      <c r="A2" s="70">
        <f ca="1">TODAY()</f>
        <v>44124</v>
      </c>
      <c r="B2" s="113" t="s">
        <v>94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5"/>
      <c r="Y2" s="116" t="s">
        <v>104</v>
      </c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8"/>
      <c r="AS2" s="14"/>
    </row>
    <row r="3" spans="1:45" s="17" customFormat="1" ht="60" customHeight="1" x14ac:dyDescent="0.3">
      <c r="A3" s="16" t="s">
        <v>65</v>
      </c>
      <c r="B3" s="52"/>
      <c r="C3" s="53" t="s">
        <v>19</v>
      </c>
      <c r="D3" s="53" t="s">
        <v>20</v>
      </c>
      <c r="E3" s="53" t="s">
        <v>20</v>
      </c>
      <c r="F3" s="54"/>
      <c r="G3" s="54"/>
      <c r="H3" s="53" t="s">
        <v>19</v>
      </c>
      <c r="I3" s="55" t="s">
        <v>19</v>
      </c>
      <c r="J3" s="54"/>
      <c r="K3" s="53" t="s">
        <v>19</v>
      </c>
      <c r="L3" s="54" t="s">
        <v>22</v>
      </c>
      <c r="M3" s="54" t="s">
        <v>22</v>
      </c>
      <c r="N3" s="54"/>
      <c r="O3" s="54"/>
      <c r="P3" s="53" t="s">
        <v>68</v>
      </c>
      <c r="Q3" s="54"/>
      <c r="R3" s="57" t="s">
        <v>29</v>
      </c>
      <c r="S3" s="53"/>
      <c r="T3" s="53"/>
      <c r="U3" s="53"/>
      <c r="V3" s="53"/>
      <c r="W3" s="53"/>
      <c r="X3" s="64"/>
      <c r="Y3" s="36"/>
      <c r="Z3" s="53" t="s">
        <v>19</v>
      </c>
      <c r="AA3" s="53" t="s">
        <v>20</v>
      </c>
      <c r="AB3" s="53" t="s">
        <v>20</v>
      </c>
      <c r="AC3" s="54"/>
      <c r="AD3" s="54"/>
      <c r="AE3" s="54"/>
      <c r="AF3" s="53" t="s">
        <v>19</v>
      </c>
      <c r="AG3" s="56" t="s">
        <v>19</v>
      </c>
      <c r="AH3" s="61"/>
      <c r="AI3" s="54" t="s">
        <v>22</v>
      </c>
      <c r="AJ3" s="54" t="s">
        <v>22</v>
      </c>
      <c r="AK3" s="54" t="s">
        <v>22</v>
      </c>
      <c r="AL3" s="54"/>
      <c r="AM3" s="54"/>
      <c r="AN3" s="54" t="s">
        <v>5</v>
      </c>
      <c r="AO3" s="54"/>
      <c r="AP3" s="54"/>
      <c r="AQ3" s="62"/>
    </row>
    <row r="4" spans="1:45" hidden="1" x14ac:dyDescent="0.3"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H4" s="13" t="s">
        <v>17</v>
      </c>
      <c r="I4" s="14" t="s">
        <v>18</v>
      </c>
      <c r="L4" s="13" t="s">
        <v>13</v>
      </c>
      <c r="M4" s="13" t="s">
        <v>14</v>
      </c>
      <c r="P4" s="13" t="s">
        <v>16</v>
      </c>
      <c r="V4" s="15"/>
      <c r="W4" s="15"/>
      <c r="X4" s="15"/>
      <c r="Z4" s="13" t="s">
        <v>9</v>
      </c>
      <c r="AA4" s="13" t="s">
        <v>10</v>
      </c>
      <c r="AB4" s="13" t="s">
        <v>11</v>
      </c>
      <c r="AC4" s="13" t="s">
        <v>12</v>
      </c>
      <c r="AF4" s="13" t="s">
        <v>17</v>
      </c>
      <c r="AG4" s="14" t="s">
        <v>18</v>
      </c>
      <c r="AH4" s="15"/>
      <c r="AI4" s="13" t="s">
        <v>13</v>
      </c>
      <c r="AJ4" s="13" t="s">
        <v>14</v>
      </c>
      <c r="AK4" s="13" t="s">
        <v>15</v>
      </c>
      <c r="AN4" s="13" t="s">
        <v>16</v>
      </c>
    </row>
    <row r="5" spans="1:45" ht="39" x14ac:dyDescent="0.3">
      <c r="B5" s="31" t="s">
        <v>71</v>
      </c>
      <c r="C5" s="33" t="s">
        <v>0</v>
      </c>
      <c r="D5" s="33" t="s">
        <v>74</v>
      </c>
      <c r="E5" s="33" t="s">
        <v>6</v>
      </c>
      <c r="F5" s="34" t="s">
        <v>66</v>
      </c>
      <c r="G5" s="34" t="s">
        <v>67</v>
      </c>
      <c r="H5" s="34" t="s">
        <v>72</v>
      </c>
      <c r="I5" s="31" t="s">
        <v>25</v>
      </c>
      <c r="J5" s="32" t="s">
        <v>102</v>
      </c>
      <c r="K5" s="31" t="s">
        <v>26</v>
      </c>
      <c r="L5" s="49" t="s">
        <v>87</v>
      </c>
      <c r="M5" s="49" t="s">
        <v>86</v>
      </c>
      <c r="N5" s="32" t="s">
        <v>27</v>
      </c>
      <c r="O5" s="35" t="s">
        <v>28</v>
      </c>
      <c r="P5" s="34" t="s">
        <v>88</v>
      </c>
      <c r="Q5" s="35" t="s">
        <v>28</v>
      </c>
      <c r="R5" s="47" t="s">
        <v>89</v>
      </c>
      <c r="S5" s="35" t="s">
        <v>31</v>
      </c>
      <c r="T5" s="51" t="s">
        <v>93</v>
      </c>
      <c r="U5" s="35" t="s">
        <v>46</v>
      </c>
      <c r="V5" s="35" t="s">
        <v>90</v>
      </c>
      <c r="W5" s="35" t="s">
        <v>105</v>
      </c>
      <c r="X5" s="35" t="s">
        <v>47</v>
      </c>
      <c r="Y5" s="34" t="s">
        <v>70</v>
      </c>
      <c r="Z5" s="33" t="s">
        <v>0</v>
      </c>
      <c r="AA5" s="33" t="s">
        <v>74</v>
      </c>
      <c r="AB5" s="33" t="s">
        <v>73</v>
      </c>
      <c r="AC5" s="35" t="s">
        <v>66</v>
      </c>
      <c r="AD5" s="67" t="s">
        <v>67</v>
      </c>
      <c r="AE5" s="67" t="s">
        <v>69</v>
      </c>
      <c r="AF5" s="67" t="s">
        <v>91</v>
      </c>
      <c r="AG5" s="31" t="s">
        <v>25</v>
      </c>
      <c r="AH5" s="32" t="s">
        <v>102</v>
      </c>
      <c r="AI5" s="33" t="s">
        <v>1</v>
      </c>
      <c r="AJ5" s="33" t="s">
        <v>2</v>
      </c>
      <c r="AK5" s="33" t="s">
        <v>3</v>
      </c>
      <c r="AL5" s="32" t="s">
        <v>21</v>
      </c>
      <c r="AM5" s="35" t="s">
        <v>31</v>
      </c>
      <c r="AN5" s="31" t="s">
        <v>4</v>
      </c>
      <c r="AO5" s="35" t="s">
        <v>31</v>
      </c>
      <c r="AP5" s="34" t="s">
        <v>75</v>
      </c>
      <c r="AQ5" s="35" t="s">
        <v>76</v>
      </c>
    </row>
    <row r="6" spans="1:45" s="18" customFormat="1" x14ac:dyDescent="0.35">
      <c r="B6" s="22" t="s">
        <v>7</v>
      </c>
      <c r="C6" s="23" t="s">
        <v>24</v>
      </c>
      <c r="D6" s="22">
        <v>10120850</v>
      </c>
      <c r="E6" s="23" t="s">
        <v>23</v>
      </c>
      <c r="F6" s="22">
        <v>200</v>
      </c>
      <c r="G6" s="22">
        <v>100</v>
      </c>
      <c r="H6" s="22">
        <v>14</v>
      </c>
      <c r="I6" s="22">
        <v>200</v>
      </c>
      <c r="J6" s="24" t="str">
        <f>IF(G6&lt;F6,"OK",IF(G6&lt;=F6*2,"Risk",IF(G6&gt;F6*2,"Big Risk")))</f>
        <v>OK</v>
      </c>
      <c r="K6" s="22" t="s">
        <v>95</v>
      </c>
      <c r="L6" s="22">
        <v>100</v>
      </c>
      <c r="M6" s="22">
        <v>500</v>
      </c>
      <c r="N6" s="24">
        <f>SUM(L6:M6)</f>
        <v>600</v>
      </c>
      <c r="O6" s="63">
        <f>N6/(F6/21)</f>
        <v>63</v>
      </c>
      <c r="P6" s="22">
        <v>150</v>
      </c>
      <c r="Q6" s="63">
        <f>(N6+P6)/(F6/21)</f>
        <v>78.75</v>
      </c>
      <c r="R6" s="27">
        <v>70</v>
      </c>
      <c r="S6" s="63">
        <f>(N6+P6+R6)/($F$6/21)</f>
        <v>86.1</v>
      </c>
      <c r="T6" s="28">
        <v>44097</v>
      </c>
      <c r="U6" s="29">
        <f>(T6+S6)</f>
        <v>44183.1</v>
      </c>
      <c r="V6" s="29">
        <f>$AQ6</f>
        <v>44162</v>
      </c>
      <c r="W6" s="63">
        <f>ROUNDDOWN(U6-V6,0)</f>
        <v>21</v>
      </c>
      <c r="X6" s="24" t="str">
        <f>IF(W6=21,"OK",IF(W6&lt;21,"Under Coverage","Over Coverage"))</f>
        <v>OK</v>
      </c>
      <c r="Y6" s="22" t="str">
        <f>B6</f>
        <v>EAV91182</v>
      </c>
      <c r="Z6" s="23" t="str">
        <f>C6</f>
        <v>IS POWERPACT B-FRAME 3P/4P + TMD UL + M</v>
      </c>
      <c r="AA6" s="22">
        <v>10063857</v>
      </c>
      <c r="AB6" s="23" t="s">
        <v>103</v>
      </c>
      <c r="AC6" s="22">
        <f>F6</f>
        <v>200</v>
      </c>
      <c r="AD6" s="22">
        <v>100</v>
      </c>
      <c r="AE6" s="22">
        <v>45</v>
      </c>
      <c r="AF6" s="22">
        <v>14</v>
      </c>
      <c r="AG6" s="22">
        <v>200</v>
      </c>
      <c r="AH6" s="24" t="str">
        <f>IF(AD6&lt;AC6,"OK",IF(AD6&lt;=AC6*2,"Risk",IF(AD6&gt;AC6*2,"Big Risk")))</f>
        <v>OK</v>
      </c>
      <c r="AI6" s="22">
        <v>0</v>
      </c>
      <c r="AJ6" s="22">
        <v>0</v>
      </c>
      <c r="AK6" s="22">
        <v>0</v>
      </c>
      <c r="AL6" s="24">
        <f>SUM(AI6:AK6)</f>
        <v>0</v>
      </c>
      <c r="AM6" s="63">
        <f>AL6/(AC6/21)</f>
        <v>0</v>
      </c>
      <c r="AN6" s="22">
        <v>100</v>
      </c>
      <c r="AO6" s="63">
        <f>(AL6+AN6)/(AC6/21)</f>
        <v>10.5</v>
      </c>
      <c r="AP6" s="29">
        <v>44117</v>
      </c>
      <c r="AQ6" s="29">
        <f>AP6+AE6</f>
        <v>44162</v>
      </c>
      <c r="AR6" s="19"/>
      <c r="AS6" s="19"/>
    </row>
    <row r="7" spans="1:45" s="18" customFormat="1" x14ac:dyDescent="0.3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5"/>
      <c r="T7" s="21"/>
      <c r="U7" s="26"/>
      <c r="V7" s="50"/>
      <c r="W7" s="50"/>
      <c r="X7" s="21"/>
      <c r="Y7" s="3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6"/>
      <c r="AQ7" s="26"/>
      <c r="AR7" s="19"/>
      <c r="AS7" s="19"/>
    </row>
    <row r="8" spans="1:45" s="18" customForma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</row>
    <row r="9" spans="1:45" s="18" customFormat="1" x14ac:dyDescent="0.3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1:45" s="18" customFormat="1" x14ac:dyDescent="0.3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0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5" s="18" customFormat="1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0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</row>
    <row r="12" spans="1:45" s="18" customFormat="1" x14ac:dyDescent="0.3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20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</row>
    <row r="13" spans="1:45" s="18" customFormat="1" x14ac:dyDescent="0.3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</row>
    <row r="14" spans="1:45" s="18" customFormat="1" x14ac:dyDescent="0.3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20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</row>
    <row r="15" spans="1:45" s="18" customFormat="1" x14ac:dyDescent="0.3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</row>
    <row r="16" spans="1:45" s="18" customFormat="1" x14ac:dyDescent="0.3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</row>
    <row r="17" spans="2:45" s="18" customFormat="1" x14ac:dyDescent="0.3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</row>
    <row r="18" spans="2:45" s="18" customFormat="1" x14ac:dyDescent="0.3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</row>
    <row r="19" spans="2:45" s="18" customFormat="1" x14ac:dyDescent="0.3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</row>
    <row r="20" spans="2:45" s="18" customFormat="1" x14ac:dyDescent="0.3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</row>
    <row r="21" spans="2:45" s="18" customFormat="1" x14ac:dyDescent="0.3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</row>
    <row r="22" spans="2:45" s="18" customFormat="1" x14ac:dyDescent="0.3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</row>
    <row r="23" spans="2:45" s="18" customFormat="1" x14ac:dyDescent="0.3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</row>
    <row r="24" spans="2:45" s="18" customFormat="1" x14ac:dyDescent="0.3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</row>
    <row r="25" spans="2:45" s="18" customFormat="1" x14ac:dyDescent="0.3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</row>
    <row r="26" spans="2:45" s="18" customFormat="1" x14ac:dyDescent="0.3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</row>
    <row r="27" spans="2:45" s="18" customFormat="1" x14ac:dyDescent="0.3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</row>
    <row r="28" spans="2:45" s="18" customFormat="1" x14ac:dyDescent="0.3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</row>
    <row r="29" spans="2:45" s="18" customFormat="1" x14ac:dyDescent="0.3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</row>
    <row r="30" spans="2:45" s="18" customFormat="1" x14ac:dyDescent="0.3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</row>
  </sheetData>
  <mergeCells count="2">
    <mergeCell ref="B2:X2"/>
    <mergeCell ref="Y2:AQ2"/>
  </mergeCells>
  <conditionalFormatting sqref="X6">
    <cfRule type="containsText" dxfId="77" priority="1" operator="containsText" text="Under Coverage">
      <formula>NOT(ISERROR(SEARCH("Under Coverage",X6)))</formula>
    </cfRule>
    <cfRule type="containsText" dxfId="76" priority="2" operator="containsText" text="Over Coverage">
      <formula>NOT(ISERROR(SEARCH("Over Coverage",X6)))</formula>
    </cfRule>
    <cfRule type="containsText" dxfId="75" priority="3" operator="containsText" text="Under Coverage">
      <formula>NOT(ISERROR(SEARCH("Under Coverage",X6)))</formula>
    </cfRule>
    <cfRule type="containsText" dxfId="74" priority="4" operator="containsText" text="OK">
      <formula>NOT(ISERROR(SEARCH("OK",X6)))</formula>
    </cfRule>
    <cfRule type="containsText" dxfId="73" priority="5" operator="containsText" text="Risk">
      <formula>NOT(ISERROR(SEARCH("Risk",X6)))</formula>
    </cfRule>
    <cfRule type="cellIs" dxfId="72" priority="17" operator="equal">
      <formula>"RISK"</formula>
    </cfRule>
    <cfRule type="cellIs" dxfId="71" priority="18" operator="equal">
      <formula>"OK"</formula>
    </cfRule>
  </conditionalFormatting>
  <conditionalFormatting sqref="A6:I6 A2:B2 Y2 A12:J18 AR2:XFD2 A1:XFD1 A7:XFD11 A19:XFD1048576 L12:XFD18 K6:XFD6 A3:XFD5">
    <cfRule type="expression" dxfId="70" priority="16">
      <formula>$J6="OK"</formula>
    </cfRule>
  </conditionalFormatting>
  <conditionalFormatting sqref="J6">
    <cfRule type="containsText" dxfId="69" priority="11" operator="containsText" text="Big Risk">
      <formula>NOT(ISERROR(SEARCH("Big Risk",J6)))</formula>
    </cfRule>
    <cfRule type="containsText" dxfId="68" priority="12" operator="containsText" text="Risk">
      <formula>NOT(ISERROR(SEARCH("Risk",J6)))</formula>
    </cfRule>
    <cfRule type="containsText" dxfId="67" priority="13" operator="containsText" text="OK">
      <formula>NOT(ISERROR(SEARCH("OK",J6)))</formula>
    </cfRule>
    <cfRule type="containsText" dxfId="66" priority="14" operator="containsText" text="Medio">
      <formula>NOT(ISERROR(SEARCH("Medio",J6)))</formula>
    </cfRule>
    <cfRule type="containsText" dxfId="65" priority="15" operator="containsText" text="risk">
      <formula>NOT(ISERROR(SEARCH("risk",J6)))</formula>
    </cfRule>
  </conditionalFormatting>
  <conditionalFormatting sqref="K12:K18">
    <cfRule type="expression" dxfId="64" priority="10">
      <formula>$J17="OK"</formula>
    </cfRule>
  </conditionalFormatting>
  <conditionalFormatting sqref="AH6">
    <cfRule type="containsText" dxfId="63" priority="6" operator="containsText" text="Big Risk">
      <formula>NOT(ISERROR(SEARCH("Big Risk",AH6)))</formula>
    </cfRule>
    <cfRule type="containsText" dxfId="62" priority="7" operator="containsText" text="OK">
      <formula>NOT(ISERROR(SEARCH("OK",AH6)))</formula>
    </cfRule>
    <cfRule type="containsText" dxfId="61" priority="8" operator="containsText" text="Risk">
      <formula>NOT(ISERROR(SEARCH("Risk",AH6)))</formula>
    </cfRule>
    <cfRule type="containsText" dxfId="60" priority="9" operator="containsText" text="Big Risk">
      <formula>NOT(ISERROR(SEARCH("Big Risk",AH6)))</formula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t a Material Status" xr:uid="{3A6EC4D4-8795-4813-8E64-56065206709C}">
          <x14:formula1>
            <xm:f>'0 - Guideline'!$HEB$9:$HEB$14</xm:f>
          </x14:formula1>
          <xm:sqref>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4616-830C-4837-8231-6B33551B8CAF}">
  <sheetPr>
    <tabColor rgb="FF92D050"/>
  </sheetPr>
  <dimension ref="A1:AS30"/>
  <sheetViews>
    <sheetView zoomScale="85" zoomScaleNormal="85" workbookViewId="0">
      <selection activeCell="I17" sqref="I17"/>
    </sheetView>
  </sheetViews>
  <sheetFormatPr defaultColWidth="9.1796875" defaultRowHeight="13" outlineLevelCol="1" x14ac:dyDescent="0.3"/>
  <cols>
    <col min="1" max="1" width="12.36328125" style="13" customWidth="1"/>
    <col min="2" max="2" width="23.54296875" style="13" bestFit="1" customWidth="1"/>
    <col min="3" max="3" width="35.54296875" style="13" hidden="1" customWidth="1" outlineLevel="1"/>
    <col min="4" max="4" width="14.1796875" style="13" hidden="1" customWidth="1" outlineLevel="1"/>
    <col min="5" max="5" width="20.7265625" style="13" hidden="1" customWidth="1" outlineLevel="1"/>
    <col min="6" max="6" width="7.7265625" style="13" bestFit="1" customWidth="1" collapsed="1"/>
    <col min="7" max="7" width="7.7265625" style="13" customWidth="1"/>
    <col min="8" max="8" width="15.6328125" style="13" customWidth="1"/>
    <col min="9" max="9" width="15.36328125" style="13" customWidth="1"/>
    <col min="10" max="10" width="12.7265625" style="13" bestFit="1" customWidth="1"/>
    <col min="11" max="11" width="18.08984375" style="13" customWidth="1"/>
    <col min="12" max="13" width="9.81640625" style="13" hidden="1" customWidth="1" outlineLevel="1"/>
    <col min="14" max="14" width="14.7265625" style="13" customWidth="1" collapsed="1"/>
    <col min="15" max="15" width="12.54296875" style="13" customWidth="1"/>
    <col min="16" max="16" width="13.453125" style="13" bestFit="1" customWidth="1"/>
    <col min="17" max="17" width="10.26953125" style="13" bestFit="1" customWidth="1"/>
    <col min="18" max="18" width="12.54296875" style="13" bestFit="1" customWidth="1"/>
    <col min="19" max="20" width="12.54296875" style="13" customWidth="1"/>
    <col min="21" max="21" width="10.1796875" style="13" customWidth="1"/>
    <col min="22" max="24" width="16" style="13" customWidth="1"/>
    <col min="25" max="25" width="14.81640625" style="13" bestFit="1" customWidth="1"/>
    <col min="26" max="26" width="35.54296875" style="13" hidden="1" customWidth="1" outlineLevel="1"/>
    <col min="27" max="27" width="15.08984375" style="13" hidden="1" customWidth="1" outlineLevel="1"/>
    <col min="28" max="28" width="20.7265625" style="13" hidden="1" customWidth="1" outlineLevel="1"/>
    <col min="29" max="29" width="7.7265625" style="13" bestFit="1" customWidth="1" collapsed="1"/>
    <col min="30" max="30" width="7.7265625" style="13" customWidth="1"/>
    <col min="31" max="31" width="9.90625" style="13" customWidth="1"/>
    <col min="32" max="32" width="16.26953125" style="13" customWidth="1"/>
    <col min="33" max="34" width="15.1796875" style="13" customWidth="1"/>
    <col min="35" max="36" width="9.81640625" style="13" hidden="1" customWidth="1" outlineLevel="1"/>
    <col min="37" max="37" width="11.7265625" style="13" hidden="1" customWidth="1" outlineLevel="1"/>
    <col min="38" max="38" width="9.26953125" style="13" bestFit="1" customWidth="1" collapsed="1"/>
    <col min="39" max="39" width="10.26953125" style="13" bestFit="1" customWidth="1"/>
    <col min="40" max="40" width="13.453125" style="13" bestFit="1" customWidth="1"/>
    <col min="41" max="41" width="10.26953125" style="13" bestFit="1" customWidth="1"/>
    <col min="42" max="43" width="10.26953125" style="13" customWidth="1"/>
    <col min="44" max="44" width="17.453125" style="13" customWidth="1"/>
    <col min="45" max="45" width="17.26953125" style="13" customWidth="1"/>
    <col min="46" max="16384" width="9.1796875" style="13"/>
  </cols>
  <sheetData>
    <row r="1" spans="1:45" ht="14.5" thickBot="1" x14ac:dyDescent="0.35">
      <c r="A1" s="69" t="s">
        <v>30</v>
      </c>
      <c r="B1" s="68" t="s">
        <v>32</v>
      </c>
      <c r="Y1" s="36"/>
    </row>
    <row r="2" spans="1:45" ht="25" customHeight="1" thickBot="1" x14ac:dyDescent="0.45">
      <c r="A2" s="86">
        <f ca="1">TODAY()</f>
        <v>44124</v>
      </c>
      <c r="B2" s="113" t="s">
        <v>94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5"/>
      <c r="Y2" s="116" t="s">
        <v>104</v>
      </c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8"/>
      <c r="AS2" s="14"/>
    </row>
    <row r="3" spans="1:45" s="17" customFormat="1" ht="60" customHeight="1" x14ac:dyDescent="0.3">
      <c r="A3" s="16" t="s">
        <v>65</v>
      </c>
      <c r="B3" s="52"/>
      <c r="C3" s="53" t="s">
        <v>19</v>
      </c>
      <c r="D3" s="53" t="s">
        <v>20</v>
      </c>
      <c r="E3" s="53" t="s">
        <v>20</v>
      </c>
      <c r="F3" s="54"/>
      <c r="G3" s="54"/>
      <c r="H3" s="53" t="s">
        <v>19</v>
      </c>
      <c r="I3" s="55" t="s">
        <v>19</v>
      </c>
      <c r="J3" s="54"/>
      <c r="K3" s="53" t="s">
        <v>19</v>
      </c>
      <c r="L3" s="54" t="s">
        <v>22</v>
      </c>
      <c r="M3" s="54" t="s">
        <v>22</v>
      </c>
      <c r="N3" s="54"/>
      <c r="O3" s="54"/>
      <c r="P3" s="53" t="s">
        <v>68</v>
      </c>
      <c r="Q3" s="54"/>
      <c r="R3" s="57" t="s">
        <v>29</v>
      </c>
      <c r="S3" s="53"/>
      <c r="T3" s="53"/>
      <c r="U3" s="53"/>
      <c r="V3" s="53"/>
      <c r="W3" s="53"/>
      <c r="X3" s="64"/>
      <c r="Y3" s="36"/>
      <c r="Z3" s="53" t="s">
        <v>19</v>
      </c>
      <c r="AA3" s="53" t="s">
        <v>20</v>
      </c>
      <c r="AB3" s="53" t="s">
        <v>20</v>
      </c>
      <c r="AC3" s="54"/>
      <c r="AD3" s="54"/>
      <c r="AE3" s="54"/>
      <c r="AF3" s="53" t="s">
        <v>19</v>
      </c>
      <c r="AG3" s="56" t="s">
        <v>19</v>
      </c>
      <c r="AH3" s="61"/>
      <c r="AI3" s="54" t="s">
        <v>22</v>
      </c>
      <c r="AJ3" s="54" t="s">
        <v>22</v>
      </c>
      <c r="AK3" s="54" t="s">
        <v>22</v>
      </c>
      <c r="AL3" s="54"/>
      <c r="AM3" s="54"/>
      <c r="AN3" s="54" t="s">
        <v>5</v>
      </c>
      <c r="AO3" s="54"/>
      <c r="AP3" s="54"/>
      <c r="AQ3" s="62"/>
    </row>
    <row r="4" spans="1:45" hidden="1" x14ac:dyDescent="0.3"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H4" s="13" t="s">
        <v>17</v>
      </c>
      <c r="I4" s="14" t="s">
        <v>18</v>
      </c>
      <c r="L4" s="13" t="s">
        <v>13</v>
      </c>
      <c r="M4" s="13" t="s">
        <v>14</v>
      </c>
      <c r="P4" s="13" t="s">
        <v>16</v>
      </c>
      <c r="V4" s="15"/>
      <c r="W4" s="15"/>
      <c r="X4" s="15"/>
      <c r="Z4" s="13" t="s">
        <v>9</v>
      </c>
      <c r="AA4" s="13" t="s">
        <v>10</v>
      </c>
      <c r="AB4" s="13" t="s">
        <v>11</v>
      </c>
      <c r="AC4" s="13" t="s">
        <v>12</v>
      </c>
      <c r="AF4" s="13" t="s">
        <v>17</v>
      </c>
      <c r="AG4" s="14" t="s">
        <v>18</v>
      </c>
      <c r="AH4" s="15"/>
      <c r="AI4" s="13" t="s">
        <v>13</v>
      </c>
      <c r="AJ4" s="13" t="s">
        <v>14</v>
      </c>
      <c r="AK4" s="13" t="s">
        <v>15</v>
      </c>
      <c r="AN4" s="13" t="s">
        <v>16</v>
      </c>
    </row>
    <row r="5" spans="1:45" ht="39" x14ac:dyDescent="0.3">
      <c r="B5" s="31" t="s">
        <v>71</v>
      </c>
      <c r="C5" s="33" t="s">
        <v>0</v>
      </c>
      <c r="D5" s="33" t="s">
        <v>74</v>
      </c>
      <c r="E5" s="33" t="s">
        <v>6</v>
      </c>
      <c r="F5" s="34" t="s">
        <v>66</v>
      </c>
      <c r="G5" s="34" t="s">
        <v>67</v>
      </c>
      <c r="H5" s="34" t="s">
        <v>72</v>
      </c>
      <c r="I5" s="31" t="s">
        <v>25</v>
      </c>
      <c r="J5" s="32" t="s">
        <v>102</v>
      </c>
      <c r="K5" s="31" t="s">
        <v>26</v>
      </c>
      <c r="L5" s="49" t="s">
        <v>87</v>
      </c>
      <c r="M5" s="49" t="s">
        <v>86</v>
      </c>
      <c r="N5" s="32" t="s">
        <v>27</v>
      </c>
      <c r="O5" s="35" t="s">
        <v>28</v>
      </c>
      <c r="P5" s="34" t="s">
        <v>88</v>
      </c>
      <c r="Q5" s="35" t="s">
        <v>28</v>
      </c>
      <c r="R5" s="47" t="s">
        <v>89</v>
      </c>
      <c r="S5" s="35" t="s">
        <v>31</v>
      </c>
      <c r="T5" s="51" t="s">
        <v>93</v>
      </c>
      <c r="U5" s="35" t="s">
        <v>46</v>
      </c>
      <c r="V5" s="35" t="s">
        <v>90</v>
      </c>
      <c r="W5" s="35" t="s">
        <v>105</v>
      </c>
      <c r="X5" s="35" t="s">
        <v>47</v>
      </c>
      <c r="Y5" s="34" t="s">
        <v>70</v>
      </c>
      <c r="Z5" s="33" t="s">
        <v>0</v>
      </c>
      <c r="AA5" s="33" t="s">
        <v>74</v>
      </c>
      <c r="AB5" s="33" t="s">
        <v>73</v>
      </c>
      <c r="AC5" s="35" t="s">
        <v>66</v>
      </c>
      <c r="AD5" s="67" t="s">
        <v>67</v>
      </c>
      <c r="AE5" s="67" t="s">
        <v>69</v>
      </c>
      <c r="AF5" s="67" t="s">
        <v>91</v>
      </c>
      <c r="AG5" s="31" t="s">
        <v>25</v>
      </c>
      <c r="AH5" s="32" t="s">
        <v>102</v>
      </c>
      <c r="AI5" s="33" t="s">
        <v>1</v>
      </c>
      <c r="AJ5" s="33" t="s">
        <v>2</v>
      </c>
      <c r="AK5" s="33" t="s">
        <v>3</v>
      </c>
      <c r="AL5" s="32" t="s">
        <v>21</v>
      </c>
      <c r="AM5" s="35" t="s">
        <v>31</v>
      </c>
      <c r="AN5" s="31" t="s">
        <v>4</v>
      </c>
      <c r="AO5" s="35" t="s">
        <v>31</v>
      </c>
      <c r="AP5" s="34" t="s">
        <v>75</v>
      </c>
      <c r="AQ5" s="35" t="s">
        <v>76</v>
      </c>
    </row>
    <row r="6" spans="1:45" s="18" customFormat="1" x14ac:dyDescent="0.35">
      <c r="B6" s="22" t="s">
        <v>7</v>
      </c>
      <c r="C6" s="23" t="s">
        <v>24</v>
      </c>
      <c r="D6" s="22">
        <v>10120850</v>
      </c>
      <c r="E6" s="23" t="s">
        <v>23</v>
      </c>
      <c r="F6" s="22">
        <v>200</v>
      </c>
      <c r="G6" s="22">
        <v>100</v>
      </c>
      <c r="H6" s="22">
        <v>14</v>
      </c>
      <c r="I6" s="22">
        <v>200</v>
      </c>
      <c r="J6" s="24" t="str">
        <f>IF(G6&lt;F6,"OK",IF(G6&lt;=F6*2,"Risk",IF(G6&gt;F6*2,"Big Risk")))</f>
        <v>OK</v>
      </c>
      <c r="K6" s="22" t="s">
        <v>95</v>
      </c>
      <c r="L6" s="22">
        <v>100</v>
      </c>
      <c r="M6" s="22">
        <v>500</v>
      </c>
      <c r="N6" s="24">
        <f>SUM(L6:M6)</f>
        <v>600</v>
      </c>
      <c r="O6" s="63">
        <f>N6/(F6/21)</f>
        <v>63</v>
      </c>
      <c r="P6" s="22">
        <v>150</v>
      </c>
      <c r="Q6" s="63">
        <f>(N6+P6)/(F6/21)</f>
        <v>78.75</v>
      </c>
      <c r="R6" s="27">
        <v>70</v>
      </c>
      <c r="S6" s="63">
        <f>(N6+P6+R6)/($F$6/21)</f>
        <v>86.1</v>
      </c>
      <c r="T6" s="28">
        <v>44097</v>
      </c>
      <c r="U6" s="29">
        <f>(T6+S6)</f>
        <v>44183.1</v>
      </c>
      <c r="V6" s="29">
        <f>$AQ6</f>
        <v>44162</v>
      </c>
      <c r="W6" s="63">
        <f>ROUNDDOWN(U6-V6,0)</f>
        <v>21</v>
      </c>
      <c r="X6" s="24" t="str">
        <f>IF(W6=21,"OK",IF(W6&lt;21,"Under Coverage","Over Coverage"))</f>
        <v>OK</v>
      </c>
      <c r="Y6" s="22" t="str">
        <f>B6</f>
        <v>EAV91182</v>
      </c>
      <c r="Z6" s="23" t="str">
        <f>C6</f>
        <v>IS POWERPACT B-FRAME 3P/4P + TMD UL + M</v>
      </c>
      <c r="AA6" s="22">
        <v>10063857</v>
      </c>
      <c r="AB6" s="23" t="s">
        <v>103</v>
      </c>
      <c r="AC6" s="22">
        <f>F6</f>
        <v>200</v>
      </c>
      <c r="AD6" s="22">
        <v>100</v>
      </c>
      <c r="AE6" s="22">
        <v>45</v>
      </c>
      <c r="AF6" s="22">
        <v>14</v>
      </c>
      <c r="AG6" s="22">
        <v>200</v>
      </c>
      <c r="AH6" s="24" t="str">
        <f>IF(AD6&lt;AC6,"OK",IF(AD6&lt;=AC6*2,"Risk",IF(AD6&gt;AC6*2,"Big Risk")))</f>
        <v>OK</v>
      </c>
      <c r="AI6" s="22">
        <v>0</v>
      </c>
      <c r="AJ6" s="22">
        <v>0</v>
      </c>
      <c r="AK6" s="22">
        <v>0</v>
      </c>
      <c r="AL6" s="24">
        <f>SUM(AI6:AK6)</f>
        <v>0</v>
      </c>
      <c r="AM6" s="63">
        <f>AL6/(AC6/21)</f>
        <v>0</v>
      </c>
      <c r="AN6" s="22">
        <v>100</v>
      </c>
      <c r="AO6" s="63">
        <f>(AL6+AN6)/(AC6/21)</f>
        <v>10.5</v>
      </c>
      <c r="AP6" s="29">
        <v>44117</v>
      </c>
      <c r="AQ6" s="29">
        <f>AP6+AE6</f>
        <v>44162</v>
      </c>
      <c r="AR6" s="19"/>
      <c r="AS6" s="19"/>
    </row>
    <row r="7" spans="1:45" s="18" customFormat="1" x14ac:dyDescent="0.3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5"/>
      <c r="T7" s="21"/>
      <c r="U7" s="26"/>
      <c r="V7" s="50"/>
      <c r="W7" s="50"/>
      <c r="X7" s="21"/>
      <c r="Y7" s="3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6"/>
      <c r="AQ7" s="26"/>
      <c r="AR7" s="19"/>
      <c r="AS7" s="19"/>
    </row>
    <row r="8" spans="1:45" s="18" customForma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</row>
    <row r="9" spans="1:45" s="18" customFormat="1" x14ac:dyDescent="0.3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1:45" s="18" customFormat="1" x14ac:dyDescent="0.3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0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5" s="18" customFormat="1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0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</row>
    <row r="12" spans="1:45" s="18" customFormat="1" x14ac:dyDescent="0.3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20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</row>
    <row r="13" spans="1:45" s="18" customFormat="1" x14ac:dyDescent="0.3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</row>
    <row r="14" spans="1:45" s="18" customFormat="1" x14ac:dyDescent="0.3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20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</row>
    <row r="15" spans="1:45" s="18" customFormat="1" x14ac:dyDescent="0.3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</row>
    <row r="16" spans="1:45" s="18" customFormat="1" x14ac:dyDescent="0.3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</row>
    <row r="17" spans="2:45" s="18" customFormat="1" x14ac:dyDescent="0.3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</row>
    <row r="18" spans="2:45" s="18" customFormat="1" x14ac:dyDescent="0.3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</row>
    <row r="19" spans="2:45" s="18" customFormat="1" x14ac:dyDescent="0.3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</row>
    <row r="20" spans="2:45" s="18" customFormat="1" x14ac:dyDescent="0.3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</row>
    <row r="21" spans="2:45" s="18" customFormat="1" x14ac:dyDescent="0.3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</row>
    <row r="22" spans="2:45" s="18" customFormat="1" x14ac:dyDescent="0.3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</row>
    <row r="23" spans="2:45" s="18" customFormat="1" x14ac:dyDescent="0.3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</row>
    <row r="24" spans="2:45" s="18" customFormat="1" x14ac:dyDescent="0.3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</row>
    <row r="25" spans="2:45" s="18" customFormat="1" x14ac:dyDescent="0.3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</row>
    <row r="26" spans="2:45" s="18" customFormat="1" x14ac:dyDescent="0.3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</row>
    <row r="27" spans="2:45" s="18" customFormat="1" x14ac:dyDescent="0.3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</row>
    <row r="28" spans="2:45" s="18" customFormat="1" x14ac:dyDescent="0.3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</row>
    <row r="29" spans="2:45" s="18" customFormat="1" x14ac:dyDescent="0.3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</row>
    <row r="30" spans="2:45" s="18" customFormat="1" x14ac:dyDescent="0.3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</row>
  </sheetData>
  <mergeCells count="2">
    <mergeCell ref="B2:X2"/>
    <mergeCell ref="Y2:AQ2"/>
  </mergeCells>
  <conditionalFormatting sqref="X6">
    <cfRule type="containsText" dxfId="59" priority="1" operator="containsText" text="Under Coverage">
      <formula>NOT(ISERROR(SEARCH("Under Coverage",X6)))</formula>
    </cfRule>
    <cfRule type="containsText" dxfId="58" priority="2" operator="containsText" text="Over Coverage">
      <formula>NOT(ISERROR(SEARCH("Over Coverage",X6)))</formula>
    </cfRule>
    <cfRule type="containsText" dxfId="57" priority="3" operator="containsText" text="Under Coverage">
      <formula>NOT(ISERROR(SEARCH("Under Coverage",X6)))</formula>
    </cfRule>
    <cfRule type="containsText" dxfId="56" priority="4" operator="containsText" text="OK">
      <formula>NOT(ISERROR(SEARCH("OK",X6)))</formula>
    </cfRule>
    <cfRule type="containsText" dxfId="55" priority="5" operator="containsText" text="Risk">
      <formula>NOT(ISERROR(SEARCH("Risk",X6)))</formula>
    </cfRule>
    <cfRule type="cellIs" dxfId="54" priority="17" operator="equal">
      <formula>"RISK"</formula>
    </cfRule>
    <cfRule type="cellIs" dxfId="53" priority="18" operator="equal">
      <formula>"OK"</formula>
    </cfRule>
  </conditionalFormatting>
  <conditionalFormatting sqref="A6:I6 A2:B2 Y2 A12:J18 AR2:XFD2 A1:XFD1 A7:XFD11 A19:XFD1048576 L12:XFD18 K6:XFD6 A3:XFD5">
    <cfRule type="expression" dxfId="52" priority="16">
      <formula>$J6="OK"</formula>
    </cfRule>
  </conditionalFormatting>
  <conditionalFormatting sqref="J6">
    <cfRule type="containsText" dxfId="51" priority="11" operator="containsText" text="Big Risk">
      <formula>NOT(ISERROR(SEARCH("Big Risk",J6)))</formula>
    </cfRule>
    <cfRule type="containsText" dxfId="50" priority="12" operator="containsText" text="Risk">
      <formula>NOT(ISERROR(SEARCH("Risk",J6)))</formula>
    </cfRule>
    <cfRule type="containsText" dxfId="49" priority="13" operator="containsText" text="OK">
      <formula>NOT(ISERROR(SEARCH("OK",J6)))</formula>
    </cfRule>
    <cfRule type="containsText" dxfId="48" priority="14" operator="containsText" text="Medio">
      <formula>NOT(ISERROR(SEARCH("Medio",J6)))</formula>
    </cfRule>
    <cfRule type="containsText" dxfId="47" priority="15" operator="containsText" text="risk">
      <formula>NOT(ISERROR(SEARCH("risk",J6)))</formula>
    </cfRule>
  </conditionalFormatting>
  <conditionalFormatting sqref="K12:K18">
    <cfRule type="expression" dxfId="46" priority="10">
      <formula>$J17="OK"</formula>
    </cfRule>
  </conditionalFormatting>
  <conditionalFormatting sqref="AH6">
    <cfRule type="containsText" dxfId="45" priority="6" operator="containsText" text="Big Risk">
      <formula>NOT(ISERROR(SEARCH("Big Risk",AH6)))</formula>
    </cfRule>
    <cfRule type="containsText" dxfId="44" priority="7" operator="containsText" text="OK">
      <formula>NOT(ISERROR(SEARCH("OK",AH6)))</formula>
    </cfRule>
    <cfRule type="containsText" dxfId="43" priority="8" operator="containsText" text="Risk">
      <formula>NOT(ISERROR(SEARCH("Risk",AH6)))</formula>
    </cfRule>
    <cfRule type="containsText" dxfId="42" priority="9" operator="containsText" text="Big Risk">
      <formula>NOT(ISERROR(SEARCH("Big Risk",AH6)))</formula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t a Material Status" xr:uid="{2A48A696-117B-4021-ABD0-250B50983CC3}">
          <x14:formula1>
            <xm:f>'0 - Guideline'!$HEB$9:$HEB$14</xm:f>
          </x14:formula1>
          <xm:sqref>K6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50B2-0F0F-42ED-9A6F-C05AFDB9111E}">
  <sheetPr>
    <tabColor rgb="FF00B050"/>
  </sheetPr>
  <dimension ref="A1:AS30"/>
  <sheetViews>
    <sheetView zoomScale="85" zoomScaleNormal="85" workbookViewId="0">
      <selection activeCell="A2" sqref="A2"/>
    </sheetView>
  </sheetViews>
  <sheetFormatPr defaultColWidth="9.1796875" defaultRowHeight="13" outlineLevelCol="1" x14ac:dyDescent="0.3"/>
  <cols>
    <col min="1" max="1" width="12.36328125" style="13" customWidth="1"/>
    <col min="2" max="2" width="23.54296875" style="13" bestFit="1" customWidth="1"/>
    <col min="3" max="3" width="35.54296875" style="13" hidden="1" customWidth="1" outlineLevel="1"/>
    <col min="4" max="4" width="14.1796875" style="13" hidden="1" customWidth="1" outlineLevel="1"/>
    <col min="5" max="5" width="20.7265625" style="13" hidden="1" customWidth="1" outlineLevel="1"/>
    <col min="6" max="6" width="7.7265625" style="13" bestFit="1" customWidth="1" collapsed="1"/>
    <col min="7" max="7" width="7.7265625" style="13" customWidth="1"/>
    <col min="8" max="8" width="15.6328125" style="13" customWidth="1"/>
    <col min="9" max="9" width="15.36328125" style="13" customWidth="1"/>
    <col min="10" max="10" width="12.7265625" style="13" bestFit="1" customWidth="1"/>
    <col min="11" max="11" width="18.08984375" style="13" customWidth="1"/>
    <col min="12" max="13" width="9.81640625" style="13" hidden="1" customWidth="1" outlineLevel="1"/>
    <col min="14" max="14" width="14.7265625" style="13" customWidth="1" collapsed="1"/>
    <col min="15" max="15" width="12.54296875" style="13" customWidth="1"/>
    <col min="16" max="16" width="13.453125" style="13" bestFit="1" customWidth="1"/>
    <col min="17" max="17" width="10.26953125" style="13" bestFit="1" customWidth="1"/>
    <col min="18" max="18" width="12.54296875" style="13" bestFit="1" customWidth="1"/>
    <col min="19" max="20" width="12.54296875" style="13" customWidth="1"/>
    <col min="21" max="21" width="10.1796875" style="13" customWidth="1"/>
    <col min="22" max="24" width="16" style="13" customWidth="1"/>
    <col min="25" max="25" width="14.81640625" style="13" bestFit="1" customWidth="1"/>
    <col min="26" max="26" width="35.54296875" style="13" hidden="1" customWidth="1" outlineLevel="1"/>
    <col min="27" max="27" width="15.08984375" style="13" hidden="1" customWidth="1" outlineLevel="1"/>
    <col min="28" max="28" width="20.7265625" style="13" hidden="1" customWidth="1" outlineLevel="1"/>
    <col min="29" max="29" width="7.7265625" style="13" bestFit="1" customWidth="1" collapsed="1"/>
    <col min="30" max="30" width="7.7265625" style="13" customWidth="1"/>
    <col min="31" max="31" width="9.90625" style="13" customWidth="1"/>
    <col min="32" max="32" width="16.26953125" style="13" customWidth="1"/>
    <col min="33" max="34" width="15.1796875" style="13" customWidth="1"/>
    <col min="35" max="36" width="9.81640625" style="13" hidden="1" customWidth="1" outlineLevel="1"/>
    <col min="37" max="37" width="11.7265625" style="13" hidden="1" customWidth="1" outlineLevel="1"/>
    <col min="38" max="38" width="9.26953125" style="13" bestFit="1" customWidth="1" collapsed="1"/>
    <col min="39" max="39" width="10.26953125" style="13" bestFit="1" customWidth="1"/>
    <col min="40" max="40" width="13.453125" style="13" bestFit="1" customWidth="1"/>
    <col min="41" max="41" width="10.26953125" style="13" bestFit="1" customWidth="1"/>
    <col min="42" max="43" width="10.26953125" style="13" customWidth="1"/>
    <col min="44" max="44" width="17.453125" style="13" customWidth="1"/>
    <col min="45" max="45" width="17.26953125" style="13" customWidth="1"/>
    <col min="46" max="16384" width="9.1796875" style="13"/>
  </cols>
  <sheetData>
    <row r="1" spans="1:45" ht="14.5" thickBot="1" x14ac:dyDescent="0.35">
      <c r="A1" s="69" t="s">
        <v>30</v>
      </c>
      <c r="B1" s="68" t="s">
        <v>32</v>
      </c>
      <c r="Y1" s="36"/>
    </row>
    <row r="2" spans="1:45" ht="25" customHeight="1" thickBot="1" x14ac:dyDescent="0.45">
      <c r="A2" s="70">
        <f ca="1">TODAY()</f>
        <v>44124</v>
      </c>
      <c r="B2" s="113" t="s">
        <v>94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5"/>
      <c r="Y2" s="116" t="s">
        <v>104</v>
      </c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8"/>
      <c r="AS2" s="14"/>
    </row>
    <row r="3" spans="1:45" s="17" customFormat="1" ht="60" customHeight="1" x14ac:dyDescent="0.3">
      <c r="A3" s="16" t="s">
        <v>65</v>
      </c>
      <c r="B3" s="52"/>
      <c r="C3" s="53" t="s">
        <v>19</v>
      </c>
      <c r="D3" s="53" t="s">
        <v>20</v>
      </c>
      <c r="E3" s="53" t="s">
        <v>20</v>
      </c>
      <c r="F3" s="54"/>
      <c r="G3" s="54"/>
      <c r="H3" s="53" t="s">
        <v>19</v>
      </c>
      <c r="I3" s="55" t="s">
        <v>19</v>
      </c>
      <c r="J3" s="54"/>
      <c r="K3" s="53" t="s">
        <v>19</v>
      </c>
      <c r="L3" s="54" t="s">
        <v>22</v>
      </c>
      <c r="M3" s="54" t="s">
        <v>22</v>
      </c>
      <c r="N3" s="54"/>
      <c r="O3" s="54"/>
      <c r="P3" s="53" t="s">
        <v>68</v>
      </c>
      <c r="Q3" s="54"/>
      <c r="R3" s="57" t="s">
        <v>29</v>
      </c>
      <c r="S3" s="53"/>
      <c r="T3" s="53"/>
      <c r="U3" s="53"/>
      <c r="V3" s="53"/>
      <c r="W3" s="53"/>
      <c r="X3" s="64"/>
      <c r="Y3" s="36"/>
      <c r="Z3" s="53" t="s">
        <v>19</v>
      </c>
      <c r="AA3" s="53" t="s">
        <v>20</v>
      </c>
      <c r="AB3" s="53" t="s">
        <v>20</v>
      </c>
      <c r="AC3" s="54"/>
      <c r="AD3" s="54"/>
      <c r="AE3" s="54"/>
      <c r="AF3" s="53" t="s">
        <v>19</v>
      </c>
      <c r="AG3" s="56" t="s">
        <v>19</v>
      </c>
      <c r="AH3" s="61"/>
      <c r="AI3" s="54" t="s">
        <v>22</v>
      </c>
      <c r="AJ3" s="54" t="s">
        <v>22</v>
      </c>
      <c r="AK3" s="54" t="s">
        <v>22</v>
      </c>
      <c r="AL3" s="54"/>
      <c r="AM3" s="54"/>
      <c r="AN3" s="54" t="s">
        <v>5</v>
      </c>
      <c r="AO3" s="54"/>
      <c r="AP3" s="54"/>
      <c r="AQ3" s="62"/>
    </row>
    <row r="4" spans="1:45" hidden="1" x14ac:dyDescent="0.3"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H4" s="13" t="s">
        <v>17</v>
      </c>
      <c r="I4" s="14" t="s">
        <v>18</v>
      </c>
      <c r="L4" s="13" t="s">
        <v>13</v>
      </c>
      <c r="M4" s="13" t="s">
        <v>14</v>
      </c>
      <c r="P4" s="13" t="s">
        <v>16</v>
      </c>
      <c r="V4" s="15"/>
      <c r="W4" s="15"/>
      <c r="X4" s="15"/>
      <c r="Z4" s="13" t="s">
        <v>9</v>
      </c>
      <c r="AA4" s="13" t="s">
        <v>10</v>
      </c>
      <c r="AB4" s="13" t="s">
        <v>11</v>
      </c>
      <c r="AC4" s="13" t="s">
        <v>12</v>
      </c>
      <c r="AF4" s="13" t="s">
        <v>17</v>
      </c>
      <c r="AG4" s="14" t="s">
        <v>18</v>
      </c>
      <c r="AH4" s="15"/>
      <c r="AI4" s="13" t="s">
        <v>13</v>
      </c>
      <c r="AJ4" s="13" t="s">
        <v>14</v>
      </c>
      <c r="AK4" s="13" t="s">
        <v>15</v>
      </c>
      <c r="AN4" s="13" t="s">
        <v>16</v>
      </c>
    </row>
    <row r="5" spans="1:45" ht="39" x14ac:dyDescent="0.3">
      <c r="B5" s="31" t="s">
        <v>71</v>
      </c>
      <c r="C5" s="33" t="s">
        <v>0</v>
      </c>
      <c r="D5" s="33" t="s">
        <v>74</v>
      </c>
      <c r="E5" s="33" t="s">
        <v>6</v>
      </c>
      <c r="F5" s="34" t="s">
        <v>66</v>
      </c>
      <c r="G5" s="34" t="s">
        <v>67</v>
      </c>
      <c r="H5" s="34" t="s">
        <v>72</v>
      </c>
      <c r="I5" s="31" t="s">
        <v>25</v>
      </c>
      <c r="J5" s="32" t="s">
        <v>102</v>
      </c>
      <c r="K5" s="31" t="s">
        <v>26</v>
      </c>
      <c r="L5" s="49" t="s">
        <v>87</v>
      </c>
      <c r="M5" s="49" t="s">
        <v>86</v>
      </c>
      <c r="N5" s="32" t="s">
        <v>27</v>
      </c>
      <c r="O5" s="35" t="s">
        <v>28</v>
      </c>
      <c r="P5" s="34" t="s">
        <v>88</v>
      </c>
      <c r="Q5" s="35" t="s">
        <v>28</v>
      </c>
      <c r="R5" s="47" t="s">
        <v>89</v>
      </c>
      <c r="S5" s="35" t="s">
        <v>31</v>
      </c>
      <c r="T5" s="51" t="s">
        <v>93</v>
      </c>
      <c r="U5" s="35" t="s">
        <v>46</v>
      </c>
      <c r="V5" s="35" t="s">
        <v>90</v>
      </c>
      <c r="W5" s="35" t="s">
        <v>105</v>
      </c>
      <c r="X5" s="35" t="s">
        <v>47</v>
      </c>
      <c r="Y5" s="34" t="s">
        <v>70</v>
      </c>
      <c r="Z5" s="33" t="s">
        <v>0</v>
      </c>
      <c r="AA5" s="33" t="s">
        <v>74</v>
      </c>
      <c r="AB5" s="33" t="s">
        <v>73</v>
      </c>
      <c r="AC5" s="35" t="s">
        <v>66</v>
      </c>
      <c r="AD5" s="67" t="s">
        <v>67</v>
      </c>
      <c r="AE5" s="67" t="s">
        <v>69</v>
      </c>
      <c r="AF5" s="67" t="s">
        <v>91</v>
      </c>
      <c r="AG5" s="31" t="s">
        <v>25</v>
      </c>
      <c r="AH5" s="32" t="s">
        <v>102</v>
      </c>
      <c r="AI5" s="33" t="s">
        <v>1</v>
      </c>
      <c r="AJ5" s="33" t="s">
        <v>2</v>
      </c>
      <c r="AK5" s="33" t="s">
        <v>3</v>
      </c>
      <c r="AL5" s="32" t="s">
        <v>21</v>
      </c>
      <c r="AM5" s="35" t="s">
        <v>31</v>
      </c>
      <c r="AN5" s="31" t="s">
        <v>4</v>
      </c>
      <c r="AO5" s="35" t="s">
        <v>31</v>
      </c>
      <c r="AP5" s="34" t="s">
        <v>75</v>
      </c>
      <c r="AQ5" s="35" t="s">
        <v>76</v>
      </c>
    </row>
    <row r="6" spans="1:45" s="18" customFormat="1" x14ac:dyDescent="0.35">
      <c r="B6" s="22" t="s">
        <v>7</v>
      </c>
      <c r="C6" s="23" t="s">
        <v>24</v>
      </c>
      <c r="D6" s="22">
        <v>10120850</v>
      </c>
      <c r="E6" s="23" t="s">
        <v>23</v>
      </c>
      <c r="F6" s="22">
        <v>200</v>
      </c>
      <c r="G6" s="22">
        <v>100</v>
      </c>
      <c r="H6" s="22">
        <v>14</v>
      </c>
      <c r="I6" s="22">
        <v>200</v>
      </c>
      <c r="J6" s="24" t="str">
        <f>IF(G6&lt;F6,"OK",IF(G6&lt;=F6*2,"Risk",IF(G6&gt;F6*2,"Big Risk")))</f>
        <v>OK</v>
      </c>
      <c r="K6" s="22" t="s">
        <v>95</v>
      </c>
      <c r="L6" s="22">
        <v>100</v>
      </c>
      <c r="M6" s="22">
        <v>500</v>
      </c>
      <c r="N6" s="24">
        <f>SUM(L6:M6)</f>
        <v>600</v>
      </c>
      <c r="O6" s="63">
        <f>N6/(F6/21)</f>
        <v>63</v>
      </c>
      <c r="P6" s="22">
        <v>150</v>
      </c>
      <c r="Q6" s="63">
        <f>(N6+P6)/(F6/21)</f>
        <v>78.75</v>
      </c>
      <c r="R6" s="27">
        <v>70</v>
      </c>
      <c r="S6" s="63">
        <f>(N6+P6+R6)/($F$6/21)</f>
        <v>86.1</v>
      </c>
      <c r="T6" s="28">
        <v>44097</v>
      </c>
      <c r="U6" s="29">
        <f>(T6+S6)</f>
        <v>44183.1</v>
      </c>
      <c r="V6" s="29">
        <f>$AQ6</f>
        <v>44162</v>
      </c>
      <c r="W6" s="63">
        <f>ROUNDDOWN(U6-V6,0)</f>
        <v>21</v>
      </c>
      <c r="X6" s="24" t="str">
        <f>IF(W6=21,"OK",IF(W6&lt;21,"Under Coverage","Over Coverage"))</f>
        <v>OK</v>
      </c>
      <c r="Y6" s="22" t="str">
        <f>B6</f>
        <v>EAV91182</v>
      </c>
      <c r="Z6" s="23" t="str">
        <f>C6</f>
        <v>IS POWERPACT B-FRAME 3P/4P + TMD UL + M</v>
      </c>
      <c r="AA6" s="22">
        <v>10063857</v>
      </c>
      <c r="AB6" s="23" t="s">
        <v>103</v>
      </c>
      <c r="AC6" s="22">
        <f>F6</f>
        <v>200</v>
      </c>
      <c r="AD6" s="22">
        <v>100</v>
      </c>
      <c r="AE6" s="22">
        <v>45</v>
      </c>
      <c r="AF6" s="22">
        <v>14</v>
      </c>
      <c r="AG6" s="22">
        <v>200</v>
      </c>
      <c r="AH6" s="24" t="str">
        <f>IF(AD6&lt;AC6,"OK",IF(AD6&lt;=AC6*2,"Risk",IF(AD6&gt;AC6*2,"Big Risk")))</f>
        <v>OK</v>
      </c>
      <c r="AI6" s="22">
        <v>0</v>
      </c>
      <c r="AJ6" s="22">
        <v>0</v>
      </c>
      <c r="AK6" s="22">
        <v>0</v>
      </c>
      <c r="AL6" s="24">
        <f>SUM(AI6:AK6)</f>
        <v>0</v>
      </c>
      <c r="AM6" s="63">
        <f>AL6/(AC6/21)</f>
        <v>0</v>
      </c>
      <c r="AN6" s="22">
        <v>100</v>
      </c>
      <c r="AO6" s="63">
        <f>(AL6+AN6)/(AC6/21)</f>
        <v>10.5</v>
      </c>
      <c r="AP6" s="29">
        <v>44117</v>
      </c>
      <c r="AQ6" s="29">
        <f>AP6+AE6</f>
        <v>44162</v>
      </c>
      <c r="AR6" s="19"/>
      <c r="AS6" s="19"/>
    </row>
    <row r="7" spans="1:45" s="18" customFormat="1" x14ac:dyDescent="0.3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5"/>
      <c r="T7" s="21"/>
      <c r="U7" s="26"/>
      <c r="V7" s="50"/>
      <c r="W7" s="50"/>
      <c r="X7" s="21"/>
      <c r="Y7" s="3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6"/>
      <c r="AQ7" s="26"/>
      <c r="AR7" s="19"/>
      <c r="AS7" s="19"/>
    </row>
    <row r="8" spans="1:45" s="18" customForma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</row>
    <row r="9" spans="1:45" s="18" customFormat="1" x14ac:dyDescent="0.3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1:45" s="18" customFormat="1" x14ac:dyDescent="0.3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0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5" s="18" customFormat="1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0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</row>
    <row r="12" spans="1:45" s="18" customFormat="1" x14ac:dyDescent="0.3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20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</row>
    <row r="13" spans="1:45" s="18" customFormat="1" x14ac:dyDescent="0.3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</row>
    <row r="14" spans="1:45" s="18" customFormat="1" x14ac:dyDescent="0.3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20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</row>
    <row r="15" spans="1:45" s="18" customFormat="1" x14ac:dyDescent="0.3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</row>
    <row r="16" spans="1:45" s="18" customFormat="1" x14ac:dyDescent="0.3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</row>
    <row r="17" spans="2:45" s="18" customFormat="1" x14ac:dyDescent="0.3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</row>
    <row r="18" spans="2:45" s="18" customFormat="1" x14ac:dyDescent="0.3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</row>
    <row r="19" spans="2:45" s="18" customFormat="1" x14ac:dyDescent="0.3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</row>
    <row r="20" spans="2:45" s="18" customFormat="1" x14ac:dyDescent="0.3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</row>
    <row r="21" spans="2:45" s="18" customFormat="1" x14ac:dyDescent="0.3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</row>
    <row r="22" spans="2:45" s="18" customFormat="1" x14ac:dyDescent="0.3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</row>
    <row r="23" spans="2:45" s="18" customFormat="1" x14ac:dyDescent="0.3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</row>
    <row r="24" spans="2:45" s="18" customFormat="1" x14ac:dyDescent="0.3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</row>
    <row r="25" spans="2:45" s="18" customFormat="1" x14ac:dyDescent="0.3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</row>
    <row r="26" spans="2:45" s="18" customFormat="1" x14ac:dyDescent="0.3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</row>
    <row r="27" spans="2:45" s="18" customFormat="1" x14ac:dyDescent="0.3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</row>
    <row r="28" spans="2:45" s="18" customFormat="1" x14ac:dyDescent="0.3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</row>
    <row r="29" spans="2:45" s="18" customFormat="1" x14ac:dyDescent="0.3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</row>
    <row r="30" spans="2:45" s="18" customFormat="1" x14ac:dyDescent="0.3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</row>
  </sheetData>
  <mergeCells count="2">
    <mergeCell ref="B2:X2"/>
    <mergeCell ref="Y2:AQ2"/>
  </mergeCells>
  <conditionalFormatting sqref="X6">
    <cfRule type="containsText" dxfId="41" priority="1" operator="containsText" text="Under Coverage">
      <formula>NOT(ISERROR(SEARCH("Under Coverage",X6)))</formula>
    </cfRule>
    <cfRule type="containsText" dxfId="40" priority="2" operator="containsText" text="Over Coverage">
      <formula>NOT(ISERROR(SEARCH("Over Coverage",X6)))</formula>
    </cfRule>
    <cfRule type="containsText" dxfId="39" priority="3" operator="containsText" text="Under Coverage">
      <formula>NOT(ISERROR(SEARCH("Under Coverage",X6)))</formula>
    </cfRule>
    <cfRule type="containsText" dxfId="38" priority="4" operator="containsText" text="OK">
      <formula>NOT(ISERROR(SEARCH("OK",X6)))</formula>
    </cfRule>
    <cfRule type="containsText" dxfId="37" priority="5" operator="containsText" text="Risk">
      <formula>NOT(ISERROR(SEARCH("Risk",X6)))</formula>
    </cfRule>
    <cfRule type="cellIs" dxfId="36" priority="17" operator="equal">
      <formula>"RISK"</formula>
    </cfRule>
    <cfRule type="cellIs" dxfId="35" priority="18" operator="equal">
      <formula>"OK"</formula>
    </cfRule>
  </conditionalFormatting>
  <conditionalFormatting sqref="A6:I6 A2:B2 Y2 A12:J18 AR2:XFD2 A1:XFD1 A7:XFD11 A19:XFD1048576 L12:XFD18 K6:XFD6 A3:XFD5">
    <cfRule type="expression" dxfId="34" priority="16">
      <formula>$J6="OK"</formula>
    </cfRule>
  </conditionalFormatting>
  <conditionalFormatting sqref="J6">
    <cfRule type="containsText" dxfId="33" priority="11" operator="containsText" text="Big Risk">
      <formula>NOT(ISERROR(SEARCH("Big Risk",J6)))</formula>
    </cfRule>
    <cfRule type="containsText" dxfId="32" priority="12" operator="containsText" text="Risk">
      <formula>NOT(ISERROR(SEARCH("Risk",J6)))</formula>
    </cfRule>
    <cfRule type="containsText" dxfId="31" priority="13" operator="containsText" text="OK">
      <formula>NOT(ISERROR(SEARCH("OK",J6)))</formula>
    </cfRule>
    <cfRule type="containsText" dxfId="30" priority="14" operator="containsText" text="Medio">
      <formula>NOT(ISERROR(SEARCH("Medio",J6)))</formula>
    </cfRule>
    <cfRule type="containsText" dxfId="29" priority="15" operator="containsText" text="risk">
      <formula>NOT(ISERROR(SEARCH("risk",J6)))</formula>
    </cfRule>
  </conditionalFormatting>
  <conditionalFormatting sqref="K12:K18">
    <cfRule type="expression" dxfId="28" priority="10">
      <formula>$J17="OK"</formula>
    </cfRule>
  </conditionalFormatting>
  <conditionalFormatting sqref="AH6">
    <cfRule type="containsText" dxfId="27" priority="6" operator="containsText" text="Big Risk">
      <formula>NOT(ISERROR(SEARCH("Big Risk",AH6)))</formula>
    </cfRule>
    <cfRule type="containsText" dxfId="26" priority="7" operator="containsText" text="OK">
      <formula>NOT(ISERROR(SEARCH("OK",AH6)))</formula>
    </cfRule>
    <cfRule type="containsText" dxfId="25" priority="8" operator="containsText" text="Risk">
      <formula>NOT(ISERROR(SEARCH("Risk",AH6)))</formula>
    </cfRule>
    <cfRule type="containsText" dxfId="24" priority="9" operator="containsText" text="Big Risk">
      <formula>NOT(ISERROR(SEARCH("Big Risk",AH6)))</formula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t a Material Status" xr:uid="{D7085C92-FBE7-444B-813D-29090EE1D129}">
          <x14:formula1>
            <xm:f>'0 - Guideline'!$HEB$9:$HEB$14</xm:f>
          </x14:formula1>
          <xm:sqref>K6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66D3-C325-4F13-8623-76E1B6810E47}">
  <sheetPr>
    <tabColor rgb="FF00B0F0"/>
  </sheetPr>
  <dimension ref="A1:AS30"/>
  <sheetViews>
    <sheetView zoomScale="85" zoomScaleNormal="85" workbookViewId="0">
      <selection activeCell="A2" sqref="A2"/>
    </sheetView>
  </sheetViews>
  <sheetFormatPr defaultColWidth="9.1796875" defaultRowHeight="13" outlineLevelCol="1" x14ac:dyDescent="0.3"/>
  <cols>
    <col min="1" max="1" width="12.36328125" style="13" customWidth="1"/>
    <col min="2" max="2" width="23.54296875" style="13" bestFit="1" customWidth="1"/>
    <col min="3" max="3" width="35.54296875" style="13" hidden="1" customWidth="1" outlineLevel="1"/>
    <col min="4" max="4" width="14.1796875" style="13" hidden="1" customWidth="1" outlineLevel="1"/>
    <col min="5" max="5" width="20.7265625" style="13" hidden="1" customWidth="1" outlineLevel="1"/>
    <col min="6" max="6" width="7.7265625" style="13" bestFit="1" customWidth="1" collapsed="1"/>
    <col min="7" max="7" width="7.7265625" style="13" customWidth="1"/>
    <col min="8" max="8" width="15.6328125" style="13" customWidth="1"/>
    <col min="9" max="9" width="15.36328125" style="13" customWidth="1"/>
    <col min="10" max="10" width="12.7265625" style="13" bestFit="1" customWidth="1"/>
    <col min="11" max="11" width="18.08984375" style="13" customWidth="1"/>
    <col min="12" max="13" width="9.81640625" style="13" hidden="1" customWidth="1" outlineLevel="1"/>
    <col min="14" max="14" width="14.7265625" style="13" customWidth="1" collapsed="1"/>
    <col min="15" max="15" width="12.54296875" style="13" customWidth="1"/>
    <col min="16" max="16" width="13.453125" style="13" bestFit="1" customWidth="1"/>
    <col min="17" max="17" width="10.26953125" style="13" bestFit="1" customWidth="1"/>
    <col min="18" max="18" width="12.54296875" style="13" bestFit="1" customWidth="1"/>
    <col min="19" max="20" width="12.54296875" style="13" customWidth="1"/>
    <col min="21" max="21" width="10.1796875" style="13" customWidth="1"/>
    <col min="22" max="24" width="16" style="13" customWidth="1"/>
    <col min="25" max="25" width="14.81640625" style="13" bestFit="1" customWidth="1"/>
    <col min="26" max="26" width="35.54296875" style="13" hidden="1" customWidth="1" outlineLevel="1"/>
    <col min="27" max="27" width="15.08984375" style="13" hidden="1" customWidth="1" outlineLevel="1"/>
    <col min="28" max="28" width="20.7265625" style="13" hidden="1" customWidth="1" outlineLevel="1"/>
    <col min="29" max="29" width="7.7265625" style="13" bestFit="1" customWidth="1" collapsed="1"/>
    <col min="30" max="30" width="7.7265625" style="13" customWidth="1"/>
    <col min="31" max="31" width="9.90625" style="13" customWidth="1"/>
    <col min="32" max="32" width="16.26953125" style="13" customWidth="1"/>
    <col min="33" max="34" width="15.1796875" style="13" customWidth="1"/>
    <col min="35" max="36" width="9.81640625" style="13" hidden="1" customWidth="1" outlineLevel="1"/>
    <col min="37" max="37" width="11.7265625" style="13" hidden="1" customWidth="1" outlineLevel="1"/>
    <col min="38" max="38" width="9.26953125" style="13" bestFit="1" customWidth="1" collapsed="1"/>
    <col min="39" max="39" width="10.26953125" style="13" bestFit="1" customWidth="1"/>
    <col min="40" max="40" width="13.453125" style="13" bestFit="1" customWidth="1"/>
    <col min="41" max="41" width="10.26953125" style="13" bestFit="1" customWidth="1"/>
    <col min="42" max="43" width="10.26953125" style="13" customWidth="1"/>
    <col min="44" max="44" width="17.453125" style="13" customWidth="1"/>
    <col min="45" max="45" width="17.26953125" style="13" customWidth="1"/>
    <col min="46" max="16384" width="9.1796875" style="13"/>
  </cols>
  <sheetData>
    <row r="1" spans="1:45" ht="14.5" thickBot="1" x14ac:dyDescent="0.35">
      <c r="A1" s="69" t="s">
        <v>30</v>
      </c>
      <c r="B1" s="68" t="s">
        <v>32</v>
      </c>
      <c r="Y1" s="36"/>
    </row>
    <row r="2" spans="1:45" ht="25" customHeight="1" thickBot="1" x14ac:dyDescent="0.45">
      <c r="A2" s="70">
        <f ca="1">TODAY()</f>
        <v>44124</v>
      </c>
      <c r="B2" s="113" t="s">
        <v>94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5"/>
      <c r="Y2" s="116" t="s">
        <v>104</v>
      </c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8"/>
      <c r="AS2" s="14"/>
    </row>
    <row r="3" spans="1:45" s="17" customFormat="1" ht="60" customHeight="1" x14ac:dyDescent="0.3">
      <c r="A3" s="16" t="s">
        <v>65</v>
      </c>
      <c r="B3" s="52"/>
      <c r="C3" s="53" t="s">
        <v>19</v>
      </c>
      <c r="D3" s="53" t="s">
        <v>20</v>
      </c>
      <c r="E3" s="53" t="s">
        <v>20</v>
      </c>
      <c r="F3" s="54"/>
      <c r="G3" s="54"/>
      <c r="H3" s="53" t="s">
        <v>19</v>
      </c>
      <c r="I3" s="55" t="s">
        <v>19</v>
      </c>
      <c r="J3" s="54"/>
      <c r="K3" s="53" t="s">
        <v>19</v>
      </c>
      <c r="L3" s="54" t="s">
        <v>22</v>
      </c>
      <c r="M3" s="54" t="s">
        <v>22</v>
      </c>
      <c r="N3" s="54"/>
      <c r="O3" s="54"/>
      <c r="P3" s="53" t="s">
        <v>68</v>
      </c>
      <c r="Q3" s="54"/>
      <c r="R3" s="57" t="s">
        <v>29</v>
      </c>
      <c r="S3" s="53"/>
      <c r="T3" s="53"/>
      <c r="U3" s="53"/>
      <c r="V3" s="53"/>
      <c r="W3" s="53"/>
      <c r="X3" s="64"/>
      <c r="Y3" s="36"/>
      <c r="Z3" s="53" t="s">
        <v>19</v>
      </c>
      <c r="AA3" s="53" t="s">
        <v>20</v>
      </c>
      <c r="AB3" s="53" t="s">
        <v>20</v>
      </c>
      <c r="AC3" s="54"/>
      <c r="AD3" s="54"/>
      <c r="AE3" s="54"/>
      <c r="AF3" s="53" t="s">
        <v>19</v>
      </c>
      <c r="AG3" s="56" t="s">
        <v>19</v>
      </c>
      <c r="AH3" s="61"/>
      <c r="AI3" s="54" t="s">
        <v>22</v>
      </c>
      <c r="AJ3" s="54" t="s">
        <v>22</v>
      </c>
      <c r="AK3" s="54" t="s">
        <v>22</v>
      </c>
      <c r="AL3" s="54"/>
      <c r="AM3" s="54"/>
      <c r="AN3" s="54" t="s">
        <v>5</v>
      </c>
      <c r="AO3" s="54"/>
      <c r="AP3" s="54"/>
      <c r="AQ3" s="62"/>
    </row>
    <row r="4" spans="1:45" hidden="1" x14ac:dyDescent="0.3"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H4" s="13" t="s">
        <v>17</v>
      </c>
      <c r="I4" s="14" t="s">
        <v>18</v>
      </c>
      <c r="L4" s="13" t="s">
        <v>13</v>
      </c>
      <c r="M4" s="13" t="s">
        <v>14</v>
      </c>
      <c r="P4" s="13" t="s">
        <v>16</v>
      </c>
      <c r="V4" s="15"/>
      <c r="W4" s="15"/>
      <c r="X4" s="15"/>
      <c r="Z4" s="13" t="s">
        <v>9</v>
      </c>
      <c r="AA4" s="13" t="s">
        <v>10</v>
      </c>
      <c r="AB4" s="13" t="s">
        <v>11</v>
      </c>
      <c r="AC4" s="13" t="s">
        <v>12</v>
      </c>
      <c r="AF4" s="13" t="s">
        <v>17</v>
      </c>
      <c r="AG4" s="14" t="s">
        <v>18</v>
      </c>
      <c r="AH4" s="15"/>
      <c r="AI4" s="13" t="s">
        <v>13</v>
      </c>
      <c r="AJ4" s="13" t="s">
        <v>14</v>
      </c>
      <c r="AK4" s="13" t="s">
        <v>15</v>
      </c>
      <c r="AN4" s="13" t="s">
        <v>16</v>
      </c>
    </row>
    <row r="5" spans="1:45" ht="39" x14ac:dyDescent="0.3">
      <c r="B5" s="31" t="s">
        <v>71</v>
      </c>
      <c r="C5" s="33" t="s">
        <v>0</v>
      </c>
      <c r="D5" s="33" t="s">
        <v>74</v>
      </c>
      <c r="E5" s="33" t="s">
        <v>6</v>
      </c>
      <c r="F5" s="34" t="s">
        <v>66</v>
      </c>
      <c r="G5" s="34" t="s">
        <v>67</v>
      </c>
      <c r="H5" s="34" t="s">
        <v>72</v>
      </c>
      <c r="I5" s="31" t="s">
        <v>25</v>
      </c>
      <c r="J5" s="32" t="s">
        <v>102</v>
      </c>
      <c r="K5" s="31" t="s">
        <v>26</v>
      </c>
      <c r="L5" s="49" t="s">
        <v>87</v>
      </c>
      <c r="M5" s="49" t="s">
        <v>86</v>
      </c>
      <c r="N5" s="32" t="s">
        <v>27</v>
      </c>
      <c r="O5" s="35" t="s">
        <v>28</v>
      </c>
      <c r="P5" s="34" t="s">
        <v>88</v>
      </c>
      <c r="Q5" s="35" t="s">
        <v>28</v>
      </c>
      <c r="R5" s="47" t="s">
        <v>89</v>
      </c>
      <c r="S5" s="35" t="s">
        <v>31</v>
      </c>
      <c r="T5" s="51" t="s">
        <v>93</v>
      </c>
      <c r="U5" s="35" t="s">
        <v>46</v>
      </c>
      <c r="V5" s="35" t="s">
        <v>90</v>
      </c>
      <c r="W5" s="35" t="s">
        <v>105</v>
      </c>
      <c r="X5" s="35" t="s">
        <v>47</v>
      </c>
      <c r="Y5" s="34" t="s">
        <v>70</v>
      </c>
      <c r="Z5" s="33" t="s">
        <v>0</v>
      </c>
      <c r="AA5" s="33" t="s">
        <v>74</v>
      </c>
      <c r="AB5" s="33" t="s">
        <v>73</v>
      </c>
      <c r="AC5" s="35" t="s">
        <v>66</v>
      </c>
      <c r="AD5" s="67" t="s">
        <v>67</v>
      </c>
      <c r="AE5" s="67" t="s">
        <v>69</v>
      </c>
      <c r="AF5" s="67" t="s">
        <v>91</v>
      </c>
      <c r="AG5" s="31" t="s">
        <v>25</v>
      </c>
      <c r="AH5" s="32" t="s">
        <v>102</v>
      </c>
      <c r="AI5" s="33" t="s">
        <v>1</v>
      </c>
      <c r="AJ5" s="33" t="s">
        <v>2</v>
      </c>
      <c r="AK5" s="33" t="s">
        <v>3</v>
      </c>
      <c r="AL5" s="32" t="s">
        <v>21</v>
      </c>
      <c r="AM5" s="35" t="s">
        <v>31</v>
      </c>
      <c r="AN5" s="31" t="s">
        <v>4</v>
      </c>
      <c r="AO5" s="35" t="s">
        <v>31</v>
      </c>
      <c r="AP5" s="34" t="s">
        <v>75</v>
      </c>
      <c r="AQ5" s="35" t="s">
        <v>76</v>
      </c>
    </row>
    <row r="6" spans="1:45" s="18" customFormat="1" x14ac:dyDescent="0.35">
      <c r="B6" s="22" t="s">
        <v>7</v>
      </c>
      <c r="C6" s="23" t="s">
        <v>24</v>
      </c>
      <c r="D6" s="22">
        <v>10120850</v>
      </c>
      <c r="E6" s="23" t="s">
        <v>23</v>
      </c>
      <c r="F6" s="22">
        <v>200</v>
      </c>
      <c r="G6" s="22">
        <v>100</v>
      </c>
      <c r="H6" s="22">
        <v>14</v>
      </c>
      <c r="I6" s="22">
        <v>200</v>
      </c>
      <c r="J6" s="24" t="str">
        <f>IF(G6&lt;F6,"OK",IF(G6&lt;=F6*2,"Risk",IF(G6&gt;F6*2,"Big Risk")))</f>
        <v>OK</v>
      </c>
      <c r="K6" s="22" t="s">
        <v>95</v>
      </c>
      <c r="L6" s="22">
        <v>100</v>
      </c>
      <c r="M6" s="22">
        <v>500</v>
      </c>
      <c r="N6" s="24">
        <f>SUM(L6:M6)</f>
        <v>600</v>
      </c>
      <c r="O6" s="63">
        <f>N6/(F6/21)</f>
        <v>63</v>
      </c>
      <c r="P6" s="22">
        <v>150</v>
      </c>
      <c r="Q6" s="63">
        <f>(N6+P6)/(F6/21)</f>
        <v>78.75</v>
      </c>
      <c r="R6" s="27">
        <v>70</v>
      </c>
      <c r="S6" s="63">
        <f>(N6+P6+R6)/($F$6/21)</f>
        <v>86.1</v>
      </c>
      <c r="T6" s="28">
        <v>44097</v>
      </c>
      <c r="U6" s="29">
        <f>(T6+S6)</f>
        <v>44183.1</v>
      </c>
      <c r="V6" s="29">
        <f>$AQ6</f>
        <v>44162</v>
      </c>
      <c r="W6" s="63">
        <f>ROUNDDOWN(U6-V6,0)</f>
        <v>21</v>
      </c>
      <c r="X6" s="24" t="str">
        <f>IF(W6=21,"OK",IF(W6&lt;21,"Under Coverage","Over Coverage"))</f>
        <v>OK</v>
      </c>
      <c r="Y6" s="22" t="str">
        <f>B6</f>
        <v>EAV91182</v>
      </c>
      <c r="Z6" s="23" t="str">
        <f>C6</f>
        <v>IS POWERPACT B-FRAME 3P/4P + TMD UL + M</v>
      </c>
      <c r="AA6" s="22">
        <v>10063857</v>
      </c>
      <c r="AB6" s="23" t="s">
        <v>103</v>
      </c>
      <c r="AC6" s="22">
        <f>F6</f>
        <v>200</v>
      </c>
      <c r="AD6" s="22">
        <v>100</v>
      </c>
      <c r="AE6" s="22">
        <v>45</v>
      </c>
      <c r="AF6" s="22">
        <v>14</v>
      </c>
      <c r="AG6" s="22">
        <v>200</v>
      </c>
      <c r="AH6" s="24" t="str">
        <f>IF(AD6&lt;AC6,"OK",IF(AD6&lt;=AC6*2,"Risk",IF(AD6&gt;AC6*2,"Big Risk")))</f>
        <v>OK</v>
      </c>
      <c r="AI6" s="22">
        <v>0</v>
      </c>
      <c r="AJ6" s="22">
        <v>0</v>
      </c>
      <c r="AK6" s="22">
        <v>0</v>
      </c>
      <c r="AL6" s="24">
        <f>SUM(AI6:AK6)</f>
        <v>0</v>
      </c>
      <c r="AM6" s="63">
        <f>AL6/(AC6/21)</f>
        <v>0</v>
      </c>
      <c r="AN6" s="22">
        <v>100</v>
      </c>
      <c r="AO6" s="63">
        <f>(AL6+AN6)/(AC6/21)</f>
        <v>10.5</v>
      </c>
      <c r="AP6" s="29">
        <v>44117</v>
      </c>
      <c r="AQ6" s="29">
        <f>AP6+AE6</f>
        <v>44162</v>
      </c>
      <c r="AR6" s="19"/>
      <c r="AS6" s="19"/>
    </row>
    <row r="7" spans="1:45" s="18" customFormat="1" x14ac:dyDescent="0.3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5"/>
      <c r="T7" s="21"/>
      <c r="U7" s="26"/>
      <c r="V7" s="50"/>
      <c r="W7" s="50"/>
      <c r="X7" s="21"/>
      <c r="Y7" s="3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6"/>
      <c r="AQ7" s="26"/>
      <c r="AR7" s="19"/>
      <c r="AS7" s="19"/>
    </row>
    <row r="8" spans="1:45" s="18" customForma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</row>
    <row r="9" spans="1:45" s="18" customFormat="1" x14ac:dyDescent="0.3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1:45" s="18" customFormat="1" x14ac:dyDescent="0.3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0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5" s="18" customFormat="1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0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</row>
    <row r="12" spans="1:45" s="18" customFormat="1" x14ac:dyDescent="0.3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20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</row>
    <row r="13" spans="1:45" s="18" customFormat="1" x14ac:dyDescent="0.3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</row>
    <row r="14" spans="1:45" s="18" customFormat="1" x14ac:dyDescent="0.3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20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</row>
    <row r="15" spans="1:45" s="18" customFormat="1" x14ac:dyDescent="0.3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</row>
    <row r="16" spans="1:45" s="18" customFormat="1" x14ac:dyDescent="0.3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</row>
    <row r="17" spans="2:45" s="18" customFormat="1" x14ac:dyDescent="0.3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</row>
    <row r="18" spans="2:45" s="18" customFormat="1" x14ac:dyDescent="0.3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</row>
    <row r="19" spans="2:45" s="18" customFormat="1" x14ac:dyDescent="0.3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</row>
    <row r="20" spans="2:45" s="18" customFormat="1" x14ac:dyDescent="0.3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</row>
    <row r="21" spans="2:45" s="18" customFormat="1" x14ac:dyDescent="0.3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</row>
    <row r="22" spans="2:45" s="18" customFormat="1" x14ac:dyDescent="0.3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</row>
    <row r="23" spans="2:45" s="18" customFormat="1" x14ac:dyDescent="0.3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</row>
    <row r="24" spans="2:45" s="18" customFormat="1" x14ac:dyDescent="0.3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</row>
    <row r="25" spans="2:45" s="18" customFormat="1" x14ac:dyDescent="0.3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</row>
    <row r="26" spans="2:45" s="18" customFormat="1" x14ac:dyDescent="0.3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</row>
    <row r="27" spans="2:45" s="18" customFormat="1" x14ac:dyDescent="0.3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</row>
    <row r="28" spans="2:45" s="18" customFormat="1" x14ac:dyDescent="0.3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</row>
    <row r="29" spans="2:45" s="18" customFormat="1" x14ac:dyDescent="0.3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</row>
    <row r="30" spans="2:45" s="18" customFormat="1" x14ac:dyDescent="0.3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</row>
  </sheetData>
  <mergeCells count="2">
    <mergeCell ref="B2:X2"/>
    <mergeCell ref="Y2:AQ2"/>
  </mergeCells>
  <conditionalFormatting sqref="X6">
    <cfRule type="containsText" dxfId="23" priority="1" operator="containsText" text="Under Coverage">
      <formula>NOT(ISERROR(SEARCH("Under Coverage",X6)))</formula>
    </cfRule>
    <cfRule type="containsText" dxfId="22" priority="2" operator="containsText" text="Over Coverage">
      <formula>NOT(ISERROR(SEARCH("Over Coverage",X6)))</formula>
    </cfRule>
    <cfRule type="containsText" dxfId="21" priority="3" operator="containsText" text="Under Coverage">
      <formula>NOT(ISERROR(SEARCH("Under Coverage",X6)))</formula>
    </cfRule>
    <cfRule type="containsText" dxfId="20" priority="4" operator="containsText" text="OK">
      <formula>NOT(ISERROR(SEARCH("OK",X6)))</formula>
    </cfRule>
    <cfRule type="containsText" dxfId="19" priority="5" operator="containsText" text="Risk">
      <formula>NOT(ISERROR(SEARCH("Risk",X6)))</formula>
    </cfRule>
    <cfRule type="cellIs" dxfId="18" priority="17" operator="equal">
      <formula>"RISK"</formula>
    </cfRule>
    <cfRule type="cellIs" dxfId="17" priority="18" operator="equal">
      <formula>"OK"</formula>
    </cfRule>
  </conditionalFormatting>
  <conditionalFormatting sqref="A6:I6 A2:B2 Y2 A12:J18 AR2:XFD2 A1:XFD1 A7:XFD11 A19:XFD1048576 L12:XFD18 K6:XFD6 A3:XFD5">
    <cfRule type="expression" dxfId="16" priority="16">
      <formula>$J6="OK"</formula>
    </cfRule>
  </conditionalFormatting>
  <conditionalFormatting sqref="J6">
    <cfRule type="containsText" dxfId="15" priority="11" operator="containsText" text="Big Risk">
      <formula>NOT(ISERROR(SEARCH("Big Risk",J6)))</formula>
    </cfRule>
    <cfRule type="containsText" dxfId="14" priority="12" operator="containsText" text="Risk">
      <formula>NOT(ISERROR(SEARCH("Risk",J6)))</formula>
    </cfRule>
    <cfRule type="containsText" dxfId="13" priority="13" operator="containsText" text="OK">
      <formula>NOT(ISERROR(SEARCH("OK",J6)))</formula>
    </cfRule>
    <cfRule type="containsText" dxfId="12" priority="14" operator="containsText" text="Medio">
      <formula>NOT(ISERROR(SEARCH("Medio",J6)))</formula>
    </cfRule>
    <cfRule type="containsText" dxfId="11" priority="15" operator="containsText" text="risk">
      <formula>NOT(ISERROR(SEARCH("risk",J6)))</formula>
    </cfRule>
  </conditionalFormatting>
  <conditionalFormatting sqref="K12:K18">
    <cfRule type="expression" dxfId="10" priority="10">
      <formula>$J17="OK"</formula>
    </cfRule>
  </conditionalFormatting>
  <conditionalFormatting sqref="AH6">
    <cfRule type="containsText" dxfId="9" priority="6" operator="containsText" text="Big Risk">
      <formula>NOT(ISERROR(SEARCH("Big Risk",AH6)))</formula>
    </cfRule>
    <cfRule type="containsText" dxfId="8" priority="7" operator="containsText" text="OK">
      <formula>NOT(ISERROR(SEARCH("OK",AH6)))</formula>
    </cfRule>
    <cfRule type="containsText" dxfId="7" priority="8" operator="containsText" text="Risk">
      <formula>NOT(ISERROR(SEARCH("Risk",AH6)))</formula>
    </cfRule>
    <cfRule type="containsText" dxfId="6" priority="9" operator="containsText" text="Big Risk">
      <formula>NOT(ISERROR(SEARCH("Big Risk",AH6)))</formula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t a Material Status" xr:uid="{855D8785-1B25-45FD-899E-D52A71ED9B3C}">
          <x14:formula1>
            <xm:f>'0 - Guideline'!$HEB$9:$HEB$14</xm:f>
          </x14:formula1>
          <xm:sqref>K6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0 - Guideline</vt:lpstr>
      <vt:lpstr>KickOff</vt:lpstr>
      <vt:lpstr>OPEN</vt:lpstr>
      <vt:lpstr>DO</vt:lpstr>
      <vt:lpstr>IMPLEMENT_PRODUCE</vt:lpstr>
      <vt:lpstr>SELL_CLOSE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 DEL CARMEN RAMOS</dc:creator>
  <cp:lastModifiedBy>Fernando Pablo Rodriguez</cp:lastModifiedBy>
  <dcterms:created xsi:type="dcterms:W3CDTF">2020-02-05T18:05:57Z</dcterms:created>
  <dcterms:modified xsi:type="dcterms:W3CDTF">2020-10-20T16:27:03Z</dcterms:modified>
</cp:coreProperties>
</file>