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wei\Documents\"/>
    </mc:Choice>
  </mc:AlternateContent>
  <bookViews>
    <workbookView xWindow="0" yWindow="456" windowWidth="18000" windowHeight="7986" activeTab="2"/>
  </bookViews>
  <sheets>
    <sheet name="Feuil1" sheetId="1" r:id="rId1"/>
    <sheet name="SOUS TOTAL" sheetId="2" r:id="rId2"/>
    <sheet name="Graphiq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L9" i="1" s="1"/>
  <c r="K10" i="1"/>
  <c r="L10" i="1" s="1"/>
  <c r="K11" i="1"/>
  <c r="K12" i="1"/>
  <c r="K13" i="1"/>
  <c r="K14" i="1"/>
  <c r="K15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0" i="1"/>
  <c r="D18" i="1"/>
  <c r="L18" i="1"/>
  <c r="L16" i="1" l="1"/>
  <c r="L14" i="1"/>
  <c r="L7" i="1"/>
  <c r="L13" i="1"/>
  <c r="L15" i="1"/>
  <c r="L8" i="1"/>
  <c r="L6" i="1"/>
  <c r="L5" i="1"/>
  <c r="L4" i="1"/>
  <c r="B1" i="2" s="1"/>
  <c r="B3" i="2"/>
  <c r="L12" i="1"/>
  <c r="L11" i="1"/>
  <c r="L3" i="1"/>
  <c r="B2" i="2" s="1"/>
</calcChain>
</file>

<file path=xl/sharedStrings.xml><?xml version="1.0" encoding="utf-8"?>
<sst xmlns="http://schemas.openxmlformats.org/spreadsheetml/2006/main" count="102" uniqueCount="67">
  <si>
    <t xml:space="preserve">EXAMEN EXCEL M1 QHSE </t>
  </si>
  <si>
    <t>Marticule</t>
  </si>
  <si>
    <t>Date Naiss</t>
  </si>
  <si>
    <t>Age</t>
  </si>
  <si>
    <t>Fonction</t>
  </si>
  <si>
    <t>Service</t>
  </si>
  <si>
    <t>Situation martimoniale</t>
  </si>
  <si>
    <t>Salaire Brut</t>
  </si>
  <si>
    <t>Retunues</t>
  </si>
  <si>
    <t>Prime</t>
  </si>
  <si>
    <t>Salaire net</t>
  </si>
  <si>
    <t>Dk001</t>
  </si>
  <si>
    <t>Dk002</t>
  </si>
  <si>
    <t>Dk003</t>
  </si>
  <si>
    <t>Dk004</t>
  </si>
  <si>
    <t>Dk005</t>
  </si>
  <si>
    <t>Dk006</t>
  </si>
  <si>
    <t>Dk007</t>
  </si>
  <si>
    <t>Dk008</t>
  </si>
  <si>
    <t>Dk009</t>
  </si>
  <si>
    <t>Dk010</t>
  </si>
  <si>
    <t>Dk011</t>
  </si>
  <si>
    <t>Dk012</t>
  </si>
  <si>
    <t>Dk013</t>
  </si>
  <si>
    <t>Dk014</t>
  </si>
  <si>
    <t>Moussa</t>
  </si>
  <si>
    <t>Fatou</t>
  </si>
  <si>
    <t>Issa</t>
  </si>
  <si>
    <t>Doudou</t>
  </si>
  <si>
    <t>Jean</t>
  </si>
  <si>
    <t>Saliou</t>
  </si>
  <si>
    <t>Awa</t>
  </si>
  <si>
    <t>Mamadou</t>
  </si>
  <si>
    <t>Louis</t>
  </si>
  <si>
    <t>Babacar</t>
  </si>
  <si>
    <t>Rose</t>
  </si>
  <si>
    <t>Ka</t>
  </si>
  <si>
    <t>Dia</t>
  </si>
  <si>
    <t>Ndiaye</t>
  </si>
  <si>
    <t>Sene</t>
  </si>
  <si>
    <t>Faye</t>
  </si>
  <si>
    <t>Fall</t>
  </si>
  <si>
    <t>Gueye</t>
  </si>
  <si>
    <t>Sow</t>
  </si>
  <si>
    <t>Sarr</t>
  </si>
  <si>
    <t>Gomis</t>
  </si>
  <si>
    <t>Diatta</t>
  </si>
  <si>
    <t>Ndoye</t>
  </si>
  <si>
    <t>Agent commercial</t>
  </si>
  <si>
    <t>Assistante</t>
  </si>
  <si>
    <t>Informaticien</t>
  </si>
  <si>
    <t>Transitaire</t>
  </si>
  <si>
    <t>Technicien</t>
  </si>
  <si>
    <t>Gardien</t>
  </si>
  <si>
    <t>COM</t>
  </si>
  <si>
    <t>ADM</t>
  </si>
  <si>
    <t>SOC</t>
  </si>
  <si>
    <t>C</t>
  </si>
  <si>
    <t>M</t>
  </si>
  <si>
    <t>V</t>
  </si>
  <si>
    <t>Nombre de salariés célibataires</t>
  </si>
  <si>
    <t>Somme de salariés mariés</t>
  </si>
  <si>
    <t>Total salaires mariés</t>
  </si>
  <si>
    <t>Total salaires Célibataires</t>
  </si>
  <si>
    <t>Total salaires Veuves</t>
  </si>
  <si>
    <t>Prenoms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</si>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</sst>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Salaires net entre les différents agents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Feuil1!$B$3:$C$16</c:f>
              <c:multiLvlStrCache>
                <c:ptCount val="14"/>
                <c:lvl>
                  <c:pt idx="0">
                    <c:v>Ka</c:v>
                  </c:pt>
                  <c:pt idx="1">
                    <c:v>Dia</c:v>
                  </c:pt>
                  <c:pt idx="2">
                    <c:v>Ndiaye</c:v>
                  </c:pt>
                  <c:pt idx="3">
                    <c:v>Sene</c:v>
                  </c:pt>
                  <c:pt idx="4">
                    <c:v>Faye</c:v>
                  </c:pt>
                  <c:pt idx="5">
                    <c:v>Fall</c:v>
                  </c:pt>
                  <c:pt idx="6">
                    <c:v>Fall</c:v>
                  </c:pt>
                  <c:pt idx="7">
                    <c:v>Gueye</c:v>
                  </c:pt>
                  <c:pt idx="8">
                    <c:v>Sow</c:v>
                  </c:pt>
                  <c:pt idx="9">
                    <c:v>Sarr</c:v>
                  </c:pt>
                  <c:pt idx="10">
                    <c:v>Gomis</c:v>
                  </c:pt>
                  <c:pt idx="11">
                    <c:v>Faye</c:v>
                  </c:pt>
                  <c:pt idx="12">
                    <c:v>Diatta</c:v>
                  </c:pt>
                  <c:pt idx="13">
                    <c:v>Ndoye</c:v>
                  </c:pt>
                </c:lvl>
                <c:lvl>
                  <c:pt idx="0">
                    <c:v>Moussa</c:v>
                  </c:pt>
                  <c:pt idx="1">
                    <c:v>Fatou</c:v>
                  </c:pt>
                  <c:pt idx="2">
                    <c:v>Issa</c:v>
                  </c:pt>
                  <c:pt idx="3">
                    <c:v>Doudou</c:v>
                  </c:pt>
                  <c:pt idx="4">
                    <c:v>Jean</c:v>
                  </c:pt>
                  <c:pt idx="5">
                    <c:v>Saliou</c:v>
                  </c:pt>
                  <c:pt idx="6">
                    <c:v>Awa</c:v>
                  </c:pt>
                  <c:pt idx="7">
                    <c:v>Doudou</c:v>
                  </c:pt>
                  <c:pt idx="8">
                    <c:v>Issa</c:v>
                  </c:pt>
                  <c:pt idx="9">
                    <c:v>Mamadou</c:v>
                  </c:pt>
                  <c:pt idx="10">
                    <c:v>Jean</c:v>
                  </c:pt>
                  <c:pt idx="11">
                    <c:v>Louis</c:v>
                  </c:pt>
                  <c:pt idx="12">
                    <c:v>Babacar</c:v>
                  </c:pt>
                  <c:pt idx="13">
                    <c:v>Rose</c:v>
                  </c:pt>
                </c:lvl>
              </c:multiLvlStrCache>
            </c:multiLvlStrRef>
          </c:cat>
          <c:val>
            <c:numRef>
              <c:f>Feuil1!$L$3:$L$16</c:f>
              <c:numCache>
                <c:formatCode>General</c:formatCode>
                <c:ptCount val="14"/>
                <c:pt idx="0">
                  <c:v>168000</c:v>
                </c:pt>
                <c:pt idx="1">
                  <c:v>291000</c:v>
                </c:pt>
                <c:pt idx="2">
                  <c:v>172800</c:v>
                </c:pt>
                <c:pt idx="3">
                  <c:v>242500</c:v>
                </c:pt>
                <c:pt idx="4">
                  <c:v>168000</c:v>
                </c:pt>
                <c:pt idx="5">
                  <c:v>218250</c:v>
                </c:pt>
                <c:pt idx="6">
                  <c:v>120000</c:v>
                </c:pt>
                <c:pt idx="7">
                  <c:v>66300</c:v>
                </c:pt>
                <c:pt idx="8">
                  <c:v>177600</c:v>
                </c:pt>
                <c:pt idx="9">
                  <c:v>194000</c:v>
                </c:pt>
                <c:pt idx="10">
                  <c:v>120000</c:v>
                </c:pt>
                <c:pt idx="11">
                  <c:v>130950</c:v>
                </c:pt>
                <c:pt idx="12">
                  <c:v>96000</c:v>
                </c:pt>
                <c:pt idx="13">
                  <c:v>192960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C2B-86B6-BEB88A60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30112"/>
        <c:axId val="199120960"/>
      </c:barChart>
      <c:catAx>
        <c:axId val="199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0960"/>
        <c:crosses val="autoZero"/>
        <c:auto val="1"/>
        <c:lblAlgn val="ctr"/>
        <c:lblOffset val="100"/>
        <c:noMultiLvlLbl val="0"/>
      </c:catAx>
      <c:valAx>
        <c:axId val="1991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674370</xdr:colOff>
      <xdr:row>4</xdr:row>
      <xdr:rowOff>53340</xdr:rowOff>
    </xdr:from>
    <xdr:to>
      <xdr:col>10</xdr:col>
      <xdr:colOff>186690</xdr:colOff>
      <xdr:row>20</xdr:row>
      <xdr:rowOff>26670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2:L16" totalsRowShown="0">
  <autoFilter ref="A2:L16"/>
  <tableColumns count="12">
    <tableColumn id="1" name="Marticule"/>
    <tableColumn id="2" name="Prenoms"/>
    <tableColumn id="3" name="Noms"/>
    <tableColumn id="4" name="Date Naiss"/>
    <tableColumn id="5" name="Age"/>
    <tableColumn id="6" name="Fonction"/>
    <tableColumn id="7" name="Service"/>
    <tableColumn id="8" name="Situation martimoniale"/>
    <tableColumn id="9" name="Salaire Brut"/>
    <tableColumn id="10" name="Retunues" dataDxfId="2">
      <calculatedColumnFormula>IF(Tableau1[[#This Row],[Salaire Brut]]&gt;=100000,Tableau1[[#This Row],[Salaire Brut]]*5/100,0)</calculatedColumnFormula>
    </tableColumn>
    <tableColumn id="11" name="Prime" dataDxfId="1">
      <calculatedColumnFormula>IF(Tableau1[[#This Row],[Situation martimoniale]]="M",Tableau1[[#This Row],[Salaire Brut]]*2/100,Tableau1[[#This Row],[Salaire Brut]]*1/100)</calculatedColumnFormula>
    </tableColumn>
    <tableColumn id="12" name="Salaire net" dataDxfId="0">
      <calculatedColumnFormula>Tableau1[[#This Row],[Salaire Brut]]+Tableau1[[#This Row],[Prime]]-Tableau1[[#This Row],[Retunues]]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23" workbookViewId="0">
      <selection activeCell="J6" sqref="J6"/>
    </sheetView>
  </sheetViews>
  <sheetFormatPr baseColWidth="10" defaultRowHeight="14.4" x14ac:dyDescent="0.55000000000000004"/>
  <cols>
    <col min="10" max="10" width="11.26171875" customWidth="1"/>
    <col min="11" max="11" width="13.83984375" customWidth="1"/>
  </cols>
  <sheetData>
    <row r="1" spans="1:12" ht="18.3" x14ac:dyDescent="0.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x14ac:dyDescent="0.55000000000000004">
      <c r="A2" t="s">
        <v>1</v>
      </c>
      <c r="B2" t="s">
        <v>65</v>
      </c>
      <c r="C2" s="1" t="s">
        <v>66</v>
      </c>
      <c r="D2" s="1" t="s">
        <v>2</v>
      </c>
      <c r="E2" s="1" t="s">
        <v>3</v>
      </c>
      <c r="F2" s="1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55000000000000004">
      <c r="A3" t="s">
        <v>11</v>
      </c>
      <c r="B3" t="s">
        <v>25</v>
      </c>
      <c r="C3" s="1" t="s">
        <v>36</v>
      </c>
      <c r="D3" s="5">
        <v>34366</v>
      </c>
      <c r="E3" s="1">
        <v>27</v>
      </c>
      <c r="F3" s="1" t="s">
        <v>48</v>
      </c>
      <c r="G3" t="s">
        <v>54</v>
      </c>
      <c r="H3" t="s">
        <v>57</v>
      </c>
      <c r="I3">
        <v>175000</v>
      </c>
      <c r="J3">
        <f>IF(Tableau1[[#This Row],[Salaire Brut]]&gt;=100000,Tableau1[[#This Row],[Salaire Brut]]*5/100,0)</f>
        <v>8750</v>
      </c>
      <c r="K3">
        <f>IF(Tableau1[[#This Row],[Situation martimoniale]]="M",Tableau1[[#This Row],[Salaire Brut]]*2/100,Tableau1[[#This Row],[Salaire Brut]]*1/100)</f>
        <v>1750</v>
      </c>
      <c r="L3">
        <f>Tableau1[[#This Row],[Salaire Brut]]+Tableau1[[#This Row],[Prime]]-Tableau1[[#This Row],[Retunues]]</f>
        <v>168000</v>
      </c>
    </row>
    <row r="4" spans="1:12" x14ac:dyDescent="0.55000000000000004">
      <c r="A4" t="s">
        <v>12</v>
      </c>
      <c r="B4" t="s">
        <v>26</v>
      </c>
      <c r="C4" t="s">
        <v>37</v>
      </c>
      <c r="D4" s="6">
        <v>33717</v>
      </c>
      <c r="E4">
        <v>29</v>
      </c>
      <c r="F4" t="s">
        <v>49</v>
      </c>
      <c r="G4" t="s">
        <v>55</v>
      </c>
      <c r="H4" t="s">
        <v>58</v>
      </c>
      <c r="I4">
        <v>300000</v>
      </c>
      <c r="J4">
        <f>IF(Tableau1[[#This Row],[Salaire Brut]]&gt;=100000,Tableau1[[#This Row],[Salaire Brut]]*5/100,0)</f>
        <v>15000</v>
      </c>
      <c r="K4">
        <f>IF(Tableau1[[#This Row],[Situation martimoniale]]="M",Tableau1[[#This Row],[Salaire Brut]]*2/100,Tableau1[[#This Row],[Salaire Brut]]*1/100)</f>
        <v>6000</v>
      </c>
      <c r="L4">
        <f>Tableau1[[#This Row],[Salaire Brut]]+Tableau1[[#This Row],[Prime]]-Tableau1[[#This Row],[Retunues]]</f>
        <v>291000</v>
      </c>
    </row>
    <row r="5" spans="1:12" x14ac:dyDescent="0.55000000000000004">
      <c r="A5" t="s">
        <v>13</v>
      </c>
      <c r="B5" t="s">
        <v>27</v>
      </c>
      <c r="C5" t="s">
        <v>38</v>
      </c>
      <c r="D5" s="6">
        <v>35045</v>
      </c>
      <c r="E5">
        <v>25</v>
      </c>
      <c r="F5" t="s">
        <v>50</v>
      </c>
      <c r="G5" t="s">
        <v>56</v>
      </c>
      <c r="H5" t="s">
        <v>59</v>
      </c>
      <c r="I5">
        <v>180000</v>
      </c>
      <c r="J5">
        <f>IF(Tableau1[[#This Row],[Salaire Brut]]&gt;=100000,Tableau1[[#This Row],[Salaire Brut]]*5/100,0)</f>
        <v>9000</v>
      </c>
      <c r="K5">
        <f>IF(Tableau1[[#This Row],[Situation martimoniale]]="M",Tableau1[[#This Row],[Salaire Brut]]*2/100,Tableau1[[#This Row],[Salaire Brut]]*1/100)</f>
        <v>1800</v>
      </c>
      <c r="L5">
        <f>Tableau1[[#This Row],[Salaire Brut]]+Tableau1[[#This Row],[Prime]]-Tableau1[[#This Row],[Retunues]]</f>
        <v>172800</v>
      </c>
    </row>
    <row r="6" spans="1:12" x14ac:dyDescent="0.55000000000000004">
      <c r="A6" t="s">
        <v>14</v>
      </c>
      <c r="B6" t="s">
        <v>28</v>
      </c>
      <c r="C6" t="s">
        <v>39</v>
      </c>
      <c r="D6" s="6">
        <v>34220</v>
      </c>
      <c r="E6">
        <v>28</v>
      </c>
      <c r="F6" t="s">
        <v>48</v>
      </c>
      <c r="G6" t="s">
        <v>54</v>
      </c>
      <c r="H6" t="s">
        <v>58</v>
      </c>
      <c r="I6">
        <v>250000</v>
      </c>
      <c r="J6">
        <f>IF(Tableau1[[#This Row],[Salaire Brut]]&gt;=100000,Tableau1[[#This Row],[Salaire Brut]]*5/100,0)</f>
        <v>12500</v>
      </c>
      <c r="K6">
        <f>IF(Tableau1[[#This Row],[Situation martimoniale]]="M",Tableau1[[#This Row],[Salaire Brut]]*2/100,Tableau1[[#This Row],[Salaire Brut]]*1/100)</f>
        <v>5000</v>
      </c>
      <c r="L6">
        <f>Tableau1[[#This Row],[Salaire Brut]]+Tableau1[[#This Row],[Prime]]-Tableau1[[#This Row],[Retunues]]</f>
        <v>242500</v>
      </c>
    </row>
    <row r="7" spans="1:12" x14ac:dyDescent="0.55000000000000004">
      <c r="A7" t="s">
        <v>15</v>
      </c>
      <c r="B7" t="s">
        <v>29</v>
      </c>
      <c r="C7" t="s">
        <v>40</v>
      </c>
      <c r="D7" s="6">
        <v>35591</v>
      </c>
      <c r="E7">
        <v>24</v>
      </c>
      <c r="F7" t="s">
        <v>51</v>
      </c>
      <c r="G7" t="s">
        <v>54</v>
      </c>
      <c r="H7" t="s">
        <v>57</v>
      </c>
      <c r="I7">
        <v>175000</v>
      </c>
      <c r="J7">
        <f>IF(Tableau1[[#This Row],[Salaire Brut]]&gt;=100000,Tableau1[[#This Row],[Salaire Brut]]*5/100,0)</f>
        <v>8750</v>
      </c>
      <c r="K7">
        <f>IF(Tableau1[[#This Row],[Situation martimoniale]]="M",Tableau1[[#This Row],[Salaire Brut]]*2/100,Tableau1[[#This Row],[Salaire Brut]]*1/100)</f>
        <v>1750</v>
      </c>
      <c r="L7">
        <f>Tableau1[[#This Row],[Salaire Brut]]+Tableau1[[#This Row],[Prime]]-Tableau1[[#This Row],[Retunues]]</f>
        <v>168000</v>
      </c>
    </row>
    <row r="8" spans="1:12" x14ac:dyDescent="0.55000000000000004">
      <c r="A8" t="s">
        <v>16</v>
      </c>
      <c r="B8" t="s">
        <v>30</v>
      </c>
      <c r="C8" t="s">
        <v>41</v>
      </c>
      <c r="D8" s="6">
        <v>35903</v>
      </c>
      <c r="E8">
        <v>23</v>
      </c>
      <c r="F8" t="s">
        <v>48</v>
      </c>
      <c r="G8" t="s">
        <v>56</v>
      </c>
      <c r="H8" t="s">
        <v>58</v>
      </c>
      <c r="I8">
        <v>225000</v>
      </c>
      <c r="J8">
        <f>IF(Tableau1[[#This Row],[Salaire Brut]]&gt;=100000,Tableau1[[#This Row],[Salaire Brut]]*5/100,0)</f>
        <v>11250</v>
      </c>
      <c r="K8">
        <f>IF(Tableau1[[#This Row],[Situation martimoniale]]="M",Tableau1[[#This Row],[Salaire Brut]]*2/100,Tableau1[[#This Row],[Salaire Brut]]*1/100)</f>
        <v>4500</v>
      </c>
      <c r="L8">
        <f>Tableau1[[#This Row],[Salaire Brut]]+Tableau1[[#This Row],[Prime]]-Tableau1[[#This Row],[Retunues]]</f>
        <v>218250</v>
      </c>
    </row>
    <row r="9" spans="1:12" x14ac:dyDescent="0.55000000000000004">
      <c r="A9" t="s">
        <v>17</v>
      </c>
      <c r="B9" t="s">
        <v>31</v>
      </c>
      <c r="C9" t="s">
        <v>41</v>
      </c>
      <c r="D9" s="6">
        <v>33917</v>
      </c>
      <c r="E9">
        <v>29</v>
      </c>
      <c r="F9" t="s">
        <v>52</v>
      </c>
      <c r="G9" t="s">
        <v>55</v>
      </c>
      <c r="H9" t="s">
        <v>59</v>
      </c>
      <c r="I9">
        <v>125000</v>
      </c>
      <c r="J9">
        <f>IF(Tableau1[[#This Row],[Salaire Brut]]&gt;=100000,Tableau1[[#This Row],[Salaire Brut]]*5/100,0)</f>
        <v>6250</v>
      </c>
      <c r="K9">
        <f>IF(Tableau1[[#This Row],[Situation martimoniale]]="M",Tableau1[[#This Row],[Salaire Brut]]*2/100,Tableau1[[#This Row],[Salaire Brut]]*1/100)</f>
        <v>1250</v>
      </c>
      <c r="L9">
        <f>Tableau1[[#This Row],[Salaire Brut]]+Tableau1[[#This Row],[Prime]]-Tableau1[[#This Row],[Retunues]]</f>
        <v>120000</v>
      </c>
    </row>
    <row r="10" spans="1:12" x14ac:dyDescent="0.55000000000000004">
      <c r="A10" t="s">
        <v>18</v>
      </c>
      <c r="B10" t="s">
        <v>28</v>
      </c>
      <c r="C10" t="s">
        <v>42</v>
      </c>
      <c r="D10" s="6">
        <v>34537</v>
      </c>
      <c r="E10">
        <v>27</v>
      </c>
      <c r="F10" t="s">
        <v>53</v>
      </c>
      <c r="G10" t="s">
        <v>55</v>
      </c>
      <c r="H10" t="s">
        <v>58</v>
      </c>
      <c r="I10">
        <v>65000</v>
      </c>
      <c r="J10">
        <f>IF(Tableau1[[#This Row],[Salaire Brut]]&gt;=100000,Tableau1[[#This Row],[Salaire Brut]]*5/100,0)</f>
        <v>0</v>
      </c>
      <c r="K10">
        <f>IF(Tableau1[[#This Row],[Situation martimoniale]]="M",Tableau1[[#This Row],[Salaire Brut]]*2/100,Tableau1[[#This Row],[Salaire Brut]]*1/100)</f>
        <v>1300</v>
      </c>
      <c r="L10">
        <f>Tableau1[[#This Row],[Salaire Brut]]+Tableau1[[#This Row],[Prime]]-Tableau1[[#This Row],[Retunues]]</f>
        <v>66300</v>
      </c>
    </row>
    <row r="11" spans="1:12" x14ac:dyDescent="0.55000000000000004">
      <c r="A11" t="s">
        <v>19</v>
      </c>
      <c r="B11" t="s">
        <v>27</v>
      </c>
      <c r="C11" t="s">
        <v>43</v>
      </c>
      <c r="D11" s="6">
        <v>34775</v>
      </c>
      <c r="E11">
        <v>26</v>
      </c>
      <c r="F11" t="s">
        <v>50</v>
      </c>
      <c r="G11" t="s">
        <v>55</v>
      </c>
      <c r="H11" t="s">
        <v>57</v>
      </c>
      <c r="I11">
        <v>185000</v>
      </c>
      <c r="J11">
        <f>IF(Tableau1[[#This Row],[Salaire Brut]]&gt;=100000,Tableau1[[#This Row],[Salaire Brut]]*5/100,0)</f>
        <v>9250</v>
      </c>
      <c r="K11">
        <f>IF(Tableau1[[#This Row],[Situation martimoniale]]="M",Tableau1[[#This Row],[Salaire Brut]]*2/100,Tableau1[[#This Row],[Salaire Brut]]*1/100)</f>
        <v>1850</v>
      </c>
      <c r="L11">
        <f>Tableau1[[#This Row],[Salaire Brut]]+Tableau1[[#This Row],[Prime]]-Tableau1[[#This Row],[Retunues]]</f>
        <v>177600</v>
      </c>
    </row>
    <row r="12" spans="1:12" x14ac:dyDescent="0.55000000000000004">
      <c r="A12" t="s">
        <v>20</v>
      </c>
      <c r="B12" t="s">
        <v>32</v>
      </c>
      <c r="C12" t="s">
        <v>44</v>
      </c>
      <c r="D12" s="6">
        <v>35373</v>
      </c>
      <c r="E12">
        <v>25</v>
      </c>
      <c r="F12" t="s">
        <v>48</v>
      </c>
      <c r="G12" t="s">
        <v>56</v>
      </c>
      <c r="H12" t="s">
        <v>58</v>
      </c>
      <c r="I12">
        <v>200000</v>
      </c>
      <c r="J12">
        <f>IF(Tableau1[[#This Row],[Salaire Brut]]&gt;=100000,Tableau1[[#This Row],[Salaire Brut]]*5/100,0)</f>
        <v>10000</v>
      </c>
      <c r="K12">
        <f>IF(Tableau1[[#This Row],[Situation martimoniale]]="M",Tableau1[[#This Row],[Salaire Brut]]*2/100,Tableau1[[#This Row],[Salaire Brut]]*1/100)</f>
        <v>4000</v>
      </c>
      <c r="L12">
        <f>Tableau1[[#This Row],[Salaire Brut]]+Tableau1[[#This Row],[Prime]]-Tableau1[[#This Row],[Retunues]]</f>
        <v>194000</v>
      </c>
    </row>
    <row r="13" spans="1:12" x14ac:dyDescent="0.55000000000000004">
      <c r="A13" t="s">
        <v>21</v>
      </c>
      <c r="B13" t="s">
        <v>29</v>
      </c>
      <c r="C13" t="s">
        <v>45</v>
      </c>
      <c r="D13" s="6">
        <v>33477</v>
      </c>
      <c r="E13">
        <v>30</v>
      </c>
      <c r="F13" t="s">
        <v>50</v>
      </c>
      <c r="G13" t="s">
        <v>54</v>
      </c>
      <c r="H13" t="s">
        <v>57</v>
      </c>
      <c r="I13">
        <v>125000</v>
      </c>
      <c r="J13">
        <f>IF(Tableau1[[#This Row],[Salaire Brut]]&gt;=100000,Tableau1[[#This Row],[Salaire Brut]]*5/100,0)</f>
        <v>6250</v>
      </c>
      <c r="K13">
        <f>IF(Tableau1[[#This Row],[Situation martimoniale]]="M",Tableau1[[#This Row],[Salaire Brut]]*2/100,Tableau1[[#This Row],[Salaire Brut]]*1/100)</f>
        <v>1250</v>
      </c>
      <c r="L13">
        <f>Tableau1[[#This Row],[Salaire Brut]]+Tableau1[[#This Row],[Prime]]-Tableau1[[#This Row],[Retunues]]</f>
        <v>120000</v>
      </c>
    </row>
    <row r="14" spans="1:12" x14ac:dyDescent="0.55000000000000004">
      <c r="A14" t="s">
        <v>22</v>
      </c>
      <c r="B14" t="s">
        <v>33</v>
      </c>
      <c r="C14" t="s">
        <v>40</v>
      </c>
      <c r="D14" s="6">
        <v>33985</v>
      </c>
      <c r="E14">
        <v>28</v>
      </c>
      <c r="F14" t="s">
        <v>52</v>
      </c>
      <c r="G14" t="s">
        <v>56</v>
      </c>
      <c r="H14" t="s">
        <v>58</v>
      </c>
      <c r="I14">
        <v>135000</v>
      </c>
      <c r="J14">
        <f>IF(Tableau1[[#This Row],[Salaire Brut]]&gt;=100000,Tableau1[[#This Row],[Salaire Brut]]*5/100,0)</f>
        <v>6750</v>
      </c>
      <c r="K14">
        <f>IF(Tableau1[[#This Row],[Situation martimoniale]]="M",Tableau1[[#This Row],[Salaire Brut]]*2/100,Tableau1[[#This Row],[Salaire Brut]]*1/100)</f>
        <v>2700</v>
      </c>
      <c r="L14">
        <f>Tableau1[[#This Row],[Salaire Brut]]+Tableau1[[#This Row],[Prime]]-Tableau1[[#This Row],[Retunues]]</f>
        <v>130950</v>
      </c>
    </row>
    <row r="15" spans="1:12" x14ac:dyDescent="0.55000000000000004">
      <c r="A15" t="s">
        <v>23</v>
      </c>
      <c r="B15" t="s">
        <v>34</v>
      </c>
      <c r="C15" t="s">
        <v>46</v>
      </c>
      <c r="D15" s="6">
        <v>35565</v>
      </c>
      <c r="E15">
        <v>24</v>
      </c>
      <c r="F15" t="s">
        <v>51</v>
      </c>
      <c r="G15" t="s">
        <v>56</v>
      </c>
      <c r="H15" t="s">
        <v>57</v>
      </c>
      <c r="I15">
        <v>100000</v>
      </c>
      <c r="J15">
        <f>IF(Tableau1[[#This Row],[Salaire Brut]]&gt;=100000,Tableau1[[#This Row],[Salaire Brut]]*5/100,0)</f>
        <v>5000</v>
      </c>
      <c r="K15">
        <f>IF(Tableau1[[#This Row],[Situation martimoniale]]="M",Tableau1[[#This Row],[Salaire Brut]]*2/100,Tableau1[[#This Row],[Salaire Brut]]*1/100)</f>
        <v>1000</v>
      </c>
      <c r="L15">
        <f>Tableau1[[#This Row],[Salaire Brut]]+Tableau1[[#This Row],[Prime]]-Tableau1[[#This Row],[Retunues]]</f>
        <v>96000</v>
      </c>
    </row>
    <row r="16" spans="1:12" x14ac:dyDescent="0.55000000000000004">
      <c r="A16" t="s">
        <v>24</v>
      </c>
      <c r="B16" t="s">
        <v>35</v>
      </c>
      <c r="C16" t="s">
        <v>47</v>
      </c>
      <c r="D16" s="6">
        <v>32331</v>
      </c>
      <c r="E16">
        <v>33</v>
      </c>
      <c r="F16" t="s">
        <v>49</v>
      </c>
      <c r="G16" t="s">
        <v>55</v>
      </c>
      <c r="H16" t="s">
        <v>59</v>
      </c>
      <c r="I16">
        <v>201000</v>
      </c>
      <c r="J16">
        <f>IF(Tableau1[[#This Row],[Salaire Brut]]&gt;=100000,Tableau1[[#This Row],[Salaire Brut]]*5/100,0)</f>
        <v>10050</v>
      </c>
      <c r="K16">
        <f>IF(Tableau1[[#This Row],[Situation martimoniale]]="M",Tableau1[[#This Row],[Salaire Brut]]*2/100,Tableau1[[#This Row],[Salaire Brut]]*1/100)</f>
        <v>2010</v>
      </c>
      <c r="L16">
        <f>Tableau1[[#This Row],[Salaire Brut]]+Tableau1[[#This Row],[Prime]]-Tableau1[[#This Row],[Retunues]]</f>
        <v>192960</v>
      </c>
    </row>
    <row r="18" spans="1:12" x14ac:dyDescent="0.55000000000000004">
      <c r="A18" s="2" t="s">
        <v>60</v>
      </c>
      <c r="B18" s="2"/>
      <c r="C18" s="2"/>
      <c r="D18">
        <f>COUNTIF(Tableau1[Situation martimoniale],"=C")</f>
        <v>5</v>
      </c>
      <c r="I18" s="2" t="s">
        <v>61</v>
      </c>
      <c r="J18" s="2"/>
      <c r="K18" s="2"/>
      <c r="L18">
        <f>SUMIF(Tableau1[Situation martimoniale],"=M",Tableau1[Salaire Brut])</f>
        <v>1175000</v>
      </c>
    </row>
    <row r="20" spans="1:12" x14ac:dyDescent="0.55000000000000004">
      <c r="H20" t="str">
        <f>IF(I3,"")</f>
        <v/>
      </c>
    </row>
  </sheetData>
  <mergeCells count="3">
    <mergeCell ref="A1:K1"/>
    <mergeCell ref="A18:C18"/>
    <mergeCell ref="I18:K18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4.4" x14ac:dyDescent="0.55000000000000004"/>
  <sheetData>
    <row r="1" spans="1:2" x14ac:dyDescent="0.55000000000000004">
      <c r="A1" t="s">
        <v>62</v>
      </c>
      <c r="B1">
        <f>SUMIF(Tableau1[Situation martimoniale],"=M",Tableau1[Salaire net])</f>
        <v>1143000</v>
      </c>
    </row>
    <row r="2" spans="1:2" x14ac:dyDescent="0.55000000000000004">
      <c r="A2" t="s">
        <v>63</v>
      </c>
      <c r="B2">
        <f>SUMIF(Tableau1[Situation martimoniale],"=C",Tableau1[Salaire net])</f>
        <v>729600</v>
      </c>
    </row>
    <row r="3" spans="1:2" x14ac:dyDescent="0.55000000000000004">
      <c r="A3" t="s">
        <v>64</v>
      </c>
      <c r="B3">
        <f>SUMIF(Tableau1[Situation martimoniale],"=V",Tableau1[Salaire net])</f>
        <v>485760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H4" sqref="H4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SOUS TOTAL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2021-12-04T12:21:43Z</dcterms:created>
  <dcterms:modified xsi:type="dcterms:W3CDTF">2021-12-04T13:32:54Z</dcterms:modified>
</cp:coreProperties>
</file>