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6.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IBTIHEL\Desktop\Level1\"/>
    </mc:Choice>
  </mc:AlternateContent>
  <xr:revisionPtr revIDLastSave="0" documentId="13_ncr:1_{0B2B17CD-9A3A-45DD-91C8-8F4CCB3C7DCE}" xr6:coauthVersionLast="47" xr6:coauthVersionMax="47" xr10:uidLastSave="{00000000-0000-0000-0000-000000000000}"/>
  <bookViews>
    <workbookView xWindow="-110" yWindow="-110" windowWidth="19420" windowHeight="10560" tabRatio="724" firstSheet="7" activeTab="11" xr2:uid="{2CC95F87-1A3A-448E-97F1-24D01C60DCCF}"/>
  </bookViews>
  <sheets>
    <sheet name="1.Raw Data" sheetId="10" r:id="rId1"/>
    <sheet name="2.Data Exploration" sheetId="20" r:id="rId2"/>
    <sheet name="3.Modeling Raw Data" sheetId="13" r:id="rId3"/>
    <sheet name="4.Decay Transformation" sheetId="3" r:id="rId4"/>
    <sheet name="Youtube Decay Transformation" sheetId="1" state="hidden" r:id="rId5"/>
    <sheet name="5.DR Transformation" sheetId="5" r:id="rId6"/>
    <sheet name="6.Transformed Data Set" sheetId="14" r:id="rId7"/>
    <sheet name="7.Modeling Transformed Data" sheetId="15" r:id="rId8"/>
    <sheet name="8.ROI Analysis" sheetId="16" r:id="rId9"/>
    <sheet name="9.Current Scenario" sheetId="17" r:id="rId10"/>
    <sheet name="10.Prediction Scenario_" sheetId="18" r:id="rId11"/>
    <sheet name="11.Scenario Comparison" sheetId="19" r:id="rId12"/>
  </sheets>
  <definedNames>
    <definedName name="SUM">'4.Decay Transformation'!$C$17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19" l="1"/>
  <c r="G14" i="19"/>
  <c r="G12" i="19"/>
  <c r="C12" i="16"/>
  <c r="D12" i="16" s="1"/>
  <c r="F12" i="16" s="1"/>
  <c r="C11" i="16"/>
  <c r="C10" i="16"/>
  <c r="C9" i="16"/>
  <c r="C8" i="16"/>
  <c r="C7" i="16"/>
  <c r="C6" i="16"/>
  <c r="D6" i="16" s="1"/>
  <c r="F6" i="16" s="1"/>
  <c r="C16" i="19"/>
  <c r="C15" i="19"/>
  <c r="C13" i="19"/>
  <c r="C12" i="19"/>
  <c r="C10" i="19"/>
  <c r="C11" i="19"/>
  <c r="C9" i="19"/>
  <c r="C8" i="19"/>
  <c r="C7" i="19"/>
  <c r="G6" i="19"/>
  <c r="C6" i="19"/>
  <c r="Y42" i="18"/>
  <c r="X42" i="18"/>
  <c r="W42" i="18"/>
  <c r="V42" i="18"/>
  <c r="U42" i="18"/>
  <c r="T42" i="18"/>
  <c r="S42" i="18"/>
  <c r="R42" i="18"/>
  <c r="Q42" i="18"/>
  <c r="P42" i="18"/>
  <c r="Y41" i="18"/>
  <c r="X41" i="18"/>
  <c r="W41" i="18"/>
  <c r="V41" i="18"/>
  <c r="U41" i="18"/>
  <c r="T41" i="18"/>
  <c r="S41" i="18"/>
  <c r="R41" i="18"/>
  <c r="Q41" i="18"/>
  <c r="P41" i="18"/>
  <c r="Y40" i="18"/>
  <c r="X40" i="18"/>
  <c r="W40" i="18"/>
  <c r="V40" i="18"/>
  <c r="U40" i="18"/>
  <c r="T40" i="18"/>
  <c r="S40" i="18"/>
  <c r="R40" i="18"/>
  <c r="Q40" i="18"/>
  <c r="P40" i="18"/>
  <c r="Y39" i="18"/>
  <c r="X39" i="18"/>
  <c r="W39" i="18"/>
  <c r="V39" i="18"/>
  <c r="U39" i="18"/>
  <c r="T39" i="18"/>
  <c r="S39" i="18"/>
  <c r="R39" i="18"/>
  <c r="Q39" i="18"/>
  <c r="P39" i="18"/>
  <c r="Y38" i="18"/>
  <c r="X38" i="18"/>
  <c r="W38" i="18"/>
  <c r="V38" i="18"/>
  <c r="U38" i="18"/>
  <c r="T38" i="18"/>
  <c r="S38" i="18"/>
  <c r="R38" i="18"/>
  <c r="Q38" i="18"/>
  <c r="P38" i="18"/>
  <c r="Y37" i="18"/>
  <c r="X37" i="18"/>
  <c r="W37" i="18"/>
  <c r="V37" i="18"/>
  <c r="U37" i="18"/>
  <c r="T37" i="18"/>
  <c r="S37" i="18"/>
  <c r="R37" i="18"/>
  <c r="Q37" i="18"/>
  <c r="P37" i="18"/>
  <c r="Y36" i="18"/>
  <c r="X36" i="18"/>
  <c r="W36" i="18"/>
  <c r="V36" i="18"/>
  <c r="U36" i="18"/>
  <c r="T36" i="18"/>
  <c r="S36" i="18"/>
  <c r="R36" i="18"/>
  <c r="Q36" i="18"/>
  <c r="P36" i="18"/>
  <c r="Y35" i="18"/>
  <c r="X35" i="18"/>
  <c r="W35" i="18"/>
  <c r="V35" i="18"/>
  <c r="U35" i="18"/>
  <c r="T35" i="18"/>
  <c r="S35" i="18"/>
  <c r="R35" i="18"/>
  <c r="Q35" i="18"/>
  <c r="P35" i="18"/>
  <c r="Y34" i="18"/>
  <c r="X34" i="18"/>
  <c r="W34" i="18"/>
  <c r="V34" i="18"/>
  <c r="U34" i="18"/>
  <c r="T34" i="18"/>
  <c r="S34" i="18"/>
  <c r="R34" i="18"/>
  <c r="Q34" i="18"/>
  <c r="P34" i="18"/>
  <c r="Y33" i="18"/>
  <c r="X33" i="18"/>
  <c r="W33" i="18"/>
  <c r="V33" i="18"/>
  <c r="U33" i="18"/>
  <c r="T33" i="18"/>
  <c r="S33" i="18"/>
  <c r="R33" i="18"/>
  <c r="Q33" i="18"/>
  <c r="P33" i="18"/>
  <c r="Y32" i="18"/>
  <c r="X32" i="18"/>
  <c r="W32" i="18"/>
  <c r="V32" i="18"/>
  <c r="U32" i="18"/>
  <c r="T32" i="18"/>
  <c r="S32" i="18"/>
  <c r="R32" i="18"/>
  <c r="Q32" i="18"/>
  <c r="P32" i="18"/>
  <c r="Y31" i="18"/>
  <c r="X31" i="18"/>
  <c r="W31" i="18"/>
  <c r="V31" i="18"/>
  <c r="U31" i="18"/>
  <c r="T31" i="18"/>
  <c r="S31" i="18"/>
  <c r="R31" i="18"/>
  <c r="Q31" i="18"/>
  <c r="P31" i="18"/>
  <c r="Y30" i="18"/>
  <c r="X30" i="18"/>
  <c r="W30" i="18"/>
  <c r="V30" i="18"/>
  <c r="U30" i="18"/>
  <c r="T30" i="18"/>
  <c r="S30" i="18"/>
  <c r="R30" i="18"/>
  <c r="Q30" i="18"/>
  <c r="P30" i="18"/>
  <c r="Y29" i="18"/>
  <c r="X29" i="18"/>
  <c r="W29" i="18"/>
  <c r="V29" i="18"/>
  <c r="U29" i="18"/>
  <c r="T29" i="18"/>
  <c r="S29" i="18"/>
  <c r="R29" i="18"/>
  <c r="Q29" i="18"/>
  <c r="P29" i="18"/>
  <c r="Y28" i="18"/>
  <c r="X28" i="18"/>
  <c r="W28" i="18"/>
  <c r="V28" i="18"/>
  <c r="U28" i="18"/>
  <c r="T28" i="18"/>
  <c r="S28" i="18"/>
  <c r="R28" i="18"/>
  <c r="Q28" i="18"/>
  <c r="P28" i="18"/>
  <c r="Y27" i="18"/>
  <c r="X27" i="18"/>
  <c r="W27" i="18"/>
  <c r="V27" i="18"/>
  <c r="U27" i="18"/>
  <c r="T27" i="18"/>
  <c r="S27" i="18"/>
  <c r="R27" i="18"/>
  <c r="Q27" i="18"/>
  <c r="P27" i="18"/>
  <c r="Y26" i="18"/>
  <c r="X26" i="18"/>
  <c r="W26" i="18"/>
  <c r="V26" i="18"/>
  <c r="U26" i="18"/>
  <c r="T26" i="18"/>
  <c r="S26" i="18"/>
  <c r="R26" i="18"/>
  <c r="Q26" i="18"/>
  <c r="P26" i="18"/>
  <c r="Y25" i="18"/>
  <c r="X25" i="18"/>
  <c r="W25" i="18"/>
  <c r="V25" i="18"/>
  <c r="U25" i="18"/>
  <c r="T25" i="18"/>
  <c r="S25" i="18"/>
  <c r="R25" i="18"/>
  <c r="Q25" i="18"/>
  <c r="P25" i="18"/>
  <c r="Y24" i="18"/>
  <c r="X24" i="18"/>
  <c r="W24" i="18"/>
  <c r="V24" i="18"/>
  <c r="U24" i="18"/>
  <c r="T24" i="18"/>
  <c r="S24" i="18"/>
  <c r="R24" i="18"/>
  <c r="Q24" i="18"/>
  <c r="P24" i="18"/>
  <c r="Y23" i="18"/>
  <c r="X23" i="18"/>
  <c r="W23" i="18"/>
  <c r="V23" i="18"/>
  <c r="U23" i="18"/>
  <c r="T23" i="18"/>
  <c r="S23" i="18"/>
  <c r="R23" i="18"/>
  <c r="Q23" i="18"/>
  <c r="P23" i="18"/>
  <c r="Y22" i="18"/>
  <c r="X22" i="18"/>
  <c r="W22" i="18"/>
  <c r="V22" i="18"/>
  <c r="U22" i="18"/>
  <c r="T22" i="18"/>
  <c r="S22" i="18"/>
  <c r="R22" i="18"/>
  <c r="Q22" i="18"/>
  <c r="P22" i="18"/>
  <c r="Y21" i="18"/>
  <c r="X21" i="18"/>
  <c r="W21" i="18"/>
  <c r="V21" i="18"/>
  <c r="U21" i="18"/>
  <c r="T21" i="18"/>
  <c r="S21" i="18"/>
  <c r="R21" i="18"/>
  <c r="Q21" i="18"/>
  <c r="P21" i="18"/>
  <c r="Y20" i="18"/>
  <c r="X20" i="18"/>
  <c r="W20" i="18"/>
  <c r="V20" i="18"/>
  <c r="U20" i="18"/>
  <c r="T20" i="18"/>
  <c r="S20" i="18"/>
  <c r="R20" i="18"/>
  <c r="Q20" i="18"/>
  <c r="P20" i="18"/>
  <c r="Y19" i="18"/>
  <c r="X19" i="18"/>
  <c r="W19" i="18"/>
  <c r="V19" i="18"/>
  <c r="U19" i="18"/>
  <c r="T19" i="18"/>
  <c r="S19" i="18"/>
  <c r="R19" i="18"/>
  <c r="Q19" i="18"/>
  <c r="P19" i="18"/>
  <c r="Y18" i="18"/>
  <c r="X18" i="18"/>
  <c r="W18" i="18"/>
  <c r="V18" i="18"/>
  <c r="U18" i="18"/>
  <c r="T18" i="18"/>
  <c r="S18" i="18"/>
  <c r="R18" i="18"/>
  <c r="Q18" i="18"/>
  <c r="P18" i="18"/>
  <c r="Y17" i="18"/>
  <c r="X17" i="18"/>
  <c r="W17" i="18"/>
  <c r="V17" i="18"/>
  <c r="U17" i="18"/>
  <c r="T17" i="18"/>
  <c r="S17" i="18"/>
  <c r="R17" i="18"/>
  <c r="Q17" i="18"/>
  <c r="P17" i="18"/>
  <c r="Y16" i="18"/>
  <c r="X16" i="18"/>
  <c r="W16" i="18"/>
  <c r="V16" i="18"/>
  <c r="U16" i="18"/>
  <c r="T16" i="18"/>
  <c r="S16" i="18"/>
  <c r="R16" i="18"/>
  <c r="Q16" i="18"/>
  <c r="P16" i="18"/>
  <c r="Y15" i="18"/>
  <c r="X15" i="18"/>
  <c r="W15" i="18"/>
  <c r="V15" i="18"/>
  <c r="U15" i="18"/>
  <c r="T15" i="18"/>
  <c r="S15" i="18"/>
  <c r="R15" i="18"/>
  <c r="Q15" i="18"/>
  <c r="P15" i="18"/>
  <c r="Y14" i="18"/>
  <c r="X14" i="18"/>
  <c r="W14" i="18"/>
  <c r="V14" i="18"/>
  <c r="U14" i="18"/>
  <c r="T14" i="18"/>
  <c r="S14" i="18"/>
  <c r="R14" i="18"/>
  <c r="Q14" i="18"/>
  <c r="P14" i="18"/>
  <c r="Y13" i="18"/>
  <c r="X13" i="18"/>
  <c r="W13" i="18"/>
  <c r="V13" i="18"/>
  <c r="U13" i="18"/>
  <c r="T13" i="18"/>
  <c r="S13" i="18"/>
  <c r="R13" i="18"/>
  <c r="Q13" i="18"/>
  <c r="P13" i="18"/>
  <c r="Y12" i="18"/>
  <c r="X12" i="18"/>
  <c r="W12" i="18"/>
  <c r="V12" i="18"/>
  <c r="U12" i="18"/>
  <c r="T12" i="18"/>
  <c r="S12" i="18"/>
  <c r="R12" i="18"/>
  <c r="Q12" i="18"/>
  <c r="P12" i="18"/>
  <c r="Y11" i="18"/>
  <c r="X11" i="18"/>
  <c r="W11" i="18"/>
  <c r="V11" i="18"/>
  <c r="U11" i="18"/>
  <c r="T11" i="18"/>
  <c r="S11" i="18"/>
  <c r="R11" i="18"/>
  <c r="Q11" i="18"/>
  <c r="P11" i="18"/>
  <c r="Y10" i="18"/>
  <c r="X10" i="18"/>
  <c r="W10" i="18"/>
  <c r="V10" i="18"/>
  <c r="U10" i="18"/>
  <c r="T10" i="18"/>
  <c r="S10" i="18"/>
  <c r="R10" i="18"/>
  <c r="Q10" i="18"/>
  <c r="P10" i="18"/>
  <c r="Y9" i="18"/>
  <c r="X9" i="18"/>
  <c r="W9" i="18"/>
  <c r="V9" i="18"/>
  <c r="U9" i="18"/>
  <c r="T9" i="18"/>
  <c r="S9" i="18"/>
  <c r="R9" i="18"/>
  <c r="G9" i="19" s="1"/>
  <c r="Q9" i="18"/>
  <c r="P9" i="18"/>
  <c r="Y8" i="18"/>
  <c r="G16" i="19" s="1"/>
  <c r="X8" i="18"/>
  <c r="G15" i="19" s="1"/>
  <c r="W8" i="18"/>
  <c r="V8" i="18"/>
  <c r="U8" i="18"/>
  <c r="T8" i="18"/>
  <c r="G11" i="19" s="1"/>
  <c r="S8" i="18"/>
  <c r="R8" i="18"/>
  <c r="Q8" i="18"/>
  <c r="G8" i="19" s="1"/>
  <c r="P8" i="18"/>
  <c r="G7" i="19" s="1"/>
  <c r="O8" i="18"/>
  <c r="A8" i="18"/>
  <c r="D11" i="16"/>
  <c r="F11" i="16" s="1"/>
  <c r="D10" i="16"/>
  <c r="F10" i="16" s="1"/>
  <c r="D9" i="16"/>
  <c r="F9" i="16" s="1"/>
  <c r="D8" i="16"/>
  <c r="F8" i="16" s="1"/>
  <c r="D7" i="16"/>
  <c r="F7" i="16" s="1"/>
  <c r="I161" i="14"/>
  <c r="H161" i="14"/>
  <c r="G161" i="14"/>
  <c r="F161" i="14"/>
  <c r="E161" i="14"/>
  <c r="D161" i="14"/>
  <c r="C161" i="14"/>
  <c r="C28" i="5"/>
  <c r="D28" i="5" s="1"/>
  <c r="O28" i="5"/>
  <c r="O29" i="5" s="1"/>
  <c r="O30" i="5" s="1"/>
  <c r="K28" i="5"/>
  <c r="K29" i="5" s="1"/>
  <c r="K30" i="5" s="1"/>
  <c r="G28" i="5"/>
  <c r="G29" i="5" s="1"/>
  <c r="L16" i="3"/>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I16" i="3"/>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5" i="3" s="1"/>
  <c r="I106" i="3" s="1"/>
  <c r="I107" i="3" s="1"/>
  <c r="I108" i="3" s="1"/>
  <c r="I109" i="3" s="1"/>
  <c r="I110" i="3" s="1"/>
  <c r="I111" i="3" s="1"/>
  <c r="I112" i="3" s="1"/>
  <c r="I113" i="3" s="1"/>
  <c r="I114" i="3" s="1"/>
  <c r="I115" i="3" s="1"/>
  <c r="I116" i="3" s="1"/>
  <c r="I117" i="3" s="1"/>
  <c r="I118" i="3" s="1"/>
  <c r="I119" i="3" s="1"/>
  <c r="I120" i="3" s="1"/>
  <c r="I121" i="3" s="1"/>
  <c r="I122" i="3" s="1"/>
  <c r="I123" i="3" s="1"/>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C16" i="3"/>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C166" i="3" s="1"/>
  <c r="C167" i="3" s="1"/>
  <c r="F16" i="3"/>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G13" i="19" l="1"/>
  <c r="G10" i="19"/>
  <c r="C17" i="19"/>
  <c r="G17" i="19"/>
  <c r="P28" i="5"/>
  <c r="G30" i="5"/>
  <c r="H29" i="5"/>
  <c r="H28" i="5"/>
  <c r="K31" i="5"/>
  <c r="L30" i="5"/>
  <c r="O31" i="5"/>
  <c r="P30" i="5"/>
  <c r="L28" i="5"/>
  <c r="L29" i="5"/>
  <c r="P29" i="5"/>
  <c r="C29" i="5"/>
  <c r="M17" i="1"/>
  <c r="M18" i="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 r="M161" i="1" s="1"/>
  <c r="M162" i="1" s="1"/>
  <c r="M163" i="1" s="1"/>
  <c r="M164" i="1" s="1"/>
  <c r="M165" i="1" s="1"/>
  <c r="M166" i="1" s="1"/>
  <c r="M167" i="1" s="1"/>
  <c r="M168" i="1" s="1"/>
  <c r="M169" i="1" s="1"/>
  <c r="J18" i="1"/>
  <c r="G18" i="1"/>
  <c r="J17" i="1"/>
  <c r="G17" i="1"/>
  <c r="G18" i="19" l="1"/>
  <c r="K32" i="5"/>
  <c r="L31" i="5"/>
  <c r="O32" i="5"/>
  <c r="P31" i="5"/>
  <c r="G31" i="5"/>
  <c r="H30" i="5"/>
  <c r="C30" i="5"/>
  <c r="D29" i="5"/>
  <c r="J19" i="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G19" i="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O33" i="5" l="1"/>
  <c r="P32" i="5"/>
  <c r="G32" i="5"/>
  <c r="H31" i="5"/>
  <c r="K33" i="5"/>
  <c r="L32" i="5"/>
  <c r="C31" i="5"/>
  <c r="D30" i="5"/>
  <c r="K34" i="5" l="1"/>
  <c r="L33" i="5"/>
  <c r="O34" i="5"/>
  <c r="P33" i="5"/>
  <c r="G33" i="5"/>
  <c r="H32" i="5"/>
  <c r="C32" i="5"/>
  <c r="D31" i="5"/>
  <c r="O35" i="5" l="1"/>
  <c r="P34" i="5"/>
  <c r="G34" i="5"/>
  <c r="H33" i="5"/>
  <c r="K35" i="5"/>
  <c r="L34" i="5"/>
  <c r="C33" i="5"/>
  <c r="D32" i="5"/>
  <c r="G35" i="5" l="1"/>
  <c r="H34" i="5"/>
  <c r="K36" i="5"/>
  <c r="L35" i="5"/>
  <c r="O36" i="5"/>
  <c r="P35" i="5"/>
  <c r="C34" i="5"/>
  <c r="D33" i="5"/>
  <c r="K37" i="5" l="1"/>
  <c r="L36" i="5"/>
  <c r="O37" i="5"/>
  <c r="P36" i="5"/>
  <c r="G36" i="5"/>
  <c r="H35" i="5"/>
  <c r="C35" i="5"/>
  <c r="D34" i="5"/>
  <c r="O38" i="5" l="1"/>
  <c r="P37" i="5"/>
  <c r="G37" i="5"/>
  <c r="H36" i="5"/>
  <c r="K38" i="5"/>
  <c r="L37" i="5"/>
  <c r="C36" i="5"/>
  <c r="D35" i="5"/>
  <c r="O39" i="5" l="1"/>
  <c r="P38" i="5"/>
  <c r="G38" i="5"/>
  <c r="H37" i="5"/>
  <c r="K39" i="5"/>
  <c r="L38" i="5"/>
  <c r="C37" i="5"/>
  <c r="D36" i="5"/>
  <c r="G39" i="5" l="1"/>
  <c r="H38" i="5"/>
  <c r="K40" i="5"/>
  <c r="L39" i="5"/>
  <c r="O40" i="5"/>
  <c r="P39" i="5"/>
  <c r="C38" i="5"/>
  <c r="D37" i="5"/>
  <c r="O41" i="5" l="1"/>
  <c r="P40" i="5"/>
  <c r="G40" i="5"/>
  <c r="H39" i="5"/>
  <c r="K41" i="5"/>
  <c r="L40" i="5"/>
  <c r="C39" i="5"/>
  <c r="D38" i="5"/>
  <c r="G41" i="5" l="1"/>
  <c r="H40" i="5"/>
  <c r="K42" i="5"/>
  <c r="L41" i="5"/>
  <c r="O42" i="5"/>
  <c r="P41" i="5"/>
  <c r="C40" i="5"/>
  <c r="D39" i="5"/>
  <c r="K43" i="5" l="1"/>
  <c r="L42" i="5"/>
  <c r="O43" i="5"/>
  <c r="P42" i="5"/>
  <c r="G42" i="5"/>
  <c r="H41" i="5"/>
  <c r="C41" i="5"/>
  <c r="D40" i="5"/>
  <c r="O44" i="5" l="1"/>
  <c r="P43" i="5"/>
  <c r="G43" i="5"/>
  <c r="H42" i="5"/>
  <c r="K44" i="5"/>
  <c r="L43" i="5"/>
  <c r="C42" i="5"/>
  <c r="D41" i="5"/>
  <c r="G44" i="5" l="1"/>
  <c r="H43" i="5"/>
  <c r="K45" i="5"/>
  <c r="L44" i="5"/>
  <c r="O45" i="5"/>
  <c r="P44" i="5"/>
  <c r="C43" i="5"/>
  <c r="D42" i="5"/>
  <c r="K46" i="5" l="1"/>
  <c r="L45" i="5"/>
  <c r="O46" i="5"/>
  <c r="P45" i="5"/>
  <c r="G45" i="5"/>
  <c r="H44" i="5"/>
  <c r="C44" i="5"/>
  <c r="D43" i="5"/>
  <c r="O47" i="5" l="1"/>
  <c r="P46" i="5"/>
  <c r="G46" i="5"/>
  <c r="H45" i="5"/>
  <c r="K47" i="5"/>
  <c r="L46" i="5"/>
  <c r="C45" i="5"/>
  <c r="D44" i="5"/>
  <c r="K48" i="5" l="1"/>
  <c r="L47" i="5"/>
  <c r="O48" i="5"/>
  <c r="P47" i="5"/>
  <c r="G47" i="5"/>
  <c r="H46" i="5"/>
  <c r="C46" i="5"/>
  <c r="D45" i="5"/>
  <c r="O49" i="5" l="1"/>
  <c r="P48" i="5"/>
  <c r="G48" i="5"/>
  <c r="H47" i="5"/>
  <c r="K49" i="5"/>
  <c r="L48" i="5"/>
  <c r="C47" i="5"/>
  <c r="D46" i="5"/>
  <c r="G49" i="5" l="1"/>
  <c r="H48" i="5"/>
  <c r="K50" i="5"/>
  <c r="L49" i="5"/>
  <c r="O50" i="5"/>
  <c r="P49" i="5"/>
  <c r="C48" i="5"/>
  <c r="D47" i="5"/>
  <c r="K51" i="5" l="1"/>
  <c r="L50" i="5"/>
  <c r="O51" i="5"/>
  <c r="P50" i="5"/>
  <c r="G50" i="5"/>
  <c r="H49" i="5"/>
  <c r="C49" i="5"/>
  <c r="D48" i="5"/>
  <c r="O52" i="5" l="1"/>
  <c r="P51" i="5"/>
  <c r="G51" i="5"/>
  <c r="H50" i="5"/>
  <c r="K52" i="5"/>
  <c r="L51" i="5"/>
  <c r="C50" i="5"/>
  <c r="D49" i="5"/>
  <c r="K53" i="5" l="1"/>
  <c r="L52" i="5"/>
  <c r="O53" i="5"/>
  <c r="P52" i="5"/>
  <c r="G52" i="5"/>
  <c r="H51" i="5"/>
  <c r="C51" i="5"/>
  <c r="D50" i="5"/>
  <c r="O54" i="5" l="1"/>
  <c r="P53" i="5"/>
  <c r="G53" i="5"/>
  <c r="H52" i="5"/>
  <c r="K54" i="5"/>
  <c r="L53" i="5"/>
  <c r="C52" i="5"/>
  <c r="D51" i="5"/>
  <c r="G54" i="5" l="1"/>
  <c r="H53" i="5"/>
  <c r="K55" i="5"/>
  <c r="L54" i="5"/>
  <c r="O55" i="5"/>
  <c r="P54" i="5"/>
  <c r="C53" i="5"/>
  <c r="D52" i="5"/>
  <c r="K56" i="5" l="1"/>
  <c r="L55" i="5"/>
  <c r="O56" i="5"/>
  <c r="P55" i="5"/>
  <c r="G55" i="5"/>
  <c r="H54" i="5"/>
  <c r="C54" i="5"/>
  <c r="D53" i="5"/>
  <c r="O57" i="5" l="1"/>
  <c r="P56" i="5"/>
  <c r="G56" i="5"/>
  <c r="H55" i="5"/>
  <c r="K57" i="5"/>
  <c r="L56" i="5"/>
  <c r="C55" i="5"/>
  <c r="D54" i="5"/>
  <c r="G57" i="5" l="1"/>
  <c r="H56" i="5"/>
  <c r="K58" i="5"/>
  <c r="L57" i="5"/>
  <c r="O58" i="5"/>
  <c r="P57" i="5"/>
  <c r="C56" i="5"/>
  <c r="D55" i="5"/>
  <c r="O59" i="5" l="1"/>
  <c r="P58" i="5"/>
  <c r="G58" i="5"/>
  <c r="H57" i="5"/>
  <c r="K59" i="5"/>
  <c r="L58" i="5"/>
  <c r="C57" i="5"/>
  <c r="D56" i="5"/>
  <c r="G59" i="5" l="1"/>
  <c r="H58" i="5"/>
  <c r="K60" i="5"/>
  <c r="L59" i="5"/>
  <c r="O60" i="5"/>
  <c r="P59" i="5"/>
  <c r="C58" i="5"/>
  <c r="D57" i="5"/>
  <c r="O61" i="5" l="1"/>
  <c r="P60" i="5"/>
  <c r="G60" i="5"/>
  <c r="H59" i="5"/>
  <c r="K61" i="5"/>
  <c r="L60" i="5"/>
  <c r="C59" i="5"/>
  <c r="D58" i="5"/>
  <c r="G61" i="5" l="1"/>
  <c r="H60" i="5"/>
  <c r="K62" i="5"/>
  <c r="L61" i="5"/>
  <c r="O62" i="5"/>
  <c r="P61" i="5"/>
  <c r="C60" i="5"/>
  <c r="D59" i="5"/>
  <c r="K63" i="5" l="1"/>
  <c r="L62" i="5"/>
  <c r="O63" i="5"/>
  <c r="P62" i="5"/>
  <c r="G62" i="5"/>
  <c r="H61" i="5"/>
  <c r="C61" i="5"/>
  <c r="D60" i="5"/>
  <c r="O64" i="5" l="1"/>
  <c r="P63" i="5"/>
  <c r="G63" i="5"/>
  <c r="H62" i="5"/>
  <c r="K64" i="5"/>
  <c r="L63" i="5"/>
  <c r="C62" i="5"/>
  <c r="D61" i="5"/>
  <c r="G64" i="5" l="1"/>
  <c r="H63" i="5"/>
  <c r="K65" i="5"/>
  <c r="L64" i="5"/>
  <c r="O65" i="5"/>
  <c r="P64" i="5"/>
  <c r="C63" i="5"/>
  <c r="D62" i="5"/>
  <c r="O66" i="5" l="1"/>
  <c r="P65" i="5"/>
  <c r="G65" i="5"/>
  <c r="H64" i="5"/>
  <c r="K66" i="5"/>
  <c r="L65" i="5"/>
  <c r="C64" i="5"/>
  <c r="D63" i="5"/>
  <c r="G66" i="5" l="1"/>
  <c r="H65" i="5"/>
  <c r="K67" i="5"/>
  <c r="L66" i="5"/>
  <c r="O67" i="5"/>
  <c r="P66" i="5"/>
  <c r="C65" i="5"/>
  <c r="D64" i="5"/>
  <c r="O68" i="5" l="1"/>
  <c r="P67" i="5"/>
  <c r="G67" i="5"/>
  <c r="H66" i="5"/>
  <c r="K68" i="5"/>
  <c r="L67" i="5"/>
  <c r="C66" i="5"/>
  <c r="D65" i="5"/>
  <c r="G68" i="5" l="1"/>
  <c r="H67" i="5"/>
  <c r="K69" i="5"/>
  <c r="L68" i="5"/>
  <c r="O69" i="5"/>
  <c r="P68" i="5"/>
  <c r="C67" i="5"/>
  <c r="D66" i="5"/>
  <c r="G69" i="5" l="1"/>
  <c r="H68" i="5"/>
  <c r="O70" i="5"/>
  <c r="P69" i="5"/>
  <c r="K70" i="5"/>
  <c r="L69" i="5"/>
  <c r="C68" i="5"/>
  <c r="D67" i="5"/>
  <c r="K71" i="5" l="1"/>
  <c r="L70" i="5"/>
  <c r="G70" i="5"/>
  <c r="H69" i="5"/>
  <c r="O71" i="5"/>
  <c r="P70" i="5"/>
  <c r="C69" i="5"/>
  <c r="D68" i="5"/>
  <c r="O72" i="5" l="1"/>
  <c r="P71" i="5"/>
  <c r="K72" i="5"/>
  <c r="L71" i="5"/>
  <c r="G71" i="5"/>
  <c r="H70" i="5"/>
  <c r="C70" i="5"/>
  <c r="D69" i="5"/>
  <c r="O73" i="5" l="1"/>
  <c r="P72" i="5"/>
  <c r="G72" i="5"/>
  <c r="H71" i="5"/>
  <c r="K73" i="5"/>
  <c r="L72" i="5"/>
  <c r="C71" i="5"/>
  <c r="D70" i="5"/>
  <c r="K74" i="5" l="1"/>
  <c r="L73" i="5"/>
  <c r="O74" i="5"/>
  <c r="P73" i="5"/>
  <c r="G73" i="5"/>
  <c r="H72" i="5"/>
  <c r="C72" i="5"/>
  <c r="D71" i="5"/>
  <c r="G74" i="5" l="1"/>
  <c r="H73" i="5"/>
  <c r="K75" i="5"/>
  <c r="L74" i="5"/>
  <c r="O75" i="5"/>
  <c r="P74" i="5"/>
  <c r="C73" i="5"/>
  <c r="D72" i="5"/>
  <c r="K76" i="5" l="1"/>
  <c r="L75" i="5"/>
  <c r="O76" i="5"/>
  <c r="P75" i="5"/>
  <c r="G75" i="5"/>
  <c r="H74" i="5"/>
  <c r="C74" i="5"/>
  <c r="D73" i="5"/>
  <c r="O77" i="5" l="1"/>
  <c r="P76" i="5"/>
  <c r="G76" i="5"/>
  <c r="H75" i="5"/>
  <c r="K77" i="5"/>
  <c r="L76" i="5"/>
  <c r="C75" i="5"/>
  <c r="D74" i="5"/>
  <c r="G77" i="5" l="1"/>
  <c r="H76" i="5"/>
  <c r="K78" i="5"/>
  <c r="L77" i="5"/>
  <c r="O78" i="5"/>
  <c r="P77" i="5"/>
  <c r="C76" i="5"/>
  <c r="D75" i="5"/>
  <c r="G78" i="5" l="1"/>
  <c r="H77" i="5"/>
  <c r="O79" i="5"/>
  <c r="P78" i="5"/>
  <c r="K79" i="5"/>
  <c r="L78" i="5"/>
  <c r="C77" i="5"/>
  <c r="D76" i="5"/>
  <c r="K80" i="5" l="1"/>
  <c r="L79" i="5"/>
  <c r="G79" i="5"/>
  <c r="H78" i="5"/>
  <c r="O80" i="5"/>
  <c r="P79" i="5"/>
  <c r="C78" i="5"/>
  <c r="D77" i="5"/>
  <c r="O81" i="5" l="1"/>
  <c r="P80" i="5"/>
  <c r="G80" i="5"/>
  <c r="H79" i="5"/>
  <c r="K81" i="5"/>
  <c r="L80" i="5"/>
  <c r="C79" i="5"/>
  <c r="D78" i="5"/>
  <c r="G81" i="5" l="1"/>
  <c r="H80" i="5"/>
  <c r="K82" i="5"/>
  <c r="L81" i="5"/>
  <c r="O82" i="5"/>
  <c r="P81" i="5"/>
  <c r="C80" i="5"/>
  <c r="D79" i="5"/>
  <c r="O83" i="5" l="1"/>
  <c r="P82" i="5"/>
  <c r="K83" i="5"/>
  <c r="L82" i="5"/>
  <c r="G82" i="5"/>
  <c r="H81" i="5"/>
  <c r="C81" i="5"/>
  <c r="D80" i="5"/>
  <c r="O84" i="5" l="1"/>
  <c r="P83" i="5"/>
  <c r="K84" i="5"/>
  <c r="L83" i="5"/>
  <c r="G83" i="5"/>
  <c r="H82" i="5"/>
  <c r="C82" i="5"/>
  <c r="D81" i="5"/>
  <c r="K85" i="5" l="1"/>
  <c r="L84" i="5"/>
  <c r="G84" i="5"/>
  <c r="H83" i="5"/>
  <c r="O85" i="5"/>
  <c r="P84" i="5"/>
  <c r="C83" i="5"/>
  <c r="D82" i="5"/>
  <c r="O86" i="5" l="1"/>
  <c r="P85" i="5"/>
  <c r="G85" i="5"/>
  <c r="H84" i="5"/>
  <c r="K86" i="5"/>
  <c r="L85" i="5"/>
  <c r="C84" i="5"/>
  <c r="D83" i="5"/>
  <c r="K87" i="5" l="1"/>
  <c r="L86" i="5"/>
  <c r="O87" i="5"/>
  <c r="P86" i="5"/>
  <c r="G86" i="5"/>
  <c r="H85" i="5"/>
  <c r="C85" i="5"/>
  <c r="D84" i="5"/>
  <c r="O88" i="5" l="1"/>
  <c r="P87" i="5"/>
  <c r="G87" i="5"/>
  <c r="H86" i="5"/>
  <c r="K88" i="5"/>
  <c r="L87" i="5"/>
  <c r="C86" i="5"/>
  <c r="D85" i="5"/>
  <c r="G88" i="5" l="1"/>
  <c r="H87" i="5"/>
  <c r="K89" i="5"/>
  <c r="L88" i="5"/>
  <c r="O89" i="5"/>
  <c r="P88" i="5"/>
  <c r="C87" i="5"/>
  <c r="D86" i="5"/>
  <c r="O90" i="5" l="1"/>
  <c r="P89" i="5"/>
  <c r="G89" i="5"/>
  <c r="H88" i="5"/>
  <c r="K90" i="5"/>
  <c r="L89" i="5"/>
  <c r="C88" i="5"/>
  <c r="D87" i="5"/>
  <c r="O91" i="5" l="1"/>
  <c r="P90" i="5"/>
  <c r="K91" i="5"/>
  <c r="L90" i="5"/>
  <c r="G90" i="5"/>
  <c r="H89" i="5"/>
  <c r="C89" i="5"/>
  <c r="D88" i="5"/>
  <c r="K92" i="5" l="1"/>
  <c r="L91" i="5"/>
  <c r="G91" i="5"/>
  <c r="H90" i="5"/>
  <c r="O92" i="5"/>
  <c r="P91" i="5"/>
  <c r="C90" i="5"/>
  <c r="D89" i="5"/>
  <c r="G92" i="5" l="1"/>
  <c r="H91" i="5"/>
  <c r="O93" i="5"/>
  <c r="P92" i="5"/>
  <c r="K93" i="5"/>
  <c r="L92" i="5"/>
  <c r="C91" i="5"/>
  <c r="D90" i="5"/>
  <c r="O94" i="5" l="1"/>
  <c r="P93" i="5"/>
  <c r="K94" i="5"/>
  <c r="L93" i="5"/>
  <c r="G93" i="5"/>
  <c r="H92" i="5"/>
  <c r="C92" i="5"/>
  <c r="D91" i="5"/>
  <c r="K95" i="5" l="1"/>
  <c r="L94" i="5"/>
  <c r="G94" i="5"/>
  <c r="H93" i="5"/>
  <c r="O95" i="5"/>
  <c r="P94" i="5"/>
  <c r="C93" i="5"/>
  <c r="D92" i="5"/>
  <c r="O96" i="5" l="1"/>
  <c r="P95" i="5"/>
  <c r="G95" i="5"/>
  <c r="H94" i="5"/>
  <c r="K96" i="5"/>
  <c r="L95" i="5"/>
  <c r="C94" i="5"/>
  <c r="D93" i="5"/>
  <c r="O97" i="5" l="1"/>
  <c r="P96" i="5"/>
  <c r="K97" i="5"/>
  <c r="L96" i="5"/>
  <c r="G96" i="5"/>
  <c r="H95" i="5"/>
  <c r="C95" i="5"/>
  <c r="D94" i="5"/>
  <c r="O98" i="5" l="1"/>
  <c r="P97" i="5"/>
  <c r="G97" i="5"/>
  <c r="H96" i="5"/>
  <c r="K98" i="5"/>
  <c r="L97" i="5"/>
  <c r="C96" i="5"/>
  <c r="D95" i="5"/>
  <c r="G98" i="5" l="1"/>
  <c r="H97" i="5"/>
  <c r="K99" i="5"/>
  <c r="L98" i="5"/>
  <c r="O99" i="5"/>
  <c r="P98" i="5"/>
  <c r="C97" i="5"/>
  <c r="D96" i="5"/>
  <c r="O100" i="5" l="1"/>
  <c r="P99" i="5"/>
  <c r="G99" i="5"/>
  <c r="H98" i="5"/>
  <c r="K100" i="5"/>
  <c r="L99" i="5"/>
  <c r="C98" i="5"/>
  <c r="D97" i="5"/>
  <c r="K101" i="5" l="1"/>
  <c r="L100" i="5"/>
  <c r="O101" i="5"/>
  <c r="P100" i="5"/>
  <c r="G100" i="5"/>
  <c r="H99" i="5"/>
  <c r="C99" i="5"/>
  <c r="D98" i="5"/>
  <c r="O102" i="5" l="1"/>
  <c r="P101" i="5"/>
  <c r="G101" i="5"/>
  <c r="H100" i="5"/>
  <c r="K102" i="5"/>
  <c r="L101" i="5"/>
  <c r="C100" i="5"/>
  <c r="D99" i="5"/>
  <c r="O103" i="5" l="1"/>
  <c r="P102" i="5"/>
  <c r="K103" i="5"/>
  <c r="L102" i="5"/>
  <c r="G102" i="5"/>
  <c r="H101" i="5"/>
  <c r="C101" i="5"/>
  <c r="D100" i="5"/>
  <c r="O104" i="5" l="1"/>
  <c r="P103" i="5"/>
  <c r="G103" i="5"/>
  <c r="H102" i="5"/>
  <c r="K104" i="5"/>
  <c r="L103" i="5"/>
  <c r="C102" i="5"/>
  <c r="D101" i="5"/>
  <c r="O105" i="5" l="1"/>
  <c r="P104" i="5"/>
  <c r="K105" i="5"/>
  <c r="L104" i="5"/>
  <c r="G104" i="5"/>
  <c r="H103" i="5"/>
  <c r="C103" i="5"/>
  <c r="D102" i="5"/>
  <c r="O106" i="5" l="1"/>
  <c r="P105" i="5"/>
  <c r="G105" i="5"/>
  <c r="H104" i="5"/>
  <c r="K106" i="5"/>
  <c r="L105" i="5"/>
  <c r="C104" i="5"/>
  <c r="D103" i="5"/>
  <c r="K107" i="5" l="1"/>
  <c r="L106" i="5"/>
  <c r="O107" i="5"/>
  <c r="P106" i="5"/>
  <c r="G106" i="5"/>
  <c r="H105" i="5"/>
  <c r="C105" i="5"/>
  <c r="D104" i="5"/>
  <c r="O108" i="5" l="1"/>
  <c r="P107" i="5"/>
  <c r="G107" i="5"/>
  <c r="H106" i="5"/>
  <c r="K108" i="5"/>
  <c r="L107" i="5"/>
  <c r="C106" i="5"/>
  <c r="D105" i="5"/>
  <c r="G108" i="5" l="1"/>
  <c r="H107" i="5"/>
  <c r="K109" i="5"/>
  <c r="L108" i="5"/>
  <c r="O109" i="5"/>
  <c r="P108" i="5"/>
  <c r="C107" i="5"/>
  <c r="D106" i="5"/>
  <c r="K110" i="5" l="1"/>
  <c r="L109" i="5"/>
  <c r="O110" i="5"/>
  <c r="P109" i="5"/>
  <c r="G109" i="5"/>
  <c r="H108" i="5"/>
  <c r="C108" i="5"/>
  <c r="D107" i="5"/>
  <c r="O111" i="5" l="1"/>
  <c r="P110" i="5"/>
  <c r="G110" i="5"/>
  <c r="H109" i="5"/>
  <c r="K111" i="5"/>
  <c r="L110" i="5"/>
  <c r="C109" i="5"/>
  <c r="D108" i="5"/>
  <c r="O112" i="5" l="1"/>
  <c r="P111" i="5"/>
  <c r="G111" i="5"/>
  <c r="H110" i="5"/>
  <c r="K112" i="5"/>
  <c r="L111" i="5"/>
  <c r="C110" i="5"/>
  <c r="D109" i="5"/>
  <c r="G112" i="5" l="1"/>
  <c r="H111" i="5"/>
  <c r="K113" i="5"/>
  <c r="L112" i="5"/>
  <c r="O113" i="5"/>
  <c r="P112" i="5"/>
  <c r="C111" i="5"/>
  <c r="D110" i="5"/>
  <c r="O114" i="5" l="1"/>
  <c r="P113" i="5"/>
  <c r="G113" i="5"/>
  <c r="H112" i="5"/>
  <c r="K114" i="5"/>
  <c r="L113" i="5"/>
  <c r="C112" i="5"/>
  <c r="D111" i="5"/>
  <c r="K115" i="5" l="1"/>
  <c r="L114" i="5"/>
  <c r="G114" i="5"/>
  <c r="H113" i="5"/>
  <c r="O115" i="5"/>
  <c r="P114" i="5"/>
  <c r="C113" i="5"/>
  <c r="D112" i="5"/>
  <c r="G115" i="5" l="1"/>
  <c r="H114" i="5"/>
  <c r="O116" i="5"/>
  <c r="P115" i="5"/>
  <c r="K116" i="5"/>
  <c r="L115" i="5"/>
  <c r="C114" i="5"/>
  <c r="D113" i="5"/>
  <c r="O117" i="5" l="1"/>
  <c r="P116" i="5"/>
  <c r="K117" i="5"/>
  <c r="L116" i="5"/>
  <c r="G116" i="5"/>
  <c r="H115" i="5"/>
  <c r="C115" i="5"/>
  <c r="D114" i="5"/>
  <c r="K118" i="5" l="1"/>
  <c r="L117" i="5"/>
  <c r="G117" i="5"/>
  <c r="H116" i="5"/>
  <c r="O118" i="5"/>
  <c r="P117" i="5"/>
  <c r="C116" i="5"/>
  <c r="D115" i="5"/>
  <c r="O119" i="5" l="1"/>
  <c r="P118" i="5"/>
  <c r="G118" i="5"/>
  <c r="H117" i="5"/>
  <c r="K119" i="5"/>
  <c r="L118" i="5"/>
  <c r="C117" i="5"/>
  <c r="D116" i="5"/>
  <c r="O120" i="5" l="1"/>
  <c r="P119" i="5"/>
  <c r="K120" i="5"/>
  <c r="L119" i="5"/>
  <c r="G119" i="5"/>
  <c r="H118" i="5"/>
  <c r="C118" i="5"/>
  <c r="D117" i="5"/>
  <c r="O121" i="5" l="1"/>
  <c r="P120" i="5"/>
  <c r="G120" i="5"/>
  <c r="H119" i="5"/>
  <c r="K121" i="5"/>
  <c r="L120" i="5"/>
  <c r="C119" i="5"/>
  <c r="D118" i="5"/>
  <c r="O122" i="5" l="1"/>
  <c r="P121" i="5"/>
  <c r="K122" i="5"/>
  <c r="L121" i="5"/>
  <c r="G121" i="5"/>
  <c r="H120" i="5"/>
  <c r="C120" i="5"/>
  <c r="D119" i="5"/>
  <c r="K123" i="5" l="1"/>
  <c r="L122" i="5"/>
  <c r="G122" i="5"/>
  <c r="H121" i="5"/>
  <c r="O123" i="5"/>
  <c r="P122" i="5"/>
  <c r="C121" i="5"/>
  <c r="D120" i="5"/>
  <c r="O124" i="5" l="1"/>
  <c r="P123" i="5"/>
  <c r="K124" i="5"/>
  <c r="L123" i="5"/>
  <c r="G123" i="5"/>
  <c r="H122" i="5"/>
  <c r="C122" i="5"/>
  <c r="D121" i="5"/>
  <c r="K125" i="5" l="1"/>
  <c r="L124" i="5"/>
  <c r="G124" i="5"/>
  <c r="H123" i="5"/>
  <c r="O125" i="5"/>
  <c r="P124" i="5"/>
  <c r="C123" i="5"/>
  <c r="D122" i="5"/>
  <c r="G125" i="5" l="1"/>
  <c r="H124" i="5"/>
  <c r="O126" i="5"/>
  <c r="P125" i="5"/>
  <c r="K126" i="5"/>
  <c r="L125" i="5"/>
  <c r="C124" i="5"/>
  <c r="D123" i="5"/>
  <c r="G126" i="5" l="1"/>
  <c r="H125" i="5"/>
  <c r="K127" i="5"/>
  <c r="L126" i="5"/>
  <c r="O127" i="5"/>
  <c r="P126" i="5"/>
  <c r="C125" i="5"/>
  <c r="D124" i="5"/>
  <c r="G127" i="5" l="1"/>
  <c r="H126" i="5"/>
  <c r="O128" i="5"/>
  <c r="P127" i="5"/>
  <c r="K128" i="5"/>
  <c r="L127" i="5"/>
  <c r="C126" i="5"/>
  <c r="D125" i="5"/>
  <c r="G128" i="5" l="1"/>
  <c r="H127" i="5"/>
  <c r="K129" i="5"/>
  <c r="L128" i="5"/>
  <c r="O129" i="5"/>
  <c r="P128" i="5"/>
  <c r="C127" i="5"/>
  <c r="D126" i="5"/>
  <c r="K130" i="5" l="1"/>
  <c r="L129" i="5"/>
  <c r="O130" i="5"/>
  <c r="P129" i="5"/>
  <c r="G129" i="5"/>
  <c r="H128" i="5"/>
  <c r="C128" i="5"/>
  <c r="D127" i="5"/>
  <c r="G130" i="5" l="1"/>
  <c r="H129" i="5"/>
  <c r="K131" i="5"/>
  <c r="L130" i="5"/>
  <c r="O131" i="5"/>
  <c r="P130" i="5"/>
  <c r="C129" i="5"/>
  <c r="D128" i="5"/>
  <c r="O132" i="5" l="1"/>
  <c r="P131" i="5"/>
  <c r="K132" i="5"/>
  <c r="L131" i="5"/>
  <c r="G131" i="5"/>
  <c r="H130" i="5"/>
  <c r="C130" i="5"/>
  <c r="D129" i="5"/>
  <c r="K133" i="5" l="1"/>
  <c r="L132" i="5"/>
  <c r="G132" i="5"/>
  <c r="H131" i="5"/>
  <c r="O133" i="5"/>
  <c r="P132" i="5"/>
  <c r="C131" i="5"/>
  <c r="D130" i="5"/>
  <c r="G133" i="5" l="1"/>
  <c r="H132" i="5"/>
  <c r="O134" i="5"/>
  <c r="P133" i="5"/>
  <c r="K134" i="5"/>
  <c r="L133" i="5"/>
  <c r="C132" i="5"/>
  <c r="D131" i="5"/>
  <c r="O135" i="5" l="1"/>
  <c r="P134" i="5"/>
  <c r="K135" i="5"/>
  <c r="L134" i="5"/>
  <c r="G134" i="5"/>
  <c r="H133" i="5"/>
  <c r="C133" i="5"/>
  <c r="D132" i="5"/>
  <c r="K136" i="5" l="1"/>
  <c r="L135" i="5"/>
  <c r="G135" i="5"/>
  <c r="H134" i="5"/>
  <c r="O136" i="5"/>
  <c r="P135" i="5"/>
  <c r="C134" i="5"/>
  <c r="D133" i="5"/>
  <c r="K137" i="5" l="1"/>
  <c r="L136" i="5"/>
  <c r="G136" i="5"/>
  <c r="H135" i="5"/>
  <c r="O137" i="5"/>
  <c r="P136" i="5"/>
  <c r="C135" i="5"/>
  <c r="D134" i="5"/>
  <c r="O138" i="5" l="1"/>
  <c r="P137" i="5"/>
  <c r="K138" i="5"/>
  <c r="L137" i="5"/>
  <c r="G137" i="5"/>
  <c r="H136" i="5"/>
  <c r="C136" i="5"/>
  <c r="D135" i="5"/>
  <c r="G138" i="5" l="1"/>
  <c r="H137" i="5"/>
  <c r="O139" i="5"/>
  <c r="P138" i="5"/>
  <c r="K139" i="5"/>
  <c r="L138" i="5"/>
  <c r="C137" i="5"/>
  <c r="D136" i="5"/>
  <c r="G139" i="5" l="1"/>
  <c r="H138" i="5"/>
  <c r="K140" i="5"/>
  <c r="L139" i="5"/>
  <c r="O140" i="5"/>
  <c r="P139" i="5"/>
  <c r="C138" i="5"/>
  <c r="D137" i="5"/>
  <c r="O141" i="5" l="1"/>
  <c r="P140" i="5"/>
  <c r="G140" i="5"/>
  <c r="H139" i="5"/>
  <c r="K141" i="5"/>
  <c r="L140" i="5"/>
  <c r="C139" i="5"/>
  <c r="D138" i="5"/>
  <c r="K142" i="5" l="1"/>
  <c r="L141" i="5"/>
  <c r="O142" i="5"/>
  <c r="P141" i="5"/>
  <c r="G141" i="5"/>
  <c r="H140" i="5"/>
  <c r="C140" i="5"/>
  <c r="D139" i="5"/>
  <c r="K143" i="5" l="1"/>
  <c r="L142" i="5"/>
  <c r="O143" i="5"/>
  <c r="P142" i="5"/>
  <c r="G142" i="5"/>
  <c r="H141" i="5"/>
  <c r="C141" i="5"/>
  <c r="D140" i="5"/>
  <c r="K144" i="5" l="1"/>
  <c r="L143" i="5"/>
  <c r="G143" i="5"/>
  <c r="H142" i="5"/>
  <c r="O144" i="5"/>
  <c r="P143" i="5"/>
  <c r="C142" i="5"/>
  <c r="D141" i="5"/>
  <c r="O145" i="5" l="1"/>
  <c r="P144" i="5"/>
  <c r="G144" i="5"/>
  <c r="H143" i="5"/>
  <c r="K145" i="5"/>
  <c r="L144" i="5"/>
  <c r="C143" i="5"/>
  <c r="D142" i="5"/>
  <c r="G145" i="5" l="1"/>
  <c r="H144" i="5"/>
  <c r="K146" i="5"/>
  <c r="L145" i="5"/>
  <c r="O146" i="5"/>
  <c r="P145" i="5"/>
  <c r="C144" i="5"/>
  <c r="D143" i="5"/>
  <c r="O147" i="5" l="1"/>
  <c r="P146" i="5"/>
  <c r="G146" i="5"/>
  <c r="H145" i="5"/>
  <c r="K147" i="5"/>
  <c r="L146" i="5"/>
  <c r="C145" i="5"/>
  <c r="D144" i="5"/>
  <c r="G147" i="5" l="1"/>
  <c r="H146" i="5"/>
  <c r="K148" i="5"/>
  <c r="L147" i="5"/>
  <c r="O148" i="5"/>
  <c r="P147" i="5"/>
  <c r="C146" i="5"/>
  <c r="D145" i="5"/>
  <c r="O149" i="5" l="1"/>
  <c r="P148" i="5"/>
  <c r="G148" i="5"/>
  <c r="H147" i="5"/>
  <c r="K149" i="5"/>
  <c r="L148" i="5"/>
  <c r="C147" i="5"/>
  <c r="D146" i="5"/>
  <c r="G149" i="5" l="1"/>
  <c r="H148" i="5"/>
  <c r="K150" i="5"/>
  <c r="L149" i="5"/>
  <c r="O150" i="5"/>
  <c r="P149" i="5"/>
  <c r="C148" i="5"/>
  <c r="D147" i="5"/>
  <c r="K151" i="5" l="1"/>
  <c r="L150" i="5"/>
  <c r="O151" i="5"/>
  <c r="P150" i="5"/>
  <c r="G150" i="5"/>
  <c r="H149" i="5"/>
  <c r="C149" i="5"/>
  <c r="D148" i="5"/>
  <c r="G151" i="5" l="1"/>
  <c r="H150" i="5"/>
  <c r="K152" i="5"/>
  <c r="L151" i="5"/>
  <c r="O152" i="5"/>
  <c r="P151" i="5"/>
  <c r="C150" i="5"/>
  <c r="D149" i="5"/>
  <c r="G152" i="5" l="1"/>
  <c r="H151" i="5"/>
  <c r="O153" i="5"/>
  <c r="P152" i="5"/>
  <c r="K153" i="5"/>
  <c r="L152" i="5"/>
  <c r="C151" i="5"/>
  <c r="D150" i="5"/>
  <c r="K154" i="5" l="1"/>
  <c r="L153" i="5"/>
  <c r="G153" i="5"/>
  <c r="H152" i="5"/>
  <c r="O154" i="5"/>
  <c r="P153" i="5"/>
  <c r="C152" i="5"/>
  <c r="D151" i="5"/>
  <c r="O155" i="5" l="1"/>
  <c r="P154" i="5"/>
  <c r="K155" i="5"/>
  <c r="L154" i="5"/>
  <c r="G154" i="5"/>
  <c r="H153" i="5"/>
  <c r="C153" i="5"/>
  <c r="D152" i="5"/>
  <c r="O156" i="5" l="1"/>
  <c r="P155" i="5"/>
  <c r="G155" i="5"/>
  <c r="H154" i="5"/>
  <c r="K156" i="5"/>
  <c r="L155" i="5"/>
  <c r="C154" i="5"/>
  <c r="D153" i="5"/>
  <c r="K157" i="5" l="1"/>
  <c r="L156" i="5"/>
  <c r="O157" i="5"/>
  <c r="P156" i="5"/>
  <c r="G156" i="5"/>
  <c r="H155" i="5"/>
  <c r="C155" i="5"/>
  <c r="D154" i="5"/>
  <c r="G157" i="5" l="1"/>
  <c r="H156" i="5"/>
  <c r="K158" i="5"/>
  <c r="L157" i="5"/>
  <c r="O158" i="5"/>
  <c r="P157" i="5"/>
  <c r="C156" i="5"/>
  <c r="D155" i="5"/>
  <c r="O159" i="5" l="1"/>
  <c r="P158" i="5"/>
  <c r="G158" i="5"/>
  <c r="H157" i="5"/>
  <c r="K159" i="5"/>
  <c r="L158" i="5"/>
  <c r="C157" i="5"/>
  <c r="D156" i="5"/>
  <c r="K160" i="5" l="1"/>
  <c r="L159" i="5"/>
  <c r="O160" i="5"/>
  <c r="P159" i="5"/>
  <c r="G159" i="5"/>
  <c r="H158" i="5"/>
  <c r="C158" i="5"/>
  <c r="D157" i="5"/>
  <c r="G160" i="5" l="1"/>
  <c r="H159" i="5"/>
  <c r="K161" i="5"/>
  <c r="L160" i="5"/>
  <c r="O161" i="5"/>
  <c r="P160" i="5"/>
  <c r="C159" i="5"/>
  <c r="D158" i="5"/>
  <c r="O162" i="5" l="1"/>
  <c r="P161" i="5"/>
  <c r="G161" i="5"/>
  <c r="H160" i="5"/>
  <c r="K162" i="5"/>
  <c r="L161" i="5"/>
  <c r="C160" i="5"/>
  <c r="D159" i="5"/>
  <c r="K163" i="5" l="1"/>
  <c r="L162" i="5"/>
  <c r="O163" i="5"/>
  <c r="P162" i="5"/>
  <c r="G162" i="5"/>
  <c r="H161" i="5"/>
  <c r="C161" i="5"/>
  <c r="D160" i="5"/>
  <c r="G163" i="5" l="1"/>
  <c r="H162" i="5"/>
  <c r="O164" i="5"/>
  <c r="P163" i="5"/>
  <c r="K164" i="5"/>
  <c r="L163" i="5"/>
  <c r="C162" i="5"/>
  <c r="D161" i="5"/>
  <c r="O165" i="5" l="1"/>
  <c r="P164" i="5"/>
  <c r="K165" i="5"/>
  <c r="L164" i="5"/>
  <c r="G164" i="5"/>
  <c r="H163" i="5"/>
  <c r="C163" i="5"/>
  <c r="D162" i="5"/>
  <c r="G165" i="5" l="1"/>
  <c r="H164" i="5"/>
  <c r="O166" i="5"/>
  <c r="P165" i="5"/>
  <c r="K166" i="5"/>
  <c r="L165" i="5"/>
  <c r="C164" i="5"/>
  <c r="D163" i="5"/>
  <c r="K167" i="5" l="1"/>
  <c r="L166" i="5"/>
  <c r="G166" i="5"/>
  <c r="H165" i="5"/>
  <c r="O167" i="5"/>
  <c r="P166" i="5"/>
  <c r="C165" i="5"/>
  <c r="D164" i="5"/>
  <c r="O168" i="5" l="1"/>
  <c r="P167" i="5"/>
  <c r="G167" i="5"/>
  <c r="H166" i="5"/>
  <c r="K168" i="5"/>
  <c r="L167" i="5"/>
  <c r="C166" i="5"/>
  <c r="D165" i="5"/>
  <c r="G168" i="5" l="1"/>
  <c r="H167" i="5"/>
  <c r="K169" i="5"/>
  <c r="L168" i="5"/>
  <c r="O169" i="5"/>
  <c r="P168" i="5"/>
  <c r="C167" i="5"/>
  <c r="D166" i="5"/>
  <c r="O170" i="5" l="1"/>
  <c r="P169" i="5"/>
  <c r="G169" i="5"/>
  <c r="H168" i="5"/>
  <c r="K170" i="5"/>
  <c r="L169" i="5"/>
  <c r="C168" i="5"/>
  <c r="D167" i="5"/>
  <c r="K171" i="5" l="1"/>
  <c r="L170" i="5"/>
  <c r="O171" i="5"/>
  <c r="P170" i="5"/>
  <c r="G170" i="5"/>
  <c r="H169" i="5"/>
  <c r="C169" i="5"/>
  <c r="D168" i="5"/>
  <c r="K172" i="5" l="1"/>
  <c r="L171" i="5"/>
  <c r="O172" i="5"/>
  <c r="P171" i="5"/>
  <c r="G171" i="5"/>
  <c r="H170" i="5"/>
  <c r="C170" i="5"/>
  <c r="D169" i="5"/>
  <c r="O173" i="5" l="1"/>
  <c r="P172" i="5"/>
  <c r="G172" i="5"/>
  <c r="H171" i="5"/>
  <c r="K173" i="5"/>
  <c r="L172" i="5"/>
  <c r="C171" i="5"/>
  <c r="D170" i="5"/>
  <c r="G173" i="5" l="1"/>
  <c r="H172" i="5"/>
  <c r="K174" i="5"/>
  <c r="L173" i="5"/>
  <c r="O174" i="5"/>
  <c r="P173" i="5"/>
  <c r="C172" i="5"/>
  <c r="D171" i="5"/>
  <c r="O175" i="5" l="1"/>
  <c r="P174" i="5"/>
  <c r="G174" i="5"/>
  <c r="H173" i="5"/>
  <c r="K175" i="5"/>
  <c r="L174" i="5"/>
  <c r="C173" i="5"/>
  <c r="D172" i="5"/>
  <c r="G175" i="5" l="1"/>
  <c r="H174" i="5"/>
  <c r="K176" i="5"/>
  <c r="L175" i="5"/>
  <c r="O176" i="5"/>
  <c r="P175" i="5"/>
  <c r="C174" i="5"/>
  <c r="D173" i="5"/>
  <c r="K177" i="5" l="1"/>
  <c r="L176" i="5"/>
  <c r="O177" i="5"/>
  <c r="P176" i="5"/>
  <c r="G176" i="5"/>
  <c r="H175" i="5"/>
  <c r="C175" i="5"/>
  <c r="D174" i="5"/>
  <c r="K178" i="5" l="1"/>
  <c r="L177" i="5"/>
  <c r="G177" i="5"/>
  <c r="H176" i="5"/>
  <c r="O178" i="5"/>
  <c r="P177" i="5"/>
  <c r="C176" i="5"/>
  <c r="D175" i="5"/>
  <c r="G178" i="5" l="1"/>
  <c r="H177" i="5"/>
  <c r="O179" i="5"/>
  <c r="P179" i="5" s="1"/>
  <c r="P178" i="5"/>
  <c r="K179" i="5"/>
  <c r="L179" i="5" s="1"/>
  <c r="L178" i="5"/>
  <c r="C177" i="5"/>
  <c r="D176" i="5"/>
  <c r="G179" i="5" l="1"/>
  <c r="H179" i="5" s="1"/>
  <c r="H178" i="5"/>
  <c r="C178" i="5"/>
  <c r="D177" i="5"/>
  <c r="C179" i="5" l="1"/>
  <c r="D179" i="5" s="1"/>
  <c r="D178" i="5"/>
</calcChain>
</file>

<file path=xl/sharedStrings.xml><?xml version="1.0" encoding="utf-8"?>
<sst xmlns="http://schemas.openxmlformats.org/spreadsheetml/2006/main" count="294" uniqueCount="106">
  <si>
    <t>Date</t>
  </si>
  <si>
    <t>TV_GRP</t>
  </si>
  <si>
    <t>YouTube_Impressions</t>
  </si>
  <si>
    <t>Meta_Impressions</t>
  </si>
  <si>
    <t>Influencers_Views</t>
  </si>
  <si>
    <t>Raw Data</t>
  </si>
  <si>
    <r>
      <rPr>
        <b/>
        <sz val="16"/>
        <color theme="1"/>
        <rFont val="Calibri"/>
        <family val="2"/>
        <scheme val="minor"/>
      </rPr>
      <t>Instructions:</t>
    </r>
    <r>
      <rPr>
        <sz val="12"/>
        <color theme="1"/>
        <rFont val="Calibri"/>
        <family val="2"/>
        <scheme val="minor"/>
      </rPr>
      <t xml:space="preserve">
Adstock describes the prolonged or carry-over effect of advertising as being stocked in the memory of the consumer and impacting purchase behaviour. It is also known as 'advertising carry-over’. Thus, It should be applied to all the media variables that exist in the project.
The formula is: At = at + (1-λ) At-1 for t = 1,..., T
Where At is the Adstock at time t, at is the value of the advertising variable at time t and λ is the ‘decay’ or lag weight parameter.
For this exercice we will apply 3 different values of  λ: 50%, 70% and 90%</t>
    </r>
  </si>
  <si>
    <t>Transformed YouTube_Impressions</t>
  </si>
  <si>
    <t>Transformed TV_GRP</t>
  </si>
  <si>
    <t>Transformed Meta_Impressions</t>
  </si>
  <si>
    <t>Transformed Influencers_Views</t>
  </si>
  <si>
    <t>Decay Transformation</t>
  </si>
  <si>
    <t>DR Transformation</t>
  </si>
  <si>
    <t>DR_Transformed TV_GRP</t>
  </si>
  <si>
    <t>Decay_Transformed TV_GRP</t>
  </si>
  <si>
    <t>vary these variables as needed</t>
  </si>
  <si>
    <t>Decay_Transformed YouTube_Impressions</t>
  </si>
  <si>
    <t>DR_Transformed YouTube_Impressions</t>
  </si>
  <si>
    <t>Decay_Transformed Influencers_Views</t>
  </si>
  <si>
    <t>DR_Transformed Influencers_Views</t>
  </si>
  <si>
    <t>Decay_Transformed Meta_Impressions</t>
  </si>
  <si>
    <t>DR_Transformed Meta_Impressions</t>
  </si>
  <si>
    <r>
      <t xml:space="preserve">After applying the Adstock transformation to media data, we will obtain a new series of data representing the cumulative impact of media advertising over time, considering the specified decay parameter </t>
    </r>
    <r>
      <rPr>
        <sz val="12"/>
        <rFont val="Calibri"/>
        <family val="2"/>
        <scheme val="minor"/>
      </rPr>
      <t>(</t>
    </r>
    <r>
      <rPr>
        <i/>
        <sz val="12"/>
        <rFont val="KaTeX_Math"/>
      </rPr>
      <t>λ</t>
    </r>
    <r>
      <rPr>
        <sz val="12"/>
        <rFont val="Segoe UI"/>
        <family val="2"/>
      </rPr>
      <t>), in other words, the prolonged or carry-over 
effect of advertising as being stocked in the memory of the consumer and impacting purchase behaviour.</t>
    </r>
  </si>
  <si>
    <t>vary λ as needed</t>
  </si>
  <si>
    <t>DRt = At^α</t>
  </si>
  <si>
    <t xml:space="preserve">This transformation models the diminishing impact of advertising as exposure increases.
Here's how it works:
Initial Impact: When advertising exposure is low, each additional unit of exposure tends to have a relatively large impact on consumer behavior. This is because the audience being reached is more receptive to the advertising message when they have had little or no exposure to it previously.
Saturation Effect: As advertising exposure increases, there comes a point where additional exposure has less incremental impact on consumer behavior. This is often due to factors such as audience fatigue, saturation of the message, or the audience becoming less responsive to repeated exposures.
Diminishing Returns: Beyond the saturation point, further increases in advertising exposure may have minimal to no additional impact on consumer behavior. In some cases, excessive exposure can even lead to negative reactions, such as annoyance or backlash from consumers.
</t>
  </si>
  <si>
    <r>
      <t>α</t>
    </r>
    <r>
      <rPr>
        <sz val="11"/>
        <rFont val="Segoe UI"/>
        <family val="2"/>
      </rPr>
      <t xml:space="preserve"> is the exponent controlling the degree of diminishing returns.</t>
    </r>
  </si>
  <si>
    <r>
      <t>A</t>
    </r>
    <r>
      <rPr>
        <i/>
        <sz val="11"/>
        <rFont val="KaTeX_Math"/>
      </rPr>
      <t>t</t>
    </r>
    <r>
      <rPr>
        <sz val="11"/>
        <rFont val="Times New Roman"/>
        <family val="1"/>
      </rPr>
      <t>​</t>
    </r>
    <r>
      <rPr>
        <sz val="11"/>
        <rFont val="Segoe UI"/>
        <family val="2"/>
      </rPr>
      <t xml:space="preserve"> is the Adstock or decay-transformed variable at time </t>
    </r>
    <r>
      <rPr>
        <i/>
        <sz val="11"/>
        <rFont val="KaTeX_Math"/>
      </rPr>
      <t>t.</t>
    </r>
  </si>
  <si>
    <r>
      <t>DR</t>
    </r>
    <r>
      <rPr>
        <i/>
        <sz val="11"/>
        <rFont val="KaTeX_Math"/>
      </rPr>
      <t>t</t>
    </r>
    <r>
      <rPr>
        <sz val="11"/>
        <rFont val="Times New Roman"/>
        <family val="1"/>
      </rPr>
      <t>​</t>
    </r>
    <r>
      <rPr>
        <sz val="11"/>
        <rFont val="Segoe UI"/>
        <family val="2"/>
      </rPr>
      <t xml:space="preserve"> is the transformed variable representing the cumulative impact of advertising at time </t>
    </r>
    <r>
      <rPr>
        <i/>
        <sz val="11"/>
        <rFont val="KaTeX_Math"/>
      </rPr>
      <t>t.</t>
    </r>
  </si>
  <si>
    <t>Accounts Subscriptions</t>
  </si>
  <si>
    <t>Google_Display_Impressions</t>
  </si>
  <si>
    <t>Google_Generic_Paid_Search_Impressions</t>
  </si>
  <si>
    <t>Google_Brand_Paid_Search_Clicks</t>
  </si>
  <si>
    <t>Dates_School_Holidays</t>
  </si>
  <si>
    <t>Competitors Promotion</t>
  </si>
  <si>
    <t>Promotion</t>
  </si>
  <si>
    <t>Dependent Variable vs Explanatory Variables</t>
  </si>
  <si>
    <t>Correlation Matrix</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</si>
  <si>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</si>
  <si>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</si>
  <si>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</si>
  <si>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</si>
  <si>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</si>
  <si>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</si>
  <si>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</si>
  <si>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</si>
  <si>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</si>
  <si>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</si>
  <si>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</si>
  <si>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</si>
  <si>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</si>
  <si>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</si>
  <si>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</si>
  <si>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</si>
  <si>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</si>
  <si>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</si>
  <si>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</si>
  <si>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</si>
  <si>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</si>
  <si>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</si>
  <si>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</si>
  <si>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</si>
  <si>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</si>
  <si>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Observation</t>
  </si>
  <si>
    <t>Predicted Accounts Subscriptions</t>
  </si>
  <si>
    <t>Residuals</t>
  </si>
  <si>
    <t>Predicted - Actual</t>
  </si>
  <si>
    <t>First Linear Regression Model Iteration Using Raw Data</t>
  </si>
  <si>
    <r>
      <rPr>
        <b/>
        <sz val="20"/>
        <color theme="1"/>
        <rFont val="Calibri"/>
        <family val="2"/>
        <scheme val="minor"/>
      </rPr>
      <t>Decay Transformation on Media Data</t>
    </r>
    <r>
      <rPr>
        <b/>
        <sz val="11"/>
        <color theme="1"/>
        <rFont val="Calibri"/>
        <family val="2"/>
        <scheme val="minor"/>
      </rPr>
      <t>: focuses on the decay of advertising effects over time</t>
    </r>
  </si>
  <si>
    <r>
      <rPr>
        <b/>
        <sz val="20"/>
        <color theme="1"/>
        <rFont val="Calibri"/>
        <family val="2"/>
        <scheme val="minor"/>
      </rPr>
      <t>Deminishing Returns Transformation on Media Data</t>
    </r>
    <r>
      <rPr>
        <b/>
        <sz val="11"/>
        <color theme="1"/>
        <rFont val="Calibri"/>
        <family val="2"/>
        <scheme val="minor"/>
      </rPr>
      <t>:focuses on how the marginal impact of advertising diminishes as the level of exposure increases.</t>
    </r>
  </si>
  <si>
    <r>
      <rPr>
        <sz val="12"/>
        <rFont val="KaTeX_Math"/>
      </rPr>
      <t>At</t>
    </r>
    <r>
      <rPr>
        <sz val="12"/>
        <rFont val="Times New Roman"/>
        <family val="1"/>
      </rPr>
      <t>​</t>
    </r>
    <r>
      <rPr>
        <sz val="12"/>
        <rFont val="Segoe UI"/>
        <family val="2"/>
      </rPr>
      <t xml:space="preserve"> represents the Adstock at time </t>
    </r>
    <r>
      <rPr>
        <sz val="12"/>
        <rFont val="KaTeX_Math"/>
      </rPr>
      <t>t</t>
    </r>
    <r>
      <rPr>
        <sz val="12"/>
        <rFont val="Segoe UI"/>
        <family val="2"/>
      </rPr>
      <t xml:space="preserve">, which is the cumulative effect of advertising up to time </t>
    </r>
    <r>
      <rPr>
        <sz val="12"/>
        <rFont val="KaTeX_Math"/>
      </rPr>
      <t>t</t>
    </r>
    <r>
      <rPr>
        <sz val="12"/>
        <rFont val="Segoe UI"/>
        <family val="2"/>
      </rPr>
      <t>.</t>
    </r>
  </si>
  <si>
    <r>
      <rPr>
        <sz val="12"/>
        <rFont val="KaTeX_Math"/>
      </rPr>
      <t>at</t>
    </r>
    <r>
      <rPr>
        <sz val="12"/>
        <rFont val="Times New Roman"/>
        <family val="1"/>
      </rPr>
      <t>​</t>
    </r>
    <r>
      <rPr>
        <sz val="12"/>
        <rFont val="Segoe UI"/>
        <family val="2"/>
      </rPr>
      <t xml:space="preserve"> is the value of the advertising variable at time </t>
    </r>
    <r>
      <rPr>
        <sz val="12"/>
        <rFont val="KaTeX_Math"/>
      </rPr>
      <t>t</t>
    </r>
    <r>
      <rPr>
        <sz val="12"/>
        <rFont val="Segoe UI"/>
        <family val="2"/>
      </rPr>
      <t>, which represents the advertising expenditure or impact at that specific time point.</t>
    </r>
  </si>
  <si>
    <r>
      <rPr>
        <sz val="12"/>
        <rFont val="KaTeX_Math"/>
      </rPr>
      <t>λ</t>
    </r>
    <r>
      <rPr>
        <sz val="12"/>
        <rFont val="Segoe UI"/>
        <family val="2"/>
      </rPr>
      <t xml:space="preserve"> is the decay, which determines the rate at which the impact of advertising diminishes over time. A higher value of </t>
    </r>
    <r>
      <rPr>
        <sz val="12"/>
        <rFont val="KaTeX_Math"/>
      </rPr>
      <t>λ</t>
    </r>
    <r>
      <rPr>
        <sz val="12"/>
        <rFont val="Segoe UI"/>
        <family val="2"/>
      </rPr>
      <t xml:space="preserve"> implies a faster decay, meaning the effect of advertising diminishes more rapidly over time.</t>
    </r>
  </si>
  <si>
    <r>
      <t>A</t>
    </r>
    <r>
      <rPr>
        <sz val="14"/>
        <rFont val="KaTeX_Math"/>
      </rPr>
      <t>t</t>
    </r>
    <r>
      <rPr>
        <sz val="14"/>
        <rFont val="Times New Roman"/>
        <family val="1"/>
      </rPr>
      <t>​=</t>
    </r>
    <r>
      <rPr>
        <sz val="14"/>
        <rFont val="KaTeX_Math"/>
      </rPr>
      <t>at</t>
    </r>
    <r>
      <rPr>
        <sz val="14"/>
        <rFont val="Times New Roman"/>
        <family val="1"/>
      </rPr>
      <t>​+(1−</t>
    </r>
    <r>
      <rPr>
        <sz val="14"/>
        <rFont val="KaTeX_Math"/>
      </rPr>
      <t>λ</t>
    </r>
    <r>
      <rPr>
        <sz val="14"/>
        <rFont val="Times New Roman"/>
        <family val="1"/>
      </rPr>
      <t>)</t>
    </r>
    <r>
      <rPr>
        <sz val="14"/>
        <rFont val="KaTeX_Math"/>
      </rPr>
      <t>At</t>
    </r>
    <r>
      <rPr>
        <sz val="14"/>
        <rFont val="Times New Roman"/>
        <family val="1"/>
      </rPr>
      <t>−1​</t>
    </r>
  </si>
  <si>
    <t>Final Transformed Dataset</t>
  </si>
  <si>
    <t>Combining both decay and diminishing returns transformations to media data to model the cumulative impact of advertising over time while accounting for diminishing marginal returns as exposure increases.</t>
  </si>
  <si>
    <t>The formula is: DRt = At^α = (at + (1-λ) At-1)^α for t = 1,..., T</t>
  </si>
  <si>
    <t>The parameters choice was based oncorrelation analysis. We choosed the transformations that maximize the correlation with the dependent variable)</t>
  </si>
  <si>
    <t>Transformed Decay &amp; DR</t>
  </si>
  <si>
    <t>Dates</t>
  </si>
  <si>
    <t>ROI Analysis</t>
  </si>
  <si>
    <t>1 subscription price = 35$</t>
  </si>
  <si>
    <t>ROI= Revenue / Spend</t>
  </si>
  <si>
    <t>Variable</t>
  </si>
  <si>
    <t>Coefficient</t>
  </si>
  <si>
    <t>Contribution</t>
  </si>
  <si>
    <t>Revenue</t>
  </si>
  <si>
    <t>Spend</t>
  </si>
  <si>
    <t>ROI</t>
  </si>
  <si>
    <t>For each 1$ invested into google display, 0.59$ are generated as revenue from subscriptions.</t>
  </si>
  <si>
    <t>Influencers comes second in terms of ROI. (True that the influencers have the lowest contribution compared to the other channels, but it also requires relatively very little expenses).</t>
  </si>
  <si>
    <t>Youtube has the highest return on investment among all media channels.</t>
  </si>
  <si>
    <t>From the total number of subscriptions, only 4253 were generated thanks to google display.</t>
  </si>
  <si>
    <t>Second Linear Regression Model Iteration Using Transformed Data</t>
  </si>
  <si>
    <t>Transformed Data based on Current Plan</t>
  </si>
  <si>
    <t>Prediction</t>
  </si>
  <si>
    <t>May-December 2022 Data Scenario</t>
  </si>
  <si>
    <t>Transformed Data Scenario</t>
  </si>
  <si>
    <t>Scenario Comparison</t>
  </si>
  <si>
    <t>Current Scenario</t>
  </si>
  <si>
    <t>Predicted Scenario</t>
  </si>
  <si>
    <t>Variables</t>
  </si>
  <si>
    <t>Total Current Accounts Subscriptions</t>
  </si>
  <si>
    <t>May-December 2022 Predicted Conversions</t>
  </si>
  <si>
    <t>Now that we have our model equation we are going to run a prediction scenario where we double the activity of YouTube and Meta in May-December 2022 (compared to the same period in 2021).</t>
  </si>
  <si>
    <t>&gt; If we opt for this scenario, Book-Worm will succed to increase the total subscriptions related to this period by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</si>
</sst>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_(* #,##0.00_);_(* \(#,##0.00\);_(* &quot;-&quot;??_);_(@_)"/>
    <numFmt numFmtId="166" formatCode="_(* #,##0_);_(* \(#,##0\);_(* &quot;-&quot;??_);_(@_)"/>
  </numFmts>
  <fonts count="35">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36"/>
      <color theme="1"/>
      <name val="Calibri"/>
      <family val="2"/>
      <scheme val="minor"/>
    </font>
    <font>
      <sz val="11"/>
      <name val="Calibri"/>
      <family val="2"/>
      <scheme val="minor"/>
    </font>
    <font>
      <sz val="12"/>
      <name val="Calibri"/>
      <family val="2"/>
      <scheme val="minor"/>
    </font>
    <font>
      <i/>
      <sz val="12"/>
      <name val="KaTeX_Math"/>
    </font>
    <font>
      <sz val="12"/>
      <name val="Times New Roman"/>
      <family val="1"/>
    </font>
    <font>
      <sz val="12"/>
      <name val="Segoe UI"/>
      <family val="2"/>
    </font>
    <font>
      <sz val="12"/>
      <name val="Calibri"/>
      <family val="2"/>
    </font>
    <font>
      <b/>
      <sz val="26"/>
      <color theme="1"/>
      <name val="Calibri"/>
      <family val="2"/>
      <scheme val="minor"/>
    </font>
    <font>
      <sz val="11"/>
      <name val="Segoe UI"/>
      <family val="2"/>
    </font>
    <font>
      <i/>
      <sz val="11"/>
      <name val="KaTeX_Math"/>
    </font>
    <font>
      <sz val="11"/>
      <name val="Times New Roman"/>
      <family val="1"/>
    </font>
    <font>
      <sz val="11"/>
      <color theme="1"/>
      <name val="Calibri"/>
      <family val="2"/>
      <scheme val="minor"/>
    </font>
    <font>
      <sz val="11"/>
      <color rgb="FFFF0000"/>
      <name val="Calibri"/>
      <family val="2"/>
      <scheme val="minor"/>
    </font>
    <font>
      <b/>
      <sz val="12"/>
      <color theme="1"/>
      <name val="Calibri"/>
      <family val="2"/>
      <scheme val="minor"/>
    </font>
    <font>
      <i/>
      <sz val="11"/>
      <color theme="1"/>
      <name val="Calibri"/>
      <family val="2"/>
      <scheme val="minor"/>
    </font>
    <font>
      <b/>
      <sz val="18"/>
      <color theme="1"/>
      <name val="Calibri"/>
      <family val="2"/>
      <scheme val="minor"/>
    </font>
    <font>
      <sz val="11"/>
      <color theme="9" tint="-0.249977111117893"/>
      <name val="Calibri"/>
      <family val="2"/>
      <scheme val="minor"/>
    </font>
    <font>
      <b/>
      <sz val="20"/>
      <color theme="1"/>
      <name val="Calibri"/>
      <family val="2"/>
      <scheme val="minor"/>
    </font>
    <font>
      <sz val="14"/>
      <name val="Calibri"/>
      <family val="2"/>
      <scheme val="minor"/>
    </font>
    <font>
      <sz val="14"/>
      <name val="Times New Roman"/>
      <family val="1"/>
    </font>
    <font>
      <sz val="12"/>
      <name val="KaTeX_Math"/>
    </font>
    <font>
      <sz val="14"/>
      <name val="KaTeX_Math"/>
    </font>
    <font>
      <sz val="14"/>
      <color theme="1"/>
      <name val="Calibri"/>
      <family val="2"/>
      <scheme val="minor"/>
    </font>
    <font>
      <b/>
      <sz val="11"/>
      <color theme="9" tint="-0.249977111117893"/>
      <name val="Calibri"/>
      <family val="2"/>
      <scheme val="minor"/>
    </font>
    <font>
      <sz val="11"/>
      <color theme="1"/>
      <name val="Calibri"/>
      <family val="2"/>
    </font>
    <font>
      <i/>
      <sz val="12"/>
      <color theme="1"/>
      <name val="Calibri"/>
      <family val="2"/>
      <scheme val="minor"/>
    </font>
    <font>
      <sz val="12"/>
      <color theme="1"/>
      <name val="Calibri"/>
      <family val="2"/>
    </font>
    <font>
      <b/>
      <sz val="12"/>
      <color rgb="FF002060"/>
      <name val="Calibri"/>
      <family val="2"/>
      <scheme val="minor"/>
    </font>
    <font>
      <sz val="14"/>
      <color theme="0"/>
      <name val="Calibri"/>
      <family val="2"/>
      <scheme val="minor"/>
    </font>
    <font>
      <b/>
      <sz val="24"/>
      <name val="Calibri"/>
      <family val="2"/>
      <scheme val="minor"/>
    </font>
    <font>
      <sz val="11"/>
      <color rgb="FF00B050"/>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9" tint="0.59999389629810485"/>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s>
  <cellStyleXfs count="3">
    <xf numFmtId="0" fontId="0" fillId="0" borderId="0"/>
    <xf numFmtId="9" fontId="15" fillId="0" borderId="0" applyFont="0" applyFill="0" applyBorder="0" applyAlignment="0" applyProtection="0"/>
    <xf numFmtId="165" fontId="15" fillId="0" borderId="0" applyFont="0" applyFill="0" applyBorder="0" applyAlignment="0" applyProtection="0"/>
  </cellStyleXfs>
  <cellXfs count="166">
    <xf numFmtId="0" fontId="0" fillId="0" borderId="0" xfId="0"/>
    <xf numFmtId="0" fontId="0" fillId="3" borderId="9" xfId="0" applyFill="1" applyBorder="1"/>
    <xf numFmtId="0" fontId="0" fillId="3" borderId="10" xfId="0" applyFill="1" applyBorder="1"/>
    <xf numFmtId="15" fontId="0" fillId="0" borderId="4" xfId="0" applyNumberFormat="1" applyBorder="1"/>
    <xf numFmtId="0" fontId="0" fillId="0" borderId="12" xfId="0" applyBorder="1"/>
    <xf numFmtId="15" fontId="0" fillId="0" borderId="6" xfId="0" applyNumberFormat="1" applyBorder="1"/>
    <xf numFmtId="0" fontId="0" fillId="3" borderId="13" xfId="0" applyFill="1" applyBorder="1"/>
    <xf numFmtId="15" fontId="0" fillId="0" borderId="1" xfId="0" applyNumberFormat="1" applyBorder="1"/>
    <xf numFmtId="0" fontId="0" fillId="0" borderId="2" xfId="0" applyBorder="1"/>
    <xf numFmtId="0" fontId="0" fillId="0" borderId="7" xfId="0" applyBorder="1"/>
    <xf numFmtId="9" fontId="0" fillId="0" borderId="0" xfId="0" applyNumberFormat="1"/>
    <xf numFmtId="0" fontId="0" fillId="0" borderId="14" xfId="0" applyBorder="1"/>
    <xf numFmtId="15" fontId="0" fillId="0" borderId="0" xfId="0" applyNumberFormat="1"/>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9" fontId="0" fillId="5" borderId="0" xfId="0" applyNumberFormat="1" applyFill="1" applyAlignment="1">
      <alignment horizontal="center" vertical="center"/>
    </xf>
    <xf numFmtId="0" fontId="3" fillId="4" borderId="0" xfId="0" applyFont="1" applyFill="1" applyAlignment="1">
      <alignment horizontal="center"/>
    </xf>
    <xf numFmtId="164" fontId="0" fillId="4" borderId="0" xfId="0" applyNumberFormat="1" applyFill="1" applyAlignment="1">
      <alignment vertical="center"/>
    </xf>
    <xf numFmtId="0" fontId="3" fillId="5" borderId="0" xfId="0" applyFont="1" applyFill="1" applyAlignment="1">
      <alignment horizontal="center"/>
    </xf>
    <xf numFmtId="9" fontId="0" fillId="6" borderId="0" xfId="0" applyNumberFormat="1" applyFill="1" applyAlignment="1">
      <alignment horizontal="center" vertical="center"/>
    </xf>
    <xf numFmtId="0" fontId="4" fillId="7" borderId="0" xfId="0" applyFont="1" applyFill="1" applyAlignment="1">
      <alignment vertical="center"/>
    </xf>
    <xf numFmtId="0" fontId="11" fillId="7" borderId="0" xfId="0" applyFont="1" applyFill="1" applyAlignment="1">
      <alignment vertical="center"/>
    </xf>
    <xf numFmtId="0" fontId="0" fillId="7" borderId="0" xfId="0" applyFill="1"/>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0" fillId="5" borderId="0" xfId="0" applyFill="1"/>
    <xf numFmtId="0" fontId="0" fillId="4" borderId="0" xfId="0" applyFill="1" applyAlignment="1">
      <alignment vertical="center"/>
    </xf>
    <xf numFmtId="0" fontId="3" fillId="0" borderId="0" xfId="0" applyFont="1"/>
    <xf numFmtId="15" fontId="0" fillId="0" borderId="0" xfId="0" applyNumberFormat="1" applyAlignment="1">
      <alignment horizontal="center" vertical="center"/>
    </xf>
    <xf numFmtId="0" fontId="0" fillId="0" borderId="10" xfId="0" applyBorder="1" applyAlignment="1">
      <alignment horizontal="center" vertical="center"/>
    </xf>
    <xf numFmtId="0" fontId="0" fillId="3" borderId="10" xfId="0" applyFill="1" applyBorder="1" applyAlignment="1">
      <alignment horizontal="center" vertical="center"/>
    </xf>
    <xf numFmtId="0" fontId="0" fillId="2" borderId="10" xfId="0" applyFill="1" applyBorder="1" applyAlignment="1">
      <alignment horizontal="left" vertical="center"/>
    </xf>
    <xf numFmtId="0" fontId="0" fillId="2" borderId="10" xfId="0" applyFill="1" applyBorder="1" applyAlignment="1">
      <alignment horizontal="center" vertical="center"/>
    </xf>
    <xf numFmtId="0" fontId="0" fillId="8" borderId="10" xfId="0" applyFill="1" applyBorder="1" applyAlignment="1">
      <alignment horizontal="left" vertical="center"/>
    </xf>
    <xf numFmtId="0" fontId="0" fillId="8" borderId="10" xfId="0" applyFill="1" applyBorder="1" applyAlignment="1">
      <alignment horizontal="center" vertical="center"/>
    </xf>
    <xf numFmtId="0" fontId="18" fillId="0" borderId="15" xfId="0" applyFont="1" applyBorder="1" applyAlignment="1">
      <alignment horizontal="center" vertical="center"/>
    </xf>
    <xf numFmtId="0" fontId="0" fillId="0" borderId="7" xfId="0" applyBorder="1" applyAlignment="1">
      <alignment horizontal="left" vertical="center"/>
    </xf>
    <xf numFmtId="0" fontId="0" fillId="0" borderId="7" xfId="0" applyBorder="1" applyAlignment="1">
      <alignment horizontal="center" vertical="center"/>
    </xf>
    <xf numFmtId="0" fontId="3" fillId="0" borderId="0" xfId="0" applyFont="1" applyAlignment="1">
      <alignment horizontal="left" vertical="center"/>
    </xf>
    <xf numFmtId="9" fontId="0" fillId="0" borderId="0" xfId="1" applyFont="1" applyAlignment="1">
      <alignment horizontal="center" vertical="center"/>
    </xf>
    <xf numFmtId="9" fontId="0" fillId="2" borderId="0" xfId="1" applyFont="1" applyFill="1" applyAlignment="1">
      <alignment horizontal="center" vertical="center"/>
    </xf>
    <xf numFmtId="0" fontId="20" fillId="0" borderId="0" xfId="0" applyFont="1" applyAlignment="1">
      <alignment horizontal="left" vertical="center"/>
    </xf>
    <xf numFmtId="0" fontId="20" fillId="0" borderId="0" xfId="0" applyFont="1" applyAlignment="1">
      <alignment horizontal="center" vertical="center"/>
    </xf>
    <xf numFmtId="0" fontId="20" fillId="0" borderId="7" xfId="0" applyFont="1" applyBorder="1" applyAlignment="1">
      <alignment horizontal="center" vertical="center"/>
    </xf>
    <xf numFmtId="0" fontId="20" fillId="0" borderId="7" xfId="0" applyFont="1" applyBorder="1" applyAlignment="1">
      <alignment horizontal="left" vertical="center"/>
    </xf>
    <xf numFmtId="0" fontId="16" fillId="0" borderId="0" xfId="0" applyFont="1" applyAlignment="1">
      <alignment horizontal="left" vertical="center"/>
    </xf>
    <xf numFmtId="0" fontId="16" fillId="0" borderId="0" xfId="0" applyFont="1" applyAlignment="1">
      <alignment horizontal="center" vertical="center"/>
    </xf>
    <xf numFmtId="0" fontId="0" fillId="0" borderId="0" xfId="0" applyAlignment="1">
      <alignment horizontal="left"/>
    </xf>
    <xf numFmtId="0" fontId="0" fillId="4" borderId="0" xfId="0" applyFill="1" applyAlignment="1">
      <alignment horizontal="center"/>
    </xf>
    <xf numFmtId="0" fontId="3" fillId="0" borderId="0" xfId="0" applyFont="1" applyAlignment="1">
      <alignment horizontal="left"/>
    </xf>
    <xf numFmtId="15" fontId="0" fillId="0" borderId="0" xfId="0" applyNumberFormat="1" applyAlignment="1">
      <alignment horizontal="left"/>
    </xf>
    <xf numFmtId="0" fontId="18" fillId="0" borderId="15" xfId="0" applyFont="1" applyBorder="1" applyAlignment="1">
      <alignment horizontal="left" vertical="center"/>
    </xf>
    <xf numFmtId="9" fontId="0" fillId="0" borderId="0" xfId="1" applyFont="1" applyFill="1" applyBorder="1" applyAlignment="1">
      <alignment horizontal="center" vertical="center"/>
    </xf>
    <xf numFmtId="9" fontId="0" fillId="2" borderId="0" xfId="1" applyFont="1" applyFill="1" applyBorder="1" applyAlignment="1">
      <alignment horizontal="center" vertical="center"/>
    </xf>
    <xf numFmtId="0" fontId="27" fillId="0" borderId="0" xfId="0" applyFont="1" applyAlignment="1">
      <alignment horizontal="left" vertical="center"/>
    </xf>
    <xf numFmtId="0" fontId="27"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center"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 xfId="0" applyBorder="1"/>
    <xf numFmtId="166" fontId="0" fillId="0" borderId="12" xfId="2" quotePrefix="1" applyNumberFormat="1" applyFont="1" applyFill="1" applyBorder="1" applyAlignment="1">
      <alignment horizontal="center" vertical="center"/>
    </xf>
    <xf numFmtId="166" fontId="0" fillId="0" borderId="3" xfId="2" applyNumberFormat="1" applyFont="1" applyBorder="1" applyAlignment="1">
      <alignment horizontal="center" vertical="center"/>
    </xf>
    <xf numFmtId="0" fontId="0" fillId="0" borderId="4" xfId="0" applyBorder="1"/>
    <xf numFmtId="166" fontId="0" fillId="0" borderId="5" xfId="2" applyNumberFormat="1" applyFont="1" applyBorder="1" applyAlignment="1">
      <alignment horizontal="center" vertical="center"/>
    </xf>
    <xf numFmtId="0" fontId="3" fillId="0" borderId="0" xfId="0" applyFont="1" applyAlignment="1">
      <alignment vertical="center"/>
    </xf>
    <xf numFmtId="0" fontId="0" fillId="0" borderId="6" xfId="0" applyBorder="1"/>
    <xf numFmtId="166" fontId="0" fillId="0" borderId="14" xfId="2" quotePrefix="1" applyNumberFormat="1" applyFont="1" applyFill="1" applyBorder="1" applyAlignment="1">
      <alignment horizontal="center" vertical="center"/>
    </xf>
    <xf numFmtId="166" fontId="0" fillId="0" borderId="8" xfId="2" applyNumberFormat="1" applyFont="1" applyBorder="1" applyAlignment="1">
      <alignment horizontal="center" vertical="center"/>
    </xf>
    <xf numFmtId="0" fontId="20" fillId="0" borderId="16" xfId="0" applyFont="1" applyBorder="1" applyAlignment="1">
      <alignment horizontal="center" vertical="center"/>
    </xf>
    <xf numFmtId="0" fontId="20" fillId="0" borderId="12" xfId="0" applyFont="1" applyBorder="1" applyAlignment="1">
      <alignment horizontal="center" vertical="center"/>
    </xf>
    <xf numFmtId="0" fontId="20" fillId="0" borderId="14" xfId="0" applyFont="1" applyBorder="1" applyAlignment="1">
      <alignment horizontal="center" vertical="center"/>
    </xf>
    <xf numFmtId="165" fontId="0" fillId="2" borderId="12" xfId="2" quotePrefix="1" applyFont="1" applyFill="1" applyBorder="1" applyAlignment="1">
      <alignment horizontal="center" vertical="center"/>
    </xf>
    <xf numFmtId="165" fontId="0" fillId="2" borderId="14" xfId="2" quotePrefix="1" applyFont="1" applyFill="1" applyBorder="1" applyAlignment="1">
      <alignment horizontal="center" vertical="center"/>
    </xf>
    <xf numFmtId="0" fontId="0" fillId="3" borderId="13" xfId="0" applyFill="1" applyBorder="1" applyAlignment="1">
      <alignment horizontal="center" vertical="center"/>
    </xf>
    <xf numFmtId="166" fontId="0" fillId="3" borderId="2" xfId="2" quotePrefix="1" applyNumberFormat="1" applyFont="1" applyFill="1" applyBorder="1" applyAlignment="1">
      <alignment horizontal="center" vertical="center"/>
    </xf>
    <xf numFmtId="166" fontId="0" fillId="3" borderId="0" xfId="2" applyNumberFormat="1" applyFont="1" applyFill="1" applyBorder="1" applyAlignment="1">
      <alignment horizontal="center" vertical="center"/>
    </xf>
    <xf numFmtId="166" fontId="0" fillId="3" borderId="7" xfId="2" applyNumberFormat="1" applyFont="1" applyFill="1" applyBorder="1" applyAlignment="1">
      <alignment horizontal="center" vertical="center"/>
    </xf>
    <xf numFmtId="0" fontId="26" fillId="9" borderId="0" xfId="0" applyFont="1" applyFill="1"/>
    <xf numFmtId="14" fontId="3" fillId="0" borderId="0" xfId="0" applyNumberFormat="1" applyFont="1" applyAlignment="1">
      <alignment horizontal="center" vertical="center"/>
    </xf>
    <xf numFmtId="14" fontId="0" fillId="0" borderId="0" xfId="0" applyNumberFormat="1"/>
    <xf numFmtId="14" fontId="3" fillId="10" borderId="1" xfId="0" applyNumberFormat="1"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14"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4" fontId="3" fillId="3" borderId="4" xfId="0" applyNumberFormat="1" applyFont="1" applyFill="1" applyBorder="1" applyAlignment="1">
      <alignment horizontal="center" vertical="center"/>
    </xf>
    <xf numFmtId="0" fontId="28" fillId="10" borderId="0" xfId="0" applyFont="1" applyFill="1" applyAlignment="1">
      <alignment horizontal="center" vertical="center"/>
    </xf>
    <xf numFmtId="0" fontId="28" fillId="10" borderId="5" xfId="0" applyFont="1" applyFill="1" applyBorder="1" applyAlignment="1">
      <alignment horizontal="center" vertical="center"/>
    </xf>
    <xf numFmtId="14" fontId="0" fillId="0" borderId="4" xfId="0" applyNumberFormat="1" applyBorder="1" applyAlignment="1">
      <alignment horizontal="center" vertical="center"/>
    </xf>
    <xf numFmtId="0" fontId="0" fillId="0" borderId="5" xfId="0" applyBorder="1" applyAlignment="1">
      <alignment horizontal="center" vertical="center"/>
    </xf>
    <xf numFmtId="0" fontId="28" fillId="10" borderId="7" xfId="0" applyFont="1" applyFill="1" applyBorder="1" applyAlignment="1">
      <alignment horizontal="center" vertical="center"/>
    </xf>
    <xf numFmtId="0" fontId="28" fillId="10" borderId="8" xfId="0" applyFont="1" applyFill="1" applyBorder="1" applyAlignment="1">
      <alignment horizontal="center" vertical="center"/>
    </xf>
    <xf numFmtId="0" fontId="29" fillId="0" borderId="9" xfId="0" applyFont="1" applyBorder="1" applyAlignment="1">
      <alignment horizontal="center"/>
    </xf>
    <xf numFmtId="0" fontId="29" fillId="0" borderId="13" xfId="0" applyFont="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xf>
    <xf numFmtId="0" fontId="29" fillId="0" borderId="11" xfId="0" applyFont="1" applyBorder="1" applyAlignment="1">
      <alignment horizontal="center"/>
    </xf>
    <xf numFmtId="0" fontId="1" fillId="0" borderId="4" xfId="0" applyFont="1" applyBorder="1"/>
    <xf numFmtId="0" fontId="30" fillId="0" borderId="0" xfId="0" applyFont="1" applyAlignment="1">
      <alignment horizontal="center" vertical="center"/>
    </xf>
    <xf numFmtId="1" fontId="1" fillId="0" borderId="5" xfId="0" applyNumberFormat="1" applyFont="1" applyBorder="1" applyAlignment="1">
      <alignment horizontal="center" vertical="center"/>
    </xf>
    <xf numFmtId="1" fontId="0" fillId="0" borderId="5" xfId="0" applyNumberFormat="1" applyBorder="1" applyAlignment="1">
      <alignment horizontal="center" vertical="center"/>
    </xf>
    <xf numFmtId="0" fontId="1" fillId="0" borderId="6" xfId="0" applyFont="1" applyBorder="1"/>
    <xf numFmtId="0" fontId="30" fillId="0" borderId="7" xfId="0" applyFont="1" applyBorder="1" applyAlignment="1">
      <alignment horizontal="center" vertical="center"/>
    </xf>
    <xf numFmtId="0" fontId="17" fillId="0" borderId="9" xfId="0" applyFont="1" applyBorder="1"/>
    <xf numFmtId="0" fontId="1" fillId="0" borderId="13" xfId="0" applyFont="1" applyBorder="1" applyAlignment="1">
      <alignment horizontal="center" vertical="center"/>
    </xf>
    <xf numFmtId="166" fontId="17" fillId="2" borderId="11" xfId="2" applyNumberFormat="1" applyFont="1" applyFill="1" applyBorder="1" applyAlignment="1">
      <alignment horizontal="center" vertical="center"/>
    </xf>
    <xf numFmtId="0" fontId="17" fillId="0" borderId="13" xfId="0" applyFont="1" applyBorder="1" applyAlignment="1">
      <alignment horizontal="center" vertical="center"/>
    </xf>
    <xf numFmtId="166" fontId="31" fillId="2" borderId="11" xfId="2" applyNumberFormat="1" applyFont="1" applyFill="1" applyBorder="1" applyAlignment="1">
      <alignment horizontal="center" vertical="center"/>
    </xf>
    <xf numFmtId="9" fontId="32" fillId="12" borderId="0" xfId="1" applyFont="1" applyFill="1" applyAlignment="1">
      <alignment horizontal="center" vertical="center"/>
    </xf>
    <xf numFmtId="0" fontId="1" fillId="0" borderId="0" xfId="0" applyFont="1"/>
    <xf numFmtId="14" fontId="0" fillId="0" borderId="6" xfId="0" applyNumberFormat="1" applyBorder="1" applyAlignment="1">
      <alignment horizontal="center" vertical="center"/>
    </xf>
    <xf numFmtId="0" fontId="0" fillId="0" borderId="8" xfId="0" applyBorder="1" applyAlignment="1">
      <alignment horizontal="center" vertical="center"/>
    </xf>
    <xf numFmtId="0" fontId="2" fillId="7" borderId="0" xfId="0" applyFont="1" applyFill="1" applyAlignment="1">
      <alignment horizontal="center" vertical="center"/>
    </xf>
    <xf numFmtId="0" fontId="19" fillId="7" borderId="0" xfId="0" applyFont="1" applyFill="1" applyAlignment="1">
      <alignment horizontal="center" vertical="center"/>
    </xf>
    <xf numFmtId="0" fontId="19" fillId="7" borderId="7" xfId="0" applyFont="1" applyFill="1" applyBorder="1" applyAlignment="1">
      <alignment horizontal="center" vertical="center"/>
    </xf>
    <xf numFmtId="0" fontId="1" fillId="0" borderId="0" xfId="0" applyFont="1" applyAlignment="1">
      <alignment horizontal="left" vertical="center" wrapText="1"/>
    </xf>
    <xf numFmtId="0" fontId="10" fillId="0" borderId="0" xfId="0" applyFont="1" applyAlignment="1">
      <alignment horizontal="left"/>
    </xf>
    <xf numFmtId="0" fontId="6" fillId="0" borderId="0" xfId="0" applyFont="1" applyAlignment="1">
      <alignment horizontal="left"/>
    </xf>
    <xf numFmtId="0" fontId="22" fillId="0" borderId="0" xfId="0" applyFont="1" applyAlignment="1">
      <alignment horizontal="lef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0" fillId="3" borderId="9" xfId="0" applyFill="1" applyBorder="1" applyAlignment="1">
      <alignment horizontal="center"/>
    </xf>
    <xf numFmtId="0" fontId="0" fillId="3" borderId="11" xfId="0" applyFill="1" applyBorder="1" applyAlignment="1">
      <alignment horizontal="center"/>
    </xf>
    <xf numFmtId="9" fontId="0" fillId="3" borderId="9" xfId="0" applyNumberFormat="1" applyFill="1" applyBorder="1" applyAlignment="1">
      <alignment horizontal="center"/>
    </xf>
    <xf numFmtId="9" fontId="0" fillId="3" borderId="11" xfId="0" applyNumberFormat="1" applyFill="1" applyBorder="1" applyAlignment="1">
      <alignment horizontal="center"/>
    </xf>
    <xf numFmtId="0" fontId="5" fillId="0" borderId="0" xfId="0" applyFont="1" applyAlignment="1">
      <alignment horizontal="left"/>
    </xf>
    <xf numFmtId="0" fontId="17" fillId="7" borderId="0" xfId="0" applyFont="1" applyFill="1" applyAlignment="1">
      <alignment horizontal="center" vertical="center"/>
    </xf>
    <xf numFmtId="0" fontId="26"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21" fillId="7" borderId="0" xfId="0" applyFont="1" applyFill="1" applyAlignment="1">
      <alignment horizontal="center" vertical="center"/>
    </xf>
    <xf numFmtId="0" fontId="0" fillId="0" borderId="0" xfId="0" applyAlignment="1">
      <alignment horizontal="left"/>
    </xf>
    <xf numFmtId="0" fontId="0" fillId="0" borderId="4" xfId="0" applyBorder="1" applyAlignment="1">
      <alignment horizontal="left"/>
    </xf>
    <xf numFmtId="0" fontId="0" fillId="0" borderId="4" xfId="0" applyBorder="1" applyAlignment="1">
      <alignment horizontal="left" vertical="center"/>
    </xf>
    <xf numFmtId="0" fontId="0" fillId="0" borderId="2" xfId="0" applyBorder="1" applyAlignment="1">
      <alignment horizontal="left" vertical="center" wrapText="1"/>
    </xf>
    <xf numFmtId="14" fontId="21" fillId="7" borderId="0" xfId="0" applyNumberFormat="1" applyFont="1" applyFill="1" applyAlignment="1">
      <alignment horizontal="center" vertical="center"/>
    </xf>
    <xf numFmtId="0" fontId="3" fillId="10" borderId="9" xfId="0" applyFont="1" applyFill="1" applyBorder="1" applyAlignment="1">
      <alignment horizontal="center" vertical="center"/>
    </xf>
    <xf numFmtId="0" fontId="3" fillId="10" borderId="13" xfId="0" applyFont="1" applyFill="1" applyBorder="1" applyAlignment="1">
      <alignment horizontal="center" vertical="center"/>
    </xf>
    <xf numFmtId="0" fontId="3" fillId="10" borderId="11" xfId="0" applyFont="1" applyFill="1" applyBorder="1" applyAlignment="1">
      <alignment horizontal="center" vertical="center"/>
    </xf>
    <xf numFmtId="0" fontId="3" fillId="13" borderId="9" xfId="0" applyFont="1" applyFill="1" applyBorder="1" applyAlignment="1">
      <alignment horizontal="center" vertical="center"/>
    </xf>
    <xf numFmtId="0" fontId="3" fillId="13" borderId="13" xfId="0" applyFont="1" applyFill="1" applyBorder="1" applyAlignment="1">
      <alignment horizontal="center" vertical="center"/>
    </xf>
    <xf numFmtId="0" fontId="0" fillId="0" borderId="0" xfId="0" applyAlignment="1">
      <alignment horizontal="center"/>
    </xf>
    <xf numFmtId="0" fontId="33" fillId="7" borderId="4" xfId="0" applyFont="1" applyFill="1" applyBorder="1" applyAlignment="1">
      <alignment horizontal="center" vertical="center"/>
    </xf>
    <xf numFmtId="0" fontId="33" fillId="7" borderId="0" xfId="0" applyFont="1" applyFill="1" applyAlignment="1">
      <alignment horizontal="center" vertical="center"/>
    </xf>
    <xf numFmtId="0" fontId="17" fillId="11" borderId="9" xfId="0" applyFont="1" applyFill="1" applyBorder="1" applyAlignment="1">
      <alignment horizontal="center"/>
    </xf>
    <xf numFmtId="0" fontId="17" fillId="11" borderId="13" xfId="0" applyFont="1" applyFill="1" applyBorder="1" applyAlignment="1">
      <alignment horizontal="center"/>
    </xf>
    <xf numFmtId="0" fontId="17" fillId="11" borderId="11" xfId="0" applyFont="1" applyFill="1" applyBorder="1" applyAlignment="1">
      <alignment horizontal="center"/>
    </xf>
    <xf numFmtId="0" fontId="17" fillId="11" borderId="9" xfId="0" applyFont="1" applyFill="1" applyBorder="1" applyAlignment="1">
      <alignment horizontal="center" vertical="center"/>
    </xf>
    <xf numFmtId="0" fontId="17" fillId="11" borderId="13" xfId="0" applyFont="1" applyFill="1" applyBorder="1" applyAlignment="1">
      <alignment horizontal="center" vertical="center"/>
    </xf>
    <xf numFmtId="0" fontId="17" fillId="11" borderId="11" xfId="0" applyFont="1" applyFill="1" applyBorder="1" applyAlignment="1">
      <alignment horizontal="center" vertical="center"/>
    </xf>
    <xf numFmtId="0" fontId="34" fillId="0" borderId="0" xfId="0" applyFont="1" applyAlignment="1">
      <alignment horizontal="left" vertical="center" wrapText="1"/>
    </xf>
  </cellXfs>
  <cellStyles count="3">
    <cellStyle name="Comma 2" xfId="2" xr:uid="{DD4A9B68-3C75-459D-B2B6-25902D4D30B3}"/>
    <cellStyle name="Normal" xfId="0" builtinId="0"/>
    <cellStyle name="Percent" xfId="1" builtinId="5"/>
  </cellStyles>
  <dxfs count="6">
    <dxf>
      <font>
        <color rgb="FF375623"/>
      </font>
    </dxf>
    <dxf>
      <font>
        <color rgb="FFC00000"/>
      </font>
    </dxf>
    <dxf>
      <font>
        <color rgb="FF375623"/>
      </font>
    </dxf>
    <dxf>
      <font>
        <color rgb="FFC00000"/>
      </font>
    </dxf>
    <dxf>
      <font>
        <color theme="9" tint="-0.499984740745262"/>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Google Display Impressipns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Data'!$C$1</c:f>
              <c:strCache>
                <c:ptCount val="1"/>
                <c:pt idx="0">
                  <c:v>Google_Display_Impressions</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Data'!$C$2:$C$153</c:f>
              <c:numCache>
                <c:formatCode>General</c:formatCode>
                <c:ptCount val="152"/>
                <c:pt idx="0">
                  <c:v>49</c:v>
                </c:pt>
                <c:pt idx="1">
                  <c:v>1061</c:v>
                </c:pt>
                <c:pt idx="2">
                  <c:v>20</c:v>
                </c:pt>
                <c:pt idx="3">
                  <c:v>3088.0000000000005</c:v>
                </c:pt>
                <c:pt idx="4">
                  <c:v>11</c:v>
                </c:pt>
                <c:pt idx="5">
                  <c:v>2.9999999999999996</c:v>
                </c:pt>
                <c:pt idx="6">
                  <c:v>7.9999999999999982</c:v>
                </c:pt>
                <c:pt idx="7">
                  <c:v>25.000000000000004</c:v>
                </c:pt>
                <c:pt idx="8">
                  <c:v>1029</c:v>
                </c:pt>
                <c:pt idx="9">
                  <c:v>9066.9999999999982</c:v>
                </c:pt>
                <c:pt idx="10">
                  <c:v>310</c:v>
                </c:pt>
                <c:pt idx="11">
                  <c:v>241.99999999999994</c:v>
                </c:pt>
                <c:pt idx="12">
                  <c:v>9665.0000000000018</c:v>
                </c:pt>
                <c:pt idx="13">
                  <c:v>0.99999999999999978</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1414</c:v>
                </c:pt>
                <c:pt idx="39">
                  <c:v>861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6009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295385.00000000006</c:v>
                </c:pt>
                <c:pt idx="72">
                  <c:v>483</c:v>
                </c:pt>
                <c:pt idx="73">
                  <c:v>33039.000000000007</c:v>
                </c:pt>
                <c:pt idx="74">
                  <c:v>3449.9999999999995</c:v>
                </c:pt>
                <c:pt idx="75">
                  <c:v>0</c:v>
                </c:pt>
                <c:pt idx="76">
                  <c:v>0</c:v>
                </c:pt>
                <c:pt idx="77">
                  <c:v>235210.00000000003</c:v>
                </c:pt>
                <c:pt idx="78">
                  <c:v>96397</c:v>
                </c:pt>
                <c:pt idx="79">
                  <c:v>0</c:v>
                </c:pt>
                <c:pt idx="80">
                  <c:v>0</c:v>
                </c:pt>
                <c:pt idx="81">
                  <c:v>0</c:v>
                </c:pt>
                <c:pt idx="82">
                  <c:v>0</c:v>
                </c:pt>
                <c:pt idx="83">
                  <c:v>0</c:v>
                </c:pt>
                <c:pt idx="84">
                  <c:v>0</c:v>
                </c:pt>
                <c:pt idx="85">
                  <c:v>0</c:v>
                </c:pt>
                <c:pt idx="86">
                  <c:v>67723.000000000015</c:v>
                </c:pt>
                <c:pt idx="87">
                  <c:v>526555.99999999988</c:v>
                </c:pt>
                <c:pt idx="88">
                  <c:v>239966.00000000006</c:v>
                </c:pt>
                <c:pt idx="89">
                  <c:v>239470.99999999994</c:v>
                </c:pt>
                <c:pt idx="90">
                  <c:v>187211.00000000003</c:v>
                </c:pt>
                <c:pt idx="91">
                  <c:v>0</c:v>
                </c:pt>
                <c:pt idx="92">
                  <c:v>53902.000000000007</c:v>
                </c:pt>
                <c:pt idx="93">
                  <c:v>36288.999999999993</c:v>
                </c:pt>
                <c:pt idx="94">
                  <c:v>0</c:v>
                </c:pt>
                <c:pt idx="95">
                  <c:v>0</c:v>
                </c:pt>
                <c:pt idx="96">
                  <c:v>0</c:v>
                </c:pt>
                <c:pt idx="97">
                  <c:v>0</c:v>
                </c:pt>
                <c:pt idx="98">
                  <c:v>309008.99999999994</c:v>
                </c:pt>
                <c:pt idx="99">
                  <c:v>0</c:v>
                </c:pt>
                <c:pt idx="100">
                  <c:v>0</c:v>
                </c:pt>
                <c:pt idx="101">
                  <c:v>0</c:v>
                </c:pt>
                <c:pt idx="102">
                  <c:v>0</c:v>
                </c:pt>
                <c:pt idx="103">
                  <c:v>0</c:v>
                </c:pt>
                <c:pt idx="104">
                  <c:v>0</c:v>
                </c:pt>
                <c:pt idx="105">
                  <c:v>0</c:v>
                </c:pt>
                <c:pt idx="106">
                  <c:v>0</c:v>
                </c:pt>
                <c:pt idx="107">
                  <c:v>0</c:v>
                </c:pt>
                <c:pt idx="108">
                  <c:v>70547.999999999985</c:v>
                </c:pt>
                <c:pt idx="109">
                  <c:v>73613</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3419.0000000000005</c:v>
                </c:pt>
                <c:pt idx="126">
                  <c:v>17668</c:v>
                </c:pt>
                <c:pt idx="127">
                  <c:v>0</c:v>
                </c:pt>
                <c:pt idx="128">
                  <c:v>0</c:v>
                </c:pt>
                <c:pt idx="129">
                  <c:v>67415.000000000015</c:v>
                </c:pt>
                <c:pt idx="130">
                  <c:v>15079</c:v>
                </c:pt>
                <c:pt idx="131">
                  <c:v>73485</c:v>
                </c:pt>
                <c:pt idx="132">
                  <c:v>14546</c:v>
                </c:pt>
                <c:pt idx="133">
                  <c:v>34016</c:v>
                </c:pt>
                <c:pt idx="134">
                  <c:v>43119.000000000007</c:v>
                </c:pt>
                <c:pt idx="135">
                  <c:v>82602.999999999985</c:v>
                </c:pt>
                <c:pt idx="136">
                  <c:v>20032</c:v>
                </c:pt>
                <c:pt idx="137">
                  <c:v>0</c:v>
                </c:pt>
                <c:pt idx="138">
                  <c:v>0</c:v>
                </c:pt>
                <c:pt idx="139">
                  <c:v>0</c:v>
                </c:pt>
                <c:pt idx="140">
                  <c:v>30376.000000000004</c:v>
                </c:pt>
                <c:pt idx="141">
                  <c:v>17178</c:v>
                </c:pt>
                <c:pt idx="142">
                  <c:v>66046.999999999985</c:v>
                </c:pt>
                <c:pt idx="143">
                  <c:v>23451.000000000004</c:v>
                </c:pt>
                <c:pt idx="144">
                  <c:v>25343.999999999996</c:v>
                </c:pt>
                <c:pt idx="145">
                  <c:v>20701</c:v>
                </c:pt>
                <c:pt idx="146">
                  <c:v>28600</c:v>
                </c:pt>
                <c:pt idx="147">
                  <c:v>29977.999999999996</c:v>
                </c:pt>
                <c:pt idx="148">
                  <c:v>14894.000000000002</c:v>
                </c:pt>
                <c:pt idx="149">
                  <c:v>13602</c:v>
                </c:pt>
                <c:pt idx="150">
                  <c:v>12833.999999999998</c:v>
                </c:pt>
                <c:pt idx="151">
                  <c:v>8994</c:v>
                </c:pt>
              </c:numCache>
            </c:numRef>
          </c:val>
          <c:smooth val="0"/>
          <c:extLst>
            <c:ext xmlns:c16="http://schemas.microsoft.com/office/drawing/2014/chart" uri="{C3380CC4-5D6E-409C-BE32-E72D297353CC}">
              <c16:uniqueId val="{00000001-F108-41E1-86EC-6E53EE264B68}"/>
            </c:ext>
          </c:extLst>
        </c:ser>
        <c:dLbls>
          <c:showLegendKey val="0"/>
          <c:showVal val="0"/>
          <c:showCatName val="0"/>
          <c:showSerName val="0"/>
          <c:showPercent val="0"/>
          <c:showBubbleSize val="0"/>
        </c:dLbls>
        <c:marker val="1"/>
        <c:smooth val="0"/>
        <c:axId val="525292984"/>
        <c:axId val="525292264"/>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F108-41E1-86EC-6E53EE264B68}"/>
            </c:ext>
          </c:extLst>
        </c:ser>
        <c:dLbls>
          <c:showLegendKey val="0"/>
          <c:showVal val="0"/>
          <c:showCatName val="0"/>
          <c:showSerName val="0"/>
          <c:showPercent val="0"/>
          <c:showBubbleSize val="0"/>
        </c:dLbls>
        <c:marker val="1"/>
        <c:smooth val="0"/>
        <c:axId val="576174536"/>
        <c:axId val="571341992"/>
      </c:lineChart>
      <c:dateAx>
        <c:axId val="52529298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92264"/>
        <c:crosses val="autoZero"/>
        <c:auto val="1"/>
        <c:lblOffset val="100"/>
        <c:baseTimeUnit val="days"/>
      </c:dateAx>
      <c:valAx>
        <c:axId val="525292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92984"/>
        <c:crosses val="autoZero"/>
        <c:crossBetween val="between"/>
      </c:valAx>
      <c:valAx>
        <c:axId val="5713419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74536"/>
        <c:crosses val="max"/>
        <c:crossBetween val="between"/>
      </c:valAx>
      <c:dateAx>
        <c:axId val="576174536"/>
        <c:scaling>
          <c:orientation val="minMax"/>
        </c:scaling>
        <c:delete val="1"/>
        <c:axPos val="b"/>
        <c:numFmt formatCode="d\-mmm\-yy" sourceLinked="1"/>
        <c:majorTickMark val="out"/>
        <c:minorTickMark val="none"/>
        <c:tickLblPos val="nextTo"/>
        <c:crossAx val="571341992"/>
        <c:crosses val="autoZero"/>
        <c:auto val="1"/>
        <c:lblOffset val="100"/>
        <c:baseTimeUnit val="day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Data'!$L$1</c:f>
              <c:strCache>
                <c:ptCount val="1"/>
                <c:pt idx="0">
                  <c:v>Promotion</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Data'!$L$2:$L$153</c:f>
              <c:numCache>
                <c:formatCode>General</c:formatCode>
                <c:ptCount val="152"/>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14.285714285714288</c:v>
                </c:pt>
                <c:pt idx="19">
                  <c:v>15</c:v>
                </c:pt>
                <c:pt idx="20">
                  <c:v>14.714285714285712</c:v>
                </c:pt>
                <c:pt idx="21">
                  <c:v>14</c:v>
                </c:pt>
                <c:pt idx="22">
                  <c:v>14</c:v>
                </c:pt>
                <c:pt idx="23">
                  <c:v>14</c:v>
                </c:pt>
                <c:pt idx="24">
                  <c:v>14</c:v>
                </c:pt>
                <c:pt idx="25">
                  <c:v>14</c:v>
                </c:pt>
                <c:pt idx="26">
                  <c:v>14</c:v>
                </c:pt>
                <c:pt idx="27">
                  <c:v>14</c:v>
                </c:pt>
                <c:pt idx="28">
                  <c:v>14</c:v>
                </c:pt>
                <c:pt idx="29">
                  <c:v>14</c:v>
                </c:pt>
                <c:pt idx="30">
                  <c:v>14</c:v>
                </c:pt>
                <c:pt idx="31">
                  <c:v>14</c:v>
                </c:pt>
                <c:pt idx="32">
                  <c:v>14</c:v>
                </c:pt>
                <c:pt idx="33">
                  <c:v>14</c:v>
                </c:pt>
                <c:pt idx="34">
                  <c:v>14</c:v>
                </c:pt>
                <c:pt idx="35">
                  <c:v>14</c:v>
                </c:pt>
                <c:pt idx="36">
                  <c:v>14</c:v>
                </c:pt>
                <c:pt idx="37">
                  <c:v>14</c:v>
                </c:pt>
                <c:pt idx="38">
                  <c:v>14</c:v>
                </c:pt>
                <c:pt idx="39">
                  <c:v>14</c:v>
                </c:pt>
                <c:pt idx="40">
                  <c:v>14</c:v>
                </c:pt>
                <c:pt idx="41">
                  <c:v>14</c:v>
                </c:pt>
                <c:pt idx="42">
                  <c:v>14</c:v>
                </c:pt>
                <c:pt idx="43">
                  <c:v>14</c:v>
                </c:pt>
                <c:pt idx="44">
                  <c:v>14</c:v>
                </c:pt>
                <c:pt idx="45">
                  <c:v>14</c:v>
                </c:pt>
                <c:pt idx="46">
                  <c:v>14</c:v>
                </c:pt>
                <c:pt idx="47">
                  <c:v>14</c:v>
                </c:pt>
                <c:pt idx="48">
                  <c:v>14</c:v>
                </c:pt>
                <c:pt idx="49">
                  <c:v>14</c:v>
                </c:pt>
                <c:pt idx="50">
                  <c:v>14</c:v>
                </c:pt>
                <c:pt idx="51">
                  <c:v>14</c:v>
                </c:pt>
                <c:pt idx="52">
                  <c:v>14</c:v>
                </c:pt>
                <c:pt idx="53">
                  <c:v>14</c:v>
                </c:pt>
                <c:pt idx="54">
                  <c:v>14</c:v>
                </c:pt>
                <c:pt idx="55">
                  <c:v>14</c:v>
                </c:pt>
                <c:pt idx="56">
                  <c:v>14</c:v>
                </c:pt>
                <c:pt idx="57">
                  <c:v>14</c:v>
                </c:pt>
                <c:pt idx="58">
                  <c:v>14</c:v>
                </c:pt>
                <c:pt idx="59">
                  <c:v>14</c:v>
                </c:pt>
                <c:pt idx="60">
                  <c:v>14</c:v>
                </c:pt>
                <c:pt idx="61">
                  <c:v>14</c:v>
                </c:pt>
                <c:pt idx="62">
                  <c:v>14</c:v>
                </c:pt>
                <c:pt idx="63">
                  <c:v>14</c:v>
                </c:pt>
                <c:pt idx="64">
                  <c:v>14</c:v>
                </c:pt>
                <c:pt idx="65">
                  <c:v>14</c:v>
                </c:pt>
                <c:pt idx="66">
                  <c:v>14</c:v>
                </c:pt>
                <c:pt idx="67">
                  <c:v>14</c:v>
                </c:pt>
                <c:pt idx="68">
                  <c:v>14</c:v>
                </c:pt>
                <c:pt idx="69">
                  <c:v>14</c:v>
                </c:pt>
                <c:pt idx="70">
                  <c:v>14</c:v>
                </c:pt>
                <c:pt idx="71">
                  <c:v>14</c:v>
                </c:pt>
                <c:pt idx="72">
                  <c:v>14</c:v>
                </c:pt>
                <c:pt idx="73">
                  <c:v>14</c:v>
                </c:pt>
                <c:pt idx="74">
                  <c:v>14</c:v>
                </c:pt>
                <c:pt idx="75">
                  <c:v>14</c:v>
                </c:pt>
                <c:pt idx="76">
                  <c:v>14</c:v>
                </c:pt>
                <c:pt idx="77">
                  <c:v>14</c:v>
                </c:pt>
                <c:pt idx="78">
                  <c:v>14</c:v>
                </c:pt>
                <c:pt idx="79">
                  <c:v>14</c:v>
                </c:pt>
                <c:pt idx="80">
                  <c:v>25.428571428571423</c:v>
                </c:pt>
                <c:pt idx="81">
                  <c:v>30</c:v>
                </c:pt>
                <c:pt idx="82">
                  <c:v>30</c:v>
                </c:pt>
                <c:pt idx="83">
                  <c:v>30</c:v>
                </c:pt>
                <c:pt idx="84">
                  <c:v>30</c:v>
                </c:pt>
                <c:pt idx="85">
                  <c:v>30</c:v>
                </c:pt>
                <c:pt idx="86">
                  <c:v>30</c:v>
                </c:pt>
                <c:pt idx="87">
                  <c:v>23.142857142857142</c:v>
                </c:pt>
                <c:pt idx="88">
                  <c:v>14</c:v>
                </c:pt>
                <c:pt idx="89">
                  <c:v>14</c:v>
                </c:pt>
                <c:pt idx="90">
                  <c:v>14</c:v>
                </c:pt>
                <c:pt idx="91">
                  <c:v>14</c:v>
                </c:pt>
                <c:pt idx="92">
                  <c:v>14</c:v>
                </c:pt>
                <c:pt idx="93">
                  <c:v>14</c:v>
                </c:pt>
                <c:pt idx="94">
                  <c:v>14</c:v>
                </c:pt>
                <c:pt idx="95">
                  <c:v>14</c:v>
                </c:pt>
                <c:pt idx="96">
                  <c:v>14</c:v>
                </c:pt>
                <c:pt idx="97">
                  <c:v>14</c:v>
                </c:pt>
                <c:pt idx="98">
                  <c:v>14</c:v>
                </c:pt>
                <c:pt idx="99">
                  <c:v>14</c:v>
                </c:pt>
                <c:pt idx="100">
                  <c:v>14</c:v>
                </c:pt>
                <c:pt idx="101">
                  <c:v>14</c:v>
                </c:pt>
                <c:pt idx="102">
                  <c:v>30</c:v>
                </c:pt>
                <c:pt idx="103">
                  <c:v>30</c:v>
                </c:pt>
                <c:pt idx="104">
                  <c:v>30</c:v>
                </c:pt>
                <c:pt idx="105">
                  <c:v>30</c:v>
                </c:pt>
                <c:pt idx="106">
                  <c:v>30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14</c:v>
                </c:pt>
                <c:pt idx="123">
                  <c:v>14</c:v>
                </c:pt>
                <c:pt idx="124">
                  <c:v>23.142857142857142</c:v>
                </c:pt>
                <c:pt idx="125">
                  <c:v>30</c:v>
                </c:pt>
                <c:pt idx="126">
                  <c:v>30</c:v>
                </c:pt>
                <c:pt idx="127">
                  <c:v>30</c:v>
                </c:pt>
                <c:pt idx="128">
                  <c:v>30</c:v>
                </c:pt>
                <c:pt idx="129">
                  <c:v>30</c:v>
                </c:pt>
                <c:pt idx="130">
                  <c:v>30</c:v>
                </c:pt>
                <c:pt idx="131">
                  <c:v>30</c:v>
                </c:pt>
                <c:pt idx="132">
                  <c:v>30</c:v>
                </c:pt>
                <c:pt idx="133">
                  <c:v>30</c:v>
                </c:pt>
                <c:pt idx="134">
                  <c:v>30</c:v>
                </c:pt>
                <c:pt idx="135">
                  <c:v>30</c:v>
                </c:pt>
                <c:pt idx="136">
                  <c:v>27.714285714285719</c:v>
                </c:pt>
                <c:pt idx="137">
                  <c:v>14</c:v>
                </c:pt>
                <c:pt idx="138">
                  <c:v>14</c:v>
                </c:pt>
                <c:pt idx="139">
                  <c:v>14</c:v>
                </c:pt>
                <c:pt idx="140">
                  <c:v>14</c:v>
                </c:pt>
                <c:pt idx="141">
                  <c:v>14</c:v>
                </c:pt>
                <c:pt idx="142">
                  <c:v>14</c:v>
                </c:pt>
                <c:pt idx="143">
                  <c:v>14</c:v>
                </c:pt>
                <c:pt idx="144">
                  <c:v>27.714285714285719</c:v>
                </c:pt>
                <c:pt idx="145">
                  <c:v>30</c:v>
                </c:pt>
                <c:pt idx="146">
                  <c:v>30</c:v>
                </c:pt>
                <c:pt idx="147">
                  <c:v>30</c:v>
                </c:pt>
                <c:pt idx="148">
                  <c:v>30</c:v>
                </c:pt>
                <c:pt idx="149">
                  <c:v>30</c:v>
                </c:pt>
                <c:pt idx="150">
                  <c:v>30</c:v>
                </c:pt>
                <c:pt idx="151">
                  <c:v>30</c:v>
                </c:pt>
              </c:numCache>
            </c:numRef>
          </c:val>
          <c:smooth val="0"/>
          <c:extLst>
            <c:ext xmlns:c16="http://schemas.microsoft.com/office/drawing/2014/chart" uri="{C3380CC4-5D6E-409C-BE32-E72D297353CC}">
              <c16:uniqueId val="{00000001-7B1A-4334-9F43-2C3BDE226B9E}"/>
            </c:ext>
          </c:extLst>
        </c:ser>
        <c:dLbls>
          <c:showLegendKey val="0"/>
          <c:showVal val="0"/>
          <c:showCatName val="0"/>
          <c:showSerName val="0"/>
          <c:showPercent val="0"/>
          <c:showBubbleSize val="0"/>
        </c:dLbls>
        <c:marker val="1"/>
        <c:smooth val="0"/>
        <c:axId val="525289384"/>
        <c:axId val="525280024"/>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7B1A-4334-9F43-2C3BDE226B9E}"/>
            </c:ext>
          </c:extLst>
        </c:ser>
        <c:dLbls>
          <c:showLegendKey val="0"/>
          <c:showVal val="0"/>
          <c:showCatName val="0"/>
          <c:showSerName val="0"/>
          <c:showPercent val="0"/>
          <c:showBubbleSize val="0"/>
        </c:dLbls>
        <c:marker val="1"/>
        <c:smooth val="0"/>
        <c:axId val="527261104"/>
        <c:axId val="527278024"/>
      </c:lineChart>
      <c:dateAx>
        <c:axId val="52528938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80024"/>
        <c:crosses val="autoZero"/>
        <c:auto val="1"/>
        <c:lblOffset val="100"/>
        <c:baseTimeUnit val="days"/>
      </c:dateAx>
      <c:valAx>
        <c:axId val="52528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89384"/>
        <c:crosses val="autoZero"/>
        <c:crossBetween val="between"/>
      </c:valAx>
      <c:valAx>
        <c:axId val="527278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7261104"/>
        <c:crosses val="max"/>
        <c:crossBetween val="between"/>
      </c:valAx>
      <c:dateAx>
        <c:axId val="527261104"/>
        <c:scaling>
          <c:orientation val="minMax"/>
        </c:scaling>
        <c:delete val="1"/>
        <c:axPos val="b"/>
        <c:numFmt formatCode="d\-mmm\-yy" sourceLinked="1"/>
        <c:majorTickMark val="out"/>
        <c:minorTickMark val="none"/>
        <c:tickLblPos val="nextTo"/>
        <c:crossAx val="52727802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Data'!$C$1</c:f>
              <c:strCache>
                <c:ptCount val="1"/>
                <c:pt idx="0">
                  <c:v>Google_Display_Impressions</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Data'!$C$2:$C$153</c:f>
              <c:numCache>
                <c:formatCode>General</c:formatCode>
                <c:ptCount val="152"/>
                <c:pt idx="0">
                  <c:v>49</c:v>
                </c:pt>
                <c:pt idx="1">
                  <c:v>1061</c:v>
                </c:pt>
                <c:pt idx="2">
                  <c:v>20</c:v>
                </c:pt>
                <c:pt idx="3">
                  <c:v>3088.0000000000005</c:v>
                </c:pt>
                <c:pt idx="4">
                  <c:v>11</c:v>
                </c:pt>
                <c:pt idx="5">
                  <c:v>2.9999999999999996</c:v>
                </c:pt>
                <c:pt idx="6">
                  <c:v>7.9999999999999982</c:v>
                </c:pt>
                <c:pt idx="7">
                  <c:v>25.000000000000004</c:v>
                </c:pt>
                <c:pt idx="8">
                  <c:v>1029</c:v>
                </c:pt>
                <c:pt idx="9">
                  <c:v>9066.9999999999982</c:v>
                </c:pt>
                <c:pt idx="10">
                  <c:v>310</c:v>
                </c:pt>
                <c:pt idx="11">
                  <c:v>241.99999999999994</c:v>
                </c:pt>
                <c:pt idx="12">
                  <c:v>9665.0000000000018</c:v>
                </c:pt>
                <c:pt idx="13">
                  <c:v>0.99999999999999978</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1414</c:v>
                </c:pt>
                <c:pt idx="39">
                  <c:v>861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6009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295385.00000000006</c:v>
                </c:pt>
                <c:pt idx="72">
                  <c:v>483</c:v>
                </c:pt>
                <c:pt idx="73">
                  <c:v>33039.000000000007</c:v>
                </c:pt>
                <c:pt idx="74">
                  <c:v>3449.9999999999995</c:v>
                </c:pt>
                <c:pt idx="75">
                  <c:v>0</c:v>
                </c:pt>
                <c:pt idx="76">
                  <c:v>0</c:v>
                </c:pt>
                <c:pt idx="77">
                  <c:v>235210.00000000003</c:v>
                </c:pt>
                <c:pt idx="78">
                  <c:v>96397</c:v>
                </c:pt>
                <c:pt idx="79">
                  <c:v>0</c:v>
                </c:pt>
                <c:pt idx="80">
                  <c:v>0</c:v>
                </c:pt>
                <c:pt idx="81">
                  <c:v>0</c:v>
                </c:pt>
                <c:pt idx="82">
                  <c:v>0</c:v>
                </c:pt>
                <c:pt idx="83">
                  <c:v>0</c:v>
                </c:pt>
                <c:pt idx="84">
                  <c:v>0</c:v>
                </c:pt>
                <c:pt idx="85">
                  <c:v>0</c:v>
                </c:pt>
                <c:pt idx="86">
                  <c:v>67723.000000000015</c:v>
                </c:pt>
                <c:pt idx="87">
                  <c:v>526555.99999999988</c:v>
                </c:pt>
                <c:pt idx="88">
                  <c:v>239966.00000000006</c:v>
                </c:pt>
                <c:pt idx="89">
                  <c:v>239470.99999999994</c:v>
                </c:pt>
                <c:pt idx="90">
                  <c:v>187211.00000000003</c:v>
                </c:pt>
                <c:pt idx="91">
                  <c:v>0</c:v>
                </c:pt>
                <c:pt idx="92">
                  <c:v>53902.000000000007</c:v>
                </c:pt>
                <c:pt idx="93">
                  <c:v>36288.999999999993</c:v>
                </c:pt>
                <c:pt idx="94">
                  <c:v>0</c:v>
                </c:pt>
                <c:pt idx="95">
                  <c:v>0</c:v>
                </c:pt>
                <c:pt idx="96">
                  <c:v>0</c:v>
                </c:pt>
                <c:pt idx="97">
                  <c:v>0</c:v>
                </c:pt>
                <c:pt idx="98">
                  <c:v>309008.99999999994</c:v>
                </c:pt>
                <c:pt idx="99">
                  <c:v>0</c:v>
                </c:pt>
                <c:pt idx="100">
                  <c:v>0</c:v>
                </c:pt>
                <c:pt idx="101">
                  <c:v>0</c:v>
                </c:pt>
                <c:pt idx="102">
                  <c:v>0</c:v>
                </c:pt>
                <c:pt idx="103">
                  <c:v>0</c:v>
                </c:pt>
                <c:pt idx="104">
                  <c:v>0</c:v>
                </c:pt>
                <c:pt idx="105">
                  <c:v>0</c:v>
                </c:pt>
                <c:pt idx="106">
                  <c:v>0</c:v>
                </c:pt>
                <c:pt idx="107">
                  <c:v>0</c:v>
                </c:pt>
                <c:pt idx="108">
                  <c:v>70547.999999999985</c:v>
                </c:pt>
                <c:pt idx="109">
                  <c:v>73613</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3419.0000000000005</c:v>
                </c:pt>
                <c:pt idx="126">
                  <c:v>17668</c:v>
                </c:pt>
                <c:pt idx="127">
                  <c:v>0</c:v>
                </c:pt>
                <c:pt idx="128">
                  <c:v>0</c:v>
                </c:pt>
                <c:pt idx="129">
                  <c:v>67415.000000000015</c:v>
                </c:pt>
                <c:pt idx="130">
                  <c:v>15079</c:v>
                </c:pt>
                <c:pt idx="131">
                  <c:v>73485</c:v>
                </c:pt>
                <c:pt idx="132">
                  <c:v>14546</c:v>
                </c:pt>
                <c:pt idx="133">
                  <c:v>34016</c:v>
                </c:pt>
                <c:pt idx="134">
                  <c:v>43119.000000000007</c:v>
                </c:pt>
                <c:pt idx="135">
                  <c:v>82602.999999999985</c:v>
                </c:pt>
                <c:pt idx="136">
                  <c:v>20032</c:v>
                </c:pt>
                <c:pt idx="137">
                  <c:v>0</c:v>
                </c:pt>
                <c:pt idx="138">
                  <c:v>0</c:v>
                </c:pt>
                <c:pt idx="139">
                  <c:v>0</c:v>
                </c:pt>
                <c:pt idx="140">
                  <c:v>30376.000000000004</c:v>
                </c:pt>
                <c:pt idx="141">
                  <c:v>17178</c:v>
                </c:pt>
                <c:pt idx="142">
                  <c:v>66046.999999999985</c:v>
                </c:pt>
                <c:pt idx="143">
                  <c:v>23451.000000000004</c:v>
                </c:pt>
                <c:pt idx="144">
                  <c:v>25343.999999999996</c:v>
                </c:pt>
                <c:pt idx="145">
                  <c:v>20701</c:v>
                </c:pt>
                <c:pt idx="146">
                  <c:v>28600</c:v>
                </c:pt>
                <c:pt idx="147">
                  <c:v>29977.999999999996</c:v>
                </c:pt>
                <c:pt idx="148">
                  <c:v>14894.000000000002</c:v>
                </c:pt>
                <c:pt idx="149">
                  <c:v>13602</c:v>
                </c:pt>
                <c:pt idx="150">
                  <c:v>12833.999999999998</c:v>
                </c:pt>
                <c:pt idx="151">
                  <c:v>8994</c:v>
                </c:pt>
              </c:numCache>
            </c:numRef>
          </c:yVal>
          <c:smooth val="0"/>
          <c:extLst>
            <c:ext xmlns:c16="http://schemas.microsoft.com/office/drawing/2014/chart" uri="{C3380CC4-5D6E-409C-BE32-E72D297353CC}">
              <c16:uniqueId val="{00000001-01DC-4EA8-B255-D2480C76C62C}"/>
            </c:ext>
          </c:extLst>
        </c:ser>
        <c:dLbls>
          <c:showLegendKey val="0"/>
          <c:showVal val="0"/>
          <c:showCatName val="0"/>
          <c:showSerName val="0"/>
          <c:showPercent val="0"/>
          <c:showBubbleSize val="0"/>
        </c:dLbls>
        <c:axId val="525292984"/>
        <c:axId val="525292264"/>
      </c:scatterChart>
      <c:valAx>
        <c:axId val="525292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92264"/>
        <c:crosses val="autoZero"/>
        <c:crossBetween val="midCat"/>
      </c:valAx>
      <c:valAx>
        <c:axId val="525292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929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Data'!$D$1</c:f>
              <c:strCache>
                <c:ptCount val="1"/>
                <c:pt idx="0">
                  <c:v>Meta_Impressions</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Data'!$D$2:$D$153</c:f>
              <c:numCache>
                <c:formatCode>General</c:formatCode>
                <c:ptCount val="152"/>
                <c:pt idx="0">
                  <c:v>3501804</c:v>
                </c:pt>
                <c:pt idx="1">
                  <c:v>2896152</c:v>
                </c:pt>
                <c:pt idx="2">
                  <c:v>2214402.9999999995</c:v>
                </c:pt>
                <c:pt idx="3">
                  <c:v>2567240.9999999995</c:v>
                </c:pt>
                <c:pt idx="4">
                  <c:v>3721506.9999999995</c:v>
                </c:pt>
                <c:pt idx="5">
                  <c:v>2962649.0000000005</c:v>
                </c:pt>
                <c:pt idx="6">
                  <c:v>0</c:v>
                </c:pt>
                <c:pt idx="7">
                  <c:v>0</c:v>
                </c:pt>
                <c:pt idx="8">
                  <c:v>5248826</c:v>
                </c:pt>
                <c:pt idx="9">
                  <c:v>3581767.0000000005</c:v>
                </c:pt>
                <c:pt idx="10">
                  <c:v>3321122</c:v>
                </c:pt>
                <c:pt idx="11">
                  <c:v>1987648</c:v>
                </c:pt>
                <c:pt idx="12">
                  <c:v>1160709.0000000002</c:v>
                </c:pt>
                <c:pt idx="13">
                  <c:v>2176438</c:v>
                </c:pt>
                <c:pt idx="14">
                  <c:v>1712532.9999999998</c:v>
                </c:pt>
                <c:pt idx="15">
                  <c:v>1424444</c:v>
                </c:pt>
                <c:pt idx="16">
                  <c:v>1186353</c:v>
                </c:pt>
                <c:pt idx="17">
                  <c:v>1898427.9999999995</c:v>
                </c:pt>
                <c:pt idx="18">
                  <c:v>1877373</c:v>
                </c:pt>
                <c:pt idx="19">
                  <c:v>2168073</c:v>
                </c:pt>
                <c:pt idx="20">
                  <c:v>2889250</c:v>
                </c:pt>
                <c:pt idx="21">
                  <c:v>3032714</c:v>
                </c:pt>
                <c:pt idx="22">
                  <c:v>5838993</c:v>
                </c:pt>
                <c:pt idx="23">
                  <c:v>2260317</c:v>
                </c:pt>
                <c:pt idx="24">
                  <c:v>1485845.0000000002</c:v>
                </c:pt>
                <c:pt idx="25">
                  <c:v>507110</c:v>
                </c:pt>
                <c:pt idx="26">
                  <c:v>1812434</c:v>
                </c:pt>
                <c:pt idx="27">
                  <c:v>2513908</c:v>
                </c:pt>
                <c:pt idx="28">
                  <c:v>2990266</c:v>
                </c:pt>
                <c:pt idx="29">
                  <c:v>3229179</c:v>
                </c:pt>
                <c:pt idx="30">
                  <c:v>4277266</c:v>
                </c:pt>
                <c:pt idx="31">
                  <c:v>2712442</c:v>
                </c:pt>
                <c:pt idx="32">
                  <c:v>2754891</c:v>
                </c:pt>
                <c:pt idx="33">
                  <c:v>2830076.0000000005</c:v>
                </c:pt>
                <c:pt idx="34">
                  <c:v>1427803.0000000002</c:v>
                </c:pt>
                <c:pt idx="35">
                  <c:v>184496.99999999997</c:v>
                </c:pt>
                <c:pt idx="36">
                  <c:v>2849328</c:v>
                </c:pt>
                <c:pt idx="37">
                  <c:v>2375082</c:v>
                </c:pt>
                <c:pt idx="38">
                  <c:v>2305556.0000000005</c:v>
                </c:pt>
                <c:pt idx="39">
                  <c:v>2483877</c:v>
                </c:pt>
                <c:pt idx="40">
                  <c:v>2087615</c:v>
                </c:pt>
                <c:pt idx="41">
                  <c:v>4839835</c:v>
                </c:pt>
                <c:pt idx="42">
                  <c:v>2020243.9999999998</c:v>
                </c:pt>
                <c:pt idx="43">
                  <c:v>2269000</c:v>
                </c:pt>
                <c:pt idx="44">
                  <c:v>3658115</c:v>
                </c:pt>
                <c:pt idx="45">
                  <c:v>2584769</c:v>
                </c:pt>
                <c:pt idx="46">
                  <c:v>2885498.0000000005</c:v>
                </c:pt>
                <c:pt idx="47">
                  <c:v>4164393.0000000005</c:v>
                </c:pt>
                <c:pt idx="48">
                  <c:v>6262503.9999999991</c:v>
                </c:pt>
                <c:pt idx="49">
                  <c:v>7308242.9999999991</c:v>
                </c:pt>
                <c:pt idx="50">
                  <c:v>3626676.0000000005</c:v>
                </c:pt>
                <c:pt idx="51">
                  <c:v>4048603</c:v>
                </c:pt>
                <c:pt idx="52">
                  <c:v>6508157.9999999991</c:v>
                </c:pt>
                <c:pt idx="53">
                  <c:v>4564309</c:v>
                </c:pt>
                <c:pt idx="54">
                  <c:v>5336332</c:v>
                </c:pt>
                <c:pt idx="55">
                  <c:v>6066913.9999999991</c:v>
                </c:pt>
                <c:pt idx="56">
                  <c:v>7328668</c:v>
                </c:pt>
                <c:pt idx="57">
                  <c:v>5190058</c:v>
                </c:pt>
                <c:pt idx="58">
                  <c:v>8862969</c:v>
                </c:pt>
                <c:pt idx="59">
                  <c:v>9124069</c:v>
                </c:pt>
                <c:pt idx="60">
                  <c:v>9309810.9999999981</c:v>
                </c:pt>
                <c:pt idx="61">
                  <c:v>8287171</c:v>
                </c:pt>
                <c:pt idx="62">
                  <c:v>9445888</c:v>
                </c:pt>
                <c:pt idx="63">
                  <c:v>7316047</c:v>
                </c:pt>
                <c:pt idx="64">
                  <c:v>3629125.0000000005</c:v>
                </c:pt>
                <c:pt idx="65">
                  <c:v>6068216</c:v>
                </c:pt>
                <c:pt idx="66">
                  <c:v>4397678</c:v>
                </c:pt>
                <c:pt idx="67">
                  <c:v>3185716.0000000005</c:v>
                </c:pt>
                <c:pt idx="68">
                  <c:v>3692850</c:v>
                </c:pt>
                <c:pt idx="69">
                  <c:v>5198383</c:v>
                </c:pt>
                <c:pt idx="70">
                  <c:v>3367451</c:v>
                </c:pt>
                <c:pt idx="71">
                  <c:v>3413153.0000000005</c:v>
                </c:pt>
                <c:pt idx="72">
                  <c:v>2669548</c:v>
                </c:pt>
                <c:pt idx="73">
                  <c:v>2587070</c:v>
                </c:pt>
                <c:pt idx="74">
                  <c:v>2831557</c:v>
                </c:pt>
                <c:pt idx="75">
                  <c:v>3859643</c:v>
                </c:pt>
                <c:pt idx="76">
                  <c:v>3430554.9999999995</c:v>
                </c:pt>
                <c:pt idx="77">
                  <c:v>4101733.9999999995</c:v>
                </c:pt>
                <c:pt idx="78">
                  <c:v>2246118</c:v>
                </c:pt>
                <c:pt idx="79">
                  <c:v>1429052</c:v>
                </c:pt>
                <c:pt idx="80">
                  <c:v>1675351</c:v>
                </c:pt>
                <c:pt idx="81">
                  <c:v>5332382.0000000009</c:v>
                </c:pt>
                <c:pt idx="82">
                  <c:v>8051351</c:v>
                </c:pt>
                <c:pt idx="83">
                  <c:v>9536401</c:v>
                </c:pt>
                <c:pt idx="84">
                  <c:v>6293242</c:v>
                </c:pt>
                <c:pt idx="85">
                  <c:v>6657754.9999999991</c:v>
                </c:pt>
                <c:pt idx="86">
                  <c:v>4400266</c:v>
                </c:pt>
                <c:pt idx="87">
                  <c:v>3952303</c:v>
                </c:pt>
                <c:pt idx="88">
                  <c:v>1553495</c:v>
                </c:pt>
                <c:pt idx="89">
                  <c:v>2093310</c:v>
                </c:pt>
                <c:pt idx="90">
                  <c:v>3140858</c:v>
                </c:pt>
                <c:pt idx="91">
                  <c:v>4223775</c:v>
                </c:pt>
                <c:pt idx="92">
                  <c:v>4048315</c:v>
                </c:pt>
                <c:pt idx="93">
                  <c:v>2331651.0000000005</c:v>
                </c:pt>
                <c:pt idx="94">
                  <c:v>1948637</c:v>
                </c:pt>
                <c:pt idx="95">
                  <c:v>2061975</c:v>
                </c:pt>
                <c:pt idx="96">
                  <c:v>3499617.9999999995</c:v>
                </c:pt>
                <c:pt idx="97">
                  <c:v>1977380</c:v>
                </c:pt>
                <c:pt idx="98">
                  <c:v>2469271.0000000005</c:v>
                </c:pt>
                <c:pt idx="99">
                  <c:v>1639001.9999999998</c:v>
                </c:pt>
                <c:pt idx="100">
                  <c:v>2806457</c:v>
                </c:pt>
                <c:pt idx="101">
                  <c:v>3658934.0000000005</c:v>
                </c:pt>
                <c:pt idx="102">
                  <c:v>3304492</c:v>
                </c:pt>
                <c:pt idx="103">
                  <c:v>3307819</c:v>
                </c:pt>
                <c:pt idx="104">
                  <c:v>4848550</c:v>
                </c:pt>
                <c:pt idx="105">
                  <c:v>5458484</c:v>
                </c:pt>
                <c:pt idx="106">
                  <c:v>6357119.0000000009</c:v>
                </c:pt>
                <c:pt idx="107">
                  <c:v>6518173</c:v>
                </c:pt>
                <c:pt idx="108">
                  <c:v>8244001</c:v>
                </c:pt>
                <c:pt idx="109">
                  <c:v>8323306</c:v>
                </c:pt>
                <c:pt idx="110">
                  <c:v>8296581</c:v>
                </c:pt>
                <c:pt idx="111">
                  <c:v>8659795</c:v>
                </c:pt>
                <c:pt idx="112">
                  <c:v>7436218</c:v>
                </c:pt>
                <c:pt idx="113">
                  <c:v>7821529</c:v>
                </c:pt>
                <c:pt idx="114">
                  <c:v>7018797.9999999991</c:v>
                </c:pt>
                <c:pt idx="115">
                  <c:v>5784112</c:v>
                </c:pt>
                <c:pt idx="116">
                  <c:v>4644510</c:v>
                </c:pt>
                <c:pt idx="117">
                  <c:v>6082423</c:v>
                </c:pt>
                <c:pt idx="118">
                  <c:v>5785793</c:v>
                </c:pt>
                <c:pt idx="119">
                  <c:v>6162515.0000000009</c:v>
                </c:pt>
                <c:pt idx="120">
                  <c:v>4007854.9999999995</c:v>
                </c:pt>
                <c:pt idx="121">
                  <c:v>3392093</c:v>
                </c:pt>
                <c:pt idx="122">
                  <c:v>3044434</c:v>
                </c:pt>
                <c:pt idx="123">
                  <c:v>2191645.0000000005</c:v>
                </c:pt>
                <c:pt idx="124">
                  <c:v>1880383</c:v>
                </c:pt>
                <c:pt idx="125">
                  <c:v>775007.99999999988</c:v>
                </c:pt>
                <c:pt idx="126">
                  <c:v>692345</c:v>
                </c:pt>
                <c:pt idx="127">
                  <c:v>474536</c:v>
                </c:pt>
                <c:pt idx="128">
                  <c:v>515872</c:v>
                </c:pt>
                <c:pt idx="129">
                  <c:v>955523</c:v>
                </c:pt>
                <c:pt idx="130">
                  <c:v>2954291</c:v>
                </c:pt>
                <c:pt idx="131">
                  <c:v>925426</c:v>
                </c:pt>
                <c:pt idx="132">
                  <c:v>1077514.0000000002</c:v>
                </c:pt>
                <c:pt idx="133">
                  <c:v>1146811</c:v>
                </c:pt>
                <c:pt idx="134">
                  <c:v>2036127</c:v>
                </c:pt>
                <c:pt idx="135">
                  <c:v>2395790</c:v>
                </c:pt>
                <c:pt idx="136">
                  <c:v>1827482.9999999998</c:v>
                </c:pt>
                <c:pt idx="137">
                  <c:v>1151869</c:v>
                </c:pt>
                <c:pt idx="138">
                  <c:v>1099039</c:v>
                </c:pt>
                <c:pt idx="139">
                  <c:v>1782943</c:v>
                </c:pt>
                <c:pt idx="140">
                  <c:v>1572853</c:v>
                </c:pt>
                <c:pt idx="141">
                  <c:v>3138881.0000000005</c:v>
                </c:pt>
                <c:pt idx="142">
                  <c:v>1892092</c:v>
                </c:pt>
                <c:pt idx="143">
                  <c:v>509869</c:v>
                </c:pt>
                <c:pt idx="144">
                  <c:v>748276</c:v>
                </c:pt>
                <c:pt idx="145">
                  <c:v>1009906</c:v>
                </c:pt>
                <c:pt idx="146">
                  <c:v>1817863</c:v>
                </c:pt>
                <c:pt idx="147">
                  <c:v>1310500</c:v>
                </c:pt>
                <c:pt idx="148">
                  <c:v>1162218</c:v>
                </c:pt>
                <c:pt idx="149">
                  <c:v>783682</c:v>
                </c:pt>
                <c:pt idx="150">
                  <c:v>1019131.9999999999</c:v>
                </c:pt>
                <c:pt idx="151">
                  <c:v>853116.00000000012</c:v>
                </c:pt>
              </c:numCache>
            </c:numRef>
          </c:yVal>
          <c:smooth val="0"/>
          <c:extLst>
            <c:ext xmlns:c16="http://schemas.microsoft.com/office/drawing/2014/chart" uri="{C3380CC4-5D6E-409C-BE32-E72D297353CC}">
              <c16:uniqueId val="{00000001-36F2-430D-B21F-3A8C982D6B7E}"/>
            </c:ext>
          </c:extLst>
        </c:ser>
        <c:dLbls>
          <c:showLegendKey val="0"/>
          <c:showVal val="0"/>
          <c:showCatName val="0"/>
          <c:showSerName val="0"/>
          <c:showPercent val="0"/>
          <c:showBubbleSize val="0"/>
        </c:dLbls>
        <c:axId val="527265784"/>
        <c:axId val="527266144"/>
      </c:scatterChart>
      <c:valAx>
        <c:axId val="527265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7266144"/>
        <c:crosses val="autoZero"/>
        <c:crossBetween val="midCat"/>
      </c:valAx>
      <c:valAx>
        <c:axId val="5272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72657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Data'!$E$1</c:f>
              <c:strCache>
                <c:ptCount val="1"/>
                <c:pt idx="0">
                  <c:v>Google_Generic_Paid_Search_Impressions</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Data'!$E$2:$E$153</c:f>
              <c:numCache>
                <c:formatCode>General</c:formatCode>
                <c:ptCount val="152"/>
                <c:pt idx="0">
                  <c:v>152181</c:v>
                </c:pt>
                <c:pt idx="1">
                  <c:v>167009.99999999997</c:v>
                </c:pt>
                <c:pt idx="2">
                  <c:v>179189.00000000003</c:v>
                </c:pt>
                <c:pt idx="3">
                  <c:v>209858.99999999997</c:v>
                </c:pt>
                <c:pt idx="4">
                  <c:v>214966.99999999997</c:v>
                </c:pt>
                <c:pt idx="5">
                  <c:v>195181</c:v>
                </c:pt>
                <c:pt idx="6">
                  <c:v>178741.00000000003</c:v>
                </c:pt>
                <c:pt idx="7">
                  <c:v>161906.00000000003</c:v>
                </c:pt>
                <c:pt idx="8">
                  <c:v>169391.99999999997</c:v>
                </c:pt>
                <c:pt idx="9">
                  <c:v>197356</c:v>
                </c:pt>
                <c:pt idx="10">
                  <c:v>206683.00000000003</c:v>
                </c:pt>
                <c:pt idx="11">
                  <c:v>197381</c:v>
                </c:pt>
                <c:pt idx="12">
                  <c:v>193518.99999999997</c:v>
                </c:pt>
                <c:pt idx="13">
                  <c:v>199022.99999999997</c:v>
                </c:pt>
                <c:pt idx="14">
                  <c:v>206823.00000000003</c:v>
                </c:pt>
                <c:pt idx="15">
                  <c:v>186103.00000000003</c:v>
                </c:pt>
                <c:pt idx="16">
                  <c:v>197517</c:v>
                </c:pt>
                <c:pt idx="17">
                  <c:v>192113.99999999997</c:v>
                </c:pt>
                <c:pt idx="18">
                  <c:v>210570.99999999997</c:v>
                </c:pt>
                <c:pt idx="19">
                  <c:v>235095.99999999994</c:v>
                </c:pt>
                <c:pt idx="20">
                  <c:v>335926</c:v>
                </c:pt>
                <c:pt idx="21">
                  <c:v>448951.00000000006</c:v>
                </c:pt>
                <c:pt idx="22">
                  <c:v>231301</c:v>
                </c:pt>
                <c:pt idx="23">
                  <c:v>250169.00000000003</c:v>
                </c:pt>
                <c:pt idx="24">
                  <c:v>195889.00000000003</c:v>
                </c:pt>
                <c:pt idx="25">
                  <c:v>167870.99999999997</c:v>
                </c:pt>
                <c:pt idx="26">
                  <c:v>304324.00000000006</c:v>
                </c:pt>
                <c:pt idx="27">
                  <c:v>481089.99999999994</c:v>
                </c:pt>
                <c:pt idx="28">
                  <c:v>472668</c:v>
                </c:pt>
                <c:pt idx="29">
                  <c:v>288844</c:v>
                </c:pt>
                <c:pt idx="30">
                  <c:v>587222</c:v>
                </c:pt>
                <c:pt idx="31">
                  <c:v>542567</c:v>
                </c:pt>
                <c:pt idx="32">
                  <c:v>491790.00000000012</c:v>
                </c:pt>
                <c:pt idx="33">
                  <c:v>510888</c:v>
                </c:pt>
                <c:pt idx="34">
                  <c:v>600291</c:v>
                </c:pt>
                <c:pt idx="35">
                  <c:v>572289</c:v>
                </c:pt>
                <c:pt idx="36">
                  <c:v>476542</c:v>
                </c:pt>
                <c:pt idx="37">
                  <c:v>454265</c:v>
                </c:pt>
                <c:pt idx="38">
                  <c:v>432179.00000000006</c:v>
                </c:pt>
                <c:pt idx="39">
                  <c:v>354039</c:v>
                </c:pt>
                <c:pt idx="40">
                  <c:v>350609.99999999994</c:v>
                </c:pt>
                <c:pt idx="41">
                  <c:v>397274</c:v>
                </c:pt>
                <c:pt idx="42">
                  <c:v>464800</c:v>
                </c:pt>
                <c:pt idx="43">
                  <c:v>430066</c:v>
                </c:pt>
                <c:pt idx="44">
                  <c:v>374657</c:v>
                </c:pt>
                <c:pt idx="45">
                  <c:v>450912.99999999994</c:v>
                </c:pt>
                <c:pt idx="46">
                  <c:v>523906.00000000012</c:v>
                </c:pt>
                <c:pt idx="47">
                  <c:v>555262</c:v>
                </c:pt>
                <c:pt idx="48">
                  <c:v>509692.99999999988</c:v>
                </c:pt>
                <c:pt idx="49">
                  <c:v>469272.00000000006</c:v>
                </c:pt>
                <c:pt idx="50">
                  <c:v>443186.00000000006</c:v>
                </c:pt>
                <c:pt idx="51">
                  <c:v>441503.00000000006</c:v>
                </c:pt>
                <c:pt idx="52">
                  <c:v>469839.00000000006</c:v>
                </c:pt>
                <c:pt idx="53">
                  <c:v>388413.99999999994</c:v>
                </c:pt>
                <c:pt idx="54">
                  <c:v>245070</c:v>
                </c:pt>
                <c:pt idx="55">
                  <c:v>453390.99999999994</c:v>
                </c:pt>
                <c:pt idx="56">
                  <c:v>634789.99999999988</c:v>
                </c:pt>
                <c:pt idx="57">
                  <c:v>603149.99999999988</c:v>
                </c:pt>
                <c:pt idx="58">
                  <c:v>625489.00000000012</c:v>
                </c:pt>
                <c:pt idx="59">
                  <c:v>625065</c:v>
                </c:pt>
                <c:pt idx="60">
                  <c:v>628094.00000000012</c:v>
                </c:pt>
                <c:pt idx="61">
                  <c:v>655432</c:v>
                </c:pt>
                <c:pt idx="62">
                  <c:v>588654</c:v>
                </c:pt>
                <c:pt idx="63">
                  <c:v>637316.99999999988</c:v>
                </c:pt>
                <c:pt idx="64">
                  <c:v>577195</c:v>
                </c:pt>
                <c:pt idx="65">
                  <c:v>514283</c:v>
                </c:pt>
                <c:pt idx="66">
                  <c:v>404107.99999999994</c:v>
                </c:pt>
                <c:pt idx="67">
                  <c:v>353639.00000000006</c:v>
                </c:pt>
                <c:pt idx="68">
                  <c:v>368084</c:v>
                </c:pt>
                <c:pt idx="69">
                  <c:v>293463</c:v>
                </c:pt>
                <c:pt idx="70">
                  <c:v>251179</c:v>
                </c:pt>
                <c:pt idx="71">
                  <c:v>392013.00000000006</c:v>
                </c:pt>
                <c:pt idx="72">
                  <c:v>417504</c:v>
                </c:pt>
                <c:pt idx="73">
                  <c:v>359884.99999999994</c:v>
                </c:pt>
                <c:pt idx="74">
                  <c:v>320285.99999999994</c:v>
                </c:pt>
                <c:pt idx="75">
                  <c:v>501504</c:v>
                </c:pt>
                <c:pt idx="76">
                  <c:v>461413.99999999988</c:v>
                </c:pt>
                <c:pt idx="77">
                  <c:v>281134.99999999994</c:v>
                </c:pt>
                <c:pt idx="78">
                  <c:v>345669.00000000006</c:v>
                </c:pt>
                <c:pt idx="79">
                  <c:v>371592</c:v>
                </c:pt>
                <c:pt idx="80">
                  <c:v>242448.99999999997</c:v>
                </c:pt>
                <c:pt idx="81">
                  <c:v>225606.99999999997</c:v>
                </c:pt>
                <c:pt idx="82">
                  <c:v>364550.99999999994</c:v>
                </c:pt>
                <c:pt idx="83">
                  <c:v>401841.00000000006</c:v>
                </c:pt>
                <c:pt idx="84">
                  <c:v>403844</c:v>
                </c:pt>
                <c:pt idx="85">
                  <c:v>379484.99999999994</c:v>
                </c:pt>
                <c:pt idx="86">
                  <c:v>328825</c:v>
                </c:pt>
                <c:pt idx="87">
                  <c:v>353797</c:v>
                </c:pt>
                <c:pt idx="88">
                  <c:v>298050</c:v>
                </c:pt>
                <c:pt idx="89">
                  <c:v>278154</c:v>
                </c:pt>
                <c:pt idx="90">
                  <c:v>210852</c:v>
                </c:pt>
                <c:pt idx="91">
                  <c:v>290573</c:v>
                </c:pt>
                <c:pt idx="92">
                  <c:v>326755.00000000006</c:v>
                </c:pt>
                <c:pt idx="93">
                  <c:v>352118</c:v>
                </c:pt>
                <c:pt idx="94">
                  <c:v>383035.00000000006</c:v>
                </c:pt>
                <c:pt idx="95">
                  <c:v>367028.99999999994</c:v>
                </c:pt>
                <c:pt idx="96">
                  <c:v>387123.00000000006</c:v>
                </c:pt>
                <c:pt idx="97">
                  <c:v>336459.99999999994</c:v>
                </c:pt>
                <c:pt idx="98">
                  <c:v>333356.00000000006</c:v>
                </c:pt>
                <c:pt idx="99">
                  <c:v>311775.00000000006</c:v>
                </c:pt>
                <c:pt idx="100">
                  <c:v>299950</c:v>
                </c:pt>
                <c:pt idx="101">
                  <c:v>281190</c:v>
                </c:pt>
                <c:pt idx="102">
                  <c:v>334226</c:v>
                </c:pt>
                <c:pt idx="103">
                  <c:v>284148</c:v>
                </c:pt>
                <c:pt idx="104">
                  <c:v>255181.99999999997</c:v>
                </c:pt>
                <c:pt idx="105">
                  <c:v>288503</c:v>
                </c:pt>
                <c:pt idx="106">
                  <c:v>253554.99999999994</c:v>
                </c:pt>
                <c:pt idx="107">
                  <c:v>241372</c:v>
                </c:pt>
                <c:pt idx="108">
                  <c:v>344141.99999999994</c:v>
                </c:pt>
                <c:pt idx="109">
                  <c:v>403872.99999999994</c:v>
                </c:pt>
                <c:pt idx="110">
                  <c:v>370463.00000000006</c:v>
                </c:pt>
                <c:pt idx="111">
                  <c:v>378336.99999999994</c:v>
                </c:pt>
                <c:pt idx="112">
                  <c:v>348166</c:v>
                </c:pt>
                <c:pt idx="113">
                  <c:v>296754</c:v>
                </c:pt>
                <c:pt idx="114">
                  <c:v>299693</c:v>
                </c:pt>
                <c:pt idx="115">
                  <c:v>286411.00000000006</c:v>
                </c:pt>
                <c:pt idx="116">
                  <c:v>365442</c:v>
                </c:pt>
                <c:pt idx="117">
                  <c:v>400756.00000000006</c:v>
                </c:pt>
                <c:pt idx="118">
                  <c:v>441653.00000000006</c:v>
                </c:pt>
                <c:pt idx="119">
                  <c:v>376155</c:v>
                </c:pt>
                <c:pt idx="120">
                  <c:v>421372</c:v>
                </c:pt>
                <c:pt idx="121">
                  <c:v>381104</c:v>
                </c:pt>
                <c:pt idx="122">
                  <c:v>359447.99999999994</c:v>
                </c:pt>
                <c:pt idx="123">
                  <c:v>342873.00000000006</c:v>
                </c:pt>
                <c:pt idx="124">
                  <c:v>527422</c:v>
                </c:pt>
                <c:pt idx="125">
                  <c:v>513187</c:v>
                </c:pt>
                <c:pt idx="126">
                  <c:v>558415</c:v>
                </c:pt>
                <c:pt idx="127">
                  <c:v>409320.00000000006</c:v>
                </c:pt>
                <c:pt idx="128">
                  <c:v>351043</c:v>
                </c:pt>
                <c:pt idx="129">
                  <c:v>250159</c:v>
                </c:pt>
                <c:pt idx="130">
                  <c:v>349559</c:v>
                </c:pt>
                <c:pt idx="131">
                  <c:v>416913</c:v>
                </c:pt>
                <c:pt idx="132">
                  <c:v>486052.99999999994</c:v>
                </c:pt>
                <c:pt idx="133">
                  <c:v>381731</c:v>
                </c:pt>
                <c:pt idx="134">
                  <c:v>555306</c:v>
                </c:pt>
                <c:pt idx="135">
                  <c:v>638261.99999999988</c:v>
                </c:pt>
                <c:pt idx="136">
                  <c:v>535413</c:v>
                </c:pt>
                <c:pt idx="137">
                  <c:v>489747.00000000006</c:v>
                </c:pt>
                <c:pt idx="138">
                  <c:v>484309</c:v>
                </c:pt>
                <c:pt idx="139">
                  <c:v>482777.99999999988</c:v>
                </c:pt>
                <c:pt idx="140">
                  <c:v>697618.00000000012</c:v>
                </c:pt>
                <c:pt idx="141">
                  <c:v>707923</c:v>
                </c:pt>
                <c:pt idx="142">
                  <c:v>414441.00000000006</c:v>
                </c:pt>
                <c:pt idx="143">
                  <c:v>275621</c:v>
                </c:pt>
                <c:pt idx="144">
                  <c:v>316939.99999999994</c:v>
                </c:pt>
                <c:pt idx="145">
                  <c:v>409803.00000000006</c:v>
                </c:pt>
                <c:pt idx="146">
                  <c:v>418371.00000000006</c:v>
                </c:pt>
                <c:pt idx="147">
                  <c:v>396923.00000000006</c:v>
                </c:pt>
                <c:pt idx="148">
                  <c:v>462402</c:v>
                </c:pt>
                <c:pt idx="149">
                  <c:v>512561</c:v>
                </c:pt>
                <c:pt idx="150">
                  <c:v>579510</c:v>
                </c:pt>
                <c:pt idx="151">
                  <c:v>387691</c:v>
                </c:pt>
              </c:numCache>
            </c:numRef>
          </c:yVal>
          <c:smooth val="0"/>
          <c:extLst>
            <c:ext xmlns:c16="http://schemas.microsoft.com/office/drawing/2014/chart" uri="{C3380CC4-5D6E-409C-BE32-E72D297353CC}">
              <c16:uniqueId val="{00000001-FF3D-4ACC-868C-8D1AC88D341E}"/>
            </c:ext>
          </c:extLst>
        </c:ser>
        <c:dLbls>
          <c:showLegendKey val="0"/>
          <c:showVal val="0"/>
          <c:showCatName val="0"/>
          <c:showSerName val="0"/>
          <c:showPercent val="0"/>
          <c:showBubbleSize val="0"/>
        </c:dLbls>
        <c:axId val="576156896"/>
        <c:axId val="576155096"/>
      </c:scatterChart>
      <c:valAx>
        <c:axId val="576156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55096"/>
        <c:crosses val="autoZero"/>
        <c:crossBetween val="midCat"/>
      </c:valAx>
      <c:valAx>
        <c:axId val="576155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56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Data'!$F$1</c:f>
              <c:strCache>
                <c:ptCount val="1"/>
                <c:pt idx="0">
                  <c:v>TV_GRP</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Data'!$F$2:$F$153</c:f>
              <c:numCache>
                <c:formatCode>General</c:formatCode>
                <c:ptCount val="152"/>
                <c:pt idx="0">
                  <c:v>0</c:v>
                </c:pt>
                <c:pt idx="1">
                  <c:v>0</c:v>
                </c:pt>
                <c:pt idx="2">
                  <c:v>274.28571428571433</c:v>
                </c:pt>
                <c:pt idx="3">
                  <c:v>1919.9999999999998</c:v>
                </c:pt>
                <c:pt idx="4">
                  <c:v>1919.9999999999998</c:v>
                </c:pt>
                <c:pt idx="5">
                  <c:v>1919.9999999999998</c:v>
                </c:pt>
                <c:pt idx="6">
                  <c:v>1645.7142857142856</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578.57142857142844</c:v>
                </c:pt>
                <c:pt idx="51">
                  <c:v>3471.4285714285711</c:v>
                </c:pt>
                <c:pt idx="52">
                  <c:v>578.57142857142844</c:v>
                </c:pt>
                <c:pt idx="53">
                  <c:v>3471.4285714285711</c:v>
                </c:pt>
                <c:pt idx="54">
                  <c:v>578.57142857142844</c:v>
                </c:pt>
                <c:pt idx="55">
                  <c:v>3471.4285714285711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952</c:v>
                </c:pt>
                <c:pt idx="90">
                  <c:v>1085</c:v>
                </c:pt>
                <c:pt idx="91">
                  <c:v>917.00000000000023</c:v>
                </c:pt>
                <c:pt idx="92">
                  <c:v>0</c:v>
                </c:pt>
                <c:pt idx="93">
                  <c:v>0</c:v>
                </c:pt>
                <c:pt idx="94">
                  <c:v>0</c:v>
                </c:pt>
                <c:pt idx="95">
                  <c:v>0</c:v>
                </c:pt>
                <c:pt idx="96">
                  <c:v>1232</c:v>
                </c:pt>
                <c:pt idx="97">
                  <c:v>1085</c:v>
                </c:pt>
                <c:pt idx="98">
                  <c:v>1176</c:v>
                </c:pt>
                <c:pt idx="99">
                  <c:v>0</c:v>
                </c:pt>
                <c:pt idx="100">
                  <c:v>63</c:v>
                </c:pt>
                <c:pt idx="101">
                  <c:v>203</c:v>
                </c:pt>
                <c:pt idx="102">
                  <c:v>35</c:v>
                </c:pt>
                <c:pt idx="103">
                  <c:v>1036</c:v>
                </c:pt>
                <c:pt idx="104">
                  <c:v>931</c:v>
                </c:pt>
                <c:pt idx="105">
                  <c:v>1652.0000000000002</c:v>
                </c:pt>
                <c:pt idx="106">
                  <c:v>231</c:v>
                </c:pt>
                <c:pt idx="107">
                  <c:v>167.99999999999997</c:v>
                </c:pt>
                <c:pt idx="108">
                  <c:v>41.999999999999993</c:v>
                </c:pt>
                <c:pt idx="109">
                  <c:v>27.999999999999993</c:v>
                </c:pt>
                <c:pt idx="110">
                  <c:v>126</c:v>
                </c:pt>
                <c:pt idx="111">
                  <c:v>154</c:v>
                </c:pt>
                <c:pt idx="112">
                  <c:v>140</c:v>
                </c:pt>
                <c:pt idx="113">
                  <c:v>55.999999999999986</c:v>
                </c:pt>
                <c:pt idx="114">
                  <c:v>41.999999999999993</c:v>
                </c:pt>
                <c:pt idx="115">
                  <c:v>55.999999999999986</c:v>
                </c:pt>
                <c:pt idx="116">
                  <c:v>1379</c:v>
                </c:pt>
                <c:pt idx="117">
                  <c:v>1806</c:v>
                </c:pt>
                <c:pt idx="118">
                  <c:v>1287.9999999999998</c:v>
                </c:pt>
                <c:pt idx="119">
                  <c:v>119</c:v>
                </c:pt>
                <c:pt idx="120">
                  <c:v>259</c:v>
                </c:pt>
                <c:pt idx="121">
                  <c:v>321.99999999999994</c:v>
                </c:pt>
                <c:pt idx="122">
                  <c:v>419.99999999999994</c:v>
                </c:pt>
                <c:pt idx="123">
                  <c:v>308</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numCache>
            </c:numRef>
          </c:yVal>
          <c:smooth val="0"/>
          <c:extLst>
            <c:ext xmlns:c16="http://schemas.microsoft.com/office/drawing/2014/chart" uri="{C3380CC4-5D6E-409C-BE32-E72D297353CC}">
              <c16:uniqueId val="{00000001-422B-4FED-99D1-B9B49983B6C5}"/>
            </c:ext>
          </c:extLst>
        </c:ser>
        <c:dLbls>
          <c:showLegendKey val="0"/>
          <c:showVal val="0"/>
          <c:showCatName val="0"/>
          <c:showSerName val="0"/>
          <c:showPercent val="0"/>
          <c:showBubbleSize val="0"/>
        </c:dLbls>
        <c:axId val="571363952"/>
        <c:axId val="571364312"/>
      </c:scatterChart>
      <c:valAx>
        <c:axId val="571363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1364312"/>
        <c:crosses val="autoZero"/>
        <c:crossBetween val="midCat"/>
      </c:valAx>
      <c:valAx>
        <c:axId val="571364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1363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Data'!$G$1</c:f>
              <c:strCache>
                <c:ptCount val="1"/>
                <c:pt idx="0">
                  <c:v>Influencers_Views</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Data'!$G$2:$G$153</c:f>
              <c:numCache>
                <c:formatCode>General</c:formatCode>
                <c:ptCount val="152"/>
                <c:pt idx="0">
                  <c:v>0</c:v>
                </c:pt>
                <c:pt idx="1">
                  <c:v>697.99999999999989</c:v>
                </c:pt>
                <c:pt idx="2">
                  <c:v>353.00000000000006</c:v>
                </c:pt>
                <c:pt idx="3">
                  <c:v>58</c:v>
                </c:pt>
                <c:pt idx="4">
                  <c:v>88</c:v>
                </c:pt>
                <c:pt idx="5">
                  <c:v>23.999999999999996</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697.99999999999989</c:v>
                </c:pt>
                <c:pt idx="48">
                  <c:v>353.00000000000006</c:v>
                </c:pt>
                <c:pt idx="49">
                  <c:v>58</c:v>
                </c:pt>
                <c:pt idx="50">
                  <c:v>88</c:v>
                </c:pt>
                <c:pt idx="51">
                  <c:v>23.999999999999996</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18</c:v>
                </c:pt>
                <c:pt idx="85">
                  <c:v>0</c:v>
                </c:pt>
                <c:pt idx="86">
                  <c:v>0</c:v>
                </c:pt>
                <c:pt idx="87">
                  <c:v>0</c:v>
                </c:pt>
                <c:pt idx="88">
                  <c:v>0</c:v>
                </c:pt>
                <c:pt idx="89">
                  <c:v>0</c:v>
                </c:pt>
                <c:pt idx="90">
                  <c:v>0</c:v>
                </c:pt>
                <c:pt idx="91">
                  <c:v>0</c:v>
                </c:pt>
                <c:pt idx="92">
                  <c:v>0</c:v>
                </c:pt>
                <c:pt idx="93">
                  <c:v>15.999999999999996</c:v>
                </c:pt>
                <c:pt idx="94">
                  <c:v>0</c:v>
                </c:pt>
                <c:pt idx="95">
                  <c:v>0</c:v>
                </c:pt>
                <c:pt idx="96">
                  <c:v>11</c:v>
                </c:pt>
                <c:pt idx="97">
                  <c:v>0</c:v>
                </c:pt>
                <c:pt idx="98">
                  <c:v>0</c:v>
                </c:pt>
                <c:pt idx="99">
                  <c:v>0</c:v>
                </c:pt>
                <c:pt idx="100">
                  <c:v>0</c:v>
                </c:pt>
                <c:pt idx="101">
                  <c:v>0</c:v>
                </c:pt>
                <c:pt idx="102">
                  <c:v>19.000000000000004</c:v>
                </c:pt>
                <c:pt idx="103">
                  <c:v>0</c:v>
                </c:pt>
                <c:pt idx="104">
                  <c:v>0</c:v>
                </c:pt>
                <c:pt idx="105">
                  <c:v>11.999999999999998</c:v>
                </c:pt>
                <c:pt idx="106">
                  <c:v>0</c:v>
                </c:pt>
                <c:pt idx="107">
                  <c:v>0</c:v>
                </c:pt>
                <c:pt idx="108">
                  <c:v>697.99999999999989</c:v>
                </c:pt>
                <c:pt idx="109">
                  <c:v>353.00000000000006</c:v>
                </c:pt>
                <c:pt idx="110">
                  <c:v>58</c:v>
                </c:pt>
                <c:pt idx="111">
                  <c:v>88</c:v>
                </c:pt>
                <c:pt idx="112">
                  <c:v>23.999999999999996</c:v>
                </c:pt>
                <c:pt idx="113">
                  <c:v>35</c:v>
                </c:pt>
                <c:pt idx="114">
                  <c:v>0</c:v>
                </c:pt>
                <c:pt idx="115">
                  <c:v>153</c:v>
                </c:pt>
                <c:pt idx="116">
                  <c:v>76.000000000000014</c:v>
                </c:pt>
                <c:pt idx="117">
                  <c:v>453</c:v>
                </c:pt>
                <c:pt idx="118">
                  <c:v>0</c:v>
                </c:pt>
                <c:pt idx="119">
                  <c:v>80</c:v>
                </c:pt>
                <c:pt idx="120">
                  <c:v>10</c:v>
                </c:pt>
                <c:pt idx="121">
                  <c:v>52.000000000000007</c:v>
                </c:pt>
                <c:pt idx="122">
                  <c:v>117.00000000000003</c:v>
                </c:pt>
                <c:pt idx="123">
                  <c:v>29</c:v>
                </c:pt>
                <c:pt idx="124">
                  <c:v>0</c:v>
                </c:pt>
                <c:pt idx="125">
                  <c:v>0</c:v>
                </c:pt>
                <c:pt idx="126">
                  <c:v>0</c:v>
                </c:pt>
                <c:pt idx="127">
                  <c:v>0</c:v>
                </c:pt>
                <c:pt idx="128">
                  <c:v>0</c:v>
                </c:pt>
                <c:pt idx="129">
                  <c:v>20</c:v>
                </c:pt>
                <c:pt idx="130">
                  <c:v>25.000000000000004</c:v>
                </c:pt>
                <c:pt idx="131">
                  <c:v>0</c:v>
                </c:pt>
                <c:pt idx="132">
                  <c:v>0</c:v>
                </c:pt>
                <c:pt idx="133">
                  <c:v>74.999999999999986</c:v>
                </c:pt>
                <c:pt idx="134">
                  <c:v>134.99999999999997</c:v>
                </c:pt>
                <c:pt idx="135">
                  <c:v>0</c:v>
                </c:pt>
                <c:pt idx="136">
                  <c:v>0</c:v>
                </c:pt>
                <c:pt idx="137">
                  <c:v>109</c:v>
                </c:pt>
                <c:pt idx="138">
                  <c:v>138.00000000000003</c:v>
                </c:pt>
                <c:pt idx="139">
                  <c:v>0</c:v>
                </c:pt>
                <c:pt idx="140">
                  <c:v>0</c:v>
                </c:pt>
                <c:pt idx="141">
                  <c:v>0</c:v>
                </c:pt>
                <c:pt idx="142">
                  <c:v>0</c:v>
                </c:pt>
                <c:pt idx="143">
                  <c:v>0</c:v>
                </c:pt>
                <c:pt idx="144">
                  <c:v>0</c:v>
                </c:pt>
                <c:pt idx="145">
                  <c:v>336</c:v>
                </c:pt>
                <c:pt idx="146">
                  <c:v>0</c:v>
                </c:pt>
                <c:pt idx="147">
                  <c:v>0</c:v>
                </c:pt>
                <c:pt idx="148">
                  <c:v>0</c:v>
                </c:pt>
                <c:pt idx="149">
                  <c:v>0</c:v>
                </c:pt>
                <c:pt idx="150">
                  <c:v>88.999999999999986</c:v>
                </c:pt>
                <c:pt idx="151">
                  <c:v>43.000000000000007</c:v>
                </c:pt>
              </c:numCache>
            </c:numRef>
          </c:yVal>
          <c:smooth val="0"/>
          <c:extLst>
            <c:ext xmlns:c16="http://schemas.microsoft.com/office/drawing/2014/chart" uri="{C3380CC4-5D6E-409C-BE32-E72D297353CC}">
              <c16:uniqueId val="{00000001-6A9D-4006-BBBC-7D41A254DEA4}"/>
            </c:ext>
          </c:extLst>
        </c:ser>
        <c:dLbls>
          <c:showLegendKey val="0"/>
          <c:showVal val="0"/>
          <c:showCatName val="0"/>
          <c:showSerName val="0"/>
          <c:showPercent val="0"/>
          <c:showBubbleSize val="0"/>
        </c:dLbls>
        <c:axId val="576177776"/>
        <c:axId val="576178136"/>
      </c:scatterChart>
      <c:valAx>
        <c:axId val="576177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78136"/>
        <c:crosses val="autoZero"/>
        <c:crossBetween val="midCat"/>
      </c:valAx>
      <c:valAx>
        <c:axId val="576178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77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Data'!$H$1</c:f>
              <c:strCache>
                <c:ptCount val="1"/>
                <c:pt idx="0">
                  <c:v>Google_Brand_Paid_Search_Clicks</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Data'!$H$2:$H$153</c:f>
              <c:numCache>
                <c:formatCode>General</c:formatCode>
                <c:ptCount val="152"/>
                <c:pt idx="0">
                  <c:v>4049</c:v>
                </c:pt>
                <c:pt idx="1">
                  <c:v>4497</c:v>
                </c:pt>
                <c:pt idx="2">
                  <c:v>5787</c:v>
                </c:pt>
                <c:pt idx="3">
                  <c:v>7032</c:v>
                </c:pt>
                <c:pt idx="4">
                  <c:v>6943</c:v>
                </c:pt>
                <c:pt idx="5">
                  <c:v>6750</c:v>
                </c:pt>
                <c:pt idx="6">
                  <c:v>5765</c:v>
                </c:pt>
                <c:pt idx="7">
                  <c:v>5377</c:v>
                </c:pt>
                <c:pt idx="8">
                  <c:v>5551</c:v>
                </c:pt>
                <c:pt idx="9">
                  <c:v>3008</c:v>
                </c:pt>
                <c:pt idx="10">
                  <c:v>535</c:v>
                </c:pt>
                <c:pt idx="11">
                  <c:v>535</c:v>
                </c:pt>
                <c:pt idx="12">
                  <c:v>479</c:v>
                </c:pt>
                <c:pt idx="13">
                  <c:v>570</c:v>
                </c:pt>
                <c:pt idx="14">
                  <c:v>512</c:v>
                </c:pt>
                <c:pt idx="15">
                  <c:v>457</c:v>
                </c:pt>
                <c:pt idx="16">
                  <c:v>449</c:v>
                </c:pt>
                <c:pt idx="17">
                  <c:v>385</c:v>
                </c:pt>
                <c:pt idx="18">
                  <c:v>501</c:v>
                </c:pt>
                <c:pt idx="19">
                  <c:v>500</c:v>
                </c:pt>
                <c:pt idx="20">
                  <c:v>4166</c:v>
                </c:pt>
                <c:pt idx="21">
                  <c:v>4308</c:v>
                </c:pt>
                <c:pt idx="22">
                  <c:v>4140</c:v>
                </c:pt>
                <c:pt idx="23">
                  <c:v>3803</c:v>
                </c:pt>
                <c:pt idx="24">
                  <c:v>3870</c:v>
                </c:pt>
                <c:pt idx="25">
                  <c:v>4144</c:v>
                </c:pt>
                <c:pt idx="26">
                  <c:v>4538</c:v>
                </c:pt>
                <c:pt idx="27">
                  <c:v>4997</c:v>
                </c:pt>
                <c:pt idx="28">
                  <c:v>5123</c:v>
                </c:pt>
                <c:pt idx="29">
                  <c:v>4676</c:v>
                </c:pt>
                <c:pt idx="30">
                  <c:v>4951</c:v>
                </c:pt>
                <c:pt idx="31">
                  <c:v>5377</c:v>
                </c:pt>
                <c:pt idx="32">
                  <c:v>5291</c:v>
                </c:pt>
                <c:pt idx="33">
                  <c:v>5340</c:v>
                </c:pt>
                <c:pt idx="34">
                  <c:v>5382</c:v>
                </c:pt>
                <c:pt idx="35">
                  <c:v>4672</c:v>
                </c:pt>
                <c:pt idx="36">
                  <c:v>4523</c:v>
                </c:pt>
                <c:pt idx="37">
                  <c:v>5026</c:v>
                </c:pt>
                <c:pt idx="38">
                  <c:v>4520</c:v>
                </c:pt>
                <c:pt idx="39">
                  <c:v>3878</c:v>
                </c:pt>
                <c:pt idx="40">
                  <c:v>4340</c:v>
                </c:pt>
                <c:pt idx="41">
                  <c:v>5657</c:v>
                </c:pt>
                <c:pt idx="42">
                  <c:v>5209</c:v>
                </c:pt>
                <c:pt idx="43">
                  <c:v>4910</c:v>
                </c:pt>
                <c:pt idx="44">
                  <c:v>5158</c:v>
                </c:pt>
                <c:pt idx="45">
                  <c:v>5588</c:v>
                </c:pt>
                <c:pt idx="46">
                  <c:v>5845</c:v>
                </c:pt>
                <c:pt idx="47">
                  <c:v>5384</c:v>
                </c:pt>
                <c:pt idx="48">
                  <c:v>5394</c:v>
                </c:pt>
                <c:pt idx="49">
                  <c:v>5706</c:v>
                </c:pt>
                <c:pt idx="50">
                  <c:v>5561</c:v>
                </c:pt>
                <c:pt idx="51">
                  <c:v>5784</c:v>
                </c:pt>
                <c:pt idx="52">
                  <c:v>5139</c:v>
                </c:pt>
                <c:pt idx="53">
                  <c:v>5390</c:v>
                </c:pt>
                <c:pt idx="54">
                  <c:v>6066</c:v>
                </c:pt>
                <c:pt idx="55">
                  <c:v>6586</c:v>
                </c:pt>
                <c:pt idx="56">
                  <c:v>6924</c:v>
                </c:pt>
                <c:pt idx="57">
                  <c:v>6254</c:v>
                </c:pt>
                <c:pt idx="58">
                  <c:v>6262</c:v>
                </c:pt>
                <c:pt idx="59">
                  <c:v>6120</c:v>
                </c:pt>
                <c:pt idx="60">
                  <c:v>5935</c:v>
                </c:pt>
                <c:pt idx="61">
                  <c:v>5444</c:v>
                </c:pt>
                <c:pt idx="62">
                  <c:v>5806</c:v>
                </c:pt>
                <c:pt idx="63">
                  <c:v>6156</c:v>
                </c:pt>
                <c:pt idx="64">
                  <c:v>6635</c:v>
                </c:pt>
                <c:pt idx="65">
                  <c:v>6123</c:v>
                </c:pt>
                <c:pt idx="66">
                  <c:v>5438</c:v>
                </c:pt>
                <c:pt idx="67">
                  <c:v>5218</c:v>
                </c:pt>
                <c:pt idx="68">
                  <c:v>5055</c:v>
                </c:pt>
                <c:pt idx="69">
                  <c:v>4771</c:v>
                </c:pt>
                <c:pt idx="70">
                  <c:v>4605</c:v>
                </c:pt>
                <c:pt idx="71">
                  <c:v>4738</c:v>
                </c:pt>
                <c:pt idx="72">
                  <c:v>4768</c:v>
                </c:pt>
                <c:pt idx="73">
                  <c:v>4934</c:v>
                </c:pt>
                <c:pt idx="74">
                  <c:v>4273</c:v>
                </c:pt>
                <c:pt idx="75">
                  <c:v>5179</c:v>
                </c:pt>
                <c:pt idx="76">
                  <c:v>5350</c:v>
                </c:pt>
                <c:pt idx="77">
                  <c:v>5427</c:v>
                </c:pt>
                <c:pt idx="78">
                  <c:v>4438</c:v>
                </c:pt>
                <c:pt idx="79">
                  <c:v>4974</c:v>
                </c:pt>
                <c:pt idx="80">
                  <c:v>5397</c:v>
                </c:pt>
                <c:pt idx="81">
                  <c:v>8338</c:v>
                </c:pt>
                <c:pt idx="82">
                  <c:v>5903</c:v>
                </c:pt>
                <c:pt idx="83">
                  <c:v>6519</c:v>
                </c:pt>
                <c:pt idx="84">
                  <c:v>6144</c:v>
                </c:pt>
                <c:pt idx="85">
                  <c:v>6238</c:v>
                </c:pt>
                <c:pt idx="86">
                  <c:v>5389</c:v>
                </c:pt>
                <c:pt idx="87">
                  <c:v>5331</c:v>
                </c:pt>
                <c:pt idx="88">
                  <c:v>5234</c:v>
                </c:pt>
                <c:pt idx="89">
                  <c:v>5210</c:v>
                </c:pt>
                <c:pt idx="90">
                  <c:v>4864</c:v>
                </c:pt>
                <c:pt idx="91">
                  <c:v>4710</c:v>
                </c:pt>
                <c:pt idx="92">
                  <c:v>4673</c:v>
                </c:pt>
                <c:pt idx="93">
                  <c:v>4247</c:v>
                </c:pt>
                <c:pt idx="94">
                  <c:v>3977</c:v>
                </c:pt>
                <c:pt idx="95">
                  <c:v>3581</c:v>
                </c:pt>
                <c:pt idx="96">
                  <c:v>4184</c:v>
                </c:pt>
                <c:pt idx="97">
                  <c:v>4071</c:v>
                </c:pt>
                <c:pt idx="98">
                  <c:v>4631</c:v>
                </c:pt>
                <c:pt idx="99">
                  <c:v>4624</c:v>
                </c:pt>
                <c:pt idx="100">
                  <c:v>4964</c:v>
                </c:pt>
                <c:pt idx="101">
                  <c:v>3937</c:v>
                </c:pt>
                <c:pt idx="102">
                  <c:v>4148</c:v>
                </c:pt>
                <c:pt idx="103">
                  <c:v>4354</c:v>
                </c:pt>
                <c:pt idx="104">
                  <c:v>4486</c:v>
                </c:pt>
                <c:pt idx="105">
                  <c:v>4490</c:v>
                </c:pt>
                <c:pt idx="106">
                  <c:v>4700</c:v>
                </c:pt>
                <c:pt idx="107">
                  <c:v>4994</c:v>
                </c:pt>
                <c:pt idx="108">
                  <c:v>6100</c:v>
                </c:pt>
                <c:pt idx="109">
                  <c:v>6005</c:v>
                </c:pt>
                <c:pt idx="110">
                  <c:v>4956</c:v>
                </c:pt>
                <c:pt idx="111">
                  <c:v>5330</c:v>
                </c:pt>
                <c:pt idx="112">
                  <c:v>5009</c:v>
                </c:pt>
                <c:pt idx="113">
                  <c:v>4717</c:v>
                </c:pt>
                <c:pt idx="114">
                  <c:v>5073</c:v>
                </c:pt>
                <c:pt idx="115">
                  <c:v>4919</c:v>
                </c:pt>
                <c:pt idx="116">
                  <c:v>4774</c:v>
                </c:pt>
                <c:pt idx="117">
                  <c:v>5079</c:v>
                </c:pt>
                <c:pt idx="118">
                  <c:v>5054</c:v>
                </c:pt>
                <c:pt idx="119">
                  <c:v>5055</c:v>
                </c:pt>
                <c:pt idx="120">
                  <c:v>5090</c:v>
                </c:pt>
                <c:pt idx="121">
                  <c:v>4146</c:v>
                </c:pt>
                <c:pt idx="122">
                  <c:v>4898</c:v>
                </c:pt>
                <c:pt idx="123">
                  <c:v>4815</c:v>
                </c:pt>
                <c:pt idx="124">
                  <c:v>4858</c:v>
                </c:pt>
                <c:pt idx="125">
                  <c:v>5520</c:v>
                </c:pt>
                <c:pt idx="126">
                  <c:v>5322</c:v>
                </c:pt>
                <c:pt idx="127">
                  <c:v>5099</c:v>
                </c:pt>
                <c:pt idx="128">
                  <c:v>4962</c:v>
                </c:pt>
                <c:pt idx="129">
                  <c:v>4488</c:v>
                </c:pt>
                <c:pt idx="130">
                  <c:v>4549</c:v>
                </c:pt>
                <c:pt idx="131">
                  <c:v>4799</c:v>
                </c:pt>
                <c:pt idx="132">
                  <c:v>4764</c:v>
                </c:pt>
                <c:pt idx="133">
                  <c:v>4296</c:v>
                </c:pt>
                <c:pt idx="134">
                  <c:v>4904</c:v>
                </c:pt>
                <c:pt idx="135">
                  <c:v>4965</c:v>
                </c:pt>
                <c:pt idx="136">
                  <c:v>4920</c:v>
                </c:pt>
                <c:pt idx="137">
                  <c:v>5348</c:v>
                </c:pt>
                <c:pt idx="138">
                  <c:v>5021</c:v>
                </c:pt>
                <c:pt idx="139">
                  <c:v>4279</c:v>
                </c:pt>
                <c:pt idx="140">
                  <c:v>4311</c:v>
                </c:pt>
                <c:pt idx="141">
                  <c:v>3592</c:v>
                </c:pt>
                <c:pt idx="142">
                  <c:v>3354</c:v>
                </c:pt>
                <c:pt idx="143">
                  <c:v>3131</c:v>
                </c:pt>
                <c:pt idx="144">
                  <c:v>3044</c:v>
                </c:pt>
                <c:pt idx="145">
                  <c:v>2854</c:v>
                </c:pt>
                <c:pt idx="146">
                  <c:v>2843</c:v>
                </c:pt>
                <c:pt idx="147">
                  <c:v>2377</c:v>
                </c:pt>
                <c:pt idx="148">
                  <c:v>2193</c:v>
                </c:pt>
                <c:pt idx="149">
                  <c:v>2339</c:v>
                </c:pt>
                <c:pt idx="150">
                  <c:v>2762</c:v>
                </c:pt>
                <c:pt idx="151">
                  <c:v>2320</c:v>
                </c:pt>
              </c:numCache>
            </c:numRef>
          </c:yVal>
          <c:smooth val="0"/>
          <c:extLst>
            <c:ext xmlns:c16="http://schemas.microsoft.com/office/drawing/2014/chart" uri="{C3380CC4-5D6E-409C-BE32-E72D297353CC}">
              <c16:uniqueId val="{00000001-1013-469B-834B-8D0B147BA358}"/>
            </c:ext>
          </c:extLst>
        </c:ser>
        <c:dLbls>
          <c:showLegendKey val="0"/>
          <c:showVal val="0"/>
          <c:showCatName val="0"/>
          <c:showSerName val="0"/>
          <c:showPercent val="0"/>
          <c:showBubbleSize val="0"/>
        </c:dLbls>
        <c:axId val="525281824"/>
        <c:axId val="525282544"/>
      </c:scatterChart>
      <c:valAx>
        <c:axId val="52528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82544"/>
        <c:crosses val="autoZero"/>
        <c:crossBetween val="midCat"/>
      </c:valAx>
      <c:valAx>
        <c:axId val="52528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81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Data'!$I$1</c:f>
              <c:strCache>
                <c:ptCount val="1"/>
                <c:pt idx="0">
                  <c:v>YouTube_Impressions</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Data'!$I$2:$I$153</c:f>
              <c:numCache>
                <c:formatCode>General</c:formatCode>
                <c:ptCount val="152"/>
                <c:pt idx="0">
                  <c:v>1951.0000000000002</c:v>
                </c:pt>
                <c:pt idx="1">
                  <c:v>1914.0000000000005</c:v>
                </c:pt>
                <c:pt idx="2">
                  <c:v>4801.0000000000009</c:v>
                </c:pt>
                <c:pt idx="3">
                  <c:v>5925</c:v>
                </c:pt>
                <c:pt idx="4">
                  <c:v>13061</c:v>
                </c:pt>
                <c:pt idx="5">
                  <c:v>11349.999999999998</c:v>
                </c:pt>
                <c:pt idx="6">
                  <c:v>10644.000000000002</c:v>
                </c:pt>
                <c:pt idx="7">
                  <c:v>28236.999999999996</c:v>
                </c:pt>
                <c:pt idx="8">
                  <c:v>9541</c:v>
                </c:pt>
                <c:pt idx="9">
                  <c:v>6426</c:v>
                </c:pt>
                <c:pt idx="10">
                  <c:v>6365.0000000000009</c:v>
                </c:pt>
                <c:pt idx="11">
                  <c:v>6050.0000000000009</c:v>
                </c:pt>
                <c:pt idx="12">
                  <c:v>5548</c:v>
                </c:pt>
                <c:pt idx="13">
                  <c:v>4865</c:v>
                </c:pt>
                <c:pt idx="14">
                  <c:v>5663.9999999999991</c:v>
                </c:pt>
                <c:pt idx="15">
                  <c:v>5275.9999999999991</c:v>
                </c:pt>
                <c:pt idx="16">
                  <c:v>4878.0000000000009</c:v>
                </c:pt>
                <c:pt idx="17">
                  <c:v>5210.0000000000009</c:v>
                </c:pt>
                <c:pt idx="18">
                  <c:v>4918.9999999999991</c:v>
                </c:pt>
                <c:pt idx="19">
                  <c:v>4773.0000000000009</c:v>
                </c:pt>
                <c:pt idx="20">
                  <c:v>5191.9999999999991</c:v>
                </c:pt>
                <c:pt idx="21">
                  <c:v>5037.9999999999991</c:v>
                </c:pt>
                <c:pt idx="22">
                  <c:v>3990.9999999999991</c:v>
                </c:pt>
                <c:pt idx="23">
                  <c:v>4245</c:v>
                </c:pt>
                <c:pt idx="24">
                  <c:v>2586.0000000000005</c:v>
                </c:pt>
                <c:pt idx="25">
                  <c:v>3846.9999999999995</c:v>
                </c:pt>
                <c:pt idx="26">
                  <c:v>4893</c:v>
                </c:pt>
                <c:pt idx="27">
                  <c:v>5691</c:v>
                </c:pt>
                <c:pt idx="28">
                  <c:v>4603</c:v>
                </c:pt>
                <c:pt idx="29">
                  <c:v>3230.9999999999995</c:v>
                </c:pt>
                <c:pt idx="30">
                  <c:v>4023</c:v>
                </c:pt>
                <c:pt idx="31">
                  <c:v>3689</c:v>
                </c:pt>
                <c:pt idx="32">
                  <c:v>4375</c:v>
                </c:pt>
                <c:pt idx="33">
                  <c:v>4060.9999999999991</c:v>
                </c:pt>
                <c:pt idx="34">
                  <c:v>3780</c:v>
                </c:pt>
                <c:pt idx="35">
                  <c:v>4072</c:v>
                </c:pt>
                <c:pt idx="36">
                  <c:v>3321.9999999999995</c:v>
                </c:pt>
                <c:pt idx="37">
                  <c:v>2308</c:v>
                </c:pt>
                <c:pt idx="38">
                  <c:v>3085.9999999999995</c:v>
                </c:pt>
                <c:pt idx="39">
                  <c:v>2338</c:v>
                </c:pt>
                <c:pt idx="40">
                  <c:v>3162</c:v>
                </c:pt>
                <c:pt idx="41">
                  <c:v>3628</c:v>
                </c:pt>
                <c:pt idx="42">
                  <c:v>4251</c:v>
                </c:pt>
                <c:pt idx="43">
                  <c:v>5018.0000000000009</c:v>
                </c:pt>
                <c:pt idx="44">
                  <c:v>5880.9999999999991</c:v>
                </c:pt>
                <c:pt idx="45">
                  <c:v>4452.9999999999991</c:v>
                </c:pt>
                <c:pt idx="46">
                  <c:v>3526</c:v>
                </c:pt>
                <c:pt idx="47">
                  <c:v>3727.0000000000005</c:v>
                </c:pt>
                <c:pt idx="48">
                  <c:v>2887.0000000000005</c:v>
                </c:pt>
                <c:pt idx="49">
                  <c:v>3346</c:v>
                </c:pt>
                <c:pt idx="50">
                  <c:v>5022</c:v>
                </c:pt>
                <c:pt idx="51">
                  <c:v>4709</c:v>
                </c:pt>
                <c:pt idx="52">
                  <c:v>4305.9999999999991</c:v>
                </c:pt>
                <c:pt idx="53">
                  <c:v>4403</c:v>
                </c:pt>
                <c:pt idx="54">
                  <c:v>4457</c:v>
                </c:pt>
                <c:pt idx="55">
                  <c:v>4077.9999999999995</c:v>
                </c:pt>
                <c:pt idx="56">
                  <c:v>6395</c:v>
                </c:pt>
                <c:pt idx="57">
                  <c:v>4772</c:v>
                </c:pt>
                <c:pt idx="58">
                  <c:v>4146</c:v>
                </c:pt>
                <c:pt idx="59">
                  <c:v>4195</c:v>
                </c:pt>
                <c:pt idx="60">
                  <c:v>4858.9999999999991</c:v>
                </c:pt>
                <c:pt idx="61">
                  <c:v>3354.0000000000005</c:v>
                </c:pt>
                <c:pt idx="62">
                  <c:v>3650.0000000000005</c:v>
                </c:pt>
                <c:pt idx="63">
                  <c:v>3723.0000000000009</c:v>
                </c:pt>
                <c:pt idx="64">
                  <c:v>3734.0000000000005</c:v>
                </c:pt>
                <c:pt idx="65">
                  <c:v>4380</c:v>
                </c:pt>
                <c:pt idx="66">
                  <c:v>3132.0000000000005</c:v>
                </c:pt>
                <c:pt idx="67">
                  <c:v>4431.9999999999991</c:v>
                </c:pt>
                <c:pt idx="68">
                  <c:v>4060.9999999999991</c:v>
                </c:pt>
                <c:pt idx="69">
                  <c:v>4073.0000000000009</c:v>
                </c:pt>
                <c:pt idx="70">
                  <c:v>3419.9999999999995</c:v>
                </c:pt>
                <c:pt idx="71">
                  <c:v>6024</c:v>
                </c:pt>
                <c:pt idx="72">
                  <c:v>7600.0000000000018</c:v>
                </c:pt>
                <c:pt idx="73">
                  <c:v>6024</c:v>
                </c:pt>
                <c:pt idx="74">
                  <c:v>3745</c:v>
                </c:pt>
                <c:pt idx="75">
                  <c:v>4939</c:v>
                </c:pt>
                <c:pt idx="76">
                  <c:v>4629</c:v>
                </c:pt>
                <c:pt idx="77">
                  <c:v>3347.0000000000005</c:v>
                </c:pt>
                <c:pt idx="78">
                  <c:v>3571.0000000000005</c:v>
                </c:pt>
                <c:pt idx="79">
                  <c:v>3341</c:v>
                </c:pt>
                <c:pt idx="80">
                  <c:v>9759.9999999999982</c:v>
                </c:pt>
                <c:pt idx="81">
                  <c:v>29764.999999999993</c:v>
                </c:pt>
                <c:pt idx="82">
                  <c:v>6836.9999999999991</c:v>
                </c:pt>
                <c:pt idx="83">
                  <c:v>3951.9999999999995</c:v>
                </c:pt>
                <c:pt idx="84">
                  <c:v>3871</c:v>
                </c:pt>
                <c:pt idx="85">
                  <c:v>4396.9999999999991</c:v>
                </c:pt>
                <c:pt idx="86">
                  <c:v>3922</c:v>
                </c:pt>
                <c:pt idx="87">
                  <c:v>3281.9999999999995</c:v>
                </c:pt>
                <c:pt idx="88">
                  <c:v>3454.9999999999995</c:v>
                </c:pt>
                <c:pt idx="89">
                  <c:v>3195.0000000000005</c:v>
                </c:pt>
                <c:pt idx="90">
                  <c:v>3577</c:v>
                </c:pt>
                <c:pt idx="91">
                  <c:v>3349.0000000000005</c:v>
                </c:pt>
                <c:pt idx="92">
                  <c:v>3510.0000000000005</c:v>
                </c:pt>
                <c:pt idx="93">
                  <c:v>2616.9999999999995</c:v>
                </c:pt>
                <c:pt idx="94">
                  <c:v>3421</c:v>
                </c:pt>
                <c:pt idx="95">
                  <c:v>3786.0000000000009</c:v>
                </c:pt>
                <c:pt idx="96">
                  <c:v>1988</c:v>
                </c:pt>
                <c:pt idx="97">
                  <c:v>1917</c:v>
                </c:pt>
                <c:pt idx="98">
                  <c:v>1772.9999999999998</c:v>
                </c:pt>
                <c:pt idx="99">
                  <c:v>1791</c:v>
                </c:pt>
                <c:pt idx="100">
                  <c:v>1617</c:v>
                </c:pt>
                <c:pt idx="101">
                  <c:v>1440.0000000000002</c:v>
                </c:pt>
                <c:pt idx="102">
                  <c:v>1542.9999999999998</c:v>
                </c:pt>
                <c:pt idx="103">
                  <c:v>2787.0000000000005</c:v>
                </c:pt>
                <c:pt idx="104">
                  <c:v>6351.0000000000009</c:v>
                </c:pt>
                <c:pt idx="105">
                  <c:v>9429</c:v>
                </c:pt>
                <c:pt idx="106">
                  <c:v>9332</c:v>
                </c:pt>
                <c:pt idx="107">
                  <c:v>20557</c:v>
                </c:pt>
                <c:pt idx="108">
                  <c:v>31100.000000000007</c:v>
                </c:pt>
                <c:pt idx="109">
                  <c:v>30422</c:v>
                </c:pt>
                <c:pt idx="110">
                  <c:v>22407</c:v>
                </c:pt>
                <c:pt idx="111">
                  <c:v>20928</c:v>
                </c:pt>
                <c:pt idx="112">
                  <c:v>20051.999999999996</c:v>
                </c:pt>
                <c:pt idx="113">
                  <c:v>7671.0000000000009</c:v>
                </c:pt>
                <c:pt idx="114">
                  <c:v>7237.0000000000009</c:v>
                </c:pt>
                <c:pt idx="115">
                  <c:v>7845.0000000000018</c:v>
                </c:pt>
                <c:pt idx="116">
                  <c:v>6724</c:v>
                </c:pt>
                <c:pt idx="117">
                  <c:v>6701.0000000000009</c:v>
                </c:pt>
                <c:pt idx="118">
                  <c:v>5627.0000000000009</c:v>
                </c:pt>
                <c:pt idx="119">
                  <c:v>5089.9999999999991</c:v>
                </c:pt>
                <c:pt idx="120">
                  <c:v>4175</c:v>
                </c:pt>
                <c:pt idx="121">
                  <c:v>6649.0000000000009</c:v>
                </c:pt>
                <c:pt idx="122">
                  <c:v>5326.0000000000009</c:v>
                </c:pt>
                <c:pt idx="123">
                  <c:v>6996</c:v>
                </c:pt>
                <c:pt idx="124">
                  <c:v>5744.9999999999991</c:v>
                </c:pt>
                <c:pt idx="125">
                  <c:v>9038</c:v>
                </c:pt>
                <c:pt idx="126">
                  <c:v>6922.0000000000009</c:v>
                </c:pt>
                <c:pt idx="127">
                  <c:v>3808</c:v>
                </c:pt>
                <c:pt idx="128">
                  <c:v>7979.0000000000009</c:v>
                </c:pt>
                <c:pt idx="129">
                  <c:v>5096</c:v>
                </c:pt>
                <c:pt idx="130">
                  <c:v>9976.9999999999982</c:v>
                </c:pt>
                <c:pt idx="131">
                  <c:v>12279.999999999998</c:v>
                </c:pt>
                <c:pt idx="132">
                  <c:v>27889.000000000004</c:v>
                </c:pt>
                <c:pt idx="133">
                  <c:v>9097</c:v>
                </c:pt>
                <c:pt idx="134">
                  <c:v>11044.000000000002</c:v>
                </c:pt>
                <c:pt idx="135">
                  <c:v>6899</c:v>
                </c:pt>
                <c:pt idx="136">
                  <c:v>9131</c:v>
                </c:pt>
                <c:pt idx="137">
                  <c:v>7101</c:v>
                </c:pt>
                <c:pt idx="138">
                  <c:v>5807</c:v>
                </c:pt>
                <c:pt idx="139">
                  <c:v>5180.9999999999991</c:v>
                </c:pt>
                <c:pt idx="140">
                  <c:v>5331</c:v>
                </c:pt>
                <c:pt idx="141">
                  <c:v>5324.9999999999991</c:v>
                </c:pt>
                <c:pt idx="142">
                  <c:v>3491</c:v>
                </c:pt>
                <c:pt idx="143">
                  <c:v>8754</c:v>
                </c:pt>
                <c:pt idx="144">
                  <c:v>3933.0000000000009</c:v>
                </c:pt>
                <c:pt idx="145">
                  <c:v>4188</c:v>
                </c:pt>
                <c:pt idx="146">
                  <c:v>5093.9999999999991</c:v>
                </c:pt>
                <c:pt idx="147">
                  <c:v>3258.0000000000005</c:v>
                </c:pt>
                <c:pt idx="148">
                  <c:v>6443</c:v>
                </c:pt>
                <c:pt idx="149">
                  <c:v>5687</c:v>
                </c:pt>
                <c:pt idx="150">
                  <c:v>5399.0000000000009</c:v>
                </c:pt>
                <c:pt idx="151">
                  <c:v>7021.9999999999991</c:v>
                </c:pt>
              </c:numCache>
            </c:numRef>
          </c:yVal>
          <c:smooth val="0"/>
          <c:extLst>
            <c:ext xmlns:c16="http://schemas.microsoft.com/office/drawing/2014/chart" uri="{C3380CC4-5D6E-409C-BE32-E72D297353CC}">
              <c16:uniqueId val="{00000001-5390-4857-A95F-AE3C96924178}"/>
            </c:ext>
          </c:extLst>
        </c:ser>
        <c:dLbls>
          <c:showLegendKey val="0"/>
          <c:showVal val="0"/>
          <c:showCatName val="0"/>
          <c:showSerName val="0"/>
          <c:showPercent val="0"/>
          <c:showBubbleSize val="0"/>
        </c:dLbls>
        <c:axId val="581051992"/>
        <c:axId val="581053072"/>
      </c:scatterChart>
      <c:valAx>
        <c:axId val="581051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53072"/>
        <c:crosses val="autoZero"/>
        <c:crossBetween val="midCat"/>
      </c:valAx>
      <c:valAx>
        <c:axId val="5810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51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Data'!$J$1</c:f>
              <c:strCache>
                <c:ptCount val="1"/>
                <c:pt idx="0">
                  <c:v>Dates_School_Holidays</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Data'!$J$2:$J$153</c:f>
              <c:numCache>
                <c:formatCode>General</c:formatCode>
                <c:ptCount val="152"/>
                <c:pt idx="0">
                  <c:v>0</c:v>
                </c:pt>
                <c:pt idx="1">
                  <c:v>6</c:v>
                </c:pt>
                <c:pt idx="2">
                  <c:v>7</c:v>
                </c:pt>
                <c:pt idx="3">
                  <c:v>7</c:v>
                </c:pt>
                <c:pt idx="4">
                  <c:v>7</c:v>
                </c:pt>
                <c:pt idx="5">
                  <c:v>7</c:v>
                </c:pt>
                <c:pt idx="6">
                  <c:v>7</c:v>
                </c:pt>
                <c:pt idx="7">
                  <c:v>7</c:v>
                </c:pt>
                <c:pt idx="8">
                  <c:v>7</c:v>
                </c:pt>
                <c:pt idx="9">
                  <c:v>7</c:v>
                </c:pt>
                <c:pt idx="10">
                  <c:v>7</c:v>
                </c:pt>
                <c:pt idx="11">
                  <c:v>0</c:v>
                </c:pt>
                <c:pt idx="12">
                  <c:v>0</c:v>
                </c:pt>
                <c:pt idx="13">
                  <c:v>0</c:v>
                </c:pt>
                <c:pt idx="14">
                  <c:v>0</c:v>
                </c:pt>
                <c:pt idx="15">
                  <c:v>0</c:v>
                </c:pt>
                <c:pt idx="16">
                  <c:v>0</c:v>
                </c:pt>
                <c:pt idx="17">
                  <c:v>0</c:v>
                </c:pt>
                <c:pt idx="18">
                  <c:v>0</c:v>
                </c:pt>
                <c:pt idx="19">
                  <c:v>0</c:v>
                </c:pt>
                <c:pt idx="20">
                  <c:v>1</c:v>
                </c:pt>
                <c:pt idx="21">
                  <c:v>3</c:v>
                </c:pt>
                <c:pt idx="22">
                  <c:v>0</c:v>
                </c:pt>
                <c:pt idx="23">
                  <c:v>0</c:v>
                </c:pt>
                <c:pt idx="24">
                  <c:v>0</c:v>
                </c:pt>
                <c:pt idx="25">
                  <c:v>0</c:v>
                </c:pt>
                <c:pt idx="26">
                  <c:v>0</c:v>
                </c:pt>
                <c:pt idx="27">
                  <c:v>0</c:v>
                </c:pt>
                <c:pt idx="28">
                  <c:v>1</c:v>
                </c:pt>
                <c:pt idx="29">
                  <c:v>7</c:v>
                </c:pt>
                <c:pt idx="30">
                  <c:v>7</c:v>
                </c:pt>
                <c:pt idx="31">
                  <c:v>0</c:v>
                </c:pt>
                <c:pt idx="32">
                  <c:v>0</c:v>
                </c:pt>
                <c:pt idx="33">
                  <c:v>0</c:v>
                </c:pt>
                <c:pt idx="34">
                  <c:v>0</c:v>
                </c:pt>
                <c:pt idx="35">
                  <c:v>0</c:v>
                </c:pt>
                <c:pt idx="36">
                  <c:v>0</c:v>
                </c:pt>
                <c:pt idx="37">
                  <c:v>1</c:v>
                </c:pt>
                <c:pt idx="38">
                  <c:v>4</c:v>
                </c:pt>
                <c:pt idx="39">
                  <c:v>0</c:v>
                </c:pt>
                <c:pt idx="40">
                  <c:v>0</c:v>
                </c:pt>
                <c:pt idx="41">
                  <c:v>0</c:v>
                </c:pt>
                <c:pt idx="42">
                  <c:v>0</c:v>
                </c:pt>
                <c:pt idx="43">
                  <c:v>1</c:v>
                </c:pt>
                <c:pt idx="44">
                  <c:v>3</c:v>
                </c:pt>
                <c:pt idx="45">
                  <c:v>0</c:v>
                </c:pt>
                <c:pt idx="46">
                  <c:v>0</c:v>
                </c:pt>
                <c:pt idx="47">
                  <c:v>0</c:v>
                </c:pt>
                <c:pt idx="48">
                  <c:v>0</c:v>
                </c:pt>
                <c:pt idx="49">
                  <c:v>0</c:v>
                </c:pt>
                <c:pt idx="50">
                  <c:v>0</c:v>
                </c:pt>
                <c:pt idx="51">
                  <c:v>0</c:v>
                </c:pt>
                <c:pt idx="52">
                  <c:v>0</c:v>
                </c:pt>
                <c:pt idx="53">
                  <c:v>1</c:v>
                </c:pt>
                <c:pt idx="54">
                  <c:v>7</c:v>
                </c:pt>
                <c:pt idx="55">
                  <c:v>7</c:v>
                </c:pt>
                <c:pt idx="56">
                  <c:v>7</c:v>
                </c:pt>
                <c:pt idx="57">
                  <c:v>7</c:v>
                </c:pt>
                <c:pt idx="58">
                  <c:v>7</c:v>
                </c:pt>
                <c:pt idx="59">
                  <c:v>7</c:v>
                </c:pt>
                <c:pt idx="60">
                  <c:v>7</c:v>
                </c:pt>
                <c:pt idx="61">
                  <c:v>7</c:v>
                </c:pt>
                <c:pt idx="62">
                  <c:v>7</c:v>
                </c:pt>
                <c:pt idx="63">
                  <c:v>0</c:v>
                </c:pt>
                <c:pt idx="64">
                  <c:v>0</c:v>
                </c:pt>
                <c:pt idx="65">
                  <c:v>0</c:v>
                </c:pt>
                <c:pt idx="66">
                  <c:v>0</c:v>
                </c:pt>
                <c:pt idx="67">
                  <c:v>0</c:v>
                </c:pt>
                <c:pt idx="68">
                  <c:v>0</c:v>
                </c:pt>
                <c:pt idx="69">
                  <c:v>0</c:v>
                </c:pt>
                <c:pt idx="70">
                  <c:v>0</c:v>
                </c:pt>
                <c:pt idx="71">
                  <c:v>0</c:v>
                </c:pt>
                <c:pt idx="72">
                  <c:v>1</c:v>
                </c:pt>
                <c:pt idx="73">
                  <c:v>4</c:v>
                </c:pt>
                <c:pt idx="74">
                  <c:v>0</c:v>
                </c:pt>
                <c:pt idx="75">
                  <c:v>0</c:v>
                </c:pt>
                <c:pt idx="76">
                  <c:v>0</c:v>
                </c:pt>
                <c:pt idx="77">
                  <c:v>0</c:v>
                </c:pt>
                <c:pt idx="78">
                  <c:v>0</c:v>
                </c:pt>
                <c:pt idx="79">
                  <c:v>0</c:v>
                </c:pt>
                <c:pt idx="80">
                  <c:v>0</c:v>
                </c:pt>
                <c:pt idx="81">
                  <c:v>5</c:v>
                </c:pt>
                <c:pt idx="82">
                  <c:v>7</c:v>
                </c:pt>
                <c:pt idx="83">
                  <c:v>7</c:v>
                </c:pt>
                <c:pt idx="84">
                  <c:v>0</c:v>
                </c:pt>
                <c:pt idx="85">
                  <c:v>0</c:v>
                </c:pt>
                <c:pt idx="86">
                  <c:v>0</c:v>
                </c:pt>
                <c:pt idx="87">
                  <c:v>0</c:v>
                </c:pt>
                <c:pt idx="88">
                  <c:v>0</c:v>
                </c:pt>
                <c:pt idx="89">
                  <c:v>0</c:v>
                </c:pt>
                <c:pt idx="90">
                  <c:v>1</c:v>
                </c:pt>
                <c:pt idx="91">
                  <c:v>4</c:v>
                </c:pt>
                <c:pt idx="92">
                  <c:v>0</c:v>
                </c:pt>
                <c:pt idx="93">
                  <c:v>0</c:v>
                </c:pt>
                <c:pt idx="94">
                  <c:v>0</c:v>
                </c:pt>
                <c:pt idx="95">
                  <c:v>0</c:v>
                </c:pt>
                <c:pt idx="96">
                  <c:v>4</c:v>
                </c:pt>
                <c:pt idx="97">
                  <c:v>0</c:v>
                </c:pt>
                <c:pt idx="98">
                  <c:v>0</c:v>
                </c:pt>
                <c:pt idx="99">
                  <c:v>0</c:v>
                </c:pt>
                <c:pt idx="100">
                  <c:v>0</c:v>
                </c:pt>
                <c:pt idx="101">
                  <c:v>0</c:v>
                </c:pt>
                <c:pt idx="102">
                  <c:v>0</c:v>
                </c:pt>
                <c:pt idx="103">
                  <c:v>0</c:v>
                </c:pt>
                <c:pt idx="104">
                  <c:v>1</c:v>
                </c:pt>
                <c:pt idx="105">
                  <c:v>7</c:v>
                </c:pt>
                <c:pt idx="106">
                  <c:v>7</c:v>
                </c:pt>
                <c:pt idx="107">
                  <c:v>7</c:v>
                </c:pt>
                <c:pt idx="108">
                  <c:v>7</c:v>
                </c:pt>
                <c:pt idx="109">
                  <c:v>7</c:v>
                </c:pt>
                <c:pt idx="110">
                  <c:v>7</c:v>
                </c:pt>
                <c:pt idx="111">
                  <c:v>7</c:v>
                </c:pt>
                <c:pt idx="112">
                  <c:v>7</c:v>
                </c:pt>
                <c:pt idx="113">
                  <c:v>7</c:v>
                </c:pt>
                <c:pt idx="114">
                  <c:v>7</c:v>
                </c:pt>
                <c:pt idx="115">
                  <c:v>0</c:v>
                </c:pt>
                <c:pt idx="116">
                  <c:v>0</c:v>
                </c:pt>
                <c:pt idx="117">
                  <c:v>0</c:v>
                </c:pt>
                <c:pt idx="118">
                  <c:v>0</c:v>
                </c:pt>
                <c:pt idx="119">
                  <c:v>0</c:v>
                </c:pt>
                <c:pt idx="120">
                  <c:v>0</c:v>
                </c:pt>
                <c:pt idx="121">
                  <c:v>0</c:v>
                </c:pt>
                <c:pt idx="122">
                  <c:v>0</c:v>
                </c:pt>
                <c:pt idx="123">
                  <c:v>0</c:v>
                </c:pt>
                <c:pt idx="124">
                  <c:v>0</c:v>
                </c:pt>
                <c:pt idx="125">
                  <c:v>1</c:v>
                </c:pt>
                <c:pt idx="126">
                  <c:v>4</c:v>
                </c:pt>
                <c:pt idx="127">
                  <c:v>0</c:v>
                </c:pt>
                <c:pt idx="128">
                  <c:v>0</c:v>
                </c:pt>
                <c:pt idx="129">
                  <c:v>0</c:v>
                </c:pt>
                <c:pt idx="130">
                  <c:v>0</c:v>
                </c:pt>
                <c:pt idx="131">
                  <c:v>0</c:v>
                </c:pt>
                <c:pt idx="132">
                  <c:v>0</c:v>
                </c:pt>
                <c:pt idx="133">
                  <c:v>5</c:v>
                </c:pt>
                <c:pt idx="134">
                  <c:v>7</c:v>
                </c:pt>
                <c:pt idx="135">
                  <c:v>7</c:v>
                </c:pt>
                <c:pt idx="136">
                  <c:v>0</c:v>
                </c:pt>
                <c:pt idx="137">
                  <c:v>0</c:v>
                </c:pt>
                <c:pt idx="138">
                  <c:v>0</c:v>
                </c:pt>
                <c:pt idx="139">
                  <c:v>0</c:v>
                </c:pt>
                <c:pt idx="140">
                  <c:v>0</c:v>
                </c:pt>
                <c:pt idx="141">
                  <c:v>0</c:v>
                </c:pt>
                <c:pt idx="142">
                  <c:v>1</c:v>
                </c:pt>
                <c:pt idx="143">
                  <c:v>4</c:v>
                </c:pt>
                <c:pt idx="144">
                  <c:v>0</c:v>
                </c:pt>
                <c:pt idx="145">
                  <c:v>0</c:v>
                </c:pt>
                <c:pt idx="146">
                  <c:v>0</c:v>
                </c:pt>
                <c:pt idx="147">
                  <c:v>0</c:v>
                </c:pt>
                <c:pt idx="148">
                  <c:v>1</c:v>
                </c:pt>
                <c:pt idx="149">
                  <c:v>3</c:v>
                </c:pt>
                <c:pt idx="150">
                  <c:v>0</c:v>
                </c:pt>
                <c:pt idx="151">
                  <c:v>0</c:v>
                </c:pt>
              </c:numCache>
            </c:numRef>
          </c:yVal>
          <c:smooth val="0"/>
          <c:extLst>
            <c:ext xmlns:c16="http://schemas.microsoft.com/office/drawing/2014/chart" uri="{C3380CC4-5D6E-409C-BE32-E72D297353CC}">
              <c16:uniqueId val="{00000001-BD38-4887-A2E6-5B3453F711B5}"/>
            </c:ext>
          </c:extLst>
        </c:ser>
        <c:dLbls>
          <c:showLegendKey val="0"/>
          <c:showVal val="0"/>
          <c:showCatName val="0"/>
          <c:showSerName val="0"/>
          <c:showPercent val="0"/>
          <c:showBubbleSize val="0"/>
        </c:dLbls>
        <c:axId val="581070712"/>
        <c:axId val="581065312"/>
      </c:scatterChart>
      <c:valAx>
        <c:axId val="581070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65312"/>
        <c:crosses val="autoZero"/>
        <c:crossBetween val="midCat"/>
      </c:valAx>
      <c:valAx>
        <c:axId val="58106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70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Data'!$K$1</c:f>
              <c:strCache>
                <c:ptCount val="1"/>
                <c:pt idx="0">
                  <c:v>Competitors Promotion</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Data'!$K$2:$K$153</c:f>
              <c:numCache>
                <c:formatCode>General</c:formatCode>
                <c:ptCount val="152"/>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pt idx="24">
                  <c:v>14</c:v>
                </c:pt>
                <c:pt idx="25">
                  <c:v>14</c:v>
                </c:pt>
                <c:pt idx="26">
                  <c:v>14</c:v>
                </c:pt>
                <c:pt idx="27">
                  <c:v>14</c:v>
                </c:pt>
                <c:pt idx="28">
                  <c:v>14</c:v>
                </c:pt>
                <c:pt idx="29">
                  <c:v>14</c:v>
                </c:pt>
                <c:pt idx="30">
                  <c:v>14</c:v>
                </c:pt>
                <c:pt idx="31">
                  <c:v>14</c:v>
                </c:pt>
                <c:pt idx="32">
                  <c:v>14</c:v>
                </c:pt>
                <c:pt idx="33">
                  <c:v>14</c:v>
                </c:pt>
                <c:pt idx="34">
                  <c:v>14</c:v>
                </c:pt>
                <c:pt idx="35">
                  <c:v>14</c:v>
                </c:pt>
                <c:pt idx="36">
                  <c:v>14</c:v>
                </c:pt>
                <c:pt idx="37">
                  <c:v>14</c:v>
                </c:pt>
                <c:pt idx="38">
                  <c:v>14</c:v>
                </c:pt>
                <c:pt idx="39">
                  <c:v>14</c:v>
                </c:pt>
                <c:pt idx="40">
                  <c:v>14</c:v>
                </c:pt>
                <c:pt idx="41">
                  <c:v>14</c:v>
                </c:pt>
                <c:pt idx="42">
                  <c:v>14</c:v>
                </c:pt>
                <c:pt idx="43">
                  <c:v>14</c:v>
                </c:pt>
                <c:pt idx="44">
                  <c:v>14</c:v>
                </c:pt>
                <c:pt idx="45">
                  <c:v>14</c:v>
                </c:pt>
                <c:pt idx="46">
                  <c:v>14</c:v>
                </c:pt>
                <c:pt idx="47">
                  <c:v>14</c:v>
                </c:pt>
                <c:pt idx="48">
                  <c:v>14</c:v>
                </c:pt>
                <c:pt idx="49">
                  <c:v>14</c:v>
                </c:pt>
                <c:pt idx="50">
                  <c:v>14</c:v>
                </c:pt>
                <c:pt idx="51">
                  <c:v>14</c:v>
                </c:pt>
                <c:pt idx="52">
                  <c:v>14</c:v>
                </c:pt>
                <c:pt idx="53">
                  <c:v>14</c:v>
                </c:pt>
                <c:pt idx="54">
                  <c:v>14</c:v>
                </c:pt>
                <c:pt idx="55">
                  <c:v>14</c:v>
                </c:pt>
                <c:pt idx="56">
                  <c:v>14</c:v>
                </c:pt>
                <c:pt idx="57">
                  <c:v>14</c:v>
                </c:pt>
                <c:pt idx="58">
                  <c:v>14</c:v>
                </c:pt>
                <c:pt idx="59">
                  <c:v>14</c:v>
                </c:pt>
                <c:pt idx="60">
                  <c:v>14</c:v>
                </c:pt>
                <c:pt idx="61">
                  <c:v>14</c:v>
                </c:pt>
                <c:pt idx="62">
                  <c:v>14</c:v>
                </c:pt>
                <c:pt idx="63">
                  <c:v>14</c:v>
                </c:pt>
                <c:pt idx="64">
                  <c:v>14</c:v>
                </c:pt>
                <c:pt idx="65">
                  <c:v>14</c:v>
                </c:pt>
                <c:pt idx="66">
                  <c:v>14</c:v>
                </c:pt>
                <c:pt idx="67">
                  <c:v>14</c:v>
                </c:pt>
                <c:pt idx="68">
                  <c:v>14</c:v>
                </c:pt>
                <c:pt idx="69">
                  <c:v>14</c:v>
                </c:pt>
                <c:pt idx="70">
                  <c:v>14</c:v>
                </c:pt>
                <c:pt idx="71">
                  <c:v>14</c:v>
                </c:pt>
                <c:pt idx="72">
                  <c:v>14</c:v>
                </c:pt>
                <c:pt idx="73">
                  <c:v>14</c:v>
                </c:pt>
                <c:pt idx="74">
                  <c:v>14</c:v>
                </c:pt>
                <c:pt idx="75">
                  <c:v>14</c:v>
                </c:pt>
                <c:pt idx="76">
                  <c:v>14</c:v>
                </c:pt>
                <c:pt idx="77">
                  <c:v>14</c:v>
                </c:pt>
                <c:pt idx="78">
                  <c:v>14</c:v>
                </c:pt>
                <c:pt idx="79">
                  <c:v>14</c:v>
                </c:pt>
                <c:pt idx="80">
                  <c:v>14</c:v>
                </c:pt>
                <c:pt idx="81">
                  <c:v>14</c:v>
                </c:pt>
                <c:pt idx="82">
                  <c:v>14</c:v>
                </c:pt>
                <c:pt idx="83">
                  <c:v>14</c:v>
                </c:pt>
                <c:pt idx="84">
                  <c:v>14</c:v>
                </c:pt>
                <c:pt idx="85">
                  <c:v>14</c:v>
                </c:pt>
                <c:pt idx="86">
                  <c:v>14</c:v>
                </c:pt>
                <c:pt idx="87">
                  <c:v>14</c:v>
                </c:pt>
                <c:pt idx="88">
                  <c:v>14</c:v>
                </c:pt>
                <c:pt idx="89">
                  <c:v>14</c:v>
                </c:pt>
                <c:pt idx="90">
                  <c:v>14</c:v>
                </c:pt>
                <c:pt idx="91">
                  <c:v>14</c:v>
                </c:pt>
                <c:pt idx="92">
                  <c:v>14</c:v>
                </c:pt>
                <c:pt idx="93">
                  <c:v>14</c:v>
                </c:pt>
                <c:pt idx="94">
                  <c:v>14</c:v>
                </c:pt>
                <c:pt idx="95">
                  <c:v>14</c:v>
                </c:pt>
                <c:pt idx="96">
                  <c:v>14</c:v>
                </c:pt>
                <c:pt idx="97">
                  <c:v>14</c:v>
                </c:pt>
                <c:pt idx="98">
                  <c:v>14</c:v>
                </c:pt>
                <c:pt idx="99">
                  <c:v>14</c:v>
                </c:pt>
                <c:pt idx="100">
                  <c:v>14</c:v>
                </c:pt>
                <c:pt idx="101">
                  <c:v>14</c:v>
                </c:pt>
                <c:pt idx="102">
                  <c:v>14</c:v>
                </c:pt>
                <c:pt idx="103">
                  <c:v>14</c:v>
                </c:pt>
                <c:pt idx="104">
                  <c:v>27.714285714285719</c:v>
                </c:pt>
                <c:pt idx="105">
                  <c:v>30</c:v>
                </c:pt>
                <c:pt idx="106">
                  <c:v>30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30</c:v>
                </c:pt>
                <c:pt idx="123">
                  <c:v>30</c:v>
                </c:pt>
                <c:pt idx="124">
                  <c:v>30</c:v>
                </c:pt>
                <c:pt idx="125">
                  <c:v>30</c:v>
                </c:pt>
                <c:pt idx="126">
                  <c:v>30</c:v>
                </c:pt>
                <c:pt idx="127">
                  <c:v>30</c:v>
                </c:pt>
                <c:pt idx="128">
                  <c:v>30</c:v>
                </c:pt>
                <c:pt idx="129">
                  <c:v>30</c:v>
                </c:pt>
                <c:pt idx="130">
                  <c:v>30</c:v>
                </c:pt>
                <c:pt idx="131">
                  <c:v>30</c:v>
                </c:pt>
                <c:pt idx="132">
                  <c:v>30</c:v>
                </c:pt>
                <c:pt idx="133">
                  <c:v>30</c:v>
                </c:pt>
                <c:pt idx="134">
                  <c:v>30</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30</c:v>
                </c:pt>
                <c:pt idx="150">
                  <c:v>30</c:v>
                </c:pt>
                <c:pt idx="151">
                  <c:v>30</c:v>
                </c:pt>
              </c:numCache>
            </c:numRef>
          </c:yVal>
          <c:smooth val="0"/>
          <c:extLst>
            <c:ext xmlns:c16="http://schemas.microsoft.com/office/drawing/2014/chart" uri="{C3380CC4-5D6E-409C-BE32-E72D297353CC}">
              <c16:uniqueId val="{00000001-243F-4B83-8F6E-BF3A909043E1}"/>
            </c:ext>
          </c:extLst>
        </c:ser>
        <c:dLbls>
          <c:showLegendKey val="0"/>
          <c:showVal val="0"/>
          <c:showCatName val="0"/>
          <c:showSerName val="0"/>
          <c:showPercent val="0"/>
          <c:showBubbleSize val="0"/>
        </c:dLbls>
        <c:axId val="581049112"/>
        <c:axId val="581052352"/>
      </c:scatterChart>
      <c:valAx>
        <c:axId val="581049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52352"/>
        <c:crosses val="autoZero"/>
        <c:crossBetween val="midCat"/>
      </c:valAx>
      <c:valAx>
        <c:axId val="58105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49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Meta Impressipns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Data'!$D$1</c:f>
              <c:strCache>
                <c:ptCount val="1"/>
                <c:pt idx="0">
                  <c:v>Meta_Impressions</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Data'!$D$2:$D$153</c:f>
              <c:numCache>
                <c:formatCode>General</c:formatCode>
                <c:ptCount val="152"/>
                <c:pt idx="0">
                  <c:v>3501804</c:v>
                </c:pt>
                <c:pt idx="1">
                  <c:v>2896152</c:v>
                </c:pt>
                <c:pt idx="2">
                  <c:v>2214402.9999999995</c:v>
                </c:pt>
                <c:pt idx="3">
                  <c:v>2567240.9999999995</c:v>
                </c:pt>
                <c:pt idx="4">
                  <c:v>3721506.9999999995</c:v>
                </c:pt>
                <c:pt idx="5">
                  <c:v>2962649.0000000005</c:v>
                </c:pt>
                <c:pt idx="6">
                  <c:v>0</c:v>
                </c:pt>
                <c:pt idx="7">
                  <c:v>0</c:v>
                </c:pt>
                <c:pt idx="8">
                  <c:v>5248826</c:v>
                </c:pt>
                <c:pt idx="9">
                  <c:v>3581767.0000000005</c:v>
                </c:pt>
                <c:pt idx="10">
                  <c:v>3321122</c:v>
                </c:pt>
                <c:pt idx="11">
                  <c:v>1987648</c:v>
                </c:pt>
                <c:pt idx="12">
                  <c:v>1160709.0000000002</c:v>
                </c:pt>
                <c:pt idx="13">
                  <c:v>2176438</c:v>
                </c:pt>
                <c:pt idx="14">
                  <c:v>1712532.9999999998</c:v>
                </c:pt>
                <c:pt idx="15">
                  <c:v>1424444</c:v>
                </c:pt>
                <c:pt idx="16">
                  <c:v>1186353</c:v>
                </c:pt>
                <c:pt idx="17">
                  <c:v>1898427.9999999995</c:v>
                </c:pt>
                <c:pt idx="18">
                  <c:v>1877373</c:v>
                </c:pt>
                <c:pt idx="19">
                  <c:v>2168073</c:v>
                </c:pt>
                <c:pt idx="20">
                  <c:v>2889250</c:v>
                </c:pt>
                <c:pt idx="21">
                  <c:v>3032714</c:v>
                </c:pt>
                <c:pt idx="22">
                  <c:v>5838993</c:v>
                </c:pt>
                <c:pt idx="23">
                  <c:v>2260317</c:v>
                </c:pt>
                <c:pt idx="24">
                  <c:v>1485845.0000000002</c:v>
                </c:pt>
                <c:pt idx="25">
                  <c:v>507110</c:v>
                </c:pt>
                <c:pt idx="26">
                  <c:v>1812434</c:v>
                </c:pt>
                <c:pt idx="27">
                  <c:v>2513908</c:v>
                </c:pt>
                <c:pt idx="28">
                  <c:v>2990266</c:v>
                </c:pt>
                <c:pt idx="29">
                  <c:v>3229179</c:v>
                </c:pt>
                <c:pt idx="30">
                  <c:v>4277266</c:v>
                </c:pt>
                <c:pt idx="31">
                  <c:v>2712442</c:v>
                </c:pt>
                <c:pt idx="32">
                  <c:v>2754891</c:v>
                </c:pt>
                <c:pt idx="33">
                  <c:v>2830076.0000000005</c:v>
                </c:pt>
                <c:pt idx="34">
                  <c:v>1427803.0000000002</c:v>
                </c:pt>
                <c:pt idx="35">
                  <c:v>184496.99999999997</c:v>
                </c:pt>
                <c:pt idx="36">
                  <c:v>2849328</c:v>
                </c:pt>
                <c:pt idx="37">
                  <c:v>2375082</c:v>
                </c:pt>
                <c:pt idx="38">
                  <c:v>2305556.0000000005</c:v>
                </c:pt>
                <c:pt idx="39">
                  <c:v>2483877</c:v>
                </c:pt>
                <c:pt idx="40">
                  <c:v>2087615</c:v>
                </c:pt>
                <c:pt idx="41">
                  <c:v>4839835</c:v>
                </c:pt>
                <c:pt idx="42">
                  <c:v>2020243.9999999998</c:v>
                </c:pt>
                <c:pt idx="43">
                  <c:v>2269000</c:v>
                </c:pt>
                <c:pt idx="44">
                  <c:v>3658115</c:v>
                </c:pt>
                <c:pt idx="45">
                  <c:v>2584769</c:v>
                </c:pt>
                <c:pt idx="46">
                  <c:v>2885498.0000000005</c:v>
                </c:pt>
                <c:pt idx="47">
                  <c:v>4164393.0000000005</c:v>
                </c:pt>
                <c:pt idx="48">
                  <c:v>6262503.9999999991</c:v>
                </c:pt>
                <c:pt idx="49">
                  <c:v>7308242.9999999991</c:v>
                </c:pt>
                <c:pt idx="50">
                  <c:v>3626676.0000000005</c:v>
                </c:pt>
                <c:pt idx="51">
                  <c:v>4048603</c:v>
                </c:pt>
                <c:pt idx="52">
                  <c:v>6508157.9999999991</c:v>
                </c:pt>
                <c:pt idx="53">
                  <c:v>4564309</c:v>
                </c:pt>
                <c:pt idx="54">
                  <c:v>5336332</c:v>
                </c:pt>
                <c:pt idx="55">
                  <c:v>6066913.9999999991</c:v>
                </c:pt>
                <c:pt idx="56">
                  <c:v>7328668</c:v>
                </c:pt>
                <c:pt idx="57">
                  <c:v>5190058</c:v>
                </c:pt>
                <c:pt idx="58">
                  <c:v>8862969</c:v>
                </c:pt>
                <c:pt idx="59">
                  <c:v>9124069</c:v>
                </c:pt>
                <c:pt idx="60">
                  <c:v>9309810.9999999981</c:v>
                </c:pt>
                <c:pt idx="61">
                  <c:v>8287171</c:v>
                </c:pt>
                <c:pt idx="62">
                  <c:v>9445888</c:v>
                </c:pt>
                <c:pt idx="63">
                  <c:v>7316047</c:v>
                </c:pt>
                <c:pt idx="64">
                  <c:v>3629125.0000000005</c:v>
                </c:pt>
                <c:pt idx="65">
                  <c:v>6068216</c:v>
                </c:pt>
                <c:pt idx="66">
                  <c:v>4397678</c:v>
                </c:pt>
                <c:pt idx="67">
                  <c:v>3185716.0000000005</c:v>
                </c:pt>
                <c:pt idx="68">
                  <c:v>3692850</c:v>
                </c:pt>
                <c:pt idx="69">
                  <c:v>5198383</c:v>
                </c:pt>
                <c:pt idx="70">
                  <c:v>3367451</c:v>
                </c:pt>
                <c:pt idx="71">
                  <c:v>3413153.0000000005</c:v>
                </c:pt>
                <c:pt idx="72">
                  <c:v>2669548</c:v>
                </c:pt>
                <c:pt idx="73">
                  <c:v>2587070</c:v>
                </c:pt>
                <c:pt idx="74">
                  <c:v>2831557</c:v>
                </c:pt>
                <c:pt idx="75">
                  <c:v>3859643</c:v>
                </c:pt>
                <c:pt idx="76">
                  <c:v>3430554.9999999995</c:v>
                </c:pt>
                <c:pt idx="77">
                  <c:v>4101733.9999999995</c:v>
                </c:pt>
                <c:pt idx="78">
                  <c:v>2246118</c:v>
                </c:pt>
                <c:pt idx="79">
                  <c:v>1429052</c:v>
                </c:pt>
                <c:pt idx="80">
                  <c:v>1675351</c:v>
                </c:pt>
                <c:pt idx="81">
                  <c:v>5332382.0000000009</c:v>
                </c:pt>
                <c:pt idx="82">
                  <c:v>8051351</c:v>
                </c:pt>
                <c:pt idx="83">
                  <c:v>9536401</c:v>
                </c:pt>
                <c:pt idx="84">
                  <c:v>6293242</c:v>
                </c:pt>
                <c:pt idx="85">
                  <c:v>6657754.9999999991</c:v>
                </c:pt>
                <c:pt idx="86">
                  <c:v>4400266</c:v>
                </c:pt>
                <c:pt idx="87">
                  <c:v>3952303</c:v>
                </c:pt>
                <c:pt idx="88">
                  <c:v>1553495</c:v>
                </c:pt>
                <c:pt idx="89">
                  <c:v>2093310</c:v>
                </c:pt>
                <c:pt idx="90">
                  <c:v>3140858</c:v>
                </c:pt>
                <c:pt idx="91">
                  <c:v>4223775</c:v>
                </c:pt>
                <c:pt idx="92">
                  <c:v>4048315</c:v>
                </c:pt>
                <c:pt idx="93">
                  <c:v>2331651.0000000005</c:v>
                </c:pt>
                <c:pt idx="94">
                  <c:v>1948637</c:v>
                </c:pt>
                <c:pt idx="95">
                  <c:v>2061975</c:v>
                </c:pt>
                <c:pt idx="96">
                  <c:v>3499617.9999999995</c:v>
                </c:pt>
                <c:pt idx="97">
                  <c:v>1977380</c:v>
                </c:pt>
                <c:pt idx="98">
                  <c:v>2469271.0000000005</c:v>
                </c:pt>
                <c:pt idx="99">
                  <c:v>1639001.9999999998</c:v>
                </c:pt>
                <c:pt idx="100">
                  <c:v>2806457</c:v>
                </c:pt>
                <c:pt idx="101">
                  <c:v>3658934.0000000005</c:v>
                </c:pt>
                <c:pt idx="102">
                  <c:v>3304492</c:v>
                </c:pt>
                <c:pt idx="103">
                  <c:v>3307819</c:v>
                </c:pt>
                <c:pt idx="104">
                  <c:v>4848550</c:v>
                </c:pt>
                <c:pt idx="105">
                  <c:v>5458484</c:v>
                </c:pt>
                <c:pt idx="106">
                  <c:v>6357119.0000000009</c:v>
                </c:pt>
                <c:pt idx="107">
                  <c:v>6518173</c:v>
                </c:pt>
                <c:pt idx="108">
                  <c:v>8244001</c:v>
                </c:pt>
                <c:pt idx="109">
                  <c:v>8323306</c:v>
                </c:pt>
                <c:pt idx="110">
                  <c:v>8296581</c:v>
                </c:pt>
                <c:pt idx="111">
                  <c:v>8659795</c:v>
                </c:pt>
                <c:pt idx="112">
                  <c:v>7436218</c:v>
                </c:pt>
                <c:pt idx="113">
                  <c:v>7821529</c:v>
                </c:pt>
                <c:pt idx="114">
                  <c:v>7018797.9999999991</c:v>
                </c:pt>
                <c:pt idx="115">
                  <c:v>5784112</c:v>
                </c:pt>
                <c:pt idx="116">
                  <c:v>4644510</c:v>
                </c:pt>
                <c:pt idx="117">
                  <c:v>6082423</c:v>
                </c:pt>
                <c:pt idx="118">
                  <c:v>5785793</c:v>
                </c:pt>
                <c:pt idx="119">
                  <c:v>6162515.0000000009</c:v>
                </c:pt>
                <c:pt idx="120">
                  <c:v>4007854.9999999995</c:v>
                </c:pt>
                <c:pt idx="121">
                  <c:v>3392093</c:v>
                </c:pt>
                <c:pt idx="122">
                  <c:v>3044434</c:v>
                </c:pt>
                <c:pt idx="123">
                  <c:v>2191645.0000000005</c:v>
                </c:pt>
                <c:pt idx="124">
                  <c:v>1880383</c:v>
                </c:pt>
                <c:pt idx="125">
                  <c:v>775007.99999999988</c:v>
                </c:pt>
                <c:pt idx="126">
                  <c:v>692345</c:v>
                </c:pt>
                <c:pt idx="127">
                  <c:v>474536</c:v>
                </c:pt>
                <c:pt idx="128">
                  <c:v>515872</c:v>
                </c:pt>
                <c:pt idx="129">
                  <c:v>955523</c:v>
                </c:pt>
                <c:pt idx="130">
                  <c:v>2954291</c:v>
                </c:pt>
                <c:pt idx="131">
                  <c:v>925426</c:v>
                </c:pt>
                <c:pt idx="132">
                  <c:v>1077514.0000000002</c:v>
                </c:pt>
                <c:pt idx="133">
                  <c:v>1146811</c:v>
                </c:pt>
                <c:pt idx="134">
                  <c:v>2036127</c:v>
                </c:pt>
                <c:pt idx="135">
                  <c:v>2395790</c:v>
                </c:pt>
                <c:pt idx="136">
                  <c:v>1827482.9999999998</c:v>
                </c:pt>
                <c:pt idx="137">
                  <c:v>1151869</c:v>
                </c:pt>
                <c:pt idx="138">
                  <c:v>1099039</c:v>
                </c:pt>
                <c:pt idx="139">
                  <c:v>1782943</c:v>
                </c:pt>
                <c:pt idx="140">
                  <c:v>1572853</c:v>
                </c:pt>
                <c:pt idx="141">
                  <c:v>3138881.0000000005</c:v>
                </c:pt>
                <c:pt idx="142">
                  <c:v>1892092</c:v>
                </c:pt>
                <c:pt idx="143">
                  <c:v>509869</c:v>
                </c:pt>
                <c:pt idx="144">
                  <c:v>748276</c:v>
                </c:pt>
                <c:pt idx="145">
                  <c:v>1009906</c:v>
                </c:pt>
                <c:pt idx="146">
                  <c:v>1817863</c:v>
                </c:pt>
                <c:pt idx="147">
                  <c:v>1310500</c:v>
                </c:pt>
                <c:pt idx="148">
                  <c:v>1162218</c:v>
                </c:pt>
                <c:pt idx="149">
                  <c:v>783682</c:v>
                </c:pt>
                <c:pt idx="150">
                  <c:v>1019131.9999999999</c:v>
                </c:pt>
                <c:pt idx="151">
                  <c:v>853116.00000000012</c:v>
                </c:pt>
              </c:numCache>
            </c:numRef>
          </c:val>
          <c:smooth val="0"/>
          <c:extLst>
            <c:ext xmlns:c16="http://schemas.microsoft.com/office/drawing/2014/chart" uri="{C3380CC4-5D6E-409C-BE32-E72D297353CC}">
              <c16:uniqueId val="{00000001-01E2-4689-9E96-7847157BEC0A}"/>
            </c:ext>
          </c:extLst>
        </c:ser>
        <c:dLbls>
          <c:showLegendKey val="0"/>
          <c:showVal val="0"/>
          <c:showCatName val="0"/>
          <c:showSerName val="0"/>
          <c:showPercent val="0"/>
          <c:showBubbleSize val="0"/>
        </c:dLbls>
        <c:marker val="1"/>
        <c:smooth val="0"/>
        <c:axId val="527265784"/>
        <c:axId val="527266144"/>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01E2-4689-9E96-7847157BEC0A}"/>
            </c:ext>
          </c:extLst>
        </c:ser>
        <c:dLbls>
          <c:showLegendKey val="0"/>
          <c:showVal val="0"/>
          <c:showCatName val="0"/>
          <c:showSerName val="0"/>
          <c:showPercent val="0"/>
          <c:showBubbleSize val="0"/>
        </c:dLbls>
        <c:marker val="1"/>
        <c:smooth val="0"/>
        <c:axId val="576150416"/>
        <c:axId val="576175616"/>
      </c:lineChart>
      <c:dateAx>
        <c:axId val="52726578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7266144"/>
        <c:crosses val="autoZero"/>
        <c:auto val="1"/>
        <c:lblOffset val="100"/>
        <c:baseTimeUnit val="days"/>
      </c:dateAx>
      <c:valAx>
        <c:axId val="5272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7265784"/>
        <c:crosses val="autoZero"/>
        <c:crossBetween val="between"/>
      </c:valAx>
      <c:valAx>
        <c:axId val="5761756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50416"/>
        <c:crosses val="max"/>
        <c:crossBetween val="between"/>
      </c:valAx>
      <c:dateAx>
        <c:axId val="576150416"/>
        <c:scaling>
          <c:orientation val="minMax"/>
        </c:scaling>
        <c:delete val="1"/>
        <c:axPos val="b"/>
        <c:numFmt formatCode="d\-mmm\-yy" sourceLinked="1"/>
        <c:majorTickMark val="out"/>
        <c:minorTickMark val="none"/>
        <c:tickLblPos val="nextTo"/>
        <c:crossAx val="57617561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'1.Raw Data'!$L$1</c:f>
              <c:strCache>
                <c:ptCount val="1"/>
                <c:pt idx="0">
                  <c:v>Promotion</c:v>
                </c:pt>
              </c:strCache>
            </c:strRef>
          </c:tx>
          <c:spPr>
            <a:ln w="25400" cap="rnd">
              <a:noFill/>
              <a:round/>
            </a:ln>
            <a:effectLst/>
          </c:spPr>
          <c:marker>
            <c:symbol val="circle"/>
            <c:size val="5"/>
            <c:spPr>
              <a:solidFill>
                <a:schemeClr val="accent1"/>
              </a:solidFill>
              <a:ln w="9525">
                <a:solidFill>
                  <a:schemeClr val="accent1"/>
                </a:solidFill>
              </a:ln>
              <a:effectLst/>
            </c:spPr>
          </c:marker>
          <c:x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xVal>
          <c:yVal>
            <c:numRef>
              <c:f>'1.Raw Data'!$L$2:$L$153</c:f>
              <c:numCache>
                <c:formatCode>General</c:formatCode>
                <c:ptCount val="152"/>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14.285714285714288</c:v>
                </c:pt>
                <c:pt idx="19">
                  <c:v>15</c:v>
                </c:pt>
                <c:pt idx="20">
                  <c:v>14.714285714285712</c:v>
                </c:pt>
                <c:pt idx="21">
                  <c:v>14</c:v>
                </c:pt>
                <c:pt idx="22">
                  <c:v>14</c:v>
                </c:pt>
                <c:pt idx="23">
                  <c:v>14</c:v>
                </c:pt>
                <c:pt idx="24">
                  <c:v>14</c:v>
                </c:pt>
                <c:pt idx="25">
                  <c:v>14</c:v>
                </c:pt>
                <c:pt idx="26">
                  <c:v>14</c:v>
                </c:pt>
                <c:pt idx="27">
                  <c:v>14</c:v>
                </c:pt>
                <c:pt idx="28">
                  <c:v>14</c:v>
                </c:pt>
                <c:pt idx="29">
                  <c:v>14</c:v>
                </c:pt>
                <c:pt idx="30">
                  <c:v>14</c:v>
                </c:pt>
                <c:pt idx="31">
                  <c:v>14</c:v>
                </c:pt>
                <c:pt idx="32">
                  <c:v>14</c:v>
                </c:pt>
                <c:pt idx="33">
                  <c:v>14</c:v>
                </c:pt>
                <c:pt idx="34">
                  <c:v>14</c:v>
                </c:pt>
                <c:pt idx="35">
                  <c:v>14</c:v>
                </c:pt>
                <c:pt idx="36">
                  <c:v>14</c:v>
                </c:pt>
                <c:pt idx="37">
                  <c:v>14</c:v>
                </c:pt>
                <c:pt idx="38">
                  <c:v>14</c:v>
                </c:pt>
                <c:pt idx="39">
                  <c:v>14</c:v>
                </c:pt>
                <c:pt idx="40">
                  <c:v>14</c:v>
                </c:pt>
                <c:pt idx="41">
                  <c:v>14</c:v>
                </c:pt>
                <c:pt idx="42">
                  <c:v>14</c:v>
                </c:pt>
                <c:pt idx="43">
                  <c:v>14</c:v>
                </c:pt>
                <c:pt idx="44">
                  <c:v>14</c:v>
                </c:pt>
                <c:pt idx="45">
                  <c:v>14</c:v>
                </c:pt>
                <c:pt idx="46">
                  <c:v>14</c:v>
                </c:pt>
                <c:pt idx="47">
                  <c:v>14</c:v>
                </c:pt>
                <c:pt idx="48">
                  <c:v>14</c:v>
                </c:pt>
                <c:pt idx="49">
                  <c:v>14</c:v>
                </c:pt>
                <c:pt idx="50">
                  <c:v>14</c:v>
                </c:pt>
                <c:pt idx="51">
                  <c:v>14</c:v>
                </c:pt>
                <c:pt idx="52">
                  <c:v>14</c:v>
                </c:pt>
                <c:pt idx="53">
                  <c:v>14</c:v>
                </c:pt>
                <c:pt idx="54">
                  <c:v>14</c:v>
                </c:pt>
                <c:pt idx="55">
                  <c:v>14</c:v>
                </c:pt>
                <c:pt idx="56">
                  <c:v>14</c:v>
                </c:pt>
                <c:pt idx="57">
                  <c:v>14</c:v>
                </c:pt>
                <c:pt idx="58">
                  <c:v>14</c:v>
                </c:pt>
                <c:pt idx="59">
                  <c:v>14</c:v>
                </c:pt>
                <c:pt idx="60">
                  <c:v>14</c:v>
                </c:pt>
                <c:pt idx="61">
                  <c:v>14</c:v>
                </c:pt>
                <c:pt idx="62">
                  <c:v>14</c:v>
                </c:pt>
                <c:pt idx="63">
                  <c:v>14</c:v>
                </c:pt>
                <c:pt idx="64">
                  <c:v>14</c:v>
                </c:pt>
                <c:pt idx="65">
                  <c:v>14</c:v>
                </c:pt>
                <c:pt idx="66">
                  <c:v>14</c:v>
                </c:pt>
                <c:pt idx="67">
                  <c:v>14</c:v>
                </c:pt>
                <c:pt idx="68">
                  <c:v>14</c:v>
                </c:pt>
                <c:pt idx="69">
                  <c:v>14</c:v>
                </c:pt>
                <c:pt idx="70">
                  <c:v>14</c:v>
                </c:pt>
                <c:pt idx="71">
                  <c:v>14</c:v>
                </c:pt>
                <c:pt idx="72">
                  <c:v>14</c:v>
                </c:pt>
                <c:pt idx="73">
                  <c:v>14</c:v>
                </c:pt>
                <c:pt idx="74">
                  <c:v>14</c:v>
                </c:pt>
                <c:pt idx="75">
                  <c:v>14</c:v>
                </c:pt>
                <c:pt idx="76">
                  <c:v>14</c:v>
                </c:pt>
                <c:pt idx="77">
                  <c:v>14</c:v>
                </c:pt>
                <c:pt idx="78">
                  <c:v>14</c:v>
                </c:pt>
                <c:pt idx="79">
                  <c:v>14</c:v>
                </c:pt>
                <c:pt idx="80">
                  <c:v>25.428571428571423</c:v>
                </c:pt>
                <c:pt idx="81">
                  <c:v>30</c:v>
                </c:pt>
                <c:pt idx="82">
                  <c:v>30</c:v>
                </c:pt>
                <c:pt idx="83">
                  <c:v>30</c:v>
                </c:pt>
                <c:pt idx="84">
                  <c:v>30</c:v>
                </c:pt>
                <c:pt idx="85">
                  <c:v>30</c:v>
                </c:pt>
                <c:pt idx="86">
                  <c:v>30</c:v>
                </c:pt>
                <c:pt idx="87">
                  <c:v>23.142857142857142</c:v>
                </c:pt>
                <c:pt idx="88">
                  <c:v>14</c:v>
                </c:pt>
                <c:pt idx="89">
                  <c:v>14</c:v>
                </c:pt>
                <c:pt idx="90">
                  <c:v>14</c:v>
                </c:pt>
                <c:pt idx="91">
                  <c:v>14</c:v>
                </c:pt>
                <c:pt idx="92">
                  <c:v>14</c:v>
                </c:pt>
                <c:pt idx="93">
                  <c:v>14</c:v>
                </c:pt>
                <c:pt idx="94">
                  <c:v>14</c:v>
                </c:pt>
                <c:pt idx="95">
                  <c:v>14</c:v>
                </c:pt>
                <c:pt idx="96">
                  <c:v>14</c:v>
                </c:pt>
                <c:pt idx="97">
                  <c:v>14</c:v>
                </c:pt>
                <c:pt idx="98">
                  <c:v>14</c:v>
                </c:pt>
                <c:pt idx="99">
                  <c:v>14</c:v>
                </c:pt>
                <c:pt idx="100">
                  <c:v>14</c:v>
                </c:pt>
                <c:pt idx="101">
                  <c:v>14</c:v>
                </c:pt>
                <c:pt idx="102">
                  <c:v>30</c:v>
                </c:pt>
                <c:pt idx="103">
                  <c:v>30</c:v>
                </c:pt>
                <c:pt idx="104">
                  <c:v>30</c:v>
                </c:pt>
                <c:pt idx="105">
                  <c:v>30</c:v>
                </c:pt>
                <c:pt idx="106">
                  <c:v>30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14</c:v>
                </c:pt>
                <c:pt idx="123">
                  <c:v>14</c:v>
                </c:pt>
                <c:pt idx="124">
                  <c:v>23.142857142857142</c:v>
                </c:pt>
                <c:pt idx="125">
                  <c:v>30</c:v>
                </c:pt>
                <c:pt idx="126">
                  <c:v>30</c:v>
                </c:pt>
                <c:pt idx="127">
                  <c:v>30</c:v>
                </c:pt>
                <c:pt idx="128">
                  <c:v>30</c:v>
                </c:pt>
                <c:pt idx="129">
                  <c:v>30</c:v>
                </c:pt>
                <c:pt idx="130">
                  <c:v>30</c:v>
                </c:pt>
                <c:pt idx="131">
                  <c:v>30</c:v>
                </c:pt>
                <c:pt idx="132">
                  <c:v>30</c:v>
                </c:pt>
                <c:pt idx="133">
                  <c:v>30</c:v>
                </c:pt>
                <c:pt idx="134">
                  <c:v>30</c:v>
                </c:pt>
                <c:pt idx="135">
                  <c:v>30</c:v>
                </c:pt>
                <c:pt idx="136">
                  <c:v>27.714285714285719</c:v>
                </c:pt>
                <c:pt idx="137">
                  <c:v>14</c:v>
                </c:pt>
                <c:pt idx="138">
                  <c:v>14</c:v>
                </c:pt>
                <c:pt idx="139">
                  <c:v>14</c:v>
                </c:pt>
                <c:pt idx="140">
                  <c:v>14</c:v>
                </c:pt>
                <c:pt idx="141">
                  <c:v>14</c:v>
                </c:pt>
                <c:pt idx="142">
                  <c:v>14</c:v>
                </c:pt>
                <c:pt idx="143">
                  <c:v>14</c:v>
                </c:pt>
                <c:pt idx="144">
                  <c:v>27.714285714285719</c:v>
                </c:pt>
                <c:pt idx="145">
                  <c:v>30</c:v>
                </c:pt>
                <c:pt idx="146">
                  <c:v>30</c:v>
                </c:pt>
                <c:pt idx="147">
                  <c:v>30</c:v>
                </c:pt>
                <c:pt idx="148">
                  <c:v>30</c:v>
                </c:pt>
                <c:pt idx="149">
                  <c:v>30</c:v>
                </c:pt>
                <c:pt idx="150">
                  <c:v>30</c:v>
                </c:pt>
                <c:pt idx="151">
                  <c:v>30</c:v>
                </c:pt>
              </c:numCache>
            </c:numRef>
          </c:yVal>
          <c:smooth val="0"/>
          <c:extLst>
            <c:ext xmlns:c16="http://schemas.microsoft.com/office/drawing/2014/chart" uri="{C3380CC4-5D6E-409C-BE32-E72D297353CC}">
              <c16:uniqueId val="{00000001-9E16-455B-92F7-94757B6EE0F9}"/>
            </c:ext>
          </c:extLst>
        </c:ser>
        <c:dLbls>
          <c:showLegendKey val="0"/>
          <c:showVal val="0"/>
          <c:showCatName val="0"/>
          <c:showSerName val="0"/>
          <c:showPercent val="0"/>
          <c:showBubbleSize val="0"/>
        </c:dLbls>
        <c:axId val="525289384"/>
        <c:axId val="525280024"/>
      </c:scatterChart>
      <c:valAx>
        <c:axId val="525289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80024"/>
        <c:crosses val="autoZero"/>
        <c:crossBetween val="midCat"/>
      </c:valAx>
      <c:valAx>
        <c:axId val="52528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89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Predicted vs Actual Subscriptions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barChart>
        <c:barDir val="col"/>
        <c:grouping val="clustered"/>
        <c:varyColors val="0"/>
        <c:ser>
          <c:idx val="2"/>
          <c:order val="2"/>
          <c:tx>
            <c:strRef>
              <c:f>'3.Modeling Raw Data'!$D$32</c:f>
              <c:strCache>
                <c:ptCount val="1"/>
                <c:pt idx="0">
                  <c:v>Residuals</c:v>
                </c:pt>
              </c:strCache>
            </c:strRef>
          </c:tx>
          <c:spPr>
            <a:solidFill>
              <a:schemeClr val="accent3"/>
            </a:solidFill>
            <a:ln>
              <a:noFill/>
            </a:ln>
            <a:effectLst/>
          </c:spPr>
          <c:invertIfNegative val="0"/>
          <c:val>
            <c:numRef>
              <c:f>'3.Modeling Raw Data'!$D$33:$D$184</c:f>
              <c:numCache>
                <c:formatCode>General</c:formatCode>
                <c:ptCount val="152"/>
                <c:pt idx="0">
                  <c:v>-545.06842936154226</c:v>
                </c:pt>
                <c:pt idx="1">
                  <c:v>-337.9911719985239</c:v>
                </c:pt>
                <c:pt idx="2">
                  <c:v>113.0405544225132</c:v>
                </c:pt>
                <c:pt idx="3">
                  <c:v>714.50823279078486</c:v>
                </c:pt>
                <c:pt idx="4">
                  <c:v>1747.2826235858111</c:v>
                </c:pt>
                <c:pt idx="5">
                  <c:v>1900.9977535083171</c:v>
                </c:pt>
                <c:pt idx="6">
                  <c:v>1428.0535424786258</c:v>
                </c:pt>
                <c:pt idx="7">
                  <c:v>-249.1975739653908</c:v>
                </c:pt>
                <c:pt idx="8">
                  <c:v>-49.7440196711932</c:v>
                </c:pt>
                <c:pt idx="9">
                  <c:v>955.93342256827327</c:v>
                </c:pt>
                <c:pt idx="10">
                  <c:v>776.68729562260432</c:v>
                </c:pt>
                <c:pt idx="11">
                  <c:v>1075.181281762344</c:v>
                </c:pt>
                <c:pt idx="12">
                  <c:v>621.08849838247079</c:v>
                </c:pt>
                <c:pt idx="13">
                  <c:v>761.82991533790118</c:v>
                </c:pt>
                <c:pt idx="14">
                  <c:v>1296.0320287879113</c:v>
                </c:pt>
                <c:pt idx="15">
                  <c:v>657.28574257251967</c:v>
                </c:pt>
                <c:pt idx="16">
                  <c:v>-277.08355853433022</c:v>
                </c:pt>
                <c:pt idx="17">
                  <c:v>-677.88978921407488</c:v>
                </c:pt>
                <c:pt idx="18">
                  <c:v>-140.66140925453874</c:v>
                </c:pt>
                <c:pt idx="19">
                  <c:v>539.56748688808148</c:v>
                </c:pt>
                <c:pt idx="20">
                  <c:v>-159.10458668352294</c:v>
                </c:pt>
                <c:pt idx="21">
                  <c:v>-780.73161094471561</c:v>
                </c:pt>
                <c:pt idx="22">
                  <c:v>-692.68458803966951</c:v>
                </c:pt>
                <c:pt idx="23">
                  <c:v>-615.60561777347084</c:v>
                </c:pt>
                <c:pt idx="24">
                  <c:v>-762.86934301207748</c:v>
                </c:pt>
                <c:pt idx="25">
                  <c:v>-690.56628613792691</c:v>
                </c:pt>
                <c:pt idx="26">
                  <c:v>-516.64275684740187</c:v>
                </c:pt>
                <c:pt idx="27">
                  <c:v>-303.01905116303078</c:v>
                </c:pt>
                <c:pt idx="28">
                  <c:v>20.100939310751528</c:v>
                </c:pt>
                <c:pt idx="29">
                  <c:v>-753.86190534069374</c:v>
                </c:pt>
                <c:pt idx="30">
                  <c:v>-1612.9197893914888</c:v>
                </c:pt>
                <c:pt idx="31">
                  <c:v>-29.716659154552872</c:v>
                </c:pt>
                <c:pt idx="32">
                  <c:v>-321.31591429441596</c:v>
                </c:pt>
                <c:pt idx="33">
                  <c:v>-188.35037452784036</c:v>
                </c:pt>
                <c:pt idx="34">
                  <c:v>602.70256164790317</c:v>
                </c:pt>
                <c:pt idx="35">
                  <c:v>584.82254231265051</c:v>
                </c:pt>
                <c:pt idx="36">
                  <c:v>-497.08711057766686</c:v>
                </c:pt>
                <c:pt idx="37">
                  <c:v>-418.54741199125692</c:v>
                </c:pt>
                <c:pt idx="38">
                  <c:v>-1076.4313086792745</c:v>
                </c:pt>
                <c:pt idx="39">
                  <c:v>-756.43450443430902</c:v>
                </c:pt>
                <c:pt idx="40">
                  <c:v>-759.05645114373056</c:v>
                </c:pt>
                <c:pt idx="41">
                  <c:v>63.992263547766015</c:v>
                </c:pt>
                <c:pt idx="42">
                  <c:v>996.39026451903101</c:v>
                </c:pt>
                <c:pt idx="43">
                  <c:v>19.522189153333784</c:v>
                </c:pt>
                <c:pt idx="44">
                  <c:v>-633.06074896719565</c:v>
                </c:pt>
                <c:pt idx="45">
                  <c:v>2.1521540526055105</c:v>
                </c:pt>
                <c:pt idx="46">
                  <c:v>-208.15387103339799</c:v>
                </c:pt>
                <c:pt idx="47">
                  <c:v>-484.92196976721698</c:v>
                </c:pt>
                <c:pt idx="48">
                  <c:v>-831.22664417225224</c:v>
                </c:pt>
                <c:pt idx="49">
                  <c:v>-500.32361216044319</c:v>
                </c:pt>
                <c:pt idx="50">
                  <c:v>74.131193963600708</c:v>
                </c:pt>
                <c:pt idx="51">
                  <c:v>-611.97518752885026</c:v>
                </c:pt>
                <c:pt idx="52">
                  <c:v>104.72510049861285</c:v>
                </c:pt>
                <c:pt idx="53">
                  <c:v>-760.13328687316698</c:v>
                </c:pt>
                <c:pt idx="54">
                  <c:v>-97.6434800901161</c:v>
                </c:pt>
                <c:pt idx="55">
                  <c:v>-269.26313199281867</c:v>
                </c:pt>
                <c:pt idx="56">
                  <c:v>1535.5215191214584</c:v>
                </c:pt>
                <c:pt idx="57">
                  <c:v>1609.0528442509121</c:v>
                </c:pt>
                <c:pt idx="58">
                  <c:v>752.13040950681807</c:v>
                </c:pt>
                <c:pt idx="59">
                  <c:v>925.64912554124294</c:v>
                </c:pt>
                <c:pt idx="60">
                  <c:v>115.97593419894019</c:v>
                </c:pt>
                <c:pt idx="61">
                  <c:v>-165.34779234655343</c:v>
                </c:pt>
                <c:pt idx="62">
                  <c:v>-401.94336064793515</c:v>
                </c:pt>
                <c:pt idx="63">
                  <c:v>1109.2842609440804</c:v>
                </c:pt>
                <c:pt idx="64">
                  <c:v>1505.6763576806543</c:v>
                </c:pt>
                <c:pt idx="65">
                  <c:v>791.80856242498066</c:v>
                </c:pt>
                <c:pt idx="66">
                  <c:v>662.88434427501579</c:v>
                </c:pt>
                <c:pt idx="67">
                  <c:v>251.00481452592885</c:v>
                </c:pt>
                <c:pt idx="68">
                  <c:v>-56.31324866677005</c:v>
                </c:pt>
                <c:pt idx="69">
                  <c:v>-66.511860987152431</c:v>
                </c:pt>
                <c:pt idx="70">
                  <c:v>270.72588190879014</c:v>
                </c:pt>
                <c:pt idx="71">
                  <c:v>-911.04009065567789</c:v>
                </c:pt>
                <c:pt idx="72">
                  <c:v>-586.6884271668705</c:v>
                </c:pt>
                <c:pt idx="73">
                  <c:v>-814.37757399045495</c:v>
                </c:pt>
                <c:pt idx="74">
                  <c:v>-589.46983529176123</c:v>
                </c:pt>
                <c:pt idx="75">
                  <c:v>-1205.2118743988294</c:v>
                </c:pt>
                <c:pt idx="76">
                  <c:v>-66.315529885184333</c:v>
                </c:pt>
                <c:pt idx="77">
                  <c:v>577.01491580320453</c:v>
                </c:pt>
                <c:pt idx="78">
                  <c:v>76.30968423395916</c:v>
                </c:pt>
                <c:pt idx="79">
                  <c:v>-439.39612669475628</c:v>
                </c:pt>
                <c:pt idx="80">
                  <c:v>227.67382667938455</c:v>
                </c:pt>
                <c:pt idx="81">
                  <c:v>-725.44491709202339</c:v>
                </c:pt>
                <c:pt idx="82">
                  <c:v>550.00524214357119</c:v>
                </c:pt>
                <c:pt idx="83">
                  <c:v>-703.78090389533736</c:v>
                </c:pt>
                <c:pt idx="84">
                  <c:v>842.40227141056948</c:v>
                </c:pt>
                <c:pt idx="85">
                  <c:v>262.22284995721475</c:v>
                </c:pt>
                <c:pt idx="86">
                  <c:v>376.91090398380675</c:v>
                </c:pt>
                <c:pt idx="87">
                  <c:v>93.883149985074851</c:v>
                </c:pt>
                <c:pt idx="88">
                  <c:v>1223.9818240412778</c:v>
                </c:pt>
                <c:pt idx="89">
                  <c:v>540.53896274224189</c:v>
                </c:pt>
                <c:pt idx="90">
                  <c:v>-93.337445673861112</c:v>
                </c:pt>
                <c:pt idx="91">
                  <c:v>-719.62462858289564</c:v>
                </c:pt>
                <c:pt idx="92">
                  <c:v>287.55181841733702</c:v>
                </c:pt>
                <c:pt idx="93">
                  <c:v>211.172226982545</c:v>
                </c:pt>
                <c:pt idx="94">
                  <c:v>-322.19476252500772</c:v>
                </c:pt>
                <c:pt idx="95">
                  <c:v>-28.300169950164673</c:v>
                </c:pt>
                <c:pt idx="96">
                  <c:v>-946.56756138396213</c:v>
                </c:pt>
                <c:pt idx="97">
                  <c:v>-166.69813299825637</c:v>
                </c:pt>
                <c:pt idx="98">
                  <c:v>-980.55261696198522</c:v>
                </c:pt>
                <c:pt idx="99">
                  <c:v>-196.72291899897118</c:v>
                </c:pt>
                <c:pt idx="100">
                  <c:v>-464.94199682035742</c:v>
                </c:pt>
                <c:pt idx="101">
                  <c:v>-384.81265398731466</c:v>
                </c:pt>
                <c:pt idx="102">
                  <c:v>-492.08392130575976</c:v>
                </c:pt>
                <c:pt idx="103">
                  <c:v>-701.55818058122804</c:v>
                </c:pt>
                <c:pt idx="104">
                  <c:v>-118.2274258355128</c:v>
                </c:pt>
                <c:pt idx="105">
                  <c:v>-692.90627049956402</c:v>
                </c:pt>
                <c:pt idx="106">
                  <c:v>486.97818770489448</c:v>
                </c:pt>
                <c:pt idx="107">
                  <c:v>173.46590740349438</c:v>
                </c:pt>
                <c:pt idx="108">
                  <c:v>143.65294463392274</c:v>
                </c:pt>
                <c:pt idx="109">
                  <c:v>1211.4884627601932</c:v>
                </c:pt>
                <c:pt idx="110">
                  <c:v>450.16960944181119</c:v>
                </c:pt>
                <c:pt idx="111">
                  <c:v>-852.48237409732246</c:v>
                </c:pt>
                <c:pt idx="112">
                  <c:v>-779.93541277848544</c:v>
                </c:pt>
                <c:pt idx="113">
                  <c:v>-839.38581692798925</c:v>
                </c:pt>
                <c:pt idx="114">
                  <c:v>-1146.1073489918153</c:v>
                </c:pt>
                <c:pt idx="115">
                  <c:v>148.6732385281166</c:v>
                </c:pt>
                <c:pt idx="116">
                  <c:v>-311.0532540204922</c:v>
                </c:pt>
                <c:pt idx="117">
                  <c:v>-85.613911954417745</c:v>
                </c:pt>
                <c:pt idx="118">
                  <c:v>235.10215572858669</c:v>
                </c:pt>
                <c:pt idx="119">
                  <c:v>858.18255156368741</c:v>
                </c:pt>
                <c:pt idx="120">
                  <c:v>772.98590385519765</c:v>
                </c:pt>
                <c:pt idx="121">
                  <c:v>6.2027077691827799</c:v>
                </c:pt>
                <c:pt idx="122">
                  <c:v>-189.11111725508363</c:v>
                </c:pt>
                <c:pt idx="123">
                  <c:v>-354.02951434128136</c:v>
                </c:pt>
                <c:pt idx="124">
                  <c:v>-208.15753970542937</c:v>
                </c:pt>
                <c:pt idx="125">
                  <c:v>138.44763643977331</c:v>
                </c:pt>
                <c:pt idx="126">
                  <c:v>352.52966944572199</c:v>
                </c:pt>
                <c:pt idx="127">
                  <c:v>846.06815993147393</c:v>
                </c:pt>
                <c:pt idx="128">
                  <c:v>-140.96855074855648</c:v>
                </c:pt>
                <c:pt idx="129">
                  <c:v>112.88429686715426</c:v>
                </c:pt>
                <c:pt idx="130">
                  <c:v>-468.42878405565625</c:v>
                </c:pt>
                <c:pt idx="131">
                  <c:v>-492.9570062659086</c:v>
                </c:pt>
                <c:pt idx="132">
                  <c:v>-1373.1503471769456</c:v>
                </c:pt>
                <c:pt idx="133">
                  <c:v>-622.52759837840767</c:v>
                </c:pt>
                <c:pt idx="134">
                  <c:v>-1543.4262339578518</c:v>
                </c:pt>
                <c:pt idx="135">
                  <c:v>-941.59383061242352</c:v>
                </c:pt>
                <c:pt idx="136">
                  <c:v>245.88833286824865</c:v>
                </c:pt>
                <c:pt idx="137">
                  <c:v>465.24774475088361</c:v>
                </c:pt>
                <c:pt idx="138">
                  <c:v>1038.5321310819954</c:v>
                </c:pt>
                <c:pt idx="139">
                  <c:v>715.0236443387339</c:v>
                </c:pt>
                <c:pt idx="140">
                  <c:v>-513.77119643937931</c:v>
                </c:pt>
                <c:pt idx="141">
                  <c:v>-387.18636123817214</c:v>
                </c:pt>
                <c:pt idx="142">
                  <c:v>-149.91420494623799</c:v>
                </c:pt>
                <c:pt idx="143">
                  <c:v>-965.2549806435627</c:v>
                </c:pt>
                <c:pt idx="144">
                  <c:v>186.97690495824918</c:v>
                </c:pt>
                <c:pt idx="145">
                  <c:v>364.15246897662291</c:v>
                </c:pt>
                <c:pt idx="146">
                  <c:v>819.00452598968695</c:v>
                </c:pt>
                <c:pt idx="147">
                  <c:v>1163.3289180726442</c:v>
                </c:pt>
                <c:pt idx="148">
                  <c:v>-54.012726134479635</c:v>
                </c:pt>
                <c:pt idx="149">
                  <c:v>137.5354698257479</c:v>
                </c:pt>
                <c:pt idx="150">
                  <c:v>1180.7168234970786</c:v>
                </c:pt>
                <c:pt idx="151">
                  <c:v>960.07377830965925</c:v>
                </c:pt>
              </c:numCache>
            </c:numRef>
          </c:val>
          <c:extLst>
            <c:ext xmlns:c16="http://schemas.microsoft.com/office/drawing/2014/chart" uri="{C3380CC4-5D6E-409C-BE32-E72D297353CC}">
              <c16:uniqueId val="{00000000-2FFF-4185-A19C-B5301FC32A72}"/>
            </c:ext>
          </c:extLst>
        </c:ser>
        <c:dLbls>
          <c:showLegendKey val="0"/>
          <c:showVal val="0"/>
          <c:showCatName val="0"/>
          <c:showSerName val="0"/>
          <c:showPercent val="0"/>
          <c:showBubbleSize val="0"/>
        </c:dLbls>
        <c:gapWidth val="219"/>
        <c:axId val="524374944"/>
        <c:axId val="524381064"/>
      </c:barChart>
      <c:lineChart>
        <c:grouping val="standard"/>
        <c:varyColors val="0"/>
        <c:ser>
          <c:idx val="0"/>
          <c:order val="0"/>
          <c:tx>
            <c:strRef>
              <c:f>'3.Modeling Raw Data'!$B$32</c:f>
              <c:strCache>
                <c:ptCount val="1"/>
                <c:pt idx="0">
                  <c:v>Predicted Accounts Subscriptions</c:v>
                </c:pt>
              </c:strCache>
            </c:strRef>
          </c:tx>
          <c:spPr>
            <a:ln w="28575" cap="rnd">
              <a:solidFill>
                <a:schemeClr val="accent1"/>
              </a:solidFill>
              <a:round/>
            </a:ln>
            <a:effectLst/>
          </c:spPr>
          <c:marker>
            <c:symbol val="none"/>
          </c:marker>
          <c:val>
            <c:numRef>
              <c:f>'3.Modeling Raw Data'!$B$33:$B$184</c:f>
              <c:numCache>
                <c:formatCode>General</c:formatCode>
                <c:ptCount val="152"/>
                <c:pt idx="0">
                  <c:v>4727.0684293615423</c:v>
                </c:pt>
                <c:pt idx="1">
                  <c:v>5505.4911719985239</c:v>
                </c:pt>
                <c:pt idx="2">
                  <c:v>6115.9594455774868</c:v>
                </c:pt>
                <c:pt idx="3">
                  <c:v>7086.9917672092151</c:v>
                </c:pt>
                <c:pt idx="4">
                  <c:v>7757.7173764141889</c:v>
                </c:pt>
                <c:pt idx="5">
                  <c:v>7468.5022464916829</c:v>
                </c:pt>
                <c:pt idx="6">
                  <c:v>6669.4464575213742</c:v>
                </c:pt>
                <c:pt idx="7">
                  <c:v>7247.1975739653908</c:v>
                </c:pt>
                <c:pt idx="8">
                  <c:v>6926.2440196711932</c:v>
                </c:pt>
                <c:pt idx="9">
                  <c:v>6161.0665774317267</c:v>
                </c:pt>
                <c:pt idx="10">
                  <c:v>5804.3127043773957</c:v>
                </c:pt>
                <c:pt idx="11">
                  <c:v>4375.818718237656</c:v>
                </c:pt>
                <c:pt idx="12">
                  <c:v>4195.4115016175292</c:v>
                </c:pt>
                <c:pt idx="13">
                  <c:v>4335.1700846620988</c:v>
                </c:pt>
                <c:pt idx="14">
                  <c:v>4314.9679712120887</c:v>
                </c:pt>
                <c:pt idx="15">
                  <c:v>4195.7142574274803</c:v>
                </c:pt>
                <c:pt idx="16">
                  <c:v>4146.0835585343302</c:v>
                </c:pt>
                <c:pt idx="17">
                  <c:v>4274.8897892140749</c:v>
                </c:pt>
                <c:pt idx="18">
                  <c:v>4303.6614092545387</c:v>
                </c:pt>
                <c:pt idx="19">
                  <c:v>4400.4325131119185</c:v>
                </c:pt>
                <c:pt idx="20">
                  <c:v>5353.1045866835229</c:v>
                </c:pt>
                <c:pt idx="21">
                  <c:v>5898.7316109447156</c:v>
                </c:pt>
                <c:pt idx="22">
                  <c:v>5420.1845880396695</c:v>
                </c:pt>
                <c:pt idx="23">
                  <c:v>4805.6056177734708</c:v>
                </c:pt>
                <c:pt idx="24">
                  <c:v>4472.8693430120775</c:v>
                </c:pt>
                <c:pt idx="25">
                  <c:v>4374.5662861379269</c:v>
                </c:pt>
                <c:pt idx="26">
                  <c:v>4958.6427568474019</c:v>
                </c:pt>
                <c:pt idx="27">
                  <c:v>5499.0190511630308</c:v>
                </c:pt>
                <c:pt idx="28">
                  <c:v>5674.8990606892485</c:v>
                </c:pt>
                <c:pt idx="29">
                  <c:v>6241.8619053406937</c:v>
                </c:pt>
                <c:pt idx="30">
                  <c:v>7029.4197893914888</c:v>
                </c:pt>
                <c:pt idx="31">
                  <c:v>5552.2166591545529</c:v>
                </c:pt>
                <c:pt idx="32">
                  <c:v>5507.315914294416</c:v>
                </c:pt>
                <c:pt idx="33">
                  <c:v>5538.3503745278404</c:v>
                </c:pt>
                <c:pt idx="34">
                  <c:v>5435.7974383520968</c:v>
                </c:pt>
                <c:pt idx="35">
                  <c:v>5101.1774576873495</c:v>
                </c:pt>
                <c:pt idx="36">
                  <c:v>5328.5871105776669</c:v>
                </c:pt>
                <c:pt idx="37">
                  <c:v>5368.0474119912569</c:v>
                </c:pt>
                <c:pt idx="38">
                  <c:v>5804.9313086792745</c:v>
                </c:pt>
                <c:pt idx="39">
                  <c:v>4905.434504434309</c:v>
                </c:pt>
                <c:pt idx="40">
                  <c:v>4944.0564511437306</c:v>
                </c:pt>
                <c:pt idx="41">
                  <c:v>5701.507736452234</c:v>
                </c:pt>
                <c:pt idx="42">
                  <c:v>5314.109735480969</c:v>
                </c:pt>
                <c:pt idx="43">
                  <c:v>5476.9778108466662</c:v>
                </c:pt>
                <c:pt idx="44">
                  <c:v>6043.5607489671957</c:v>
                </c:pt>
                <c:pt idx="45">
                  <c:v>5449.8478459473945</c:v>
                </c:pt>
                <c:pt idx="46">
                  <c:v>5598.153871033398</c:v>
                </c:pt>
                <c:pt idx="47">
                  <c:v>5638.921969767217</c:v>
                </c:pt>
                <c:pt idx="48">
                  <c:v>5963.2266441722522</c:v>
                </c:pt>
                <c:pt idx="49">
                  <c:v>6226.3236121604432</c:v>
                </c:pt>
                <c:pt idx="50">
                  <c:v>5817.8688060363993</c:v>
                </c:pt>
                <c:pt idx="51">
                  <c:v>6858.9751875288503</c:v>
                </c:pt>
                <c:pt idx="52">
                  <c:v>6286.7748995013872</c:v>
                </c:pt>
                <c:pt idx="53">
                  <c:v>6958.133286873167</c:v>
                </c:pt>
                <c:pt idx="54">
                  <c:v>6980.6434800901161</c:v>
                </c:pt>
                <c:pt idx="55">
                  <c:v>8454.7631319928187</c:v>
                </c:pt>
                <c:pt idx="56">
                  <c:v>8059.9784808785416</c:v>
                </c:pt>
                <c:pt idx="57">
                  <c:v>7431.4471557490879</c:v>
                </c:pt>
                <c:pt idx="58">
                  <c:v>8066.8695904931819</c:v>
                </c:pt>
                <c:pt idx="59">
                  <c:v>8096.8508744587571</c:v>
                </c:pt>
                <c:pt idx="60">
                  <c:v>8156.0240658010598</c:v>
                </c:pt>
                <c:pt idx="61">
                  <c:v>7861.3477923465534</c:v>
                </c:pt>
                <c:pt idx="62">
                  <c:v>8012.9433606479352</c:v>
                </c:pt>
                <c:pt idx="63">
                  <c:v>6617.2157390559196</c:v>
                </c:pt>
                <c:pt idx="64">
                  <c:v>5933.8236423193457</c:v>
                </c:pt>
                <c:pt idx="65">
                  <c:v>6227.6914375750193</c:v>
                </c:pt>
                <c:pt idx="66">
                  <c:v>5575.1156557249842</c:v>
                </c:pt>
                <c:pt idx="67">
                  <c:v>5337.4951854740711</c:v>
                </c:pt>
                <c:pt idx="68">
                  <c:v>5404.8132486667701</c:v>
                </c:pt>
                <c:pt idx="69">
                  <c:v>5502.0118609871524</c:v>
                </c:pt>
                <c:pt idx="70">
                  <c:v>5045.2741180912099</c:v>
                </c:pt>
                <c:pt idx="71">
                  <c:v>5840.0400906556779</c:v>
                </c:pt>
                <c:pt idx="72">
                  <c:v>5682.6884271668705</c:v>
                </c:pt>
                <c:pt idx="73">
                  <c:v>6017.8775739904549</c:v>
                </c:pt>
                <c:pt idx="74">
                  <c:v>5055.9698352917612</c:v>
                </c:pt>
                <c:pt idx="75">
                  <c:v>5740.2118743988294</c:v>
                </c:pt>
                <c:pt idx="76">
                  <c:v>5596.8155298851843</c:v>
                </c:pt>
                <c:pt idx="77">
                  <c:v>5601.9850841967955</c:v>
                </c:pt>
                <c:pt idx="78">
                  <c:v>5117.1903157660408</c:v>
                </c:pt>
                <c:pt idx="79">
                  <c:v>4958.3961266947563</c:v>
                </c:pt>
                <c:pt idx="80">
                  <c:v>5487.8261733206155</c:v>
                </c:pt>
                <c:pt idx="81">
                  <c:v>8740.9449170920234</c:v>
                </c:pt>
                <c:pt idx="82">
                  <c:v>7920.4947578564288</c:v>
                </c:pt>
                <c:pt idx="83">
                  <c:v>8125.2809038953374</c:v>
                </c:pt>
                <c:pt idx="84">
                  <c:v>6348.0977285894305</c:v>
                </c:pt>
                <c:pt idx="85">
                  <c:v>6421.7771500427853</c:v>
                </c:pt>
                <c:pt idx="86">
                  <c:v>5882.0890960161933</c:v>
                </c:pt>
                <c:pt idx="87">
                  <c:v>6206.6168500149251</c:v>
                </c:pt>
                <c:pt idx="88">
                  <c:v>5177.0181759587222</c:v>
                </c:pt>
                <c:pt idx="89">
                  <c:v>5526.4610372577581</c:v>
                </c:pt>
                <c:pt idx="90">
                  <c:v>5721.3374456738611</c:v>
                </c:pt>
                <c:pt idx="91">
                  <c:v>6233.1246285828956</c:v>
                </c:pt>
                <c:pt idx="92">
                  <c:v>5372.948181582663</c:v>
                </c:pt>
                <c:pt idx="93">
                  <c:v>4978.827773017455</c:v>
                </c:pt>
                <c:pt idx="94">
                  <c:v>4947.6947625250077</c:v>
                </c:pt>
                <c:pt idx="95">
                  <c:v>4914.3001699501647</c:v>
                </c:pt>
                <c:pt idx="96">
                  <c:v>6215.5675613839621</c:v>
                </c:pt>
                <c:pt idx="97">
                  <c:v>5136.6981329982564</c:v>
                </c:pt>
                <c:pt idx="98">
                  <c:v>5673.0526169619852</c:v>
                </c:pt>
                <c:pt idx="99">
                  <c:v>4741.7229189989712</c:v>
                </c:pt>
                <c:pt idx="100">
                  <c:v>4975.9419968203574</c:v>
                </c:pt>
                <c:pt idx="101">
                  <c:v>4995.3126539873147</c:v>
                </c:pt>
                <c:pt idx="102">
                  <c:v>5308.5839213057598</c:v>
                </c:pt>
                <c:pt idx="103">
                  <c:v>5665.558180581228</c:v>
                </c:pt>
                <c:pt idx="104">
                  <c:v>5675.2274258355128</c:v>
                </c:pt>
                <c:pt idx="105">
                  <c:v>7174.906270499564</c:v>
                </c:pt>
                <c:pt idx="106">
                  <c:v>6829.0218122951055</c:v>
                </c:pt>
                <c:pt idx="107">
                  <c:v>7614.5340925965056</c:v>
                </c:pt>
                <c:pt idx="108">
                  <c:v>8799.3470553660773</c:v>
                </c:pt>
                <c:pt idx="109">
                  <c:v>8952.0115372398068</c:v>
                </c:pt>
                <c:pt idx="110">
                  <c:v>8238.3303905581888</c:v>
                </c:pt>
                <c:pt idx="111">
                  <c:v>8262.9823740973225</c:v>
                </c:pt>
                <c:pt idx="112">
                  <c:v>7910.9354127784854</c:v>
                </c:pt>
                <c:pt idx="113">
                  <c:v>6980.8858169279893</c:v>
                </c:pt>
                <c:pt idx="114">
                  <c:v>6867.1073489918153</c:v>
                </c:pt>
                <c:pt idx="115">
                  <c:v>5454.8267614718834</c:v>
                </c:pt>
                <c:pt idx="116">
                  <c:v>5753.0532540204922</c:v>
                </c:pt>
                <c:pt idx="117">
                  <c:v>6137.6139119544177</c:v>
                </c:pt>
                <c:pt idx="118">
                  <c:v>6035.3978442714133</c:v>
                </c:pt>
                <c:pt idx="119">
                  <c:v>5546.8174484363126</c:v>
                </c:pt>
                <c:pt idx="120">
                  <c:v>5258.0140961448024</c:v>
                </c:pt>
                <c:pt idx="121">
                  <c:v>5138.7972922308172</c:v>
                </c:pt>
                <c:pt idx="122">
                  <c:v>4751.1111172550836</c:v>
                </c:pt>
                <c:pt idx="123">
                  <c:v>4664.5295143412814</c:v>
                </c:pt>
                <c:pt idx="124">
                  <c:v>4934.6575397054294</c:v>
                </c:pt>
                <c:pt idx="125">
                  <c:v>5327.5523635602267</c:v>
                </c:pt>
                <c:pt idx="126">
                  <c:v>5736.470330554278</c:v>
                </c:pt>
                <c:pt idx="127">
                  <c:v>4517.4318400685261</c:v>
                </c:pt>
                <c:pt idx="128">
                  <c:v>4689.4685507485565</c:v>
                </c:pt>
                <c:pt idx="129">
                  <c:v>4409.6157031328457</c:v>
                </c:pt>
                <c:pt idx="130">
                  <c:v>5204.9287840556563</c:v>
                </c:pt>
                <c:pt idx="131">
                  <c:v>5232.9570062659086</c:v>
                </c:pt>
                <c:pt idx="132">
                  <c:v>6364.6503471769456</c:v>
                </c:pt>
                <c:pt idx="133">
                  <c:v>5691.5275983784077</c:v>
                </c:pt>
                <c:pt idx="134">
                  <c:v>6681.4262339578518</c:v>
                </c:pt>
                <c:pt idx="135">
                  <c:v>6697.5938306124235</c:v>
                </c:pt>
                <c:pt idx="136">
                  <c:v>5289.1116671317513</c:v>
                </c:pt>
                <c:pt idx="137">
                  <c:v>4690.2522552491164</c:v>
                </c:pt>
                <c:pt idx="138">
                  <c:v>4534.4678689180046</c:v>
                </c:pt>
                <c:pt idx="139">
                  <c:v>4551.9763556612661</c:v>
                </c:pt>
                <c:pt idx="140">
                  <c:v>4937.7711964393793</c:v>
                </c:pt>
                <c:pt idx="141">
                  <c:v>5120.6863612381721</c:v>
                </c:pt>
                <c:pt idx="142">
                  <c:v>4464.414204946238</c:v>
                </c:pt>
                <c:pt idx="143">
                  <c:v>4759.2549806435627</c:v>
                </c:pt>
                <c:pt idx="144">
                  <c:v>4139.0230950417508</c:v>
                </c:pt>
                <c:pt idx="145">
                  <c:v>4285.3475310233771</c:v>
                </c:pt>
                <c:pt idx="146">
                  <c:v>4601.995474010313</c:v>
                </c:pt>
                <c:pt idx="147">
                  <c:v>4294.6710819273558</c:v>
                </c:pt>
                <c:pt idx="148">
                  <c:v>4723.0127261344796</c:v>
                </c:pt>
                <c:pt idx="149">
                  <c:v>5040.9645301742521</c:v>
                </c:pt>
                <c:pt idx="150">
                  <c:v>4709.7831765029214</c:v>
                </c:pt>
                <c:pt idx="151">
                  <c:v>4410.9262216903408</c:v>
                </c:pt>
              </c:numCache>
            </c:numRef>
          </c:val>
          <c:smooth val="0"/>
          <c:extLst>
            <c:ext xmlns:c16="http://schemas.microsoft.com/office/drawing/2014/chart" uri="{C3380CC4-5D6E-409C-BE32-E72D297353CC}">
              <c16:uniqueId val="{00000001-2FFF-4185-A19C-B5301FC32A72}"/>
            </c:ext>
          </c:extLst>
        </c:ser>
        <c:ser>
          <c:idx val="1"/>
          <c:order val="1"/>
          <c:tx>
            <c:strRef>
              <c:f>'3.Modeling Raw Data'!$C$32</c:f>
              <c:strCache>
                <c:ptCount val="1"/>
                <c:pt idx="0">
                  <c:v>Accounts Subscriptions</c:v>
                </c:pt>
              </c:strCache>
            </c:strRef>
          </c:tx>
          <c:spPr>
            <a:ln w="28575" cap="rnd">
              <a:solidFill>
                <a:schemeClr val="accent2"/>
              </a:solidFill>
              <a:round/>
            </a:ln>
            <a:effectLst/>
          </c:spPr>
          <c:marker>
            <c:symbol val="none"/>
          </c:marker>
          <c:val>
            <c:numRef>
              <c:f>'3.Modeling Raw Data'!$C$33:$C$184</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2-2FFF-4185-A19C-B5301FC32A72}"/>
            </c:ext>
          </c:extLst>
        </c:ser>
        <c:dLbls>
          <c:showLegendKey val="0"/>
          <c:showVal val="0"/>
          <c:showCatName val="0"/>
          <c:showSerName val="0"/>
          <c:showPercent val="0"/>
          <c:showBubbleSize val="0"/>
        </c:dLbls>
        <c:marker val="1"/>
        <c:smooth val="0"/>
        <c:axId val="524382144"/>
        <c:axId val="524381784"/>
      </c:lineChart>
      <c:catAx>
        <c:axId val="524382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4381784"/>
        <c:crosses val="autoZero"/>
        <c:auto val="1"/>
        <c:lblAlgn val="ctr"/>
        <c:lblOffset val="100"/>
        <c:noMultiLvlLbl val="0"/>
      </c:catAx>
      <c:valAx>
        <c:axId val="524381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4382144"/>
        <c:crosses val="autoZero"/>
        <c:crossBetween val="between"/>
      </c:valAx>
      <c:valAx>
        <c:axId val="524381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4374944"/>
        <c:crosses val="max"/>
        <c:crossBetween val="between"/>
      </c:valAx>
      <c:catAx>
        <c:axId val="524374944"/>
        <c:scaling>
          <c:orientation val="minMax"/>
        </c:scaling>
        <c:delete val="1"/>
        <c:axPos val="b"/>
        <c:majorTickMark val="out"/>
        <c:minorTickMark val="none"/>
        <c:tickLblPos val="nextTo"/>
        <c:crossAx val="5243810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TV Adverstising Carry-Over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manualLayout>
          <c:layoutTarget val="inner"/>
          <c:xMode val="edge"/>
          <c:yMode val="edge"/>
          <c:x val="4.5530283946704803E-2"/>
          <c:y val="8.3254769921436586E-2"/>
          <c:w val="0.93933383714032648"/>
          <c:h val="0.80054243219597554"/>
        </c:manualLayout>
      </c:layout>
      <c:areaChart>
        <c:grouping val="standard"/>
        <c:varyColors val="0"/>
        <c:ser>
          <c:idx val="0"/>
          <c:order val="0"/>
          <c:tx>
            <c:strRef>
              <c:f>'4.Decay Transformation'!$B$15</c:f>
              <c:strCache>
                <c:ptCount val="1"/>
                <c:pt idx="0">
                  <c:v>TV_GRP</c:v>
                </c:pt>
              </c:strCache>
            </c:strRef>
          </c:tx>
          <c:spPr>
            <a:solidFill>
              <a:schemeClr val="accent1"/>
            </a:solidFill>
            <a:ln>
              <a:noFill/>
            </a:ln>
            <a:effectLst/>
          </c:spPr>
          <c:val>
            <c:numRef>
              <c:f>'4.Decay Transformation'!$B$16:$B$167</c:f>
              <c:numCache>
                <c:formatCode>General</c:formatCode>
                <c:ptCount val="152"/>
                <c:pt idx="0">
                  <c:v>0</c:v>
                </c:pt>
                <c:pt idx="1">
                  <c:v>0</c:v>
                </c:pt>
                <c:pt idx="2">
                  <c:v>274.28571428571433</c:v>
                </c:pt>
                <c:pt idx="3">
                  <c:v>1919.9999999999998</c:v>
                </c:pt>
                <c:pt idx="4">
                  <c:v>1919.9999999999998</c:v>
                </c:pt>
                <c:pt idx="5">
                  <c:v>1919.9999999999998</c:v>
                </c:pt>
                <c:pt idx="6">
                  <c:v>1645.7142857142856</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578.57142857142844</c:v>
                </c:pt>
                <c:pt idx="51">
                  <c:v>3471.4285714285711</c:v>
                </c:pt>
                <c:pt idx="52">
                  <c:v>578.57142857142844</c:v>
                </c:pt>
                <c:pt idx="53">
                  <c:v>3471.4285714285711</c:v>
                </c:pt>
                <c:pt idx="54">
                  <c:v>578.57142857142844</c:v>
                </c:pt>
                <c:pt idx="55">
                  <c:v>3471.4285714285711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952</c:v>
                </c:pt>
                <c:pt idx="90">
                  <c:v>1085</c:v>
                </c:pt>
                <c:pt idx="91">
                  <c:v>917.00000000000023</c:v>
                </c:pt>
                <c:pt idx="92">
                  <c:v>0</c:v>
                </c:pt>
                <c:pt idx="93">
                  <c:v>0</c:v>
                </c:pt>
                <c:pt idx="94">
                  <c:v>0</c:v>
                </c:pt>
                <c:pt idx="95">
                  <c:v>0</c:v>
                </c:pt>
                <c:pt idx="96">
                  <c:v>1232</c:v>
                </c:pt>
                <c:pt idx="97">
                  <c:v>1085</c:v>
                </c:pt>
                <c:pt idx="98">
                  <c:v>1176</c:v>
                </c:pt>
                <c:pt idx="99">
                  <c:v>0</c:v>
                </c:pt>
                <c:pt idx="100">
                  <c:v>63</c:v>
                </c:pt>
                <c:pt idx="101">
                  <c:v>203</c:v>
                </c:pt>
                <c:pt idx="102">
                  <c:v>35</c:v>
                </c:pt>
                <c:pt idx="103">
                  <c:v>1036</c:v>
                </c:pt>
                <c:pt idx="104">
                  <c:v>931</c:v>
                </c:pt>
                <c:pt idx="105">
                  <c:v>1652.0000000000002</c:v>
                </c:pt>
                <c:pt idx="106">
                  <c:v>231</c:v>
                </c:pt>
                <c:pt idx="107">
                  <c:v>167.99999999999997</c:v>
                </c:pt>
                <c:pt idx="108">
                  <c:v>41.999999999999993</c:v>
                </c:pt>
                <c:pt idx="109">
                  <c:v>27.999999999999993</c:v>
                </c:pt>
                <c:pt idx="110">
                  <c:v>126</c:v>
                </c:pt>
                <c:pt idx="111">
                  <c:v>154</c:v>
                </c:pt>
                <c:pt idx="112">
                  <c:v>140</c:v>
                </c:pt>
                <c:pt idx="113">
                  <c:v>55.999999999999986</c:v>
                </c:pt>
                <c:pt idx="114">
                  <c:v>41.999999999999993</c:v>
                </c:pt>
                <c:pt idx="115">
                  <c:v>55.999999999999986</c:v>
                </c:pt>
                <c:pt idx="116">
                  <c:v>1379</c:v>
                </c:pt>
                <c:pt idx="117">
                  <c:v>1806</c:v>
                </c:pt>
                <c:pt idx="118">
                  <c:v>1287.9999999999998</c:v>
                </c:pt>
                <c:pt idx="119">
                  <c:v>119</c:v>
                </c:pt>
                <c:pt idx="120">
                  <c:v>259</c:v>
                </c:pt>
                <c:pt idx="121">
                  <c:v>321.99999999999994</c:v>
                </c:pt>
                <c:pt idx="122">
                  <c:v>419.99999999999994</c:v>
                </c:pt>
                <c:pt idx="123">
                  <c:v>308</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numCache>
            </c:numRef>
          </c:val>
          <c:extLst>
            <c:ext xmlns:c16="http://schemas.microsoft.com/office/drawing/2014/chart" uri="{C3380CC4-5D6E-409C-BE32-E72D297353CC}">
              <c16:uniqueId val="{00000000-4E5F-4E20-94F5-8D1841064B8D}"/>
            </c:ext>
          </c:extLst>
        </c:ser>
        <c:dLbls>
          <c:showLegendKey val="0"/>
          <c:showVal val="0"/>
          <c:showCatName val="0"/>
          <c:showSerName val="0"/>
          <c:showPercent val="0"/>
          <c:showBubbleSize val="0"/>
        </c:dLbls>
        <c:axId val="590955424"/>
        <c:axId val="590953984"/>
      </c:areaChart>
      <c:lineChart>
        <c:grouping val="standard"/>
        <c:varyColors val="0"/>
        <c:ser>
          <c:idx val="1"/>
          <c:order val="1"/>
          <c:tx>
            <c:strRef>
              <c:f>'4.Decay Transformation'!$C$15</c:f>
              <c:strCache>
                <c:ptCount val="1"/>
                <c:pt idx="0">
                  <c:v>Transformed TV_GRP</c:v>
                </c:pt>
              </c:strCache>
            </c:strRef>
          </c:tx>
          <c:spPr>
            <a:ln w="28575" cap="rnd">
              <a:solidFill>
                <a:schemeClr val="accent2"/>
              </a:solidFill>
              <a:round/>
            </a:ln>
            <a:effectLst/>
          </c:spPr>
          <c:marker>
            <c:symbol val="none"/>
          </c:marker>
          <c:val>
            <c:numRef>
              <c:f>'4.Decay Transformation'!$C$16:$C$167</c:f>
              <c:numCache>
                <c:formatCode>_-* #\ ##0_-;\-* #\ ##0_-;_-* "-"??_-;_-@_-</c:formatCode>
                <c:ptCount val="152"/>
                <c:pt idx="0">
                  <c:v>0</c:v>
                </c:pt>
                <c:pt idx="1">
                  <c:v>0</c:v>
                </c:pt>
                <c:pt idx="2">
                  <c:v>274.28571428571433</c:v>
                </c:pt>
                <c:pt idx="3">
                  <c:v>2057.1428571428569</c:v>
                </c:pt>
                <c:pt idx="4">
                  <c:v>2948.5714285714284</c:v>
                </c:pt>
                <c:pt idx="5">
                  <c:v>3394.2857142857138</c:v>
                </c:pt>
                <c:pt idx="6">
                  <c:v>3342.8571428571422</c:v>
                </c:pt>
                <c:pt idx="7">
                  <c:v>1671.4285714285711</c:v>
                </c:pt>
                <c:pt idx="8">
                  <c:v>835.71428571428555</c:v>
                </c:pt>
                <c:pt idx="9">
                  <c:v>417.85714285714278</c:v>
                </c:pt>
                <c:pt idx="10">
                  <c:v>208.92857142857139</c:v>
                </c:pt>
                <c:pt idx="11">
                  <c:v>104.46428571428569</c:v>
                </c:pt>
                <c:pt idx="12">
                  <c:v>52.232142857142847</c:v>
                </c:pt>
                <c:pt idx="13">
                  <c:v>26.116071428571423</c:v>
                </c:pt>
                <c:pt idx="14">
                  <c:v>13.058035714285712</c:v>
                </c:pt>
                <c:pt idx="15">
                  <c:v>6.5290178571428559</c:v>
                </c:pt>
                <c:pt idx="16">
                  <c:v>3.2645089285714279</c:v>
                </c:pt>
                <c:pt idx="17">
                  <c:v>1.632254464285714</c:v>
                </c:pt>
                <c:pt idx="18">
                  <c:v>0.81612723214285698</c:v>
                </c:pt>
                <c:pt idx="19">
                  <c:v>0.40806361607142849</c:v>
                </c:pt>
                <c:pt idx="20">
                  <c:v>0.20403180803571425</c:v>
                </c:pt>
                <c:pt idx="21">
                  <c:v>0.10201590401785712</c:v>
                </c:pt>
                <c:pt idx="22">
                  <c:v>5.1007952008928562E-2</c:v>
                </c:pt>
                <c:pt idx="23">
                  <c:v>2.5503976004464281E-2</c:v>
                </c:pt>
                <c:pt idx="24">
                  <c:v>1.275198800223214E-2</c:v>
                </c:pt>
                <c:pt idx="25">
                  <c:v>6.3759940011160702E-3</c:v>
                </c:pt>
                <c:pt idx="26">
                  <c:v>3.1879970005580351E-3</c:v>
                </c:pt>
                <c:pt idx="27">
                  <c:v>1.5939985002790175E-3</c:v>
                </c:pt>
                <c:pt idx="28">
                  <c:v>7.9699925013950877E-4</c:v>
                </c:pt>
                <c:pt idx="29">
                  <c:v>3.9849962506975439E-4</c:v>
                </c:pt>
                <c:pt idx="30">
                  <c:v>1.9924981253487719E-4</c:v>
                </c:pt>
                <c:pt idx="31">
                  <c:v>9.9624906267438597E-5</c:v>
                </c:pt>
                <c:pt idx="32">
                  <c:v>4.9812453133719298E-5</c:v>
                </c:pt>
                <c:pt idx="33">
                  <c:v>2.4906226566859649E-5</c:v>
                </c:pt>
                <c:pt idx="34">
                  <c:v>1.2453113283429825E-5</c:v>
                </c:pt>
                <c:pt idx="35">
                  <c:v>6.2265566417149123E-6</c:v>
                </c:pt>
                <c:pt idx="36">
                  <c:v>3.1132783208574561E-6</c:v>
                </c:pt>
                <c:pt idx="37">
                  <c:v>1.5566391604287281E-6</c:v>
                </c:pt>
                <c:pt idx="38">
                  <c:v>7.7831958021436404E-7</c:v>
                </c:pt>
                <c:pt idx="39">
                  <c:v>3.8915979010718202E-7</c:v>
                </c:pt>
                <c:pt idx="40">
                  <c:v>1.9457989505359101E-7</c:v>
                </c:pt>
                <c:pt idx="41">
                  <c:v>9.7289947526795505E-8</c:v>
                </c:pt>
                <c:pt idx="42">
                  <c:v>4.8644973763397752E-8</c:v>
                </c:pt>
                <c:pt idx="43">
                  <c:v>2.4322486881698876E-8</c:v>
                </c:pt>
                <c:pt idx="44">
                  <c:v>1.2161243440849438E-8</c:v>
                </c:pt>
                <c:pt idx="45">
                  <c:v>6.080621720424719E-9</c:v>
                </c:pt>
                <c:pt idx="46">
                  <c:v>3.0403108602123595E-9</c:v>
                </c:pt>
                <c:pt idx="47">
                  <c:v>1.5201554301061798E-9</c:v>
                </c:pt>
                <c:pt idx="48">
                  <c:v>7.6007771505308988E-10</c:v>
                </c:pt>
                <c:pt idx="49">
                  <c:v>3.8003885752654494E-10</c:v>
                </c:pt>
                <c:pt idx="50">
                  <c:v>578.57142857161841</c:v>
                </c:pt>
                <c:pt idx="51">
                  <c:v>3760.7142857143804</c:v>
                </c:pt>
                <c:pt idx="52">
                  <c:v>2458.9285714286189</c:v>
                </c:pt>
                <c:pt idx="53">
                  <c:v>4700.8928571428805</c:v>
                </c:pt>
                <c:pt idx="54">
                  <c:v>2929.0178571428687</c:v>
                </c:pt>
                <c:pt idx="55">
                  <c:v>4935.9375000000055</c:v>
                </c:pt>
                <c:pt idx="56">
                  <c:v>2467.9687500000027</c:v>
                </c:pt>
                <c:pt idx="57">
                  <c:v>1233.9843750000014</c:v>
                </c:pt>
                <c:pt idx="58">
                  <c:v>616.99218750000068</c:v>
                </c:pt>
                <c:pt idx="59">
                  <c:v>308.49609375000034</c:v>
                </c:pt>
                <c:pt idx="60">
                  <c:v>154.24804687500017</c:v>
                </c:pt>
                <c:pt idx="61">
                  <c:v>77.124023437500085</c:v>
                </c:pt>
                <c:pt idx="62">
                  <c:v>38.562011718750043</c:v>
                </c:pt>
                <c:pt idx="63">
                  <c:v>19.281005859375021</c:v>
                </c:pt>
                <c:pt idx="64">
                  <c:v>9.6405029296875107</c:v>
                </c:pt>
                <c:pt idx="65">
                  <c:v>4.8202514648437553</c:v>
                </c:pt>
                <c:pt idx="66">
                  <c:v>2.4101257324218777</c:v>
                </c:pt>
                <c:pt idx="67">
                  <c:v>1.2050628662109388</c:v>
                </c:pt>
                <c:pt idx="68">
                  <c:v>0.60253143310546942</c:v>
                </c:pt>
                <c:pt idx="69">
                  <c:v>0.30126571655273471</c:v>
                </c:pt>
                <c:pt idx="70">
                  <c:v>0.15063285827636735</c:v>
                </c:pt>
                <c:pt idx="71">
                  <c:v>7.5316429138183677E-2</c:v>
                </c:pt>
                <c:pt idx="72">
                  <c:v>3.7658214569091839E-2</c:v>
                </c:pt>
                <c:pt idx="73">
                  <c:v>1.8829107284545919E-2</c:v>
                </c:pt>
                <c:pt idx="74">
                  <c:v>9.4145536422729596E-3</c:v>
                </c:pt>
                <c:pt idx="75">
                  <c:v>4.7072768211364798E-3</c:v>
                </c:pt>
                <c:pt idx="76">
                  <c:v>2.3536384105682399E-3</c:v>
                </c:pt>
                <c:pt idx="77">
                  <c:v>1.17681920528412E-3</c:v>
                </c:pt>
                <c:pt idx="78">
                  <c:v>5.8840960264205998E-4</c:v>
                </c:pt>
                <c:pt idx="79">
                  <c:v>2.9420480132102999E-4</c:v>
                </c:pt>
                <c:pt idx="80">
                  <c:v>1.4710240066051499E-4</c:v>
                </c:pt>
                <c:pt idx="81">
                  <c:v>7.3551200330257497E-5</c:v>
                </c:pt>
                <c:pt idx="82">
                  <c:v>3.6775600165128749E-5</c:v>
                </c:pt>
                <c:pt idx="83">
                  <c:v>1.8387800082564374E-5</c:v>
                </c:pt>
                <c:pt idx="84">
                  <c:v>9.1939000412821871E-6</c:v>
                </c:pt>
                <c:pt idx="85">
                  <c:v>4.5969500206410936E-6</c:v>
                </c:pt>
                <c:pt idx="86">
                  <c:v>2.2984750103205468E-6</c:v>
                </c:pt>
                <c:pt idx="87">
                  <c:v>1.1492375051602734E-6</c:v>
                </c:pt>
                <c:pt idx="88">
                  <c:v>5.746187525801367E-7</c:v>
                </c:pt>
                <c:pt idx="89">
                  <c:v>952.00000028730938</c:v>
                </c:pt>
                <c:pt idx="90">
                  <c:v>1561.0000001436547</c:v>
                </c:pt>
                <c:pt idx="91">
                  <c:v>1697.5000000718276</c:v>
                </c:pt>
                <c:pt idx="92">
                  <c:v>848.75000003591379</c:v>
                </c:pt>
                <c:pt idx="93">
                  <c:v>424.37500001795689</c:v>
                </c:pt>
                <c:pt idx="94">
                  <c:v>212.18750000897845</c:v>
                </c:pt>
                <c:pt idx="95">
                  <c:v>106.09375000448922</c:v>
                </c:pt>
                <c:pt idx="96">
                  <c:v>1285.0468750022446</c:v>
                </c:pt>
                <c:pt idx="97">
                  <c:v>1727.5234375011223</c:v>
                </c:pt>
                <c:pt idx="98">
                  <c:v>2039.7617187505612</c:v>
                </c:pt>
                <c:pt idx="99">
                  <c:v>1019.8808593752806</c:v>
                </c:pt>
                <c:pt idx="100">
                  <c:v>572.94042968764029</c:v>
                </c:pt>
                <c:pt idx="101">
                  <c:v>489.47021484382014</c:v>
                </c:pt>
                <c:pt idx="102">
                  <c:v>279.73510742191007</c:v>
                </c:pt>
                <c:pt idx="103">
                  <c:v>1175.867553710955</c:v>
                </c:pt>
                <c:pt idx="104">
                  <c:v>1518.9337768554774</c:v>
                </c:pt>
                <c:pt idx="105">
                  <c:v>2411.4668884277389</c:v>
                </c:pt>
                <c:pt idx="106">
                  <c:v>1436.7334442138695</c:v>
                </c:pt>
                <c:pt idx="107">
                  <c:v>886.36672210693473</c:v>
                </c:pt>
                <c:pt idx="108">
                  <c:v>485.18336105346737</c:v>
                </c:pt>
                <c:pt idx="109">
                  <c:v>270.59168052673368</c:v>
                </c:pt>
                <c:pt idx="110">
                  <c:v>261.29584026336681</c:v>
                </c:pt>
                <c:pt idx="111">
                  <c:v>284.64792013168341</c:v>
                </c:pt>
                <c:pt idx="112">
                  <c:v>282.32396006584167</c:v>
                </c:pt>
                <c:pt idx="113">
                  <c:v>197.16198003292084</c:v>
                </c:pt>
                <c:pt idx="114">
                  <c:v>140.58099001646042</c:v>
                </c:pt>
                <c:pt idx="115">
                  <c:v>126.2904950082302</c:v>
                </c:pt>
                <c:pt idx="116">
                  <c:v>1442.1452475041151</c:v>
                </c:pt>
                <c:pt idx="117">
                  <c:v>2527.0726237520576</c:v>
                </c:pt>
                <c:pt idx="118">
                  <c:v>2551.5363118760288</c:v>
                </c:pt>
                <c:pt idx="119">
                  <c:v>1394.7681559380144</c:v>
                </c:pt>
                <c:pt idx="120">
                  <c:v>956.38407796900719</c:v>
                </c:pt>
                <c:pt idx="121">
                  <c:v>800.1920389845036</c:v>
                </c:pt>
                <c:pt idx="122">
                  <c:v>820.0960194922518</c:v>
                </c:pt>
                <c:pt idx="123">
                  <c:v>718.0480097461259</c:v>
                </c:pt>
                <c:pt idx="124">
                  <c:v>359.02400487306295</c:v>
                </c:pt>
                <c:pt idx="125">
                  <c:v>179.51200243653147</c:v>
                </c:pt>
                <c:pt idx="126">
                  <c:v>89.756001218265737</c:v>
                </c:pt>
                <c:pt idx="127">
                  <c:v>44.878000609132869</c:v>
                </c:pt>
                <c:pt idx="128">
                  <c:v>22.439000304566434</c:v>
                </c:pt>
                <c:pt idx="129">
                  <c:v>11.219500152283217</c:v>
                </c:pt>
                <c:pt idx="130">
                  <c:v>5.6097500761416086</c:v>
                </c:pt>
                <c:pt idx="131">
                  <c:v>2.8048750380708043</c:v>
                </c:pt>
                <c:pt idx="132">
                  <c:v>1.4024375190354021</c:v>
                </c:pt>
                <c:pt idx="133">
                  <c:v>0.70121875951770107</c:v>
                </c:pt>
                <c:pt idx="134">
                  <c:v>0.35060937975885054</c:v>
                </c:pt>
                <c:pt idx="135">
                  <c:v>0.17530468987942527</c:v>
                </c:pt>
                <c:pt idx="136">
                  <c:v>8.7652344939712634E-2</c:v>
                </c:pt>
                <c:pt idx="137">
                  <c:v>4.3826172469856317E-2</c:v>
                </c:pt>
                <c:pt idx="138">
                  <c:v>2.1913086234928159E-2</c:v>
                </c:pt>
                <c:pt idx="139">
                  <c:v>1.0956543117464079E-2</c:v>
                </c:pt>
                <c:pt idx="140">
                  <c:v>5.4782715587320396E-3</c:v>
                </c:pt>
                <c:pt idx="141">
                  <c:v>2.7391357793660198E-3</c:v>
                </c:pt>
                <c:pt idx="142">
                  <c:v>1.3695678896830099E-3</c:v>
                </c:pt>
                <c:pt idx="143">
                  <c:v>6.8478394484150495E-4</c:v>
                </c:pt>
                <c:pt idx="144">
                  <c:v>3.4239197242075248E-4</c:v>
                </c:pt>
                <c:pt idx="145">
                  <c:v>1.7119598621037624E-4</c:v>
                </c:pt>
                <c:pt idx="146">
                  <c:v>8.5597993105188119E-5</c:v>
                </c:pt>
                <c:pt idx="147">
                  <c:v>4.279899655259406E-5</c:v>
                </c:pt>
                <c:pt idx="148">
                  <c:v>2.139949827629703E-5</c:v>
                </c:pt>
                <c:pt idx="149">
                  <c:v>1.0699749138148515E-5</c:v>
                </c:pt>
                <c:pt idx="150">
                  <c:v>5.3498745690742575E-6</c:v>
                </c:pt>
                <c:pt idx="151">
                  <c:v>2.6749372845371287E-6</c:v>
                </c:pt>
              </c:numCache>
            </c:numRef>
          </c:val>
          <c:smooth val="0"/>
          <c:extLst>
            <c:ext xmlns:c16="http://schemas.microsoft.com/office/drawing/2014/chart" uri="{C3380CC4-5D6E-409C-BE32-E72D297353CC}">
              <c16:uniqueId val="{00000001-4E5F-4E20-94F5-8D1841064B8D}"/>
            </c:ext>
          </c:extLst>
        </c:ser>
        <c:dLbls>
          <c:showLegendKey val="0"/>
          <c:showVal val="0"/>
          <c:showCatName val="0"/>
          <c:showSerName val="0"/>
          <c:showPercent val="0"/>
          <c:showBubbleSize val="0"/>
        </c:dLbls>
        <c:marker val="1"/>
        <c:smooth val="0"/>
        <c:axId val="590955424"/>
        <c:axId val="590953984"/>
      </c:lineChart>
      <c:catAx>
        <c:axId val="590955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90953984"/>
        <c:crosses val="autoZero"/>
        <c:auto val="1"/>
        <c:lblAlgn val="ctr"/>
        <c:lblOffset val="100"/>
        <c:noMultiLvlLbl val="0"/>
      </c:catAx>
      <c:valAx>
        <c:axId val="59095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9095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YouTube</a:t>
            </a:r>
            <a:r>
              <a:rPr lang="fr-FR" baseline="0"/>
              <a:t> Advertising Carry-Over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manualLayout>
          <c:layoutTarget val="inner"/>
          <c:xMode val="edge"/>
          <c:yMode val="edge"/>
          <c:x val="5.1098757233659045E-2"/>
          <c:y val="0.15031451876596233"/>
          <c:w val="0.93301324081477766"/>
          <c:h val="0.73769170267857931"/>
        </c:manualLayout>
      </c:layout>
      <c:areaChart>
        <c:grouping val="standard"/>
        <c:varyColors val="0"/>
        <c:ser>
          <c:idx val="0"/>
          <c:order val="0"/>
          <c:tx>
            <c:strRef>
              <c:f>'4.Decay Transformation'!$E$15</c:f>
              <c:strCache>
                <c:ptCount val="1"/>
                <c:pt idx="0">
                  <c:v>YouTube_Impressions</c:v>
                </c:pt>
              </c:strCache>
            </c:strRef>
          </c:tx>
          <c:spPr>
            <a:solidFill>
              <a:schemeClr val="accent1"/>
            </a:solidFill>
            <a:ln>
              <a:noFill/>
            </a:ln>
            <a:effectLst/>
          </c:spPr>
          <c:val>
            <c:numRef>
              <c:f>'4.Decay Transformation'!$E$16:$E$167</c:f>
              <c:numCache>
                <c:formatCode>General</c:formatCode>
                <c:ptCount val="152"/>
                <c:pt idx="0">
                  <c:v>1951.0000000000002</c:v>
                </c:pt>
                <c:pt idx="1">
                  <c:v>1914.0000000000005</c:v>
                </c:pt>
                <c:pt idx="2">
                  <c:v>4801.0000000000009</c:v>
                </c:pt>
                <c:pt idx="3">
                  <c:v>5925</c:v>
                </c:pt>
                <c:pt idx="4">
                  <c:v>13061</c:v>
                </c:pt>
                <c:pt idx="5">
                  <c:v>11349.999999999998</c:v>
                </c:pt>
                <c:pt idx="6">
                  <c:v>10644.000000000002</c:v>
                </c:pt>
                <c:pt idx="7">
                  <c:v>28236.999999999996</c:v>
                </c:pt>
                <c:pt idx="8">
                  <c:v>9541</c:v>
                </c:pt>
                <c:pt idx="9">
                  <c:v>6426</c:v>
                </c:pt>
                <c:pt idx="10">
                  <c:v>6365.0000000000009</c:v>
                </c:pt>
                <c:pt idx="11">
                  <c:v>6050.0000000000009</c:v>
                </c:pt>
                <c:pt idx="12">
                  <c:v>5548</c:v>
                </c:pt>
                <c:pt idx="13">
                  <c:v>4865</c:v>
                </c:pt>
                <c:pt idx="14">
                  <c:v>5663.9999999999991</c:v>
                </c:pt>
                <c:pt idx="15">
                  <c:v>5275.9999999999991</c:v>
                </c:pt>
                <c:pt idx="16">
                  <c:v>4878.0000000000009</c:v>
                </c:pt>
                <c:pt idx="17">
                  <c:v>5210.0000000000009</c:v>
                </c:pt>
                <c:pt idx="18">
                  <c:v>4918.9999999999991</c:v>
                </c:pt>
                <c:pt idx="19">
                  <c:v>4773.0000000000009</c:v>
                </c:pt>
                <c:pt idx="20">
                  <c:v>5191.9999999999991</c:v>
                </c:pt>
                <c:pt idx="21">
                  <c:v>5037.9999999999991</c:v>
                </c:pt>
                <c:pt idx="22">
                  <c:v>3990.9999999999991</c:v>
                </c:pt>
                <c:pt idx="23">
                  <c:v>4245</c:v>
                </c:pt>
                <c:pt idx="24">
                  <c:v>2586.0000000000005</c:v>
                </c:pt>
                <c:pt idx="25">
                  <c:v>3846.9999999999995</c:v>
                </c:pt>
                <c:pt idx="26">
                  <c:v>4893</c:v>
                </c:pt>
                <c:pt idx="27">
                  <c:v>5691</c:v>
                </c:pt>
                <c:pt idx="28">
                  <c:v>4603</c:v>
                </c:pt>
                <c:pt idx="29">
                  <c:v>3230.9999999999995</c:v>
                </c:pt>
                <c:pt idx="30">
                  <c:v>4023</c:v>
                </c:pt>
                <c:pt idx="31">
                  <c:v>3689</c:v>
                </c:pt>
                <c:pt idx="32">
                  <c:v>4375</c:v>
                </c:pt>
                <c:pt idx="33">
                  <c:v>4060.9999999999991</c:v>
                </c:pt>
                <c:pt idx="34">
                  <c:v>3780</c:v>
                </c:pt>
                <c:pt idx="35">
                  <c:v>4072</c:v>
                </c:pt>
                <c:pt idx="36">
                  <c:v>3321.9999999999995</c:v>
                </c:pt>
                <c:pt idx="37">
                  <c:v>2308</c:v>
                </c:pt>
                <c:pt idx="38">
                  <c:v>3085.9999999999995</c:v>
                </c:pt>
                <c:pt idx="39">
                  <c:v>2338</c:v>
                </c:pt>
                <c:pt idx="40">
                  <c:v>3162</c:v>
                </c:pt>
                <c:pt idx="41">
                  <c:v>3628</c:v>
                </c:pt>
                <c:pt idx="42">
                  <c:v>4251</c:v>
                </c:pt>
                <c:pt idx="43">
                  <c:v>5018.0000000000009</c:v>
                </c:pt>
                <c:pt idx="44">
                  <c:v>5880.9999999999991</c:v>
                </c:pt>
                <c:pt idx="45">
                  <c:v>4452.9999999999991</c:v>
                </c:pt>
                <c:pt idx="46">
                  <c:v>3526</c:v>
                </c:pt>
                <c:pt idx="47">
                  <c:v>3727.0000000000005</c:v>
                </c:pt>
                <c:pt idx="48">
                  <c:v>2887.0000000000005</c:v>
                </c:pt>
                <c:pt idx="49">
                  <c:v>3346</c:v>
                </c:pt>
                <c:pt idx="50">
                  <c:v>5022</c:v>
                </c:pt>
                <c:pt idx="51">
                  <c:v>4709</c:v>
                </c:pt>
                <c:pt idx="52">
                  <c:v>4305.9999999999991</c:v>
                </c:pt>
                <c:pt idx="53">
                  <c:v>4403</c:v>
                </c:pt>
                <c:pt idx="54">
                  <c:v>4457</c:v>
                </c:pt>
                <c:pt idx="55">
                  <c:v>4077.9999999999995</c:v>
                </c:pt>
                <c:pt idx="56">
                  <c:v>6395</c:v>
                </c:pt>
                <c:pt idx="57">
                  <c:v>4772</c:v>
                </c:pt>
                <c:pt idx="58">
                  <c:v>4146</c:v>
                </c:pt>
                <c:pt idx="59">
                  <c:v>4195</c:v>
                </c:pt>
                <c:pt idx="60">
                  <c:v>4858.9999999999991</c:v>
                </c:pt>
                <c:pt idx="61">
                  <c:v>3354.0000000000005</c:v>
                </c:pt>
                <c:pt idx="62">
                  <c:v>3650.0000000000005</c:v>
                </c:pt>
                <c:pt idx="63">
                  <c:v>3723.0000000000009</c:v>
                </c:pt>
                <c:pt idx="64">
                  <c:v>3734.0000000000005</c:v>
                </c:pt>
                <c:pt idx="65">
                  <c:v>4380</c:v>
                </c:pt>
                <c:pt idx="66">
                  <c:v>3132.0000000000005</c:v>
                </c:pt>
                <c:pt idx="67">
                  <c:v>4431.9999999999991</c:v>
                </c:pt>
                <c:pt idx="68">
                  <c:v>4060.9999999999991</c:v>
                </c:pt>
                <c:pt idx="69">
                  <c:v>4073.0000000000009</c:v>
                </c:pt>
                <c:pt idx="70">
                  <c:v>3419.9999999999995</c:v>
                </c:pt>
                <c:pt idx="71">
                  <c:v>6024</c:v>
                </c:pt>
                <c:pt idx="72">
                  <c:v>7600.0000000000018</c:v>
                </c:pt>
                <c:pt idx="73">
                  <c:v>6024</c:v>
                </c:pt>
                <c:pt idx="74">
                  <c:v>3745</c:v>
                </c:pt>
                <c:pt idx="75">
                  <c:v>4939</c:v>
                </c:pt>
                <c:pt idx="76">
                  <c:v>4629</c:v>
                </c:pt>
                <c:pt idx="77">
                  <c:v>3347.0000000000005</c:v>
                </c:pt>
                <c:pt idx="78">
                  <c:v>3571.0000000000005</c:v>
                </c:pt>
                <c:pt idx="79">
                  <c:v>3341</c:v>
                </c:pt>
                <c:pt idx="80">
                  <c:v>9759.9999999999982</c:v>
                </c:pt>
                <c:pt idx="81">
                  <c:v>29764.999999999993</c:v>
                </c:pt>
                <c:pt idx="82">
                  <c:v>6836.9999999999991</c:v>
                </c:pt>
                <c:pt idx="83">
                  <c:v>3951.9999999999995</c:v>
                </c:pt>
                <c:pt idx="84">
                  <c:v>3871</c:v>
                </c:pt>
                <c:pt idx="85">
                  <c:v>4396.9999999999991</c:v>
                </c:pt>
                <c:pt idx="86">
                  <c:v>3922</c:v>
                </c:pt>
                <c:pt idx="87">
                  <c:v>3281.9999999999995</c:v>
                </c:pt>
                <c:pt idx="88">
                  <c:v>3454.9999999999995</c:v>
                </c:pt>
                <c:pt idx="89">
                  <c:v>3195.0000000000005</c:v>
                </c:pt>
                <c:pt idx="90">
                  <c:v>3577</c:v>
                </c:pt>
                <c:pt idx="91">
                  <c:v>3349.0000000000005</c:v>
                </c:pt>
                <c:pt idx="92">
                  <c:v>3510.0000000000005</c:v>
                </c:pt>
                <c:pt idx="93">
                  <c:v>2616.9999999999995</c:v>
                </c:pt>
                <c:pt idx="94">
                  <c:v>3421</c:v>
                </c:pt>
                <c:pt idx="95">
                  <c:v>3786.0000000000009</c:v>
                </c:pt>
                <c:pt idx="96">
                  <c:v>1988</c:v>
                </c:pt>
                <c:pt idx="97">
                  <c:v>1917</c:v>
                </c:pt>
                <c:pt idx="98">
                  <c:v>1772.9999999999998</c:v>
                </c:pt>
                <c:pt idx="99">
                  <c:v>1791</c:v>
                </c:pt>
                <c:pt idx="100">
                  <c:v>1617</c:v>
                </c:pt>
                <c:pt idx="101">
                  <c:v>1440.0000000000002</c:v>
                </c:pt>
                <c:pt idx="102">
                  <c:v>1542.9999999999998</c:v>
                </c:pt>
                <c:pt idx="103">
                  <c:v>2787.0000000000005</c:v>
                </c:pt>
                <c:pt idx="104">
                  <c:v>6351.0000000000009</c:v>
                </c:pt>
                <c:pt idx="105">
                  <c:v>9429</c:v>
                </c:pt>
                <c:pt idx="106">
                  <c:v>9332</c:v>
                </c:pt>
                <c:pt idx="107">
                  <c:v>20557</c:v>
                </c:pt>
                <c:pt idx="108">
                  <c:v>31100.000000000007</c:v>
                </c:pt>
                <c:pt idx="109">
                  <c:v>30422</c:v>
                </c:pt>
                <c:pt idx="110">
                  <c:v>22407</c:v>
                </c:pt>
                <c:pt idx="111">
                  <c:v>20928</c:v>
                </c:pt>
                <c:pt idx="112">
                  <c:v>20051.999999999996</c:v>
                </c:pt>
                <c:pt idx="113">
                  <c:v>7671.0000000000009</c:v>
                </c:pt>
                <c:pt idx="114">
                  <c:v>7237.0000000000009</c:v>
                </c:pt>
                <c:pt idx="115">
                  <c:v>7845.0000000000018</c:v>
                </c:pt>
                <c:pt idx="116">
                  <c:v>6724</c:v>
                </c:pt>
                <c:pt idx="117">
                  <c:v>6701.0000000000009</c:v>
                </c:pt>
                <c:pt idx="118">
                  <c:v>5627.0000000000009</c:v>
                </c:pt>
                <c:pt idx="119">
                  <c:v>5089.9999999999991</c:v>
                </c:pt>
                <c:pt idx="120">
                  <c:v>4175</c:v>
                </c:pt>
                <c:pt idx="121">
                  <c:v>6649.0000000000009</c:v>
                </c:pt>
                <c:pt idx="122">
                  <c:v>5326.0000000000009</c:v>
                </c:pt>
                <c:pt idx="123">
                  <c:v>6996</c:v>
                </c:pt>
                <c:pt idx="124">
                  <c:v>5744.9999999999991</c:v>
                </c:pt>
                <c:pt idx="125">
                  <c:v>9038</c:v>
                </c:pt>
                <c:pt idx="126">
                  <c:v>6922.0000000000009</c:v>
                </c:pt>
                <c:pt idx="127">
                  <c:v>3808</c:v>
                </c:pt>
                <c:pt idx="128">
                  <c:v>7979.0000000000009</c:v>
                </c:pt>
                <c:pt idx="129">
                  <c:v>5096</c:v>
                </c:pt>
                <c:pt idx="130">
                  <c:v>9976.9999999999982</c:v>
                </c:pt>
                <c:pt idx="131">
                  <c:v>12279.999999999998</c:v>
                </c:pt>
                <c:pt idx="132">
                  <c:v>27889.000000000004</c:v>
                </c:pt>
                <c:pt idx="133">
                  <c:v>9097</c:v>
                </c:pt>
                <c:pt idx="134">
                  <c:v>11044.000000000002</c:v>
                </c:pt>
                <c:pt idx="135">
                  <c:v>6899</c:v>
                </c:pt>
                <c:pt idx="136">
                  <c:v>9131</c:v>
                </c:pt>
                <c:pt idx="137">
                  <c:v>7101</c:v>
                </c:pt>
                <c:pt idx="138">
                  <c:v>5807</c:v>
                </c:pt>
                <c:pt idx="139">
                  <c:v>5180.9999999999991</c:v>
                </c:pt>
                <c:pt idx="140">
                  <c:v>5331</c:v>
                </c:pt>
                <c:pt idx="141">
                  <c:v>5324.9999999999991</c:v>
                </c:pt>
                <c:pt idx="142">
                  <c:v>3491</c:v>
                </c:pt>
                <c:pt idx="143">
                  <c:v>8754</c:v>
                </c:pt>
                <c:pt idx="144">
                  <c:v>3933.0000000000009</c:v>
                </c:pt>
                <c:pt idx="145">
                  <c:v>4188</c:v>
                </c:pt>
                <c:pt idx="146">
                  <c:v>5093.9999999999991</c:v>
                </c:pt>
                <c:pt idx="147">
                  <c:v>3258.0000000000005</c:v>
                </c:pt>
                <c:pt idx="148">
                  <c:v>6443</c:v>
                </c:pt>
                <c:pt idx="149">
                  <c:v>5687</c:v>
                </c:pt>
                <c:pt idx="150">
                  <c:v>5399.0000000000009</c:v>
                </c:pt>
                <c:pt idx="151">
                  <c:v>7021.9999999999991</c:v>
                </c:pt>
              </c:numCache>
            </c:numRef>
          </c:val>
          <c:extLst>
            <c:ext xmlns:c16="http://schemas.microsoft.com/office/drawing/2014/chart" uri="{C3380CC4-5D6E-409C-BE32-E72D297353CC}">
              <c16:uniqueId val="{00000000-CBA6-422F-B74E-BC2F40AACE04}"/>
            </c:ext>
          </c:extLst>
        </c:ser>
        <c:dLbls>
          <c:showLegendKey val="0"/>
          <c:showVal val="0"/>
          <c:showCatName val="0"/>
          <c:showSerName val="0"/>
          <c:showPercent val="0"/>
          <c:showBubbleSize val="0"/>
        </c:dLbls>
        <c:axId val="548207792"/>
        <c:axId val="548214992"/>
      </c:areaChart>
      <c:lineChart>
        <c:grouping val="standard"/>
        <c:varyColors val="0"/>
        <c:ser>
          <c:idx val="1"/>
          <c:order val="1"/>
          <c:tx>
            <c:strRef>
              <c:f>'4.Decay Transformation'!$F$15</c:f>
              <c:strCache>
                <c:ptCount val="1"/>
                <c:pt idx="0">
                  <c:v>Transformed YouTube_Impressions</c:v>
                </c:pt>
              </c:strCache>
            </c:strRef>
          </c:tx>
          <c:spPr>
            <a:ln w="28575" cap="rnd">
              <a:solidFill>
                <a:schemeClr val="accent2"/>
              </a:solidFill>
              <a:round/>
            </a:ln>
            <a:effectLst/>
          </c:spPr>
          <c:marker>
            <c:symbol val="none"/>
          </c:marker>
          <c:val>
            <c:numRef>
              <c:f>'4.Decay Transformation'!$F$16:$F$167</c:f>
              <c:numCache>
                <c:formatCode>_-* #\ ##0_-;\-* #\ ##0_-;_-* "-"??_-;_-@_-</c:formatCode>
                <c:ptCount val="152"/>
                <c:pt idx="0">
                  <c:v>1951.0000000000002</c:v>
                </c:pt>
                <c:pt idx="1">
                  <c:v>2109.1000000000004</c:v>
                </c:pt>
                <c:pt idx="2">
                  <c:v>5011.9100000000008</c:v>
                </c:pt>
                <c:pt idx="3">
                  <c:v>6426.1909999999998</c:v>
                </c:pt>
                <c:pt idx="4">
                  <c:v>13703.6191</c:v>
                </c:pt>
                <c:pt idx="5">
                  <c:v>12720.361909999998</c:v>
                </c:pt>
                <c:pt idx="6">
                  <c:v>11916.036191000001</c:v>
                </c:pt>
                <c:pt idx="7">
                  <c:v>29428.603619099995</c:v>
                </c:pt>
                <c:pt idx="8">
                  <c:v>12483.860361909999</c:v>
                </c:pt>
                <c:pt idx="9">
                  <c:v>7674.3860361909992</c:v>
                </c:pt>
                <c:pt idx="10">
                  <c:v>7132.4386036191008</c:v>
                </c:pt>
                <c:pt idx="11">
                  <c:v>6763.2438603619112</c:v>
                </c:pt>
                <c:pt idx="12">
                  <c:v>6224.3243860361908</c:v>
                </c:pt>
                <c:pt idx="13">
                  <c:v>5487.4324386036187</c:v>
                </c:pt>
                <c:pt idx="14">
                  <c:v>6212.743243860361</c:v>
                </c:pt>
                <c:pt idx="15">
                  <c:v>5897.274324386035</c:v>
                </c:pt>
                <c:pt idx="16">
                  <c:v>5467.7274324386044</c:v>
                </c:pt>
                <c:pt idx="17">
                  <c:v>5756.7727432438614</c:v>
                </c:pt>
                <c:pt idx="18">
                  <c:v>5494.6772743243855</c:v>
                </c:pt>
                <c:pt idx="19">
                  <c:v>5322.4677274324395</c:v>
                </c:pt>
                <c:pt idx="20">
                  <c:v>5724.2467727432431</c:v>
                </c:pt>
                <c:pt idx="21">
                  <c:v>5610.4246772743236</c:v>
                </c:pt>
                <c:pt idx="22">
                  <c:v>4552.0424677274314</c:v>
                </c:pt>
                <c:pt idx="23">
                  <c:v>4700.2042467727433</c:v>
                </c:pt>
                <c:pt idx="24">
                  <c:v>3056.0204246772746</c:v>
                </c:pt>
                <c:pt idx="25">
                  <c:v>4152.6020424677272</c:v>
                </c:pt>
                <c:pt idx="26">
                  <c:v>5308.2602042467724</c:v>
                </c:pt>
                <c:pt idx="27">
                  <c:v>6221.8260204246772</c:v>
                </c:pt>
                <c:pt idx="28">
                  <c:v>5225.1826020424678</c:v>
                </c:pt>
                <c:pt idx="29">
                  <c:v>3753.518260204246</c:v>
                </c:pt>
                <c:pt idx="30">
                  <c:v>4398.3518260204246</c:v>
                </c:pt>
                <c:pt idx="31">
                  <c:v>4128.8351826020426</c:v>
                </c:pt>
                <c:pt idx="32">
                  <c:v>4787.8835182602043</c:v>
                </c:pt>
                <c:pt idx="33">
                  <c:v>4539.7883518260196</c:v>
                </c:pt>
                <c:pt idx="34">
                  <c:v>4233.9788351826019</c:v>
                </c:pt>
                <c:pt idx="35">
                  <c:v>4495.3978835182597</c:v>
                </c:pt>
                <c:pt idx="36">
                  <c:v>3771.5397883518253</c:v>
                </c:pt>
                <c:pt idx="37">
                  <c:v>2685.1539788351824</c:v>
                </c:pt>
                <c:pt idx="38">
                  <c:v>3354.5153978835178</c:v>
                </c:pt>
                <c:pt idx="39">
                  <c:v>2673.4515397883515</c:v>
                </c:pt>
                <c:pt idx="40">
                  <c:v>3429.3451539788352</c:v>
                </c:pt>
                <c:pt idx="41">
                  <c:v>3970.9345153978834</c:v>
                </c:pt>
                <c:pt idx="42">
                  <c:v>4648.0934515397885</c:v>
                </c:pt>
                <c:pt idx="43">
                  <c:v>5482.8093451539798</c:v>
                </c:pt>
                <c:pt idx="44">
                  <c:v>6429.2809345153973</c:v>
                </c:pt>
                <c:pt idx="45">
                  <c:v>5095.9280934515391</c:v>
                </c:pt>
                <c:pt idx="46">
                  <c:v>4035.5928093451539</c:v>
                </c:pt>
                <c:pt idx="47">
                  <c:v>4130.5592809345162</c:v>
                </c:pt>
                <c:pt idx="48">
                  <c:v>3300.0559280934522</c:v>
                </c:pt>
                <c:pt idx="49">
                  <c:v>3676.0055928093452</c:v>
                </c:pt>
                <c:pt idx="50">
                  <c:v>5389.6005592809342</c:v>
                </c:pt>
                <c:pt idx="51">
                  <c:v>5247.9600559280934</c:v>
                </c:pt>
                <c:pt idx="52">
                  <c:v>4830.7960055928088</c:v>
                </c:pt>
                <c:pt idx="53">
                  <c:v>4886.0796005592811</c:v>
                </c:pt>
                <c:pt idx="54">
                  <c:v>4945.6079600559278</c:v>
                </c:pt>
                <c:pt idx="55">
                  <c:v>4572.5607960055922</c:v>
                </c:pt>
                <c:pt idx="56">
                  <c:v>6852.2560796005591</c:v>
                </c:pt>
                <c:pt idx="57">
                  <c:v>5457.2256079600556</c:v>
                </c:pt>
                <c:pt idx="58">
                  <c:v>4691.7225607960054</c:v>
                </c:pt>
                <c:pt idx="59">
                  <c:v>4664.1722560796006</c:v>
                </c:pt>
                <c:pt idx="60">
                  <c:v>5325.4172256079592</c:v>
                </c:pt>
                <c:pt idx="61">
                  <c:v>3886.5417225607962</c:v>
                </c:pt>
                <c:pt idx="62">
                  <c:v>4038.6541722560801</c:v>
                </c:pt>
                <c:pt idx="63">
                  <c:v>4126.8654172256092</c:v>
                </c:pt>
                <c:pt idx="64">
                  <c:v>4146.6865417225617</c:v>
                </c:pt>
                <c:pt idx="65">
                  <c:v>4794.6686541722556</c:v>
                </c:pt>
                <c:pt idx="66">
                  <c:v>3611.466865417226</c:v>
                </c:pt>
                <c:pt idx="67">
                  <c:v>4793.1466865417215</c:v>
                </c:pt>
                <c:pt idx="68">
                  <c:v>4540.3146686541713</c:v>
                </c:pt>
                <c:pt idx="69">
                  <c:v>4527.0314668654182</c:v>
                </c:pt>
                <c:pt idx="70">
                  <c:v>3872.7031466865415</c:v>
                </c:pt>
                <c:pt idx="71">
                  <c:v>6411.2703146686545</c:v>
                </c:pt>
                <c:pt idx="72">
                  <c:v>8241.1270314668673</c:v>
                </c:pt>
                <c:pt idx="73">
                  <c:v>6848.1127031466867</c:v>
                </c:pt>
                <c:pt idx="74">
                  <c:v>4429.8112703146689</c:v>
                </c:pt>
                <c:pt idx="75">
                  <c:v>5381.9811270314667</c:v>
                </c:pt>
                <c:pt idx="76">
                  <c:v>5167.1981127031468</c:v>
                </c:pt>
                <c:pt idx="77">
                  <c:v>3863.7198112703149</c:v>
                </c:pt>
                <c:pt idx="78">
                  <c:v>3957.3719811270321</c:v>
                </c:pt>
                <c:pt idx="79">
                  <c:v>3736.737198112703</c:v>
                </c:pt>
                <c:pt idx="80">
                  <c:v>10133.673719811268</c:v>
                </c:pt>
                <c:pt idx="81">
                  <c:v>30778.36737198112</c:v>
                </c:pt>
                <c:pt idx="82">
                  <c:v>9914.8367371981112</c:v>
                </c:pt>
                <c:pt idx="83">
                  <c:v>4943.4836737198102</c:v>
                </c:pt>
                <c:pt idx="84">
                  <c:v>4365.3483673719811</c:v>
                </c:pt>
                <c:pt idx="85">
                  <c:v>4833.5348367371971</c:v>
                </c:pt>
                <c:pt idx="86">
                  <c:v>4405.3534836737199</c:v>
                </c:pt>
                <c:pt idx="87">
                  <c:v>3722.5353483673716</c:v>
                </c:pt>
                <c:pt idx="88">
                  <c:v>3827.2535348367364</c:v>
                </c:pt>
                <c:pt idx="89">
                  <c:v>3577.7253534836741</c:v>
                </c:pt>
                <c:pt idx="90">
                  <c:v>3934.7725353483675</c:v>
                </c:pt>
                <c:pt idx="91">
                  <c:v>3742.477253534837</c:v>
                </c:pt>
                <c:pt idx="92">
                  <c:v>3884.2477253534839</c:v>
                </c:pt>
                <c:pt idx="93">
                  <c:v>3005.424772535348</c:v>
                </c:pt>
                <c:pt idx="94">
                  <c:v>3721.5424772535348</c:v>
                </c:pt>
                <c:pt idx="95">
                  <c:v>4158.1542477253543</c:v>
                </c:pt>
                <c:pt idx="96">
                  <c:v>2403.8154247725352</c:v>
                </c:pt>
                <c:pt idx="97">
                  <c:v>2157.3815424772533</c:v>
                </c:pt>
                <c:pt idx="98">
                  <c:v>1988.7381542477251</c:v>
                </c:pt>
                <c:pt idx="99">
                  <c:v>1989.8738154247724</c:v>
                </c:pt>
                <c:pt idx="100">
                  <c:v>1815.9873815424771</c:v>
                </c:pt>
                <c:pt idx="101">
                  <c:v>1621.5987381542479</c:v>
                </c:pt>
                <c:pt idx="102">
                  <c:v>1705.1598738154246</c:v>
                </c:pt>
                <c:pt idx="103">
                  <c:v>2957.5159873815428</c:v>
                </c:pt>
                <c:pt idx="104">
                  <c:v>6646.7515987381548</c:v>
                </c:pt>
                <c:pt idx="105">
                  <c:v>10093.675159873816</c:v>
                </c:pt>
                <c:pt idx="106">
                  <c:v>10341.367515987382</c:v>
                </c:pt>
                <c:pt idx="107">
                  <c:v>21591.136751598737</c:v>
                </c:pt>
                <c:pt idx="108">
                  <c:v>33259.113675159882</c:v>
                </c:pt>
                <c:pt idx="109">
                  <c:v>33747.91136751599</c:v>
                </c:pt>
                <c:pt idx="110">
                  <c:v>25781.791136751599</c:v>
                </c:pt>
                <c:pt idx="111">
                  <c:v>23506.17911367516</c:v>
                </c:pt>
                <c:pt idx="112">
                  <c:v>22402.61791136751</c:v>
                </c:pt>
                <c:pt idx="113">
                  <c:v>9911.2617911367524</c:v>
                </c:pt>
                <c:pt idx="114">
                  <c:v>8228.1261791136767</c:v>
                </c:pt>
                <c:pt idx="115">
                  <c:v>8667.8126179113697</c:v>
                </c:pt>
                <c:pt idx="116">
                  <c:v>7590.7812617911368</c:v>
                </c:pt>
                <c:pt idx="117">
                  <c:v>7460.0781261791144</c:v>
                </c:pt>
                <c:pt idx="118">
                  <c:v>6373.0078126179124</c:v>
                </c:pt>
                <c:pt idx="119">
                  <c:v>5727.3007812617907</c:v>
                </c:pt>
                <c:pt idx="120">
                  <c:v>4747.7300781261793</c:v>
                </c:pt>
                <c:pt idx="121">
                  <c:v>7123.7730078126187</c:v>
                </c:pt>
                <c:pt idx="122">
                  <c:v>6038.3773007812624</c:v>
                </c:pt>
                <c:pt idx="123">
                  <c:v>7599.8377300781258</c:v>
                </c:pt>
                <c:pt idx="124">
                  <c:v>6504.9837730078116</c:v>
                </c:pt>
                <c:pt idx="125">
                  <c:v>9688.4983773007807</c:v>
                </c:pt>
                <c:pt idx="126">
                  <c:v>7890.8498377300784</c:v>
                </c:pt>
                <c:pt idx="127">
                  <c:v>4597.0849837730075</c:v>
                </c:pt>
                <c:pt idx="128">
                  <c:v>8438.708498377302</c:v>
                </c:pt>
                <c:pt idx="129">
                  <c:v>5939.87084983773</c:v>
                </c:pt>
                <c:pt idx="130">
                  <c:v>10570.987084983772</c:v>
                </c:pt>
                <c:pt idx="131">
                  <c:v>13337.098708498375</c:v>
                </c:pt>
                <c:pt idx="132">
                  <c:v>29222.709870849842</c:v>
                </c:pt>
                <c:pt idx="133">
                  <c:v>12019.270987084983</c:v>
                </c:pt>
                <c:pt idx="134">
                  <c:v>12245.9270987085</c:v>
                </c:pt>
                <c:pt idx="135">
                  <c:v>8123.5927098708498</c:v>
                </c:pt>
                <c:pt idx="136">
                  <c:v>9943.3592709870845</c:v>
                </c:pt>
                <c:pt idx="137">
                  <c:v>8095.3359270987085</c:v>
                </c:pt>
                <c:pt idx="138">
                  <c:v>6616.5335927098704</c:v>
                </c:pt>
                <c:pt idx="139">
                  <c:v>5842.6533592709857</c:v>
                </c:pt>
                <c:pt idx="140">
                  <c:v>5915.2653359270989</c:v>
                </c:pt>
                <c:pt idx="141">
                  <c:v>5916.5265335927088</c:v>
                </c:pt>
                <c:pt idx="142">
                  <c:v>4082.6526533592705</c:v>
                </c:pt>
                <c:pt idx="143">
                  <c:v>9162.2652653359273</c:v>
                </c:pt>
                <c:pt idx="144">
                  <c:v>4849.2265265335936</c:v>
                </c:pt>
                <c:pt idx="145">
                  <c:v>4672.9226526533594</c:v>
                </c:pt>
                <c:pt idx="146">
                  <c:v>5561.2922652653351</c:v>
                </c:pt>
                <c:pt idx="147">
                  <c:v>3814.1292265265338</c:v>
                </c:pt>
                <c:pt idx="148">
                  <c:v>6824.4129226526529</c:v>
                </c:pt>
                <c:pt idx="149">
                  <c:v>6369.4412922652655</c:v>
                </c:pt>
                <c:pt idx="150">
                  <c:v>6035.9441292265274</c:v>
                </c:pt>
                <c:pt idx="151">
                  <c:v>7625.5944129226518</c:v>
                </c:pt>
              </c:numCache>
            </c:numRef>
          </c:val>
          <c:smooth val="0"/>
          <c:extLst>
            <c:ext xmlns:c16="http://schemas.microsoft.com/office/drawing/2014/chart" uri="{C3380CC4-5D6E-409C-BE32-E72D297353CC}">
              <c16:uniqueId val="{00000001-CBA6-422F-B74E-BC2F40AACE04}"/>
            </c:ext>
          </c:extLst>
        </c:ser>
        <c:dLbls>
          <c:showLegendKey val="0"/>
          <c:showVal val="0"/>
          <c:showCatName val="0"/>
          <c:showSerName val="0"/>
          <c:showPercent val="0"/>
          <c:showBubbleSize val="0"/>
        </c:dLbls>
        <c:marker val="1"/>
        <c:smooth val="0"/>
        <c:axId val="548207792"/>
        <c:axId val="548214992"/>
      </c:lineChart>
      <c:catAx>
        <c:axId val="548207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8214992"/>
        <c:crosses val="autoZero"/>
        <c:auto val="1"/>
        <c:lblAlgn val="ctr"/>
        <c:lblOffset val="100"/>
        <c:noMultiLvlLbl val="0"/>
      </c:catAx>
      <c:valAx>
        <c:axId val="54821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820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Meta Advertising Carry-Over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areaChart>
        <c:grouping val="standard"/>
        <c:varyColors val="0"/>
        <c:ser>
          <c:idx val="0"/>
          <c:order val="0"/>
          <c:tx>
            <c:strRef>
              <c:f>'4.Decay Transformation'!$H$15</c:f>
              <c:strCache>
                <c:ptCount val="1"/>
                <c:pt idx="0">
                  <c:v>Meta_Impressions</c:v>
                </c:pt>
              </c:strCache>
            </c:strRef>
          </c:tx>
          <c:spPr>
            <a:solidFill>
              <a:schemeClr val="accent1"/>
            </a:solidFill>
            <a:ln>
              <a:noFill/>
            </a:ln>
            <a:effectLst/>
          </c:spPr>
          <c:val>
            <c:numRef>
              <c:f>'4.Decay Transformation'!$H$16:$H$167</c:f>
              <c:numCache>
                <c:formatCode>General</c:formatCode>
                <c:ptCount val="152"/>
                <c:pt idx="0">
                  <c:v>3501804</c:v>
                </c:pt>
                <c:pt idx="1">
                  <c:v>2896152</c:v>
                </c:pt>
                <c:pt idx="2">
                  <c:v>2214402.9999999995</c:v>
                </c:pt>
                <c:pt idx="3">
                  <c:v>2567240.9999999995</c:v>
                </c:pt>
                <c:pt idx="4">
                  <c:v>3721506.9999999995</c:v>
                </c:pt>
                <c:pt idx="5">
                  <c:v>2962649.0000000005</c:v>
                </c:pt>
                <c:pt idx="6">
                  <c:v>0</c:v>
                </c:pt>
                <c:pt idx="7">
                  <c:v>0</c:v>
                </c:pt>
                <c:pt idx="8">
                  <c:v>5248826</c:v>
                </c:pt>
                <c:pt idx="9">
                  <c:v>3581767.0000000005</c:v>
                </c:pt>
                <c:pt idx="10">
                  <c:v>3321122</c:v>
                </c:pt>
                <c:pt idx="11">
                  <c:v>1987648</c:v>
                </c:pt>
                <c:pt idx="12">
                  <c:v>1160709.0000000002</c:v>
                </c:pt>
                <c:pt idx="13">
                  <c:v>2176438</c:v>
                </c:pt>
                <c:pt idx="14">
                  <c:v>1712532.9999999998</c:v>
                </c:pt>
                <c:pt idx="15">
                  <c:v>1424444</c:v>
                </c:pt>
                <c:pt idx="16">
                  <c:v>1186353</c:v>
                </c:pt>
                <c:pt idx="17">
                  <c:v>1898427.9999999995</c:v>
                </c:pt>
                <c:pt idx="18">
                  <c:v>1877373</c:v>
                </c:pt>
                <c:pt idx="19">
                  <c:v>2168073</c:v>
                </c:pt>
                <c:pt idx="20">
                  <c:v>2889250</c:v>
                </c:pt>
                <c:pt idx="21">
                  <c:v>3032714</c:v>
                </c:pt>
                <c:pt idx="22">
                  <c:v>5838993</c:v>
                </c:pt>
                <c:pt idx="23">
                  <c:v>2260317</c:v>
                </c:pt>
                <c:pt idx="24">
                  <c:v>1485845.0000000002</c:v>
                </c:pt>
                <c:pt idx="25">
                  <c:v>507110</c:v>
                </c:pt>
                <c:pt idx="26">
                  <c:v>1812434</c:v>
                </c:pt>
                <c:pt idx="27">
                  <c:v>2513908</c:v>
                </c:pt>
                <c:pt idx="28">
                  <c:v>2990266</c:v>
                </c:pt>
                <c:pt idx="29">
                  <c:v>3229179</c:v>
                </c:pt>
                <c:pt idx="30">
                  <c:v>4277266</c:v>
                </c:pt>
                <c:pt idx="31">
                  <c:v>2712442</c:v>
                </c:pt>
                <c:pt idx="32">
                  <c:v>2754891</c:v>
                </c:pt>
                <c:pt idx="33">
                  <c:v>2830076.0000000005</c:v>
                </c:pt>
                <c:pt idx="34">
                  <c:v>1427803.0000000002</c:v>
                </c:pt>
                <c:pt idx="35">
                  <c:v>184496.99999999997</c:v>
                </c:pt>
                <c:pt idx="36">
                  <c:v>2849328</c:v>
                </c:pt>
                <c:pt idx="37">
                  <c:v>2375082</c:v>
                </c:pt>
                <c:pt idx="38">
                  <c:v>2305556.0000000005</c:v>
                </c:pt>
                <c:pt idx="39">
                  <c:v>2483877</c:v>
                </c:pt>
                <c:pt idx="40">
                  <c:v>2087615</c:v>
                </c:pt>
                <c:pt idx="41">
                  <c:v>4839835</c:v>
                </c:pt>
                <c:pt idx="42">
                  <c:v>2020243.9999999998</c:v>
                </c:pt>
                <c:pt idx="43">
                  <c:v>2269000</c:v>
                </c:pt>
                <c:pt idx="44">
                  <c:v>3658115</c:v>
                </c:pt>
                <c:pt idx="45">
                  <c:v>2584769</c:v>
                </c:pt>
                <c:pt idx="46">
                  <c:v>2885498.0000000005</c:v>
                </c:pt>
                <c:pt idx="47">
                  <c:v>4164393.0000000005</c:v>
                </c:pt>
                <c:pt idx="48">
                  <c:v>6262503.9999999991</c:v>
                </c:pt>
                <c:pt idx="49">
                  <c:v>7308242.9999999991</c:v>
                </c:pt>
                <c:pt idx="50">
                  <c:v>3626676.0000000005</c:v>
                </c:pt>
                <c:pt idx="51">
                  <c:v>4048603</c:v>
                </c:pt>
                <c:pt idx="52">
                  <c:v>6508157.9999999991</c:v>
                </c:pt>
                <c:pt idx="53">
                  <c:v>4564309</c:v>
                </c:pt>
                <c:pt idx="54">
                  <c:v>5336332</c:v>
                </c:pt>
                <c:pt idx="55">
                  <c:v>6066913.9999999991</c:v>
                </c:pt>
                <c:pt idx="56">
                  <c:v>7328668</c:v>
                </c:pt>
                <c:pt idx="57">
                  <c:v>5190058</c:v>
                </c:pt>
                <c:pt idx="58">
                  <c:v>8862969</c:v>
                </c:pt>
                <c:pt idx="59">
                  <c:v>9124069</c:v>
                </c:pt>
                <c:pt idx="60">
                  <c:v>9309810.9999999981</c:v>
                </c:pt>
                <c:pt idx="61">
                  <c:v>8287171</c:v>
                </c:pt>
                <c:pt idx="62">
                  <c:v>9445888</c:v>
                </c:pt>
                <c:pt idx="63">
                  <c:v>7316047</c:v>
                </c:pt>
                <c:pt idx="64">
                  <c:v>3629125.0000000005</c:v>
                </c:pt>
                <c:pt idx="65">
                  <c:v>6068216</c:v>
                </c:pt>
                <c:pt idx="66">
                  <c:v>4397678</c:v>
                </c:pt>
                <c:pt idx="67">
                  <c:v>3185716.0000000005</c:v>
                </c:pt>
                <c:pt idx="68">
                  <c:v>3692850</c:v>
                </c:pt>
                <c:pt idx="69">
                  <c:v>5198383</c:v>
                </c:pt>
                <c:pt idx="70">
                  <c:v>3367451</c:v>
                </c:pt>
                <c:pt idx="71">
                  <c:v>3413153.0000000005</c:v>
                </c:pt>
                <c:pt idx="72">
                  <c:v>2669548</c:v>
                </c:pt>
                <c:pt idx="73">
                  <c:v>2587070</c:v>
                </c:pt>
                <c:pt idx="74">
                  <c:v>2831557</c:v>
                </c:pt>
                <c:pt idx="75">
                  <c:v>3859643</c:v>
                </c:pt>
                <c:pt idx="76">
                  <c:v>3430554.9999999995</c:v>
                </c:pt>
                <c:pt idx="77">
                  <c:v>4101733.9999999995</c:v>
                </c:pt>
                <c:pt idx="78">
                  <c:v>2246118</c:v>
                </c:pt>
                <c:pt idx="79">
                  <c:v>1429052</c:v>
                </c:pt>
                <c:pt idx="80">
                  <c:v>1675351</c:v>
                </c:pt>
                <c:pt idx="81">
                  <c:v>5332382.0000000009</c:v>
                </c:pt>
                <c:pt idx="82">
                  <c:v>8051351</c:v>
                </c:pt>
                <c:pt idx="83">
                  <c:v>9536401</c:v>
                </c:pt>
                <c:pt idx="84">
                  <c:v>6293242</c:v>
                </c:pt>
                <c:pt idx="85">
                  <c:v>6657754.9999999991</c:v>
                </c:pt>
                <c:pt idx="86">
                  <c:v>4400266</c:v>
                </c:pt>
                <c:pt idx="87">
                  <c:v>3952303</c:v>
                </c:pt>
                <c:pt idx="88">
                  <c:v>1553495</c:v>
                </c:pt>
                <c:pt idx="89">
                  <c:v>2093310</c:v>
                </c:pt>
                <c:pt idx="90">
                  <c:v>3140858</c:v>
                </c:pt>
                <c:pt idx="91">
                  <c:v>4223775</c:v>
                </c:pt>
                <c:pt idx="92">
                  <c:v>4048315</c:v>
                </c:pt>
                <c:pt idx="93">
                  <c:v>2331651.0000000005</c:v>
                </c:pt>
                <c:pt idx="94">
                  <c:v>1948637</c:v>
                </c:pt>
                <c:pt idx="95">
                  <c:v>2061975</c:v>
                </c:pt>
                <c:pt idx="96">
                  <c:v>3499617.9999999995</c:v>
                </c:pt>
                <c:pt idx="97">
                  <c:v>1977380</c:v>
                </c:pt>
                <c:pt idx="98">
                  <c:v>2469271.0000000005</c:v>
                </c:pt>
                <c:pt idx="99">
                  <c:v>1639001.9999999998</c:v>
                </c:pt>
                <c:pt idx="100">
                  <c:v>2806457</c:v>
                </c:pt>
                <c:pt idx="101">
                  <c:v>3658934.0000000005</c:v>
                </c:pt>
                <c:pt idx="102">
                  <c:v>3304492</c:v>
                </c:pt>
                <c:pt idx="103">
                  <c:v>3307819</c:v>
                </c:pt>
                <c:pt idx="104">
                  <c:v>4848550</c:v>
                </c:pt>
                <c:pt idx="105">
                  <c:v>5458484</c:v>
                </c:pt>
                <c:pt idx="106">
                  <c:v>6357119.0000000009</c:v>
                </c:pt>
                <c:pt idx="107">
                  <c:v>6518173</c:v>
                </c:pt>
                <c:pt idx="108">
                  <c:v>8244001</c:v>
                </c:pt>
                <c:pt idx="109">
                  <c:v>8323306</c:v>
                </c:pt>
                <c:pt idx="110">
                  <c:v>8296581</c:v>
                </c:pt>
                <c:pt idx="111">
                  <c:v>8659795</c:v>
                </c:pt>
                <c:pt idx="112">
                  <c:v>7436218</c:v>
                </c:pt>
                <c:pt idx="113">
                  <c:v>7821529</c:v>
                </c:pt>
                <c:pt idx="114">
                  <c:v>7018797.9999999991</c:v>
                </c:pt>
                <c:pt idx="115">
                  <c:v>5784112</c:v>
                </c:pt>
                <c:pt idx="116">
                  <c:v>4644510</c:v>
                </c:pt>
                <c:pt idx="117">
                  <c:v>6082423</c:v>
                </c:pt>
                <c:pt idx="118">
                  <c:v>5785793</c:v>
                </c:pt>
                <c:pt idx="119">
                  <c:v>6162515.0000000009</c:v>
                </c:pt>
                <c:pt idx="120">
                  <c:v>4007854.9999999995</c:v>
                </c:pt>
                <c:pt idx="121">
                  <c:v>3392093</c:v>
                </c:pt>
                <c:pt idx="122">
                  <c:v>3044434</c:v>
                </c:pt>
                <c:pt idx="123">
                  <c:v>2191645.0000000005</c:v>
                </c:pt>
                <c:pt idx="124">
                  <c:v>1880383</c:v>
                </c:pt>
                <c:pt idx="125">
                  <c:v>775007.99999999988</c:v>
                </c:pt>
                <c:pt idx="126">
                  <c:v>692345</c:v>
                </c:pt>
                <c:pt idx="127">
                  <c:v>474536</c:v>
                </c:pt>
                <c:pt idx="128">
                  <c:v>515872</c:v>
                </c:pt>
                <c:pt idx="129">
                  <c:v>955523</c:v>
                </c:pt>
                <c:pt idx="130">
                  <c:v>2954291</c:v>
                </c:pt>
                <c:pt idx="131">
                  <c:v>925426</c:v>
                </c:pt>
                <c:pt idx="132">
                  <c:v>1077514.0000000002</c:v>
                </c:pt>
                <c:pt idx="133">
                  <c:v>1146811</c:v>
                </c:pt>
                <c:pt idx="134">
                  <c:v>2036127</c:v>
                </c:pt>
                <c:pt idx="135">
                  <c:v>2395790</c:v>
                </c:pt>
                <c:pt idx="136">
                  <c:v>1827482.9999999998</c:v>
                </c:pt>
                <c:pt idx="137">
                  <c:v>1151869</c:v>
                </c:pt>
                <c:pt idx="138">
                  <c:v>1099039</c:v>
                </c:pt>
                <c:pt idx="139">
                  <c:v>1782943</c:v>
                </c:pt>
                <c:pt idx="140">
                  <c:v>1572853</c:v>
                </c:pt>
                <c:pt idx="141">
                  <c:v>3138881.0000000005</c:v>
                </c:pt>
                <c:pt idx="142">
                  <c:v>1892092</c:v>
                </c:pt>
                <c:pt idx="143">
                  <c:v>509869</c:v>
                </c:pt>
                <c:pt idx="144">
                  <c:v>748276</c:v>
                </c:pt>
                <c:pt idx="145">
                  <c:v>1009906</c:v>
                </c:pt>
                <c:pt idx="146">
                  <c:v>1817863</c:v>
                </c:pt>
                <c:pt idx="147">
                  <c:v>1310500</c:v>
                </c:pt>
                <c:pt idx="148">
                  <c:v>1162218</c:v>
                </c:pt>
                <c:pt idx="149">
                  <c:v>783682</c:v>
                </c:pt>
                <c:pt idx="150">
                  <c:v>1019131.9999999999</c:v>
                </c:pt>
                <c:pt idx="151">
                  <c:v>853116.00000000012</c:v>
                </c:pt>
              </c:numCache>
            </c:numRef>
          </c:val>
          <c:extLst>
            <c:ext xmlns:c16="http://schemas.microsoft.com/office/drawing/2014/chart" uri="{C3380CC4-5D6E-409C-BE32-E72D297353CC}">
              <c16:uniqueId val="{00000000-2140-4F87-9736-FDE4168E3B6A}"/>
            </c:ext>
          </c:extLst>
        </c:ser>
        <c:dLbls>
          <c:showLegendKey val="0"/>
          <c:showVal val="0"/>
          <c:showCatName val="0"/>
          <c:showSerName val="0"/>
          <c:showPercent val="0"/>
          <c:showBubbleSize val="0"/>
        </c:dLbls>
        <c:axId val="548501840"/>
        <c:axId val="548504720"/>
      </c:areaChart>
      <c:lineChart>
        <c:grouping val="standard"/>
        <c:varyColors val="0"/>
        <c:ser>
          <c:idx val="1"/>
          <c:order val="1"/>
          <c:tx>
            <c:strRef>
              <c:f>'4.Decay Transformation'!$I$15</c:f>
              <c:strCache>
                <c:ptCount val="1"/>
                <c:pt idx="0">
                  <c:v>Transformed Meta_Impressions</c:v>
                </c:pt>
              </c:strCache>
            </c:strRef>
          </c:tx>
          <c:spPr>
            <a:ln w="28575" cap="rnd">
              <a:solidFill>
                <a:schemeClr val="accent2"/>
              </a:solidFill>
              <a:round/>
            </a:ln>
            <a:effectLst/>
          </c:spPr>
          <c:marker>
            <c:symbol val="none"/>
          </c:marker>
          <c:val>
            <c:numRef>
              <c:f>'4.Decay Transformation'!$I$16:$I$167</c:f>
              <c:numCache>
                <c:formatCode>_-* #\ ##0_-;\-* #\ ##0_-;_-* "-"??_-;_-@_-</c:formatCode>
                <c:ptCount val="152"/>
                <c:pt idx="0">
                  <c:v>3501804</c:v>
                </c:pt>
                <c:pt idx="1">
                  <c:v>4647054</c:v>
                </c:pt>
                <c:pt idx="2">
                  <c:v>4537930</c:v>
                </c:pt>
                <c:pt idx="3">
                  <c:v>4836206</c:v>
                </c:pt>
                <c:pt idx="4">
                  <c:v>6139610</c:v>
                </c:pt>
                <c:pt idx="5">
                  <c:v>6032454</c:v>
                </c:pt>
                <c:pt idx="6">
                  <c:v>3016227</c:v>
                </c:pt>
                <c:pt idx="7">
                  <c:v>1508113.5</c:v>
                </c:pt>
                <c:pt idx="8">
                  <c:v>6002882.75</c:v>
                </c:pt>
                <c:pt idx="9">
                  <c:v>6583208.375</c:v>
                </c:pt>
                <c:pt idx="10">
                  <c:v>6612726.1875</c:v>
                </c:pt>
                <c:pt idx="11">
                  <c:v>5294011.09375</c:v>
                </c:pt>
                <c:pt idx="12">
                  <c:v>3807714.546875</c:v>
                </c:pt>
                <c:pt idx="13">
                  <c:v>4080295.2734375</c:v>
                </c:pt>
                <c:pt idx="14">
                  <c:v>3752680.63671875</c:v>
                </c:pt>
                <c:pt idx="15">
                  <c:v>3300784.318359375</c:v>
                </c:pt>
                <c:pt idx="16">
                  <c:v>2836745.1591796875</c:v>
                </c:pt>
                <c:pt idx="17">
                  <c:v>3316800.5795898433</c:v>
                </c:pt>
                <c:pt idx="18">
                  <c:v>3535773.2897949219</c:v>
                </c:pt>
                <c:pt idx="19">
                  <c:v>3935959.6448974609</c:v>
                </c:pt>
                <c:pt idx="20">
                  <c:v>4857229.8224487305</c:v>
                </c:pt>
                <c:pt idx="21">
                  <c:v>5461328.9112243652</c:v>
                </c:pt>
                <c:pt idx="22">
                  <c:v>8569657.4556121826</c:v>
                </c:pt>
                <c:pt idx="23">
                  <c:v>6545145.7278060913</c:v>
                </c:pt>
                <c:pt idx="24">
                  <c:v>4758417.8639030457</c:v>
                </c:pt>
                <c:pt idx="25">
                  <c:v>2886318.9319515228</c:v>
                </c:pt>
                <c:pt idx="26">
                  <c:v>3255593.4659757614</c:v>
                </c:pt>
                <c:pt idx="27">
                  <c:v>4141704.7329878807</c:v>
                </c:pt>
                <c:pt idx="28">
                  <c:v>5061118.3664939404</c:v>
                </c:pt>
                <c:pt idx="29">
                  <c:v>5759738.1832469702</c:v>
                </c:pt>
                <c:pt idx="30">
                  <c:v>7157135.0916234851</c:v>
                </c:pt>
                <c:pt idx="31">
                  <c:v>6291009.5458117425</c:v>
                </c:pt>
                <c:pt idx="32">
                  <c:v>5900395.7729058713</c:v>
                </c:pt>
                <c:pt idx="33">
                  <c:v>5780273.8864529356</c:v>
                </c:pt>
                <c:pt idx="34">
                  <c:v>4317939.9432264678</c:v>
                </c:pt>
                <c:pt idx="35">
                  <c:v>2343466.9716132339</c:v>
                </c:pt>
                <c:pt idx="36">
                  <c:v>4021061.485806617</c:v>
                </c:pt>
                <c:pt idx="37">
                  <c:v>4385612.7429033089</c:v>
                </c:pt>
                <c:pt idx="38">
                  <c:v>4498362.3714516554</c:v>
                </c:pt>
                <c:pt idx="39">
                  <c:v>4733058.1857258277</c:v>
                </c:pt>
                <c:pt idx="40">
                  <c:v>4454144.0928629134</c:v>
                </c:pt>
                <c:pt idx="41">
                  <c:v>7066907.0464314567</c:v>
                </c:pt>
                <c:pt idx="42">
                  <c:v>5553697.5232157279</c:v>
                </c:pt>
                <c:pt idx="43">
                  <c:v>5045848.7616078639</c:v>
                </c:pt>
                <c:pt idx="44">
                  <c:v>6181039.3808039315</c:v>
                </c:pt>
                <c:pt idx="45">
                  <c:v>5675288.6904019658</c:v>
                </c:pt>
                <c:pt idx="46">
                  <c:v>5723142.3452009838</c:v>
                </c:pt>
                <c:pt idx="47">
                  <c:v>7025964.1726004928</c:v>
                </c:pt>
                <c:pt idx="48">
                  <c:v>9775486.0863002464</c:v>
                </c:pt>
                <c:pt idx="49">
                  <c:v>12195986.043150123</c:v>
                </c:pt>
                <c:pt idx="50">
                  <c:v>9724669.0215750616</c:v>
                </c:pt>
                <c:pt idx="51">
                  <c:v>8910937.5107875317</c:v>
                </c:pt>
                <c:pt idx="52">
                  <c:v>10963626.755393766</c:v>
                </c:pt>
                <c:pt idx="53">
                  <c:v>10046122.377696883</c:v>
                </c:pt>
                <c:pt idx="54">
                  <c:v>10359393.188848441</c:v>
                </c:pt>
                <c:pt idx="55">
                  <c:v>11246610.59442422</c:v>
                </c:pt>
                <c:pt idx="56">
                  <c:v>12951973.297212109</c:v>
                </c:pt>
                <c:pt idx="57">
                  <c:v>11666044.648606054</c:v>
                </c:pt>
                <c:pt idx="58">
                  <c:v>14695991.324303027</c:v>
                </c:pt>
                <c:pt idx="59">
                  <c:v>16472064.662151514</c:v>
                </c:pt>
                <c:pt idx="60">
                  <c:v>17545843.331075754</c:v>
                </c:pt>
                <c:pt idx="61">
                  <c:v>17060092.665537879</c:v>
                </c:pt>
                <c:pt idx="62">
                  <c:v>17975934.332768939</c:v>
                </c:pt>
                <c:pt idx="63">
                  <c:v>16304014.16638447</c:v>
                </c:pt>
                <c:pt idx="64">
                  <c:v>11781132.083192235</c:v>
                </c:pt>
                <c:pt idx="65">
                  <c:v>11958782.041596118</c:v>
                </c:pt>
                <c:pt idx="66">
                  <c:v>10377069.020798059</c:v>
                </c:pt>
                <c:pt idx="67">
                  <c:v>8374250.5103990305</c:v>
                </c:pt>
                <c:pt idx="68">
                  <c:v>7879975.2551995153</c:v>
                </c:pt>
                <c:pt idx="69">
                  <c:v>9138370.6275997572</c:v>
                </c:pt>
                <c:pt idx="70">
                  <c:v>7936636.3137998786</c:v>
                </c:pt>
                <c:pt idx="71">
                  <c:v>7381471.1568999402</c:v>
                </c:pt>
                <c:pt idx="72">
                  <c:v>6360283.5784499701</c:v>
                </c:pt>
                <c:pt idx="73">
                  <c:v>5767211.7892249851</c:v>
                </c:pt>
                <c:pt idx="74">
                  <c:v>5715162.894612493</c:v>
                </c:pt>
                <c:pt idx="75">
                  <c:v>6717224.4473062465</c:v>
                </c:pt>
                <c:pt idx="76">
                  <c:v>6789167.2236531228</c:v>
                </c:pt>
                <c:pt idx="77">
                  <c:v>7496317.6118265614</c:v>
                </c:pt>
                <c:pt idx="78">
                  <c:v>5994276.8059132807</c:v>
                </c:pt>
                <c:pt idx="79">
                  <c:v>4426190.4029566403</c:v>
                </c:pt>
                <c:pt idx="80">
                  <c:v>3888446.2014783202</c:v>
                </c:pt>
                <c:pt idx="81">
                  <c:v>7276605.1007391606</c:v>
                </c:pt>
                <c:pt idx="82">
                  <c:v>11689653.550369579</c:v>
                </c:pt>
                <c:pt idx="83">
                  <c:v>15381227.77518479</c:v>
                </c:pt>
                <c:pt idx="84">
                  <c:v>13983855.887592394</c:v>
                </c:pt>
                <c:pt idx="85">
                  <c:v>13649682.943796195</c:v>
                </c:pt>
                <c:pt idx="86">
                  <c:v>11225107.471898098</c:v>
                </c:pt>
                <c:pt idx="87">
                  <c:v>9564856.7359490488</c:v>
                </c:pt>
                <c:pt idx="88">
                  <c:v>6335923.3679745244</c:v>
                </c:pt>
                <c:pt idx="89">
                  <c:v>5261271.6839872617</c:v>
                </c:pt>
                <c:pt idx="90">
                  <c:v>5771493.8419936309</c:v>
                </c:pt>
                <c:pt idx="91">
                  <c:v>7109521.920996815</c:v>
                </c:pt>
                <c:pt idx="92">
                  <c:v>7603075.9604984075</c:v>
                </c:pt>
                <c:pt idx="93">
                  <c:v>6133188.9802492037</c:v>
                </c:pt>
                <c:pt idx="94">
                  <c:v>5015231.4901246019</c:v>
                </c:pt>
                <c:pt idx="95">
                  <c:v>4569590.7450623009</c:v>
                </c:pt>
                <c:pt idx="96">
                  <c:v>5784413.3725311495</c:v>
                </c:pt>
                <c:pt idx="97">
                  <c:v>4869586.6862655748</c:v>
                </c:pt>
                <c:pt idx="98">
                  <c:v>4904064.3431327883</c:v>
                </c:pt>
                <c:pt idx="99">
                  <c:v>4091034.1715663942</c:v>
                </c:pt>
                <c:pt idx="100">
                  <c:v>4851974.0857831966</c:v>
                </c:pt>
                <c:pt idx="101">
                  <c:v>6084921.0428915992</c:v>
                </c:pt>
                <c:pt idx="102">
                  <c:v>6346952.5214457996</c:v>
                </c:pt>
                <c:pt idx="103">
                  <c:v>6481295.2607228998</c:v>
                </c:pt>
                <c:pt idx="104">
                  <c:v>8089197.6303614499</c:v>
                </c:pt>
                <c:pt idx="105">
                  <c:v>9503082.8151807245</c:v>
                </c:pt>
                <c:pt idx="106">
                  <c:v>11108660.407590363</c:v>
                </c:pt>
                <c:pt idx="107">
                  <c:v>12072503.203795182</c:v>
                </c:pt>
                <c:pt idx="108">
                  <c:v>14280252.60189759</c:v>
                </c:pt>
                <c:pt idx="109">
                  <c:v>15463432.300948795</c:v>
                </c:pt>
                <c:pt idx="110">
                  <c:v>16028297.150474397</c:v>
                </c:pt>
                <c:pt idx="111">
                  <c:v>16673943.5752372</c:v>
                </c:pt>
                <c:pt idx="112">
                  <c:v>15773189.7876186</c:v>
                </c:pt>
                <c:pt idx="113">
                  <c:v>15708123.8938093</c:v>
                </c:pt>
                <c:pt idx="114">
                  <c:v>14872859.946904648</c:v>
                </c:pt>
                <c:pt idx="115">
                  <c:v>13220541.973452324</c:v>
                </c:pt>
                <c:pt idx="116">
                  <c:v>11254780.986726161</c:v>
                </c:pt>
                <c:pt idx="117">
                  <c:v>11709813.493363081</c:v>
                </c:pt>
                <c:pt idx="118">
                  <c:v>11640699.746681541</c:v>
                </c:pt>
                <c:pt idx="119">
                  <c:v>11982864.873340771</c:v>
                </c:pt>
                <c:pt idx="120">
                  <c:v>9999287.4366703853</c:v>
                </c:pt>
                <c:pt idx="121">
                  <c:v>8391736.7183351927</c:v>
                </c:pt>
                <c:pt idx="122">
                  <c:v>7240302.3591675963</c:v>
                </c:pt>
                <c:pt idx="123">
                  <c:v>5811796.1795837991</c:v>
                </c:pt>
                <c:pt idx="124">
                  <c:v>4786281.0897918995</c:v>
                </c:pt>
                <c:pt idx="125">
                  <c:v>3168148.5448959498</c:v>
                </c:pt>
                <c:pt idx="126">
                  <c:v>2276419.2724479749</c:v>
                </c:pt>
                <c:pt idx="127">
                  <c:v>1612745.6362239874</c:v>
                </c:pt>
                <c:pt idx="128">
                  <c:v>1322244.8181119938</c:v>
                </c:pt>
                <c:pt idx="129">
                  <c:v>1616645.4090559969</c:v>
                </c:pt>
                <c:pt idx="130">
                  <c:v>3762613.7045279983</c:v>
                </c:pt>
                <c:pt idx="131">
                  <c:v>2806732.8522639992</c:v>
                </c:pt>
                <c:pt idx="132">
                  <c:v>2480880.4261320001</c:v>
                </c:pt>
                <c:pt idx="133">
                  <c:v>2387251.213066</c:v>
                </c:pt>
                <c:pt idx="134">
                  <c:v>3229752.6065330002</c:v>
                </c:pt>
                <c:pt idx="135">
                  <c:v>4010666.3032665001</c:v>
                </c:pt>
                <c:pt idx="136">
                  <c:v>3832816.1516332496</c:v>
                </c:pt>
                <c:pt idx="137">
                  <c:v>3068277.0758166248</c:v>
                </c:pt>
                <c:pt idx="138">
                  <c:v>2633177.5379083124</c:v>
                </c:pt>
                <c:pt idx="139">
                  <c:v>3099531.768954156</c:v>
                </c:pt>
                <c:pt idx="140">
                  <c:v>3122618.884477078</c:v>
                </c:pt>
                <c:pt idx="141">
                  <c:v>4700190.4422385395</c:v>
                </c:pt>
                <c:pt idx="142">
                  <c:v>4242187.2211192697</c:v>
                </c:pt>
                <c:pt idx="143">
                  <c:v>2630962.6105596349</c:v>
                </c:pt>
                <c:pt idx="144">
                  <c:v>2063757.3052798174</c:v>
                </c:pt>
                <c:pt idx="145">
                  <c:v>2041784.6526399087</c:v>
                </c:pt>
                <c:pt idx="146">
                  <c:v>2838755.3263199544</c:v>
                </c:pt>
                <c:pt idx="147">
                  <c:v>2729877.6631599772</c:v>
                </c:pt>
                <c:pt idx="148">
                  <c:v>2527156.8315799888</c:v>
                </c:pt>
                <c:pt idx="149">
                  <c:v>2047260.4157899944</c:v>
                </c:pt>
                <c:pt idx="150">
                  <c:v>2042762.2078949972</c:v>
                </c:pt>
                <c:pt idx="151">
                  <c:v>1874497.1039474988</c:v>
                </c:pt>
              </c:numCache>
            </c:numRef>
          </c:val>
          <c:smooth val="0"/>
          <c:extLst>
            <c:ext xmlns:c16="http://schemas.microsoft.com/office/drawing/2014/chart" uri="{C3380CC4-5D6E-409C-BE32-E72D297353CC}">
              <c16:uniqueId val="{00000001-2140-4F87-9736-FDE4168E3B6A}"/>
            </c:ext>
          </c:extLst>
        </c:ser>
        <c:dLbls>
          <c:showLegendKey val="0"/>
          <c:showVal val="0"/>
          <c:showCatName val="0"/>
          <c:showSerName val="0"/>
          <c:showPercent val="0"/>
          <c:showBubbleSize val="0"/>
        </c:dLbls>
        <c:marker val="1"/>
        <c:smooth val="0"/>
        <c:axId val="548501840"/>
        <c:axId val="548504720"/>
      </c:lineChart>
      <c:catAx>
        <c:axId val="5485018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8504720"/>
        <c:crosses val="autoZero"/>
        <c:auto val="1"/>
        <c:lblAlgn val="ctr"/>
        <c:lblOffset val="100"/>
        <c:noMultiLvlLbl val="0"/>
      </c:catAx>
      <c:valAx>
        <c:axId val="54850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850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Influencers Advertising Carry-Over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areaChart>
        <c:grouping val="standard"/>
        <c:varyColors val="0"/>
        <c:ser>
          <c:idx val="0"/>
          <c:order val="0"/>
          <c:tx>
            <c:strRef>
              <c:f>'4.Decay Transformation'!$K$15</c:f>
              <c:strCache>
                <c:ptCount val="1"/>
                <c:pt idx="0">
                  <c:v>Influencers_Views</c:v>
                </c:pt>
              </c:strCache>
            </c:strRef>
          </c:tx>
          <c:spPr>
            <a:solidFill>
              <a:schemeClr val="accent1"/>
            </a:solidFill>
            <a:ln>
              <a:noFill/>
            </a:ln>
            <a:effectLst/>
          </c:spPr>
          <c:val>
            <c:numRef>
              <c:f>'4.Decay Transformation'!$K$16:$K$167</c:f>
              <c:numCache>
                <c:formatCode>General</c:formatCode>
                <c:ptCount val="152"/>
                <c:pt idx="0">
                  <c:v>0</c:v>
                </c:pt>
                <c:pt idx="1">
                  <c:v>697.99999999999989</c:v>
                </c:pt>
                <c:pt idx="2">
                  <c:v>353.00000000000006</c:v>
                </c:pt>
                <c:pt idx="3">
                  <c:v>58</c:v>
                </c:pt>
                <c:pt idx="4">
                  <c:v>88</c:v>
                </c:pt>
                <c:pt idx="5">
                  <c:v>23.999999999999996</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697.99999999999989</c:v>
                </c:pt>
                <c:pt idx="48">
                  <c:v>353.00000000000006</c:v>
                </c:pt>
                <c:pt idx="49">
                  <c:v>58</c:v>
                </c:pt>
                <c:pt idx="50">
                  <c:v>88</c:v>
                </c:pt>
                <c:pt idx="51">
                  <c:v>23.999999999999996</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18</c:v>
                </c:pt>
                <c:pt idx="85">
                  <c:v>0</c:v>
                </c:pt>
                <c:pt idx="86">
                  <c:v>0</c:v>
                </c:pt>
                <c:pt idx="87">
                  <c:v>0</c:v>
                </c:pt>
                <c:pt idx="88">
                  <c:v>0</c:v>
                </c:pt>
                <c:pt idx="89">
                  <c:v>0</c:v>
                </c:pt>
                <c:pt idx="90">
                  <c:v>0</c:v>
                </c:pt>
                <c:pt idx="91">
                  <c:v>0</c:v>
                </c:pt>
                <c:pt idx="92">
                  <c:v>0</c:v>
                </c:pt>
                <c:pt idx="93">
                  <c:v>15.999999999999996</c:v>
                </c:pt>
                <c:pt idx="94">
                  <c:v>0</c:v>
                </c:pt>
                <c:pt idx="95">
                  <c:v>0</c:v>
                </c:pt>
                <c:pt idx="96">
                  <c:v>11</c:v>
                </c:pt>
                <c:pt idx="97">
                  <c:v>0</c:v>
                </c:pt>
                <c:pt idx="98">
                  <c:v>0</c:v>
                </c:pt>
                <c:pt idx="99">
                  <c:v>0</c:v>
                </c:pt>
                <c:pt idx="100">
                  <c:v>0</c:v>
                </c:pt>
                <c:pt idx="101">
                  <c:v>0</c:v>
                </c:pt>
                <c:pt idx="102">
                  <c:v>19.000000000000004</c:v>
                </c:pt>
                <c:pt idx="103">
                  <c:v>0</c:v>
                </c:pt>
                <c:pt idx="104">
                  <c:v>0</c:v>
                </c:pt>
                <c:pt idx="105">
                  <c:v>11.999999999999998</c:v>
                </c:pt>
                <c:pt idx="106">
                  <c:v>0</c:v>
                </c:pt>
                <c:pt idx="107">
                  <c:v>0</c:v>
                </c:pt>
                <c:pt idx="108">
                  <c:v>697.99999999999989</c:v>
                </c:pt>
                <c:pt idx="109">
                  <c:v>353.00000000000006</c:v>
                </c:pt>
                <c:pt idx="110">
                  <c:v>58</c:v>
                </c:pt>
                <c:pt idx="111">
                  <c:v>88</c:v>
                </c:pt>
                <c:pt idx="112">
                  <c:v>23.999999999999996</c:v>
                </c:pt>
                <c:pt idx="113">
                  <c:v>35</c:v>
                </c:pt>
                <c:pt idx="114">
                  <c:v>0</c:v>
                </c:pt>
                <c:pt idx="115">
                  <c:v>153</c:v>
                </c:pt>
                <c:pt idx="116">
                  <c:v>76.000000000000014</c:v>
                </c:pt>
                <c:pt idx="117">
                  <c:v>453</c:v>
                </c:pt>
                <c:pt idx="118">
                  <c:v>0</c:v>
                </c:pt>
                <c:pt idx="119">
                  <c:v>80</c:v>
                </c:pt>
                <c:pt idx="120">
                  <c:v>10</c:v>
                </c:pt>
                <c:pt idx="121">
                  <c:v>52.000000000000007</c:v>
                </c:pt>
                <c:pt idx="122">
                  <c:v>117.00000000000003</c:v>
                </c:pt>
                <c:pt idx="123">
                  <c:v>29</c:v>
                </c:pt>
                <c:pt idx="124">
                  <c:v>0</c:v>
                </c:pt>
                <c:pt idx="125">
                  <c:v>0</c:v>
                </c:pt>
                <c:pt idx="126">
                  <c:v>0</c:v>
                </c:pt>
                <c:pt idx="127">
                  <c:v>0</c:v>
                </c:pt>
                <c:pt idx="128">
                  <c:v>0</c:v>
                </c:pt>
                <c:pt idx="129">
                  <c:v>20</c:v>
                </c:pt>
                <c:pt idx="130">
                  <c:v>25.000000000000004</c:v>
                </c:pt>
                <c:pt idx="131">
                  <c:v>0</c:v>
                </c:pt>
                <c:pt idx="132">
                  <c:v>0</c:v>
                </c:pt>
                <c:pt idx="133">
                  <c:v>74.999999999999986</c:v>
                </c:pt>
                <c:pt idx="134">
                  <c:v>134.99999999999997</c:v>
                </c:pt>
                <c:pt idx="135">
                  <c:v>0</c:v>
                </c:pt>
                <c:pt idx="136">
                  <c:v>0</c:v>
                </c:pt>
                <c:pt idx="137">
                  <c:v>109</c:v>
                </c:pt>
                <c:pt idx="138">
                  <c:v>138.00000000000003</c:v>
                </c:pt>
                <c:pt idx="139">
                  <c:v>0</c:v>
                </c:pt>
                <c:pt idx="140">
                  <c:v>0</c:v>
                </c:pt>
                <c:pt idx="141">
                  <c:v>0</c:v>
                </c:pt>
                <c:pt idx="142">
                  <c:v>0</c:v>
                </c:pt>
                <c:pt idx="143">
                  <c:v>0</c:v>
                </c:pt>
                <c:pt idx="144">
                  <c:v>0</c:v>
                </c:pt>
                <c:pt idx="145">
                  <c:v>336</c:v>
                </c:pt>
                <c:pt idx="146">
                  <c:v>0</c:v>
                </c:pt>
                <c:pt idx="147">
                  <c:v>0</c:v>
                </c:pt>
                <c:pt idx="148">
                  <c:v>0</c:v>
                </c:pt>
                <c:pt idx="149">
                  <c:v>0</c:v>
                </c:pt>
                <c:pt idx="150">
                  <c:v>88.999999999999986</c:v>
                </c:pt>
                <c:pt idx="151">
                  <c:v>43.000000000000007</c:v>
                </c:pt>
              </c:numCache>
            </c:numRef>
          </c:val>
          <c:extLst>
            <c:ext xmlns:c16="http://schemas.microsoft.com/office/drawing/2014/chart" uri="{C3380CC4-5D6E-409C-BE32-E72D297353CC}">
              <c16:uniqueId val="{00000000-0B69-4CA6-BFE0-1E9F9B8B820A}"/>
            </c:ext>
          </c:extLst>
        </c:ser>
        <c:dLbls>
          <c:showLegendKey val="0"/>
          <c:showVal val="0"/>
          <c:showCatName val="0"/>
          <c:showSerName val="0"/>
          <c:showPercent val="0"/>
          <c:showBubbleSize val="0"/>
        </c:dLbls>
        <c:axId val="590940304"/>
        <c:axId val="590941384"/>
      </c:areaChart>
      <c:lineChart>
        <c:grouping val="standard"/>
        <c:varyColors val="0"/>
        <c:ser>
          <c:idx val="1"/>
          <c:order val="1"/>
          <c:tx>
            <c:strRef>
              <c:f>'4.Decay Transformation'!$L$15</c:f>
              <c:strCache>
                <c:ptCount val="1"/>
                <c:pt idx="0">
                  <c:v>Transformed Influencers_Views</c:v>
                </c:pt>
              </c:strCache>
            </c:strRef>
          </c:tx>
          <c:spPr>
            <a:ln w="28575" cap="rnd">
              <a:solidFill>
                <a:schemeClr val="accent2"/>
              </a:solidFill>
              <a:round/>
            </a:ln>
            <a:effectLst/>
          </c:spPr>
          <c:marker>
            <c:symbol val="none"/>
          </c:marker>
          <c:val>
            <c:numRef>
              <c:f>'4.Decay Transformation'!$L$16:$L$167</c:f>
              <c:numCache>
                <c:formatCode>_-* #\ ##0_-;\-* #\ ##0_-;_-* "-"??_-;_-@_-</c:formatCode>
                <c:ptCount val="152"/>
                <c:pt idx="0">
                  <c:v>0</c:v>
                </c:pt>
                <c:pt idx="1">
                  <c:v>697.99999999999989</c:v>
                </c:pt>
                <c:pt idx="2">
                  <c:v>702</c:v>
                </c:pt>
                <c:pt idx="3">
                  <c:v>409</c:v>
                </c:pt>
                <c:pt idx="4">
                  <c:v>292.5</c:v>
                </c:pt>
                <c:pt idx="5">
                  <c:v>170.25</c:v>
                </c:pt>
                <c:pt idx="6">
                  <c:v>85.125</c:v>
                </c:pt>
                <c:pt idx="7">
                  <c:v>42.5625</c:v>
                </c:pt>
                <c:pt idx="8">
                  <c:v>21.28125</c:v>
                </c:pt>
                <c:pt idx="9">
                  <c:v>10.640625</c:v>
                </c:pt>
                <c:pt idx="10">
                  <c:v>5.3203125</c:v>
                </c:pt>
                <c:pt idx="11">
                  <c:v>2.66015625</c:v>
                </c:pt>
                <c:pt idx="12">
                  <c:v>1.330078125</c:v>
                </c:pt>
                <c:pt idx="13">
                  <c:v>0.6650390625</c:v>
                </c:pt>
                <c:pt idx="14">
                  <c:v>0.33251953125</c:v>
                </c:pt>
                <c:pt idx="15">
                  <c:v>0.166259765625</c:v>
                </c:pt>
                <c:pt idx="16">
                  <c:v>8.31298828125E-2</c:v>
                </c:pt>
                <c:pt idx="17">
                  <c:v>4.156494140625E-2</c:v>
                </c:pt>
                <c:pt idx="18">
                  <c:v>2.0782470703125E-2</c:v>
                </c:pt>
                <c:pt idx="19">
                  <c:v>1.03912353515625E-2</c:v>
                </c:pt>
                <c:pt idx="20">
                  <c:v>5.19561767578125E-3</c:v>
                </c:pt>
                <c:pt idx="21">
                  <c:v>2.597808837890625E-3</c:v>
                </c:pt>
                <c:pt idx="22">
                  <c:v>1.2989044189453125E-3</c:v>
                </c:pt>
                <c:pt idx="23">
                  <c:v>6.4945220947265625E-4</c:v>
                </c:pt>
                <c:pt idx="24">
                  <c:v>3.2472610473632813E-4</c:v>
                </c:pt>
                <c:pt idx="25">
                  <c:v>1.6236305236816406E-4</c:v>
                </c:pt>
                <c:pt idx="26">
                  <c:v>8.1181526184082031E-5</c:v>
                </c:pt>
                <c:pt idx="27">
                  <c:v>4.0590763092041016E-5</c:v>
                </c:pt>
                <c:pt idx="28">
                  <c:v>2.0295381546020508E-5</c:v>
                </c:pt>
                <c:pt idx="29">
                  <c:v>1.0147690773010254E-5</c:v>
                </c:pt>
                <c:pt idx="30">
                  <c:v>5.073845386505127E-6</c:v>
                </c:pt>
                <c:pt idx="31">
                  <c:v>2.5369226932525635E-6</c:v>
                </c:pt>
                <c:pt idx="32">
                  <c:v>1.2684613466262817E-6</c:v>
                </c:pt>
                <c:pt idx="33">
                  <c:v>6.3423067331314087E-7</c:v>
                </c:pt>
                <c:pt idx="34">
                  <c:v>3.1711533665657043E-7</c:v>
                </c:pt>
                <c:pt idx="35">
                  <c:v>1.5855766832828522E-7</c:v>
                </c:pt>
                <c:pt idx="36">
                  <c:v>7.9278834164142609E-8</c:v>
                </c:pt>
                <c:pt idx="37">
                  <c:v>3.9639417082071304E-8</c:v>
                </c:pt>
                <c:pt idx="38">
                  <c:v>1.9819708541035652E-8</c:v>
                </c:pt>
                <c:pt idx="39">
                  <c:v>9.9098542705178261E-9</c:v>
                </c:pt>
                <c:pt idx="40">
                  <c:v>4.954927135258913E-9</c:v>
                </c:pt>
                <c:pt idx="41">
                  <c:v>2.4774635676294565E-9</c:v>
                </c:pt>
                <c:pt idx="42">
                  <c:v>1.2387317838147283E-9</c:v>
                </c:pt>
                <c:pt idx="43">
                  <c:v>6.1936589190736413E-10</c:v>
                </c:pt>
                <c:pt idx="44">
                  <c:v>3.0968294595368207E-10</c:v>
                </c:pt>
                <c:pt idx="45">
                  <c:v>1.5484147297684103E-10</c:v>
                </c:pt>
                <c:pt idx="46">
                  <c:v>7.7420736488420516E-11</c:v>
                </c:pt>
                <c:pt idx="47">
                  <c:v>698.00000000003865</c:v>
                </c:pt>
                <c:pt idx="48">
                  <c:v>702.00000000001933</c:v>
                </c:pt>
                <c:pt idx="49">
                  <c:v>409.00000000000966</c:v>
                </c:pt>
                <c:pt idx="50">
                  <c:v>292.50000000000483</c:v>
                </c:pt>
                <c:pt idx="51">
                  <c:v>170.25000000000242</c:v>
                </c:pt>
                <c:pt idx="52">
                  <c:v>85.125000000001208</c:v>
                </c:pt>
                <c:pt idx="53">
                  <c:v>42.562500000000604</c:v>
                </c:pt>
                <c:pt idx="54">
                  <c:v>21.281250000000302</c:v>
                </c:pt>
                <c:pt idx="55">
                  <c:v>10.640625000000151</c:v>
                </c:pt>
                <c:pt idx="56">
                  <c:v>5.3203125000000755</c:v>
                </c:pt>
                <c:pt idx="57">
                  <c:v>2.6601562500000377</c:v>
                </c:pt>
                <c:pt idx="58">
                  <c:v>1.3300781250000189</c:v>
                </c:pt>
                <c:pt idx="59">
                  <c:v>0.66503906250000944</c:v>
                </c:pt>
                <c:pt idx="60">
                  <c:v>0.33251953125000472</c:v>
                </c:pt>
                <c:pt idx="61">
                  <c:v>0.16625976562500236</c:v>
                </c:pt>
                <c:pt idx="62">
                  <c:v>8.312988281250118E-2</c:v>
                </c:pt>
                <c:pt idx="63">
                  <c:v>4.156494140625059E-2</c:v>
                </c:pt>
                <c:pt idx="64">
                  <c:v>2.0782470703125295E-2</c:v>
                </c:pt>
                <c:pt idx="65">
                  <c:v>1.0391235351562647E-2</c:v>
                </c:pt>
                <c:pt idx="66">
                  <c:v>5.1956176757813237E-3</c:v>
                </c:pt>
                <c:pt idx="67">
                  <c:v>2.5978088378906619E-3</c:v>
                </c:pt>
                <c:pt idx="68">
                  <c:v>1.2989044189453309E-3</c:v>
                </c:pt>
                <c:pt idx="69">
                  <c:v>6.4945220947266547E-4</c:v>
                </c:pt>
                <c:pt idx="70">
                  <c:v>3.2472610473633273E-4</c:v>
                </c:pt>
                <c:pt idx="71">
                  <c:v>1.6236305236816637E-4</c:v>
                </c:pt>
                <c:pt idx="72">
                  <c:v>8.1181526184083183E-5</c:v>
                </c:pt>
                <c:pt idx="73">
                  <c:v>4.0590763092041592E-5</c:v>
                </c:pt>
                <c:pt idx="74">
                  <c:v>2.0295381546020796E-5</c:v>
                </c:pt>
                <c:pt idx="75">
                  <c:v>1.0147690773010398E-5</c:v>
                </c:pt>
                <c:pt idx="76">
                  <c:v>5.073845386505199E-6</c:v>
                </c:pt>
                <c:pt idx="77">
                  <c:v>2.5369226932525995E-6</c:v>
                </c:pt>
                <c:pt idx="78">
                  <c:v>1.2684613466262997E-6</c:v>
                </c:pt>
                <c:pt idx="79">
                  <c:v>6.3423067331314987E-7</c:v>
                </c:pt>
                <c:pt idx="80">
                  <c:v>3.1711533665657493E-7</c:v>
                </c:pt>
                <c:pt idx="81">
                  <c:v>1.5855766832828747E-7</c:v>
                </c:pt>
                <c:pt idx="82">
                  <c:v>7.9278834164143734E-8</c:v>
                </c:pt>
                <c:pt idx="83">
                  <c:v>3.9639417082071867E-8</c:v>
                </c:pt>
                <c:pt idx="84">
                  <c:v>18.000000019819709</c:v>
                </c:pt>
                <c:pt idx="85">
                  <c:v>9.0000000099098543</c:v>
                </c:pt>
                <c:pt idx="86">
                  <c:v>4.5000000049549271</c:v>
                </c:pt>
                <c:pt idx="87">
                  <c:v>2.2500000024774636</c:v>
                </c:pt>
                <c:pt idx="88">
                  <c:v>1.1250000012387318</c:v>
                </c:pt>
                <c:pt idx="89">
                  <c:v>0.56250000061936589</c:v>
                </c:pt>
                <c:pt idx="90">
                  <c:v>0.28125000030968295</c:v>
                </c:pt>
                <c:pt idx="91">
                  <c:v>0.14062500015484147</c:v>
                </c:pt>
                <c:pt idx="92">
                  <c:v>7.0312500077420736E-2</c:v>
                </c:pt>
                <c:pt idx="93">
                  <c:v>16.035156250038707</c:v>
                </c:pt>
                <c:pt idx="94">
                  <c:v>8.0175781250193534</c:v>
                </c:pt>
                <c:pt idx="95">
                  <c:v>4.0087890625096767</c:v>
                </c:pt>
                <c:pt idx="96">
                  <c:v>13.004394531254839</c:v>
                </c:pt>
                <c:pt idx="97">
                  <c:v>6.5021972656274194</c:v>
                </c:pt>
                <c:pt idx="98">
                  <c:v>3.2510986328137097</c:v>
                </c:pt>
                <c:pt idx="99">
                  <c:v>1.6255493164068548</c:v>
                </c:pt>
                <c:pt idx="100">
                  <c:v>0.81277465820342742</c:v>
                </c:pt>
                <c:pt idx="101">
                  <c:v>0.40638732910171371</c:v>
                </c:pt>
                <c:pt idx="102">
                  <c:v>19.203193664550859</c:v>
                </c:pt>
                <c:pt idx="103">
                  <c:v>9.6015968322754297</c:v>
                </c:pt>
                <c:pt idx="104">
                  <c:v>4.8007984161377149</c:v>
                </c:pt>
                <c:pt idx="105">
                  <c:v>14.400399208068855</c:v>
                </c:pt>
                <c:pt idx="106">
                  <c:v>7.2001996040344274</c:v>
                </c:pt>
                <c:pt idx="107">
                  <c:v>3.6000998020172137</c:v>
                </c:pt>
                <c:pt idx="108">
                  <c:v>699.80004990100849</c:v>
                </c:pt>
                <c:pt idx="109">
                  <c:v>702.9000249505043</c:v>
                </c:pt>
                <c:pt idx="110">
                  <c:v>409.45001247525215</c:v>
                </c:pt>
                <c:pt idx="111">
                  <c:v>292.72500623762608</c:v>
                </c:pt>
                <c:pt idx="112">
                  <c:v>170.36250311881304</c:v>
                </c:pt>
                <c:pt idx="113">
                  <c:v>120.18125155940652</c:v>
                </c:pt>
                <c:pt idx="114">
                  <c:v>60.090625779703259</c:v>
                </c:pt>
                <c:pt idx="115">
                  <c:v>183.04531288985163</c:v>
                </c:pt>
                <c:pt idx="116">
                  <c:v>167.52265644492581</c:v>
                </c:pt>
                <c:pt idx="117">
                  <c:v>536.76132822246291</c:v>
                </c:pt>
                <c:pt idx="118">
                  <c:v>268.38066411123145</c:v>
                </c:pt>
                <c:pt idx="119">
                  <c:v>214.19033205561573</c:v>
                </c:pt>
                <c:pt idx="120">
                  <c:v>117.09516602780786</c:v>
                </c:pt>
                <c:pt idx="121">
                  <c:v>110.54758301390393</c:v>
                </c:pt>
                <c:pt idx="122">
                  <c:v>172.27379150695199</c:v>
                </c:pt>
                <c:pt idx="123">
                  <c:v>115.136895753476</c:v>
                </c:pt>
                <c:pt idx="124">
                  <c:v>57.568447876737999</c:v>
                </c:pt>
                <c:pt idx="125">
                  <c:v>28.784223938368999</c:v>
                </c:pt>
                <c:pt idx="126">
                  <c:v>14.3921119691845</c:v>
                </c:pt>
                <c:pt idx="127">
                  <c:v>7.1960559845922498</c:v>
                </c:pt>
                <c:pt idx="128">
                  <c:v>3.5980279922961249</c:v>
                </c:pt>
                <c:pt idx="129">
                  <c:v>21.799013996148062</c:v>
                </c:pt>
                <c:pt idx="130">
                  <c:v>35.899506998074031</c:v>
                </c:pt>
                <c:pt idx="131">
                  <c:v>17.949753499037016</c:v>
                </c:pt>
                <c:pt idx="132">
                  <c:v>8.9748767495185078</c:v>
                </c:pt>
                <c:pt idx="133">
                  <c:v>79.487438374759236</c:v>
                </c:pt>
                <c:pt idx="134">
                  <c:v>174.74371918737958</c:v>
                </c:pt>
                <c:pt idx="135">
                  <c:v>87.371859593689791</c:v>
                </c:pt>
                <c:pt idx="136">
                  <c:v>43.685929796844896</c:v>
                </c:pt>
                <c:pt idx="137">
                  <c:v>130.84296489842245</c:v>
                </c:pt>
                <c:pt idx="138">
                  <c:v>203.42148244921125</c:v>
                </c:pt>
                <c:pt idx="139">
                  <c:v>101.71074122460563</c:v>
                </c:pt>
                <c:pt idx="140">
                  <c:v>50.855370612302814</c:v>
                </c:pt>
                <c:pt idx="141">
                  <c:v>25.427685306151407</c:v>
                </c:pt>
                <c:pt idx="142">
                  <c:v>12.713842653075703</c:v>
                </c:pt>
                <c:pt idx="143">
                  <c:v>6.3569213265378517</c:v>
                </c:pt>
                <c:pt idx="144">
                  <c:v>3.1784606632689258</c:v>
                </c:pt>
                <c:pt idx="145">
                  <c:v>337.58923033163444</c:v>
                </c:pt>
                <c:pt idx="146">
                  <c:v>168.79461516581722</c:v>
                </c:pt>
                <c:pt idx="147">
                  <c:v>84.39730758290861</c:v>
                </c:pt>
                <c:pt idx="148">
                  <c:v>42.198653791454305</c:v>
                </c:pt>
                <c:pt idx="149">
                  <c:v>21.099326895727152</c:v>
                </c:pt>
                <c:pt idx="150">
                  <c:v>99.549663447863566</c:v>
                </c:pt>
                <c:pt idx="151">
                  <c:v>92.774831723931783</c:v>
                </c:pt>
              </c:numCache>
            </c:numRef>
          </c:val>
          <c:smooth val="0"/>
          <c:extLst>
            <c:ext xmlns:c16="http://schemas.microsoft.com/office/drawing/2014/chart" uri="{C3380CC4-5D6E-409C-BE32-E72D297353CC}">
              <c16:uniqueId val="{00000001-0B69-4CA6-BFE0-1E9F9B8B820A}"/>
            </c:ext>
          </c:extLst>
        </c:ser>
        <c:dLbls>
          <c:showLegendKey val="0"/>
          <c:showVal val="0"/>
          <c:showCatName val="0"/>
          <c:showSerName val="0"/>
          <c:showPercent val="0"/>
          <c:showBubbleSize val="0"/>
        </c:dLbls>
        <c:marker val="1"/>
        <c:smooth val="0"/>
        <c:axId val="590940304"/>
        <c:axId val="590941384"/>
      </c:lineChart>
      <c:catAx>
        <c:axId val="590940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90941384"/>
        <c:crosses val="autoZero"/>
        <c:auto val="1"/>
        <c:lblAlgn val="ctr"/>
        <c:lblOffset val="100"/>
        <c:noMultiLvlLbl val="0"/>
      </c:catAx>
      <c:valAx>
        <c:axId val="59094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9094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YouTube Different Decay Transformation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areaChart>
        <c:grouping val="standard"/>
        <c:varyColors val="0"/>
        <c:ser>
          <c:idx val="0"/>
          <c:order val="0"/>
          <c:tx>
            <c:strRef>
              <c:f>'Youtube Decay Transformation'!$B$17</c:f>
              <c:strCache>
                <c:ptCount val="1"/>
                <c:pt idx="0">
                  <c:v>YouTube_Impressions</c:v>
                </c:pt>
              </c:strCache>
            </c:strRef>
          </c:tx>
          <c:spPr>
            <a:solidFill>
              <a:schemeClr val="accent1"/>
            </a:solidFill>
            <a:ln>
              <a:noFill/>
            </a:ln>
            <a:effectLst/>
          </c:spPr>
          <c:cat>
            <c:numRef>
              <c:f>'Youtube Decay Transformation'!$A$18:$A$169</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'Youtube Decay Transformation'!$B$18:$B$169</c:f>
              <c:numCache>
                <c:formatCode>General</c:formatCode>
                <c:ptCount val="152"/>
                <c:pt idx="0">
                  <c:v>1951.0000000000002</c:v>
                </c:pt>
                <c:pt idx="1">
                  <c:v>1914.0000000000005</c:v>
                </c:pt>
                <c:pt idx="2">
                  <c:v>4801.0000000000009</c:v>
                </c:pt>
                <c:pt idx="3">
                  <c:v>5925</c:v>
                </c:pt>
                <c:pt idx="4">
                  <c:v>13061</c:v>
                </c:pt>
                <c:pt idx="5">
                  <c:v>11349.999999999998</c:v>
                </c:pt>
                <c:pt idx="6">
                  <c:v>10644.000000000002</c:v>
                </c:pt>
                <c:pt idx="7">
                  <c:v>28236.999999999996</c:v>
                </c:pt>
                <c:pt idx="8">
                  <c:v>9541</c:v>
                </c:pt>
                <c:pt idx="9">
                  <c:v>6426</c:v>
                </c:pt>
                <c:pt idx="10">
                  <c:v>6365.0000000000009</c:v>
                </c:pt>
                <c:pt idx="11">
                  <c:v>6050.0000000000009</c:v>
                </c:pt>
                <c:pt idx="12">
                  <c:v>5548</c:v>
                </c:pt>
                <c:pt idx="13">
                  <c:v>4865</c:v>
                </c:pt>
                <c:pt idx="14">
                  <c:v>5663.9999999999991</c:v>
                </c:pt>
                <c:pt idx="15">
                  <c:v>5275.9999999999991</c:v>
                </c:pt>
                <c:pt idx="16">
                  <c:v>4878.0000000000009</c:v>
                </c:pt>
                <c:pt idx="17">
                  <c:v>5210.0000000000009</c:v>
                </c:pt>
                <c:pt idx="18">
                  <c:v>4918.9999999999991</c:v>
                </c:pt>
                <c:pt idx="19">
                  <c:v>4773.0000000000009</c:v>
                </c:pt>
                <c:pt idx="20">
                  <c:v>5191.9999999999991</c:v>
                </c:pt>
                <c:pt idx="21">
                  <c:v>5037.9999999999991</c:v>
                </c:pt>
                <c:pt idx="22">
                  <c:v>3990.9999999999991</c:v>
                </c:pt>
                <c:pt idx="23">
                  <c:v>4245</c:v>
                </c:pt>
                <c:pt idx="24">
                  <c:v>2586.0000000000005</c:v>
                </c:pt>
                <c:pt idx="25">
                  <c:v>3846.9999999999995</c:v>
                </c:pt>
                <c:pt idx="26">
                  <c:v>4893</c:v>
                </c:pt>
                <c:pt idx="27">
                  <c:v>5691</c:v>
                </c:pt>
                <c:pt idx="28">
                  <c:v>4603</c:v>
                </c:pt>
                <c:pt idx="29">
                  <c:v>3230.9999999999995</c:v>
                </c:pt>
                <c:pt idx="30">
                  <c:v>4023</c:v>
                </c:pt>
                <c:pt idx="31">
                  <c:v>3689</c:v>
                </c:pt>
                <c:pt idx="32">
                  <c:v>4375</c:v>
                </c:pt>
                <c:pt idx="33">
                  <c:v>4060.9999999999991</c:v>
                </c:pt>
                <c:pt idx="34">
                  <c:v>3780</c:v>
                </c:pt>
                <c:pt idx="35">
                  <c:v>4072</c:v>
                </c:pt>
                <c:pt idx="36">
                  <c:v>3321.9999999999995</c:v>
                </c:pt>
                <c:pt idx="37">
                  <c:v>2308</c:v>
                </c:pt>
                <c:pt idx="38">
                  <c:v>3085.9999999999995</c:v>
                </c:pt>
                <c:pt idx="39">
                  <c:v>2338</c:v>
                </c:pt>
                <c:pt idx="40">
                  <c:v>3162</c:v>
                </c:pt>
                <c:pt idx="41">
                  <c:v>3628</c:v>
                </c:pt>
                <c:pt idx="42">
                  <c:v>4251</c:v>
                </c:pt>
                <c:pt idx="43">
                  <c:v>5018.0000000000009</c:v>
                </c:pt>
                <c:pt idx="44">
                  <c:v>5880.9999999999991</c:v>
                </c:pt>
                <c:pt idx="45">
                  <c:v>4452.9999999999991</c:v>
                </c:pt>
                <c:pt idx="46">
                  <c:v>3526</c:v>
                </c:pt>
                <c:pt idx="47">
                  <c:v>3727.0000000000005</c:v>
                </c:pt>
                <c:pt idx="48">
                  <c:v>2887.0000000000005</c:v>
                </c:pt>
                <c:pt idx="49">
                  <c:v>3346</c:v>
                </c:pt>
                <c:pt idx="50">
                  <c:v>5022</c:v>
                </c:pt>
                <c:pt idx="51">
                  <c:v>4709</c:v>
                </c:pt>
                <c:pt idx="52">
                  <c:v>4305.9999999999991</c:v>
                </c:pt>
                <c:pt idx="53">
                  <c:v>4403</c:v>
                </c:pt>
                <c:pt idx="54">
                  <c:v>4457</c:v>
                </c:pt>
                <c:pt idx="55">
                  <c:v>4077.9999999999995</c:v>
                </c:pt>
                <c:pt idx="56">
                  <c:v>6395</c:v>
                </c:pt>
                <c:pt idx="57">
                  <c:v>4772</c:v>
                </c:pt>
                <c:pt idx="58">
                  <c:v>4146</c:v>
                </c:pt>
                <c:pt idx="59">
                  <c:v>4195</c:v>
                </c:pt>
                <c:pt idx="60">
                  <c:v>4858.9999999999991</c:v>
                </c:pt>
                <c:pt idx="61">
                  <c:v>3354.0000000000005</c:v>
                </c:pt>
                <c:pt idx="62">
                  <c:v>3650.0000000000005</c:v>
                </c:pt>
                <c:pt idx="63">
                  <c:v>3723.0000000000009</c:v>
                </c:pt>
                <c:pt idx="64">
                  <c:v>3734.0000000000005</c:v>
                </c:pt>
                <c:pt idx="65">
                  <c:v>4380</c:v>
                </c:pt>
                <c:pt idx="66">
                  <c:v>3132.0000000000005</c:v>
                </c:pt>
                <c:pt idx="67">
                  <c:v>4431.9999999999991</c:v>
                </c:pt>
                <c:pt idx="68">
                  <c:v>4060.9999999999991</c:v>
                </c:pt>
                <c:pt idx="69">
                  <c:v>4073.0000000000009</c:v>
                </c:pt>
                <c:pt idx="70">
                  <c:v>3419.9999999999995</c:v>
                </c:pt>
                <c:pt idx="71">
                  <c:v>6024</c:v>
                </c:pt>
                <c:pt idx="72">
                  <c:v>7600.0000000000018</c:v>
                </c:pt>
                <c:pt idx="73">
                  <c:v>6024</c:v>
                </c:pt>
                <c:pt idx="74">
                  <c:v>3745</c:v>
                </c:pt>
                <c:pt idx="75">
                  <c:v>4939</c:v>
                </c:pt>
                <c:pt idx="76">
                  <c:v>4629</c:v>
                </c:pt>
                <c:pt idx="77">
                  <c:v>3347.0000000000005</c:v>
                </c:pt>
                <c:pt idx="78">
                  <c:v>3571.0000000000005</c:v>
                </c:pt>
                <c:pt idx="79">
                  <c:v>3341</c:v>
                </c:pt>
                <c:pt idx="80">
                  <c:v>9759.9999999999982</c:v>
                </c:pt>
                <c:pt idx="81">
                  <c:v>29764.999999999993</c:v>
                </c:pt>
                <c:pt idx="82">
                  <c:v>6836.9999999999991</c:v>
                </c:pt>
                <c:pt idx="83">
                  <c:v>3951.9999999999995</c:v>
                </c:pt>
                <c:pt idx="84">
                  <c:v>3871</c:v>
                </c:pt>
                <c:pt idx="85">
                  <c:v>4396.9999999999991</c:v>
                </c:pt>
                <c:pt idx="86">
                  <c:v>3922</c:v>
                </c:pt>
                <c:pt idx="87">
                  <c:v>3281.9999999999995</c:v>
                </c:pt>
                <c:pt idx="88">
                  <c:v>3454.9999999999995</c:v>
                </c:pt>
                <c:pt idx="89">
                  <c:v>3195.0000000000005</c:v>
                </c:pt>
                <c:pt idx="90">
                  <c:v>3577</c:v>
                </c:pt>
                <c:pt idx="91">
                  <c:v>3349.0000000000005</c:v>
                </c:pt>
                <c:pt idx="92">
                  <c:v>3510.0000000000005</c:v>
                </c:pt>
                <c:pt idx="93">
                  <c:v>2616.9999999999995</c:v>
                </c:pt>
                <c:pt idx="94">
                  <c:v>3421</c:v>
                </c:pt>
                <c:pt idx="95">
                  <c:v>3786.0000000000009</c:v>
                </c:pt>
                <c:pt idx="96">
                  <c:v>1988</c:v>
                </c:pt>
                <c:pt idx="97">
                  <c:v>1917</c:v>
                </c:pt>
                <c:pt idx="98">
                  <c:v>1772.9999999999998</c:v>
                </c:pt>
                <c:pt idx="99">
                  <c:v>1791</c:v>
                </c:pt>
                <c:pt idx="100">
                  <c:v>1617</c:v>
                </c:pt>
                <c:pt idx="101">
                  <c:v>1440.0000000000002</c:v>
                </c:pt>
                <c:pt idx="102">
                  <c:v>1542.9999999999998</c:v>
                </c:pt>
                <c:pt idx="103">
                  <c:v>2787.0000000000005</c:v>
                </c:pt>
                <c:pt idx="104">
                  <c:v>6351.0000000000009</c:v>
                </c:pt>
                <c:pt idx="105">
                  <c:v>9429</c:v>
                </c:pt>
                <c:pt idx="106">
                  <c:v>9332</c:v>
                </c:pt>
                <c:pt idx="107">
                  <c:v>20557</c:v>
                </c:pt>
                <c:pt idx="108">
                  <c:v>31100.000000000007</c:v>
                </c:pt>
                <c:pt idx="109">
                  <c:v>30422</c:v>
                </c:pt>
                <c:pt idx="110">
                  <c:v>22407</c:v>
                </c:pt>
                <c:pt idx="111">
                  <c:v>20928</c:v>
                </c:pt>
                <c:pt idx="112">
                  <c:v>20051.999999999996</c:v>
                </c:pt>
                <c:pt idx="113">
                  <c:v>7671.0000000000009</c:v>
                </c:pt>
                <c:pt idx="114">
                  <c:v>7237.0000000000009</c:v>
                </c:pt>
                <c:pt idx="115">
                  <c:v>7845.0000000000018</c:v>
                </c:pt>
                <c:pt idx="116">
                  <c:v>6724</c:v>
                </c:pt>
                <c:pt idx="117">
                  <c:v>6701.0000000000009</c:v>
                </c:pt>
                <c:pt idx="118">
                  <c:v>5627.0000000000009</c:v>
                </c:pt>
                <c:pt idx="119">
                  <c:v>5089.9999999999991</c:v>
                </c:pt>
                <c:pt idx="120">
                  <c:v>4175</c:v>
                </c:pt>
                <c:pt idx="121">
                  <c:v>6649.0000000000009</c:v>
                </c:pt>
                <c:pt idx="122">
                  <c:v>5326.0000000000009</c:v>
                </c:pt>
                <c:pt idx="123">
                  <c:v>6996</c:v>
                </c:pt>
                <c:pt idx="124">
                  <c:v>5744.9999999999991</c:v>
                </c:pt>
                <c:pt idx="125">
                  <c:v>9038</c:v>
                </c:pt>
                <c:pt idx="126">
                  <c:v>6922.0000000000009</c:v>
                </c:pt>
                <c:pt idx="127">
                  <c:v>3808</c:v>
                </c:pt>
                <c:pt idx="128">
                  <c:v>7979.0000000000009</c:v>
                </c:pt>
                <c:pt idx="129">
                  <c:v>5096</c:v>
                </c:pt>
                <c:pt idx="130">
                  <c:v>9976.9999999999982</c:v>
                </c:pt>
                <c:pt idx="131">
                  <c:v>12279.999999999998</c:v>
                </c:pt>
                <c:pt idx="132">
                  <c:v>27889.000000000004</c:v>
                </c:pt>
                <c:pt idx="133">
                  <c:v>9097</c:v>
                </c:pt>
                <c:pt idx="134">
                  <c:v>11044.000000000002</c:v>
                </c:pt>
                <c:pt idx="135">
                  <c:v>6899</c:v>
                </c:pt>
                <c:pt idx="136">
                  <c:v>9131</c:v>
                </c:pt>
                <c:pt idx="137">
                  <c:v>7101</c:v>
                </c:pt>
                <c:pt idx="138">
                  <c:v>5807</c:v>
                </c:pt>
                <c:pt idx="139">
                  <c:v>5180.9999999999991</c:v>
                </c:pt>
                <c:pt idx="140">
                  <c:v>5331</c:v>
                </c:pt>
                <c:pt idx="141">
                  <c:v>5324.9999999999991</c:v>
                </c:pt>
                <c:pt idx="142">
                  <c:v>3491</c:v>
                </c:pt>
                <c:pt idx="143">
                  <c:v>8754</c:v>
                </c:pt>
                <c:pt idx="144">
                  <c:v>3933.0000000000009</c:v>
                </c:pt>
                <c:pt idx="145">
                  <c:v>4188</c:v>
                </c:pt>
                <c:pt idx="146">
                  <c:v>5093.9999999999991</c:v>
                </c:pt>
                <c:pt idx="147">
                  <c:v>3258.0000000000005</c:v>
                </c:pt>
                <c:pt idx="148">
                  <c:v>6443</c:v>
                </c:pt>
                <c:pt idx="149">
                  <c:v>5687</c:v>
                </c:pt>
                <c:pt idx="150">
                  <c:v>5399.0000000000009</c:v>
                </c:pt>
                <c:pt idx="151">
                  <c:v>7021.9999999999991</c:v>
                </c:pt>
              </c:numCache>
            </c:numRef>
          </c:val>
          <c:extLst>
            <c:ext xmlns:c16="http://schemas.microsoft.com/office/drawing/2014/chart" uri="{C3380CC4-5D6E-409C-BE32-E72D297353CC}">
              <c16:uniqueId val="{00000000-F3BD-46B8-9833-70123ABB15AE}"/>
            </c:ext>
          </c:extLst>
        </c:ser>
        <c:dLbls>
          <c:showLegendKey val="0"/>
          <c:showVal val="0"/>
          <c:showCatName val="0"/>
          <c:showSerName val="0"/>
          <c:showPercent val="0"/>
          <c:showBubbleSize val="0"/>
        </c:dLbls>
        <c:axId val="1041966416"/>
        <c:axId val="1041977232"/>
      </c:areaChart>
      <c:lineChart>
        <c:grouping val="standard"/>
        <c:varyColors val="0"/>
        <c:ser>
          <c:idx val="1"/>
          <c:order val="1"/>
          <c:tx>
            <c:strRef>
              <c:f>'Youtube Decay Transformation'!$G$17</c:f>
              <c:strCache>
                <c:ptCount val="1"/>
                <c:pt idx="0">
                  <c:v>YouTube_Impressions D0.5</c:v>
                </c:pt>
              </c:strCache>
            </c:strRef>
          </c:tx>
          <c:spPr>
            <a:ln w="28575" cap="rnd">
              <a:solidFill>
                <a:schemeClr val="accent2"/>
              </a:solidFill>
              <a:round/>
            </a:ln>
            <a:effectLst/>
          </c:spPr>
          <c:marker>
            <c:symbol val="none"/>
          </c:marker>
          <c:cat>
            <c:numRef>
              <c:f>'Youtube Decay Transformation'!$A$18:$A$169</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'Youtube Decay Transformation'!$G$18:$G$169</c:f>
              <c:numCache>
                <c:formatCode>General</c:formatCode>
                <c:ptCount val="152"/>
                <c:pt idx="0">
                  <c:v>1951.0000000000002</c:v>
                </c:pt>
                <c:pt idx="1">
                  <c:v>2889.5000000000005</c:v>
                </c:pt>
                <c:pt idx="2">
                  <c:v>6245.7500000000009</c:v>
                </c:pt>
                <c:pt idx="3">
                  <c:v>9047.875</c:v>
                </c:pt>
                <c:pt idx="4">
                  <c:v>17584.9375</c:v>
                </c:pt>
                <c:pt idx="5">
                  <c:v>20142.46875</c:v>
                </c:pt>
                <c:pt idx="6">
                  <c:v>20715.234375</c:v>
                </c:pt>
                <c:pt idx="7">
                  <c:v>38594.6171875</c:v>
                </c:pt>
                <c:pt idx="8">
                  <c:v>28838.30859375</c:v>
                </c:pt>
                <c:pt idx="9">
                  <c:v>20845.154296875</c:v>
                </c:pt>
                <c:pt idx="10">
                  <c:v>16787.5771484375</c:v>
                </c:pt>
                <c:pt idx="11">
                  <c:v>14443.78857421875</c:v>
                </c:pt>
                <c:pt idx="12">
                  <c:v>12769.894287109375</c:v>
                </c:pt>
                <c:pt idx="13">
                  <c:v>11249.947143554688</c:v>
                </c:pt>
                <c:pt idx="14">
                  <c:v>11288.973571777344</c:v>
                </c:pt>
                <c:pt idx="15">
                  <c:v>10920.486785888672</c:v>
                </c:pt>
                <c:pt idx="16">
                  <c:v>10338.243392944336</c:v>
                </c:pt>
                <c:pt idx="17">
                  <c:v>10379.121696472168</c:v>
                </c:pt>
                <c:pt idx="18">
                  <c:v>10108.560848236084</c:v>
                </c:pt>
                <c:pt idx="19">
                  <c:v>9827.280424118042</c:v>
                </c:pt>
                <c:pt idx="20">
                  <c:v>10105.640212059021</c:v>
                </c:pt>
                <c:pt idx="21">
                  <c:v>10090.82010602951</c:v>
                </c:pt>
                <c:pt idx="22">
                  <c:v>9036.4100530147552</c:v>
                </c:pt>
                <c:pt idx="23">
                  <c:v>8763.2050265073776</c:v>
                </c:pt>
                <c:pt idx="24">
                  <c:v>6967.6025132536888</c:v>
                </c:pt>
                <c:pt idx="25">
                  <c:v>7330.8012566268444</c:v>
                </c:pt>
                <c:pt idx="26">
                  <c:v>8558.4006283134222</c:v>
                </c:pt>
                <c:pt idx="27">
                  <c:v>9970.2003141567111</c:v>
                </c:pt>
                <c:pt idx="28">
                  <c:v>9588.1001570783556</c:v>
                </c:pt>
                <c:pt idx="29">
                  <c:v>8025.0500785391778</c:v>
                </c:pt>
                <c:pt idx="30">
                  <c:v>8035.5250392695889</c:v>
                </c:pt>
                <c:pt idx="31">
                  <c:v>7706.7625196347944</c:v>
                </c:pt>
                <c:pt idx="32">
                  <c:v>8228.3812598173972</c:v>
                </c:pt>
                <c:pt idx="33">
                  <c:v>8175.1906299086977</c:v>
                </c:pt>
                <c:pt idx="34">
                  <c:v>7867.5953149543493</c:v>
                </c:pt>
                <c:pt idx="35">
                  <c:v>8005.7976574771747</c:v>
                </c:pt>
                <c:pt idx="36">
                  <c:v>7324.8988287385873</c:v>
                </c:pt>
                <c:pt idx="37">
                  <c:v>5970.4494143692937</c:v>
                </c:pt>
                <c:pt idx="38">
                  <c:v>6071.2247071846468</c:v>
                </c:pt>
                <c:pt idx="39">
                  <c:v>5373.6123535923234</c:v>
                </c:pt>
                <c:pt idx="40">
                  <c:v>5848.8061767961617</c:v>
                </c:pt>
                <c:pt idx="41">
                  <c:v>6552.4030883980813</c:v>
                </c:pt>
                <c:pt idx="42">
                  <c:v>7527.2015441990407</c:v>
                </c:pt>
                <c:pt idx="43">
                  <c:v>8781.6007720995221</c:v>
                </c:pt>
                <c:pt idx="44">
                  <c:v>10271.800386049759</c:v>
                </c:pt>
                <c:pt idx="45">
                  <c:v>9588.9001930248778</c:v>
                </c:pt>
                <c:pt idx="46">
                  <c:v>8320.4500965124389</c:v>
                </c:pt>
                <c:pt idx="47">
                  <c:v>7887.2250482562195</c:v>
                </c:pt>
                <c:pt idx="48">
                  <c:v>6830.6125241281097</c:v>
                </c:pt>
                <c:pt idx="49">
                  <c:v>6761.3062620640549</c:v>
                </c:pt>
                <c:pt idx="50">
                  <c:v>8402.6531310320279</c:v>
                </c:pt>
                <c:pt idx="51">
                  <c:v>8910.3265655160139</c:v>
                </c:pt>
                <c:pt idx="52">
                  <c:v>8761.163282758007</c:v>
                </c:pt>
                <c:pt idx="53">
                  <c:v>8783.5816413790035</c:v>
                </c:pt>
                <c:pt idx="54">
                  <c:v>8848.7908206895008</c:v>
                </c:pt>
                <c:pt idx="55">
                  <c:v>8502.3954103447504</c:v>
                </c:pt>
                <c:pt idx="56">
                  <c:v>10646.197705172375</c:v>
                </c:pt>
                <c:pt idx="57">
                  <c:v>10095.098852586187</c:v>
                </c:pt>
                <c:pt idx="58">
                  <c:v>9193.5494262930933</c:v>
                </c:pt>
                <c:pt idx="59">
                  <c:v>8791.7747131465476</c:v>
                </c:pt>
                <c:pt idx="60">
                  <c:v>9254.887356573272</c:v>
                </c:pt>
                <c:pt idx="61">
                  <c:v>7981.443678286636</c:v>
                </c:pt>
                <c:pt idx="62">
                  <c:v>7640.721839143318</c:v>
                </c:pt>
                <c:pt idx="63">
                  <c:v>7543.3609195716599</c:v>
                </c:pt>
                <c:pt idx="64">
                  <c:v>7505.68045978583</c:v>
                </c:pt>
                <c:pt idx="65">
                  <c:v>8132.840229892915</c:v>
                </c:pt>
                <c:pt idx="66">
                  <c:v>7198.4201149464579</c:v>
                </c:pt>
                <c:pt idx="67">
                  <c:v>8031.2100574732285</c:v>
                </c:pt>
                <c:pt idx="68">
                  <c:v>8076.6050287366133</c:v>
                </c:pt>
                <c:pt idx="69">
                  <c:v>8111.302514368308</c:v>
                </c:pt>
                <c:pt idx="70">
                  <c:v>7475.651257184154</c:v>
                </c:pt>
                <c:pt idx="71">
                  <c:v>9761.8256285920761</c:v>
                </c:pt>
                <c:pt idx="72">
                  <c:v>12480.91281429604</c:v>
                </c:pt>
                <c:pt idx="73">
                  <c:v>12264.45640714802</c:v>
                </c:pt>
                <c:pt idx="74">
                  <c:v>9877.22820357401</c:v>
                </c:pt>
                <c:pt idx="75">
                  <c:v>9877.614101787005</c:v>
                </c:pt>
                <c:pt idx="76">
                  <c:v>9567.8070508935016</c:v>
                </c:pt>
                <c:pt idx="77">
                  <c:v>8130.9035254467508</c:v>
                </c:pt>
                <c:pt idx="78">
                  <c:v>7636.4517627233763</c:v>
                </c:pt>
                <c:pt idx="79">
                  <c:v>7159.2258813616882</c:v>
                </c:pt>
                <c:pt idx="80">
                  <c:v>13339.612940680843</c:v>
                </c:pt>
                <c:pt idx="81">
                  <c:v>36434.806470340416</c:v>
                </c:pt>
                <c:pt idx="82">
                  <c:v>25054.403235170208</c:v>
                </c:pt>
                <c:pt idx="83">
                  <c:v>16479.201617585102</c:v>
                </c:pt>
                <c:pt idx="84">
                  <c:v>12110.600808792551</c:v>
                </c:pt>
                <c:pt idx="85">
                  <c:v>10452.300404396276</c:v>
                </c:pt>
                <c:pt idx="86">
                  <c:v>9148.1502021981378</c:v>
                </c:pt>
                <c:pt idx="87">
                  <c:v>7856.075101099068</c:v>
                </c:pt>
                <c:pt idx="88">
                  <c:v>7383.037550549534</c:v>
                </c:pt>
                <c:pt idx="89">
                  <c:v>6886.5187752747679</c:v>
                </c:pt>
                <c:pt idx="90">
                  <c:v>7020.259387637384</c:v>
                </c:pt>
                <c:pt idx="91">
                  <c:v>6859.1296938186924</c:v>
                </c:pt>
                <c:pt idx="92">
                  <c:v>6939.5648469093467</c:v>
                </c:pt>
                <c:pt idx="93">
                  <c:v>6086.7824234546733</c:v>
                </c:pt>
                <c:pt idx="94">
                  <c:v>6464.3912117273367</c:v>
                </c:pt>
                <c:pt idx="95">
                  <c:v>7018.1956058636697</c:v>
                </c:pt>
                <c:pt idx="96">
                  <c:v>5497.0978029318348</c:v>
                </c:pt>
                <c:pt idx="97">
                  <c:v>4665.5489014659179</c:v>
                </c:pt>
                <c:pt idx="98">
                  <c:v>4105.7744507329589</c:v>
                </c:pt>
                <c:pt idx="99">
                  <c:v>3843.8872253664795</c:v>
                </c:pt>
                <c:pt idx="100">
                  <c:v>3538.9436126832397</c:v>
                </c:pt>
                <c:pt idx="101">
                  <c:v>3209.4718063416203</c:v>
                </c:pt>
                <c:pt idx="102">
                  <c:v>3147.7359031708102</c:v>
                </c:pt>
                <c:pt idx="103">
                  <c:v>4360.8679515854055</c:v>
                </c:pt>
                <c:pt idx="104">
                  <c:v>8531.4339757927046</c:v>
                </c:pt>
                <c:pt idx="105">
                  <c:v>13694.716987896352</c:v>
                </c:pt>
                <c:pt idx="106">
                  <c:v>16179.358493948177</c:v>
                </c:pt>
                <c:pt idx="107">
                  <c:v>28646.67924697409</c:v>
                </c:pt>
                <c:pt idx="108">
                  <c:v>45423.339623487052</c:v>
                </c:pt>
                <c:pt idx="109">
                  <c:v>53133.66981174353</c:v>
                </c:pt>
                <c:pt idx="110">
                  <c:v>48973.834905871765</c:v>
                </c:pt>
                <c:pt idx="111">
                  <c:v>45414.917452935886</c:v>
                </c:pt>
                <c:pt idx="112">
                  <c:v>42759.458726467943</c:v>
                </c:pt>
                <c:pt idx="113">
                  <c:v>29050.729363233972</c:v>
                </c:pt>
                <c:pt idx="114">
                  <c:v>21762.364681616986</c:v>
                </c:pt>
                <c:pt idx="115">
                  <c:v>18726.182340808497</c:v>
                </c:pt>
                <c:pt idx="116">
                  <c:v>16087.091170404248</c:v>
                </c:pt>
                <c:pt idx="117">
                  <c:v>14744.545585202126</c:v>
                </c:pt>
                <c:pt idx="118">
                  <c:v>12999.272792601063</c:v>
                </c:pt>
                <c:pt idx="119">
                  <c:v>11589.636396300531</c:v>
                </c:pt>
                <c:pt idx="120">
                  <c:v>9969.8181981502657</c:v>
                </c:pt>
                <c:pt idx="121">
                  <c:v>11633.909099075134</c:v>
                </c:pt>
                <c:pt idx="122">
                  <c:v>11142.954549537568</c:v>
                </c:pt>
                <c:pt idx="123">
                  <c:v>12567.477274768784</c:v>
                </c:pt>
                <c:pt idx="124">
                  <c:v>12028.738637384391</c:v>
                </c:pt>
                <c:pt idx="125">
                  <c:v>15052.369318692196</c:v>
                </c:pt>
                <c:pt idx="126">
                  <c:v>14448.184659346098</c:v>
                </c:pt>
                <c:pt idx="127">
                  <c:v>11032.092329673049</c:v>
                </c:pt>
                <c:pt idx="128">
                  <c:v>13495.046164836525</c:v>
                </c:pt>
                <c:pt idx="129">
                  <c:v>11843.523082418262</c:v>
                </c:pt>
                <c:pt idx="130">
                  <c:v>15898.761541209129</c:v>
                </c:pt>
                <c:pt idx="131">
                  <c:v>20229.380770604563</c:v>
                </c:pt>
                <c:pt idx="132">
                  <c:v>38003.690385302281</c:v>
                </c:pt>
                <c:pt idx="133">
                  <c:v>28098.845192651141</c:v>
                </c:pt>
                <c:pt idx="134">
                  <c:v>25093.422596325574</c:v>
                </c:pt>
                <c:pt idx="135">
                  <c:v>19445.711298162787</c:v>
                </c:pt>
                <c:pt idx="136">
                  <c:v>18853.855649081393</c:v>
                </c:pt>
                <c:pt idx="137">
                  <c:v>16527.927824540697</c:v>
                </c:pt>
                <c:pt idx="138">
                  <c:v>14070.963912270348</c:v>
                </c:pt>
                <c:pt idx="139">
                  <c:v>12216.481956135172</c:v>
                </c:pt>
                <c:pt idx="140">
                  <c:v>11439.240978067586</c:v>
                </c:pt>
                <c:pt idx="141">
                  <c:v>11044.620489033792</c:v>
                </c:pt>
                <c:pt idx="142">
                  <c:v>9013.3102445168952</c:v>
                </c:pt>
                <c:pt idx="143">
                  <c:v>13260.655122258448</c:v>
                </c:pt>
                <c:pt idx="144">
                  <c:v>10563.327561129225</c:v>
                </c:pt>
                <c:pt idx="145">
                  <c:v>9469.6637805646133</c:v>
                </c:pt>
                <c:pt idx="146">
                  <c:v>9828.8318902823048</c:v>
                </c:pt>
                <c:pt idx="147">
                  <c:v>8172.4159451411524</c:v>
                </c:pt>
                <c:pt idx="148">
                  <c:v>10529.207972570577</c:v>
                </c:pt>
                <c:pt idx="149">
                  <c:v>10951.603986285289</c:v>
                </c:pt>
                <c:pt idx="150">
                  <c:v>10874.801993142646</c:v>
                </c:pt>
                <c:pt idx="151">
                  <c:v>12459.400996571323</c:v>
                </c:pt>
              </c:numCache>
            </c:numRef>
          </c:val>
          <c:smooth val="0"/>
          <c:extLst>
            <c:ext xmlns:c16="http://schemas.microsoft.com/office/drawing/2014/chart" uri="{C3380CC4-5D6E-409C-BE32-E72D297353CC}">
              <c16:uniqueId val="{00000001-F3BD-46B8-9833-70123ABB15AE}"/>
            </c:ext>
          </c:extLst>
        </c:ser>
        <c:ser>
          <c:idx val="2"/>
          <c:order val="2"/>
          <c:tx>
            <c:strRef>
              <c:f>'Youtube Decay Transformation'!$J$17</c:f>
              <c:strCache>
                <c:ptCount val="1"/>
                <c:pt idx="0">
                  <c:v>YouTube_Impressions D0.7</c:v>
                </c:pt>
              </c:strCache>
            </c:strRef>
          </c:tx>
          <c:spPr>
            <a:ln w="28575" cap="rnd">
              <a:solidFill>
                <a:schemeClr val="accent3"/>
              </a:solidFill>
              <a:round/>
            </a:ln>
            <a:effectLst/>
          </c:spPr>
          <c:marker>
            <c:symbol val="none"/>
          </c:marker>
          <c:cat>
            <c:numRef>
              <c:f>'Youtube Decay Transformation'!$A$18:$A$169</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'Youtube Decay Transformation'!$J$18:$J$169</c:f>
              <c:numCache>
                <c:formatCode>General</c:formatCode>
                <c:ptCount val="152"/>
                <c:pt idx="0">
                  <c:v>1951.0000000000002</c:v>
                </c:pt>
                <c:pt idx="1">
                  <c:v>2499.3000000000006</c:v>
                </c:pt>
                <c:pt idx="2">
                  <c:v>5550.7900000000009</c:v>
                </c:pt>
                <c:pt idx="3">
                  <c:v>7590.237000000001</c:v>
                </c:pt>
                <c:pt idx="4">
                  <c:v>15338.071100000001</c:v>
                </c:pt>
                <c:pt idx="5">
                  <c:v>15951.421329999999</c:v>
                </c:pt>
                <c:pt idx="6">
                  <c:v>15429.426399000004</c:v>
                </c:pt>
                <c:pt idx="7">
                  <c:v>32865.827919700001</c:v>
                </c:pt>
                <c:pt idx="8">
                  <c:v>19400.74837591</c:v>
                </c:pt>
                <c:pt idx="9">
                  <c:v>12246.224512773002</c:v>
                </c:pt>
                <c:pt idx="10">
                  <c:v>10038.867353831902</c:v>
                </c:pt>
                <c:pt idx="11">
                  <c:v>9061.6602061495723</c:v>
                </c:pt>
                <c:pt idx="12">
                  <c:v>8266.4980618448717</c:v>
                </c:pt>
                <c:pt idx="13">
                  <c:v>7344.9494185534622</c:v>
                </c:pt>
                <c:pt idx="14">
                  <c:v>7867.4848255660381</c:v>
                </c:pt>
                <c:pt idx="15">
                  <c:v>7636.2454476698113</c:v>
                </c:pt>
                <c:pt idx="16">
                  <c:v>7168.8736343009441</c:v>
                </c:pt>
                <c:pt idx="17">
                  <c:v>7360.6620902902851</c:v>
                </c:pt>
                <c:pt idx="18">
                  <c:v>7127.1986270870848</c:v>
                </c:pt>
                <c:pt idx="19">
                  <c:v>6911.1595881261264</c:v>
                </c:pt>
                <c:pt idx="20">
                  <c:v>7265.3478764378378</c:v>
                </c:pt>
                <c:pt idx="21">
                  <c:v>7217.6043629313508</c:v>
                </c:pt>
                <c:pt idx="22">
                  <c:v>6156.2813088794046</c:v>
                </c:pt>
                <c:pt idx="23">
                  <c:v>6091.8843926638219</c:v>
                </c:pt>
                <c:pt idx="24">
                  <c:v>4413.5653177991471</c:v>
                </c:pt>
                <c:pt idx="25">
                  <c:v>5171.0695953397444</c:v>
                </c:pt>
                <c:pt idx="26">
                  <c:v>6444.3208786019241</c:v>
                </c:pt>
                <c:pt idx="27">
                  <c:v>7624.2962635805779</c:v>
                </c:pt>
                <c:pt idx="28">
                  <c:v>6890.2888790741736</c:v>
                </c:pt>
                <c:pt idx="29">
                  <c:v>5298.0866637222516</c:v>
                </c:pt>
                <c:pt idx="30">
                  <c:v>5612.4259991166755</c:v>
                </c:pt>
                <c:pt idx="31">
                  <c:v>5372.7277997350029</c:v>
                </c:pt>
                <c:pt idx="32">
                  <c:v>5986.8183399205009</c:v>
                </c:pt>
                <c:pt idx="33">
                  <c:v>5857.0455019761494</c:v>
                </c:pt>
                <c:pt idx="34">
                  <c:v>5537.1136505928453</c:v>
                </c:pt>
                <c:pt idx="35">
                  <c:v>5733.1340951778539</c:v>
                </c:pt>
                <c:pt idx="36">
                  <c:v>5041.9402285533561</c:v>
                </c:pt>
                <c:pt idx="37">
                  <c:v>3820.5820685660074</c:v>
                </c:pt>
                <c:pt idx="38">
                  <c:v>4232.1746205698018</c:v>
                </c:pt>
                <c:pt idx="39">
                  <c:v>3607.6523861709406</c:v>
                </c:pt>
                <c:pt idx="40">
                  <c:v>4244.2957158512827</c:v>
                </c:pt>
                <c:pt idx="41">
                  <c:v>4901.2887147553847</c:v>
                </c:pt>
                <c:pt idx="42">
                  <c:v>5721.3866144266158</c:v>
                </c:pt>
                <c:pt idx="43">
                  <c:v>6734.4159843279858</c:v>
                </c:pt>
                <c:pt idx="44">
                  <c:v>7901.3247952983947</c:v>
                </c:pt>
                <c:pt idx="45">
                  <c:v>6823.3974385895181</c:v>
                </c:pt>
                <c:pt idx="46">
                  <c:v>5573.0192315768554</c:v>
                </c:pt>
                <c:pt idx="47">
                  <c:v>5398.9057694730573</c:v>
                </c:pt>
                <c:pt idx="48">
                  <c:v>4506.6717308419175</c:v>
                </c:pt>
                <c:pt idx="49">
                  <c:v>4698.0015192525752</c:v>
                </c:pt>
                <c:pt idx="50">
                  <c:v>6431.4004557757726</c:v>
                </c:pt>
                <c:pt idx="51">
                  <c:v>6638.4201367327323</c:v>
                </c:pt>
                <c:pt idx="52">
                  <c:v>6297.5260410198189</c:v>
                </c:pt>
                <c:pt idx="53">
                  <c:v>6292.2578123059457</c:v>
                </c:pt>
                <c:pt idx="54">
                  <c:v>6344.6773436917838</c:v>
                </c:pt>
                <c:pt idx="55">
                  <c:v>5981.4032031075349</c:v>
                </c:pt>
                <c:pt idx="56">
                  <c:v>8189.4209609322606</c:v>
                </c:pt>
                <c:pt idx="57">
                  <c:v>7228.8262882796789</c:v>
                </c:pt>
                <c:pt idx="58">
                  <c:v>6314.6478864839046</c:v>
                </c:pt>
                <c:pt idx="59">
                  <c:v>6089.3943659451716</c:v>
                </c:pt>
                <c:pt idx="60">
                  <c:v>6685.8183097835508</c:v>
                </c:pt>
                <c:pt idx="61">
                  <c:v>5359.7454929350661</c:v>
                </c:pt>
                <c:pt idx="62">
                  <c:v>5257.9236478805205</c:v>
                </c:pt>
                <c:pt idx="63">
                  <c:v>5300.3770943641575</c:v>
                </c:pt>
                <c:pt idx="64">
                  <c:v>5324.1131283092482</c:v>
                </c:pt>
                <c:pt idx="65">
                  <c:v>5977.2339384927745</c:v>
                </c:pt>
                <c:pt idx="66">
                  <c:v>4925.1701815478336</c:v>
                </c:pt>
                <c:pt idx="67">
                  <c:v>5909.5510544643494</c:v>
                </c:pt>
                <c:pt idx="68">
                  <c:v>5833.8653163393046</c:v>
                </c:pt>
                <c:pt idx="69">
                  <c:v>5823.1595949017928</c:v>
                </c:pt>
                <c:pt idx="70">
                  <c:v>5166.9478784705379</c:v>
                </c:pt>
                <c:pt idx="71">
                  <c:v>7574.084363541162</c:v>
                </c:pt>
                <c:pt idx="72">
                  <c:v>9872.2253090623508</c:v>
                </c:pt>
                <c:pt idx="73">
                  <c:v>8985.6675927187061</c:v>
                </c:pt>
                <c:pt idx="74">
                  <c:v>6440.700277815612</c:v>
                </c:pt>
                <c:pt idx="75">
                  <c:v>6871.2100833446839</c:v>
                </c:pt>
                <c:pt idx="76">
                  <c:v>6690.3630250034057</c:v>
                </c:pt>
                <c:pt idx="77">
                  <c:v>5354.1089075010223</c:v>
                </c:pt>
                <c:pt idx="78">
                  <c:v>5177.2326722503076</c:v>
                </c:pt>
                <c:pt idx="79">
                  <c:v>4894.1698016750925</c:v>
                </c:pt>
                <c:pt idx="80">
                  <c:v>11228.250940502527</c:v>
                </c:pt>
                <c:pt idx="81">
                  <c:v>33133.47528215075</c:v>
                </c:pt>
                <c:pt idx="82">
                  <c:v>16777.042584645227</c:v>
                </c:pt>
                <c:pt idx="83">
                  <c:v>8985.1127753935689</c:v>
                </c:pt>
                <c:pt idx="84">
                  <c:v>6566.5338326180708</c:v>
                </c:pt>
                <c:pt idx="85">
                  <c:v>6366.9601497854201</c:v>
                </c:pt>
                <c:pt idx="86">
                  <c:v>5832.0880449356264</c:v>
                </c:pt>
                <c:pt idx="87">
                  <c:v>5031.6264134806879</c:v>
                </c:pt>
                <c:pt idx="88">
                  <c:v>4964.487924044206</c:v>
                </c:pt>
                <c:pt idx="89">
                  <c:v>4684.3463772132627</c:v>
                </c:pt>
                <c:pt idx="90">
                  <c:v>4982.3039131639789</c:v>
                </c:pt>
                <c:pt idx="91">
                  <c:v>4843.6911739491943</c:v>
                </c:pt>
                <c:pt idx="92">
                  <c:v>4963.1073521847593</c:v>
                </c:pt>
                <c:pt idx="93">
                  <c:v>4105.9322056554274</c:v>
                </c:pt>
                <c:pt idx="94">
                  <c:v>4652.779661696628</c:v>
                </c:pt>
                <c:pt idx="95">
                  <c:v>5181.8338985089895</c:v>
                </c:pt>
                <c:pt idx="96">
                  <c:v>3542.5501695526973</c:v>
                </c:pt>
                <c:pt idx="97">
                  <c:v>2979.7650508658094</c:v>
                </c:pt>
                <c:pt idx="98">
                  <c:v>2666.9295152597429</c:v>
                </c:pt>
                <c:pt idx="99">
                  <c:v>2591.0788545779228</c:v>
                </c:pt>
                <c:pt idx="100">
                  <c:v>2394.3236563733772</c:v>
                </c:pt>
                <c:pt idx="101">
                  <c:v>2158.2970969120133</c:v>
                </c:pt>
                <c:pt idx="102">
                  <c:v>2190.4891290736041</c:v>
                </c:pt>
                <c:pt idx="103">
                  <c:v>3444.1467387220819</c:v>
                </c:pt>
                <c:pt idx="104">
                  <c:v>7384.2440216166251</c:v>
                </c:pt>
                <c:pt idx="105">
                  <c:v>11644.273206484988</c:v>
                </c:pt>
                <c:pt idx="106">
                  <c:v>12825.281961945497</c:v>
                </c:pt>
                <c:pt idx="107">
                  <c:v>24404.58458858365</c:v>
                </c:pt>
                <c:pt idx="108">
                  <c:v>38421.375376575103</c:v>
                </c:pt>
                <c:pt idx="109">
                  <c:v>41948.412612972534</c:v>
                </c:pt>
                <c:pt idx="110">
                  <c:v>34991.52378389176</c:v>
                </c:pt>
                <c:pt idx="111">
                  <c:v>31425.457135167529</c:v>
                </c:pt>
                <c:pt idx="112">
                  <c:v>29479.637140550258</c:v>
                </c:pt>
                <c:pt idx="113">
                  <c:v>16514.891142165081</c:v>
                </c:pt>
                <c:pt idx="114">
                  <c:v>12191.467342649525</c:v>
                </c:pt>
                <c:pt idx="115">
                  <c:v>11502.44020279486</c:v>
                </c:pt>
                <c:pt idx="116">
                  <c:v>10174.732060838458</c:v>
                </c:pt>
                <c:pt idx="117">
                  <c:v>9753.4196182515389</c:v>
                </c:pt>
                <c:pt idx="118">
                  <c:v>8553.0258854754629</c:v>
                </c:pt>
                <c:pt idx="119">
                  <c:v>7655.907765642638</c:v>
                </c:pt>
                <c:pt idx="120">
                  <c:v>6471.7723296927916</c:v>
                </c:pt>
                <c:pt idx="121">
                  <c:v>8590.5316989078383</c:v>
                </c:pt>
                <c:pt idx="122">
                  <c:v>7903.1595096723522</c:v>
                </c:pt>
                <c:pt idx="123">
                  <c:v>9366.9478529017069</c:v>
                </c:pt>
                <c:pt idx="124">
                  <c:v>8555.084355870511</c:v>
                </c:pt>
                <c:pt idx="125">
                  <c:v>11604.525306761154</c:v>
                </c:pt>
                <c:pt idx="126">
                  <c:v>10403.357592028347</c:v>
                </c:pt>
                <c:pt idx="127">
                  <c:v>6929.0072776085053</c:v>
                </c:pt>
                <c:pt idx="128">
                  <c:v>10057.702183282552</c:v>
                </c:pt>
                <c:pt idx="129">
                  <c:v>8113.3106549847662</c:v>
                </c:pt>
                <c:pt idx="130">
                  <c:v>12410.993196495428</c:v>
                </c:pt>
                <c:pt idx="131">
                  <c:v>16003.297958948628</c:v>
                </c:pt>
                <c:pt idx="132">
                  <c:v>32689.989387684593</c:v>
                </c:pt>
                <c:pt idx="133">
                  <c:v>18903.996816305378</c:v>
                </c:pt>
                <c:pt idx="134">
                  <c:v>16715.199044891615</c:v>
                </c:pt>
                <c:pt idx="135">
                  <c:v>11913.559713467486</c:v>
                </c:pt>
                <c:pt idx="136">
                  <c:v>12705.067914040246</c:v>
                </c:pt>
                <c:pt idx="137">
                  <c:v>10912.520374212074</c:v>
                </c:pt>
                <c:pt idx="138">
                  <c:v>9080.7561122636216</c:v>
                </c:pt>
                <c:pt idx="139">
                  <c:v>7905.2268336790858</c:v>
                </c:pt>
                <c:pt idx="140">
                  <c:v>7702.5680501037259</c:v>
                </c:pt>
                <c:pt idx="141">
                  <c:v>7635.7704150311174</c:v>
                </c:pt>
                <c:pt idx="142">
                  <c:v>5781.7311245093351</c:v>
                </c:pt>
                <c:pt idx="143">
                  <c:v>10488.519337352802</c:v>
                </c:pt>
                <c:pt idx="144">
                  <c:v>7079.5558012058418</c:v>
                </c:pt>
                <c:pt idx="145">
                  <c:v>6311.8667403617528</c:v>
                </c:pt>
                <c:pt idx="146">
                  <c:v>6987.5600221085251</c:v>
                </c:pt>
                <c:pt idx="147">
                  <c:v>5354.2680066325584</c:v>
                </c:pt>
                <c:pt idx="148">
                  <c:v>8049.2804019897676</c:v>
                </c:pt>
                <c:pt idx="149">
                  <c:v>8101.7841205969307</c:v>
                </c:pt>
                <c:pt idx="150">
                  <c:v>7829.535236179081</c:v>
                </c:pt>
                <c:pt idx="151">
                  <c:v>9370.8605708537234</c:v>
                </c:pt>
              </c:numCache>
            </c:numRef>
          </c:val>
          <c:smooth val="0"/>
          <c:extLst>
            <c:ext xmlns:c16="http://schemas.microsoft.com/office/drawing/2014/chart" uri="{C3380CC4-5D6E-409C-BE32-E72D297353CC}">
              <c16:uniqueId val="{00000002-F3BD-46B8-9833-70123ABB15AE}"/>
            </c:ext>
          </c:extLst>
        </c:ser>
        <c:ser>
          <c:idx val="3"/>
          <c:order val="3"/>
          <c:tx>
            <c:strRef>
              <c:f>'Youtube Decay Transformation'!$M$17</c:f>
              <c:strCache>
                <c:ptCount val="1"/>
                <c:pt idx="0">
                  <c:v>YouTube_Impressions D0.9</c:v>
                </c:pt>
              </c:strCache>
            </c:strRef>
          </c:tx>
          <c:spPr>
            <a:ln w="28575" cap="rnd">
              <a:solidFill>
                <a:schemeClr val="accent4"/>
              </a:solidFill>
              <a:round/>
            </a:ln>
            <a:effectLst/>
          </c:spPr>
          <c:marker>
            <c:symbol val="none"/>
          </c:marker>
          <c:cat>
            <c:numRef>
              <c:f>'Youtube Decay Transformation'!$A$18:$A$169</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'Youtube Decay Transformation'!$M$18:$M$169</c:f>
              <c:numCache>
                <c:formatCode>General</c:formatCode>
                <c:ptCount val="152"/>
                <c:pt idx="0">
                  <c:v>1951.0000000000002</c:v>
                </c:pt>
                <c:pt idx="1">
                  <c:v>2109.1000000000004</c:v>
                </c:pt>
                <c:pt idx="2">
                  <c:v>5011.9100000000008</c:v>
                </c:pt>
                <c:pt idx="3">
                  <c:v>6426.1909999999998</c:v>
                </c:pt>
                <c:pt idx="4">
                  <c:v>13703.6191</c:v>
                </c:pt>
                <c:pt idx="5">
                  <c:v>12720.361909999998</c:v>
                </c:pt>
                <c:pt idx="6">
                  <c:v>11916.036191000001</c:v>
                </c:pt>
                <c:pt idx="7">
                  <c:v>29428.603619099995</c:v>
                </c:pt>
                <c:pt idx="8">
                  <c:v>12483.860361909999</c:v>
                </c:pt>
                <c:pt idx="9">
                  <c:v>7674.3860361909992</c:v>
                </c:pt>
                <c:pt idx="10">
                  <c:v>7132.4386036191008</c:v>
                </c:pt>
                <c:pt idx="11">
                  <c:v>6763.2438603619112</c:v>
                </c:pt>
                <c:pt idx="12">
                  <c:v>6224.3243860361908</c:v>
                </c:pt>
                <c:pt idx="13">
                  <c:v>5487.4324386036187</c:v>
                </c:pt>
                <c:pt idx="14">
                  <c:v>6212.743243860361</c:v>
                </c:pt>
                <c:pt idx="15">
                  <c:v>5897.274324386035</c:v>
                </c:pt>
                <c:pt idx="16">
                  <c:v>5467.7274324386044</c:v>
                </c:pt>
                <c:pt idx="17">
                  <c:v>5756.7727432438614</c:v>
                </c:pt>
                <c:pt idx="18">
                  <c:v>5494.6772743243855</c:v>
                </c:pt>
                <c:pt idx="19">
                  <c:v>5322.4677274324395</c:v>
                </c:pt>
                <c:pt idx="20">
                  <c:v>5724.2467727432431</c:v>
                </c:pt>
                <c:pt idx="21">
                  <c:v>5610.4246772743236</c:v>
                </c:pt>
                <c:pt idx="22">
                  <c:v>4552.0424677274314</c:v>
                </c:pt>
                <c:pt idx="23">
                  <c:v>4700.2042467727433</c:v>
                </c:pt>
                <c:pt idx="24">
                  <c:v>3056.0204246772746</c:v>
                </c:pt>
                <c:pt idx="25">
                  <c:v>4152.6020424677272</c:v>
                </c:pt>
                <c:pt idx="26">
                  <c:v>5308.2602042467724</c:v>
                </c:pt>
                <c:pt idx="27">
                  <c:v>6221.8260204246772</c:v>
                </c:pt>
                <c:pt idx="28">
                  <c:v>5225.1826020424678</c:v>
                </c:pt>
                <c:pt idx="29">
                  <c:v>3753.518260204246</c:v>
                </c:pt>
                <c:pt idx="30">
                  <c:v>4398.3518260204246</c:v>
                </c:pt>
                <c:pt idx="31">
                  <c:v>4128.8351826020426</c:v>
                </c:pt>
                <c:pt idx="32">
                  <c:v>4787.8835182602043</c:v>
                </c:pt>
                <c:pt idx="33">
                  <c:v>4539.7883518260196</c:v>
                </c:pt>
                <c:pt idx="34">
                  <c:v>4233.9788351826019</c:v>
                </c:pt>
                <c:pt idx="35">
                  <c:v>4495.3978835182597</c:v>
                </c:pt>
                <c:pt idx="36">
                  <c:v>3771.5397883518253</c:v>
                </c:pt>
                <c:pt idx="37">
                  <c:v>2685.1539788351824</c:v>
                </c:pt>
                <c:pt idx="38">
                  <c:v>3354.5153978835178</c:v>
                </c:pt>
                <c:pt idx="39">
                  <c:v>2673.4515397883515</c:v>
                </c:pt>
                <c:pt idx="40">
                  <c:v>3429.3451539788352</c:v>
                </c:pt>
                <c:pt idx="41">
                  <c:v>3970.9345153978834</c:v>
                </c:pt>
                <c:pt idx="42">
                  <c:v>4648.0934515397885</c:v>
                </c:pt>
                <c:pt idx="43">
                  <c:v>5482.8093451539798</c:v>
                </c:pt>
                <c:pt idx="44">
                  <c:v>6429.2809345153973</c:v>
                </c:pt>
                <c:pt idx="45">
                  <c:v>5095.9280934515391</c:v>
                </c:pt>
                <c:pt idx="46">
                  <c:v>4035.5928093451539</c:v>
                </c:pt>
                <c:pt idx="47">
                  <c:v>4130.5592809345162</c:v>
                </c:pt>
                <c:pt idx="48">
                  <c:v>3300.0559280934522</c:v>
                </c:pt>
                <c:pt idx="49">
                  <c:v>3676.0055928093452</c:v>
                </c:pt>
                <c:pt idx="50">
                  <c:v>5389.6005592809342</c:v>
                </c:pt>
                <c:pt idx="51">
                  <c:v>5247.9600559280934</c:v>
                </c:pt>
                <c:pt idx="52">
                  <c:v>4830.7960055928088</c:v>
                </c:pt>
                <c:pt idx="53">
                  <c:v>4886.0796005592811</c:v>
                </c:pt>
                <c:pt idx="54">
                  <c:v>4945.6079600559278</c:v>
                </c:pt>
                <c:pt idx="55">
                  <c:v>4572.5607960055922</c:v>
                </c:pt>
                <c:pt idx="56">
                  <c:v>6852.2560796005591</c:v>
                </c:pt>
                <c:pt idx="57">
                  <c:v>5457.2256079600556</c:v>
                </c:pt>
                <c:pt idx="58">
                  <c:v>4691.7225607960054</c:v>
                </c:pt>
                <c:pt idx="59">
                  <c:v>4664.1722560796006</c:v>
                </c:pt>
                <c:pt idx="60">
                  <c:v>5325.4172256079592</c:v>
                </c:pt>
                <c:pt idx="61">
                  <c:v>3886.5417225607962</c:v>
                </c:pt>
                <c:pt idx="62">
                  <c:v>4038.6541722560801</c:v>
                </c:pt>
                <c:pt idx="63">
                  <c:v>4126.8654172256092</c:v>
                </c:pt>
                <c:pt idx="64">
                  <c:v>4146.6865417225617</c:v>
                </c:pt>
                <c:pt idx="65">
                  <c:v>4794.6686541722556</c:v>
                </c:pt>
                <c:pt idx="66">
                  <c:v>3611.466865417226</c:v>
                </c:pt>
                <c:pt idx="67">
                  <c:v>4793.1466865417215</c:v>
                </c:pt>
                <c:pt idx="68">
                  <c:v>4540.3146686541713</c:v>
                </c:pt>
                <c:pt idx="69">
                  <c:v>4527.0314668654182</c:v>
                </c:pt>
                <c:pt idx="70">
                  <c:v>3872.7031466865415</c:v>
                </c:pt>
                <c:pt idx="71">
                  <c:v>6411.2703146686545</c:v>
                </c:pt>
                <c:pt idx="72">
                  <c:v>8241.1270314668673</c:v>
                </c:pt>
                <c:pt idx="73">
                  <c:v>6848.1127031466867</c:v>
                </c:pt>
                <c:pt idx="74">
                  <c:v>4429.8112703146689</c:v>
                </c:pt>
                <c:pt idx="75">
                  <c:v>5381.9811270314667</c:v>
                </c:pt>
                <c:pt idx="76">
                  <c:v>5167.1981127031468</c:v>
                </c:pt>
                <c:pt idx="77">
                  <c:v>3863.7198112703149</c:v>
                </c:pt>
                <c:pt idx="78">
                  <c:v>3957.3719811270321</c:v>
                </c:pt>
                <c:pt idx="79">
                  <c:v>3736.737198112703</c:v>
                </c:pt>
                <c:pt idx="80">
                  <c:v>10133.673719811268</c:v>
                </c:pt>
                <c:pt idx="81">
                  <c:v>30778.36737198112</c:v>
                </c:pt>
                <c:pt idx="82">
                  <c:v>9914.8367371981112</c:v>
                </c:pt>
                <c:pt idx="83">
                  <c:v>4943.4836737198102</c:v>
                </c:pt>
                <c:pt idx="84">
                  <c:v>4365.3483673719811</c:v>
                </c:pt>
                <c:pt idx="85">
                  <c:v>4833.5348367371971</c:v>
                </c:pt>
                <c:pt idx="86">
                  <c:v>4405.3534836737199</c:v>
                </c:pt>
                <c:pt idx="87">
                  <c:v>3722.5353483673716</c:v>
                </c:pt>
                <c:pt idx="88">
                  <c:v>3827.2535348367364</c:v>
                </c:pt>
                <c:pt idx="89">
                  <c:v>3577.7253534836741</c:v>
                </c:pt>
                <c:pt idx="90">
                  <c:v>3934.7725353483675</c:v>
                </c:pt>
                <c:pt idx="91">
                  <c:v>3742.477253534837</c:v>
                </c:pt>
                <c:pt idx="92">
                  <c:v>3884.2477253534839</c:v>
                </c:pt>
                <c:pt idx="93">
                  <c:v>3005.424772535348</c:v>
                </c:pt>
                <c:pt idx="94">
                  <c:v>3721.5424772535348</c:v>
                </c:pt>
                <c:pt idx="95">
                  <c:v>4158.1542477253543</c:v>
                </c:pt>
                <c:pt idx="96">
                  <c:v>2403.8154247725352</c:v>
                </c:pt>
                <c:pt idx="97">
                  <c:v>2157.3815424772533</c:v>
                </c:pt>
                <c:pt idx="98">
                  <c:v>1988.7381542477251</c:v>
                </c:pt>
                <c:pt idx="99">
                  <c:v>1989.8738154247724</c:v>
                </c:pt>
                <c:pt idx="100">
                  <c:v>1815.9873815424771</c:v>
                </c:pt>
                <c:pt idx="101">
                  <c:v>1621.5987381542479</c:v>
                </c:pt>
                <c:pt idx="102">
                  <c:v>1705.1598738154246</c:v>
                </c:pt>
                <c:pt idx="103">
                  <c:v>2957.5159873815428</c:v>
                </c:pt>
                <c:pt idx="104">
                  <c:v>6646.7515987381548</c:v>
                </c:pt>
                <c:pt idx="105">
                  <c:v>10093.675159873816</c:v>
                </c:pt>
                <c:pt idx="106">
                  <c:v>10341.367515987382</c:v>
                </c:pt>
                <c:pt idx="107">
                  <c:v>21591.136751598737</c:v>
                </c:pt>
                <c:pt idx="108">
                  <c:v>33259.113675159882</c:v>
                </c:pt>
                <c:pt idx="109">
                  <c:v>33747.91136751599</c:v>
                </c:pt>
                <c:pt idx="110">
                  <c:v>25781.791136751599</c:v>
                </c:pt>
                <c:pt idx="111">
                  <c:v>23506.17911367516</c:v>
                </c:pt>
                <c:pt idx="112">
                  <c:v>22402.61791136751</c:v>
                </c:pt>
                <c:pt idx="113">
                  <c:v>9911.2617911367524</c:v>
                </c:pt>
                <c:pt idx="114">
                  <c:v>8228.1261791136767</c:v>
                </c:pt>
                <c:pt idx="115">
                  <c:v>8667.8126179113697</c:v>
                </c:pt>
                <c:pt idx="116">
                  <c:v>7590.7812617911368</c:v>
                </c:pt>
                <c:pt idx="117">
                  <c:v>7460.0781261791144</c:v>
                </c:pt>
                <c:pt idx="118">
                  <c:v>6373.0078126179124</c:v>
                </c:pt>
                <c:pt idx="119">
                  <c:v>5727.3007812617907</c:v>
                </c:pt>
                <c:pt idx="120">
                  <c:v>4747.7300781261793</c:v>
                </c:pt>
                <c:pt idx="121">
                  <c:v>7123.7730078126187</c:v>
                </c:pt>
                <c:pt idx="122">
                  <c:v>6038.3773007812624</c:v>
                </c:pt>
                <c:pt idx="123">
                  <c:v>7599.8377300781258</c:v>
                </c:pt>
                <c:pt idx="124">
                  <c:v>6504.9837730078116</c:v>
                </c:pt>
                <c:pt idx="125">
                  <c:v>9688.4983773007807</c:v>
                </c:pt>
                <c:pt idx="126">
                  <c:v>7890.8498377300784</c:v>
                </c:pt>
                <c:pt idx="127">
                  <c:v>4597.0849837730075</c:v>
                </c:pt>
                <c:pt idx="128">
                  <c:v>8438.708498377302</c:v>
                </c:pt>
                <c:pt idx="129">
                  <c:v>5939.87084983773</c:v>
                </c:pt>
                <c:pt idx="130">
                  <c:v>10570.987084983772</c:v>
                </c:pt>
                <c:pt idx="131">
                  <c:v>13337.098708498375</c:v>
                </c:pt>
                <c:pt idx="132">
                  <c:v>29222.709870849842</c:v>
                </c:pt>
                <c:pt idx="133">
                  <c:v>12019.270987084983</c:v>
                </c:pt>
                <c:pt idx="134">
                  <c:v>12245.9270987085</c:v>
                </c:pt>
                <c:pt idx="135">
                  <c:v>8123.5927098708498</c:v>
                </c:pt>
                <c:pt idx="136">
                  <c:v>9943.3592709870845</c:v>
                </c:pt>
                <c:pt idx="137">
                  <c:v>8095.3359270987085</c:v>
                </c:pt>
                <c:pt idx="138">
                  <c:v>6616.5335927098704</c:v>
                </c:pt>
                <c:pt idx="139">
                  <c:v>5842.6533592709857</c:v>
                </c:pt>
                <c:pt idx="140">
                  <c:v>5915.2653359270989</c:v>
                </c:pt>
                <c:pt idx="141">
                  <c:v>5916.5265335927088</c:v>
                </c:pt>
                <c:pt idx="142">
                  <c:v>4082.6526533592705</c:v>
                </c:pt>
                <c:pt idx="143">
                  <c:v>9162.2652653359273</c:v>
                </c:pt>
                <c:pt idx="144">
                  <c:v>4849.2265265335936</c:v>
                </c:pt>
                <c:pt idx="145">
                  <c:v>4672.9226526533594</c:v>
                </c:pt>
                <c:pt idx="146">
                  <c:v>5561.2922652653351</c:v>
                </c:pt>
                <c:pt idx="147">
                  <c:v>3814.1292265265338</c:v>
                </c:pt>
                <c:pt idx="148">
                  <c:v>6824.4129226526529</c:v>
                </c:pt>
                <c:pt idx="149">
                  <c:v>6369.4412922652655</c:v>
                </c:pt>
                <c:pt idx="150">
                  <c:v>6035.9441292265274</c:v>
                </c:pt>
                <c:pt idx="151">
                  <c:v>7625.5944129226518</c:v>
                </c:pt>
              </c:numCache>
            </c:numRef>
          </c:val>
          <c:smooth val="0"/>
          <c:extLst>
            <c:ext xmlns:c16="http://schemas.microsoft.com/office/drawing/2014/chart" uri="{C3380CC4-5D6E-409C-BE32-E72D297353CC}">
              <c16:uniqueId val="{00000003-F3BD-46B8-9833-70123ABB15AE}"/>
            </c:ext>
          </c:extLst>
        </c:ser>
        <c:dLbls>
          <c:showLegendKey val="0"/>
          <c:showVal val="0"/>
          <c:showCatName val="0"/>
          <c:showSerName val="0"/>
          <c:showPercent val="0"/>
          <c:showBubbleSize val="0"/>
        </c:dLbls>
        <c:marker val="1"/>
        <c:smooth val="0"/>
        <c:axId val="1041966416"/>
        <c:axId val="1041977232"/>
      </c:lineChart>
      <c:dateAx>
        <c:axId val="104196641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1041977232"/>
        <c:crosses val="autoZero"/>
        <c:auto val="1"/>
        <c:lblOffset val="100"/>
        <c:baseTimeUnit val="days"/>
      </c:dateAx>
      <c:valAx>
        <c:axId val="104197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104196641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TN"/>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'5.DR Transformation'!$D$27</c:f>
              <c:strCache>
                <c:ptCount val="1"/>
                <c:pt idx="0">
                  <c:v>DR_Transformed TV_GRP</c:v>
                </c:pt>
              </c:strCache>
            </c:strRef>
          </c:tx>
          <c:spPr>
            <a:ln w="19050" cap="rnd">
              <a:noFill/>
              <a:round/>
            </a:ln>
            <a:effectLst/>
          </c:spPr>
          <c:marker>
            <c:symbol val="circle"/>
            <c:size val="5"/>
            <c:spPr>
              <a:solidFill>
                <a:schemeClr val="accent1"/>
              </a:solidFill>
              <a:ln w="9525">
                <a:solidFill>
                  <a:schemeClr val="accent1"/>
                </a:solidFill>
              </a:ln>
              <a:effectLst/>
            </c:spPr>
          </c:marker>
          <c:xVal>
            <c:numRef>
              <c:f>'5.DR Transformation'!$C$28:$C$179</c:f>
              <c:numCache>
                <c:formatCode>General</c:formatCode>
                <c:ptCount val="152"/>
                <c:pt idx="0">
                  <c:v>0</c:v>
                </c:pt>
                <c:pt idx="1">
                  <c:v>0</c:v>
                </c:pt>
                <c:pt idx="2">
                  <c:v>274.28571428571433</c:v>
                </c:pt>
                <c:pt idx="3">
                  <c:v>2057.1428571428569</c:v>
                </c:pt>
                <c:pt idx="4">
                  <c:v>2948.5714285714284</c:v>
                </c:pt>
                <c:pt idx="5">
                  <c:v>3394.2857142857138</c:v>
                </c:pt>
                <c:pt idx="6">
                  <c:v>3342.8571428571422</c:v>
                </c:pt>
                <c:pt idx="7">
                  <c:v>1671.4285714285711</c:v>
                </c:pt>
                <c:pt idx="8">
                  <c:v>835.71428571428555</c:v>
                </c:pt>
                <c:pt idx="9">
                  <c:v>417.85714285714278</c:v>
                </c:pt>
                <c:pt idx="10">
                  <c:v>208.92857142857139</c:v>
                </c:pt>
                <c:pt idx="11">
                  <c:v>104.46428571428569</c:v>
                </c:pt>
                <c:pt idx="12">
                  <c:v>52.232142857142847</c:v>
                </c:pt>
                <c:pt idx="13">
                  <c:v>26.116071428571423</c:v>
                </c:pt>
                <c:pt idx="14">
                  <c:v>13.058035714285712</c:v>
                </c:pt>
                <c:pt idx="15">
                  <c:v>6.5290178571428559</c:v>
                </c:pt>
                <c:pt idx="16">
                  <c:v>3.2645089285714279</c:v>
                </c:pt>
                <c:pt idx="17">
                  <c:v>1.632254464285714</c:v>
                </c:pt>
                <c:pt idx="18">
                  <c:v>0.81612723214285698</c:v>
                </c:pt>
                <c:pt idx="19">
                  <c:v>0.40806361607142849</c:v>
                </c:pt>
                <c:pt idx="20">
                  <c:v>0.20403180803571425</c:v>
                </c:pt>
                <c:pt idx="21">
                  <c:v>0.10201590401785712</c:v>
                </c:pt>
                <c:pt idx="22">
                  <c:v>5.1007952008928562E-2</c:v>
                </c:pt>
                <c:pt idx="23">
                  <c:v>2.5503976004464281E-2</c:v>
                </c:pt>
                <c:pt idx="24">
                  <c:v>1.275198800223214E-2</c:v>
                </c:pt>
                <c:pt idx="25">
                  <c:v>6.3759940011160702E-3</c:v>
                </c:pt>
                <c:pt idx="26">
                  <c:v>3.1879970005580351E-3</c:v>
                </c:pt>
                <c:pt idx="27">
                  <c:v>1.5939985002790175E-3</c:v>
                </c:pt>
                <c:pt idx="28">
                  <c:v>7.9699925013950877E-4</c:v>
                </c:pt>
                <c:pt idx="29">
                  <c:v>3.9849962506975439E-4</c:v>
                </c:pt>
                <c:pt idx="30">
                  <c:v>1.9924981253487719E-4</c:v>
                </c:pt>
                <c:pt idx="31">
                  <c:v>9.9624906267438597E-5</c:v>
                </c:pt>
                <c:pt idx="32">
                  <c:v>4.9812453133719298E-5</c:v>
                </c:pt>
                <c:pt idx="33">
                  <c:v>2.4906226566859649E-5</c:v>
                </c:pt>
                <c:pt idx="34">
                  <c:v>1.2453113283429825E-5</c:v>
                </c:pt>
                <c:pt idx="35">
                  <c:v>6.2265566417149123E-6</c:v>
                </c:pt>
                <c:pt idx="36">
                  <c:v>3.1132783208574561E-6</c:v>
                </c:pt>
                <c:pt idx="37">
                  <c:v>1.5566391604287281E-6</c:v>
                </c:pt>
                <c:pt idx="38">
                  <c:v>7.7831958021436404E-7</c:v>
                </c:pt>
                <c:pt idx="39">
                  <c:v>3.8915979010718202E-7</c:v>
                </c:pt>
                <c:pt idx="40">
                  <c:v>1.9457989505359101E-7</c:v>
                </c:pt>
                <c:pt idx="41">
                  <c:v>9.7289947526795505E-8</c:v>
                </c:pt>
                <c:pt idx="42">
                  <c:v>4.8644973763397752E-8</c:v>
                </c:pt>
                <c:pt idx="43">
                  <c:v>2.4322486881698876E-8</c:v>
                </c:pt>
                <c:pt idx="44">
                  <c:v>1.2161243440849438E-8</c:v>
                </c:pt>
                <c:pt idx="45">
                  <c:v>6.080621720424719E-9</c:v>
                </c:pt>
                <c:pt idx="46">
                  <c:v>3.0403108602123595E-9</c:v>
                </c:pt>
                <c:pt idx="47">
                  <c:v>1.5201554301061798E-9</c:v>
                </c:pt>
                <c:pt idx="48">
                  <c:v>7.6007771505308988E-10</c:v>
                </c:pt>
                <c:pt idx="49">
                  <c:v>3.8003885752654494E-10</c:v>
                </c:pt>
                <c:pt idx="50">
                  <c:v>578.57142857161841</c:v>
                </c:pt>
                <c:pt idx="51">
                  <c:v>3760.7142857143804</c:v>
                </c:pt>
                <c:pt idx="52">
                  <c:v>2458.9285714286189</c:v>
                </c:pt>
                <c:pt idx="53">
                  <c:v>4700.8928571428805</c:v>
                </c:pt>
                <c:pt idx="54">
                  <c:v>2929.0178571428687</c:v>
                </c:pt>
                <c:pt idx="55">
                  <c:v>4935.9375000000055</c:v>
                </c:pt>
                <c:pt idx="56">
                  <c:v>2467.9687500000027</c:v>
                </c:pt>
                <c:pt idx="57">
                  <c:v>1233.9843750000014</c:v>
                </c:pt>
                <c:pt idx="58">
                  <c:v>616.99218750000068</c:v>
                </c:pt>
                <c:pt idx="59">
                  <c:v>308.49609375000034</c:v>
                </c:pt>
                <c:pt idx="60">
                  <c:v>154.24804687500017</c:v>
                </c:pt>
                <c:pt idx="61">
                  <c:v>77.124023437500085</c:v>
                </c:pt>
                <c:pt idx="62">
                  <c:v>38.562011718750043</c:v>
                </c:pt>
                <c:pt idx="63">
                  <c:v>19.281005859375021</c:v>
                </c:pt>
                <c:pt idx="64">
                  <c:v>9.6405029296875107</c:v>
                </c:pt>
                <c:pt idx="65">
                  <c:v>4.8202514648437553</c:v>
                </c:pt>
                <c:pt idx="66">
                  <c:v>2.4101257324218777</c:v>
                </c:pt>
                <c:pt idx="67">
                  <c:v>1.2050628662109388</c:v>
                </c:pt>
                <c:pt idx="68">
                  <c:v>0.60253143310546942</c:v>
                </c:pt>
                <c:pt idx="69">
                  <c:v>0.30126571655273471</c:v>
                </c:pt>
                <c:pt idx="70">
                  <c:v>0.15063285827636735</c:v>
                </c:pt>
                <c:pt idx="71">
                  <c:v>7.5316429138183677E-2</c:v>
                </c:pt>
                <c:pt idx="72">
                  <c:v>3.7658214569091839E-2</c:v>
                </c:pt>
                <c:pt idx="73">
                  <c:v>1.8829107284545919E-2</c:v>
                </c:pt>
                <c:pt idx="74">
                  <c:v>9.4145536422729596E-3</c:v>
                </c:pt>
                <c:pt idx="75">
                  <c:v>4.7072768211364798E-3</c:v>
                </c:pt>
                <c:pt idx="76">
                  <c:v>2.3536384105682399E-3</c:v>
                </c:pt>
                <c:pt idx="77">
                  <c:v>1.17681920528412E-3</c:v>
                </c:pt>
                <c:pt idx="78">
                  <c:v>5.8840960264205998E-4</c:v>
                </c:pt>
                <c:pt idx="79">
                  <c:v>2.9420480132102999E-4</c:v>
                </c:pt>
                <c:pt idx="80">
                  <c:v>1.4710240066051499E-4</c:v>
                </c:pt>
                <c:pt idx="81">
                  <c:v>7.3551200330257497E-5</c:v>
                </c:pt>
                <c:pt idx="82">
                  <c:v>3.6775600165128749E-5</c:v>
                </c:pt>
                <c:pt idx="83">
                  <c:v>1.8387800082564374E-5</c:v>
                </c:pt>
                <c:pt idx="84">
                  <c:v>9.1939000412821871E-6</c:v>
                </c:pt>
                <c:pt idx="85">
                  <c:v>4.5969500206410936E-6</c:v>
                </c:pt>
                <c:pt idx="86">
                  <c:v>2.2984750103205468E-6</c:v>
                </c:pt>
                <c:pt idx="87">
                  <c:v>1.1492375051602734E-6</c:v>
                </c:pt>
                <c:pt idx="88">
                  <c:v>5.746187525801367E-7</c:v>
                </c:pt>
                <c:pt idx="89">
                  <c:v>952.00000028730938</c:v>
                </c:pt>
                <c:pt idx="90">
                  <c:v>1561.0000001436547</c:v>
                </c:pt>
                <c:pt idx="91">
                  <c:v>1697.5000000718276</c:v>
                </c:pt>
                <c:pt idx="92">
                  <c:v>848.75000003591379</c:v>
                </c:pt>
                <c:pt idx="93">
                  <c:v>424.37500001795689</c:v>
                </c:pt>
                <c:pt idx="94">
                  <c:v>212.18750000897845</c:v>
                </c:pt>
                <c:pt idx="95">
                  <c:v>106.09375000448922</c:v>
                </c:pt>
                <c:pt idx="96">
                  <c:v>1285.0468750022446</c:v>
                </c:pt>
                <c:pt idx="97">
                  <c:v>1727.5234375011223</c:v>
                </c:pt>
                <c:pt idx="98">
                  <c:v>2039.7617187505612</c:v>
                </c:pt>
                <c:pt idx="99">
                  <c:v>1019.8808593752806</c:v>
                </c:pt>
                <c:pt idx="100">
                  <c:v>572.94042968764029</c:v>
                </c:pt>
                <c:pt idx="101">
                  <c:v>489.47021484382014</c:v>
                </c:pt>
                <c:pt idx="102">
                  <c:v>279.73510742191007</c:v>
                </c:pt>
                <c:pt idx="103">
                  <c:v>1175.867553710955</c:v>
                </c:pt>
                <c:pt idx="104">
                  <c:v>1518.9337768554774</c:v>
                </c:pt>
                <c:pt idx="105">
                  <c:v>2411.4668884277389</c:v>
                </c:pt>
                <c:pt idx="106">
                  <c:v>1436.7334442138695</c:v>
                </c:pt>
                <c:pt idx="107">
                  <c:v>886.36672210693473</c:v>
                </c:pt>
                <c:pt idx="108">
                  <c:v>485.18336105346737</c:v>
                </c:pt>
                <c:pt idx="109">
                  <c:v>270.59168052673368</c:v>
                </c:pt>
                <c:pt idx="110">
                  <c:v>261.29584026336681</c:v>
                </c:pt>
                <c:pt idx="111">
                  <c:v>284.64792013168341</c:v>
                </c:pt>
                <c:pt idx="112">
                  <c:v>282.32396006584167</c:v>
                </c:pt>
                <c:pt idx="113">
                  <c:v>197.16198003292084</c:v>
                </c:pt>
                <c:pt idx="114">
                  <c:v>140.58099001646042</c:v>
                </c:pt>
                <c:pt idx="115">
                  <c:v>126.2904950082302</c:v>
                </c:pt>
                <c:pt idx="116">
                  <c:v>1442.1452475041151</c:v>
                </c:pt>
                <c:pt idx="117">
                  <c:v>2527.0726237520576</c:v>
                </c:pt>
                <c:pt idx="118">
                  <c:v>2551.5363118760288</c:v>
                </c:pt>
                <c:pt idx="119">
                  <c:v>1394.7681559380144</c:v>
                </c:pt>
                <c:pt idx="120">
                  <c:v>956.38407796900719</c:v>
                </c:pt>
                <c:pt idx="121">
                  <c:v>800.1920389845036</c:v>
                </c:pt>
                <c:pt idx="122">
                  <c:v>820.0960194922518</c:v>
                </c:pt>
                <c:pt idx="123">
                  <c:v>718.0480097461259</c:v>
                </c:pt>
                <c:pt idx="124">
                  <c:v>359.02400487306295</c:v>
                </c:pt>
                <c:pt idx="125">
                  <c:v>179.51200243653147</c:v>
                </c:pt>
                <c:pt idx="126">
                  <c:v>89.756001218265737</c:v>
                </c:pt>
                <c:pt idx="127">
                  <c:v>44.878000609132869</c:v>
                </c:pt>
                <c:pt idx="128">
                  <c:v>22.439000304566434</c:v>
                </c:pt>
                <c:pt idx="129">
                  <c:v>11.219500152283217</c:v>
                </c:pt>
                <c:pt idx="130">
                  <c:v>5.6097500761416086</c:v>
                </c:pt>
                <c:pt idx="131">
                  <c:v>2.8048750380708043</c:v>
                </c:pt>
                <c:pt idx="132">
                  <c:v>1.4024375190354021</c:v>
                </c:pt>
                <c:pt idx="133">
                  <c:v>0.70121875951770107</c:v>
                </c:pt>
                <c:pt idx="134">
                  <c:v>0.35060937975885054</c:v>
                </c:pt>
                <c:pt idx="135">
                  <c:v>0.17530468987942527</c:v>
                </c:pt>
                <c:pt idx="136">
                  <c:v>8.7652344939712634E-2</c:v>
                </c:pt>
                <c:pt idx="137">
                  <c:v>4.3826172469856317E-2</c:v>
                </c:pt>
                <c:pt idx="138">
                  <c:v>2.1913086234928159E-2</c:v>
                </c:pt>
                <c:pt idx="139">
                  <c:v>1.0956543117464079E-2</c:v>
                </c:pt>
                <c:pt idx="140">
                  <c:v>5.4782715587320396E-3</c:v>
                </c:pt>
                <c:pt idx="141">
                  <c:v>2.7391357793660198E-3</c:v>
                </c:pt>
                <c:pt idx="142">
                  <c:v>1.3695678896830099E-3</c:v>
                </c:pt>
                <c:pt idx="143">
                  <c:v>6.8478394484150495E-4</c:v>
                </c:pt>
                <c:pt idx="144">
                  <c:v>3.4239197242075248E-4</c:v>
                </c:pt>
                <c:pt idx="145">
                  <c:v>1.7119598621037624E-4</c:v>
                </c:pt>
                <c:pt idx="146">
                  <c:v>8.5597993105188119E-5</c:v>
                </c:pt>
                <c:pt idx="147">
                  <c:v>4.279899655259406E-5</c:v>
                </c:pt>
                <c:pt idx="148">
                  <c:v>2.139949827629703E-5</c:v>
                </c:pt>
                <c:pt idx="149">
                  <c:v>1.0699749138148515E-5</c:v>
                </c:pt>
                <c:pt idx="150">
                  <c:v>5.3498745690742575E-6</c:v>
                </c:pt>
                <c:pt idx="151">
                  <c:v>2.6749372845371287E-6</c:v>
                </c:pt>
              </c:numCache>
            </c:numRef>
          </c:xVal>
          <c:yVal>
            <c:numRef>
              <c:f>'5.DR Transformation'!$D$28:$D$179</c:f>
              <c:numCache>
                <c:formatCode>General</c:formatCode>
                <c:ptCount val="152"/>
                <c:pt idx="0">
                  <c:v>0</c:v>
                </c:pt>
                <c:pt idx="1">
                  <c:v>0</c:v>
                </c:pt>
                <c:pt idx="2">
                  <c:v>9.4467250547305799</c:v>
                </c:pt>
                <c:pt idx="3">
                  <c:v>21.149776426884078</c:v>
                </c:pt>
                <c:pt idx="4">
                  <c:v>24.425567406356027</c:v>
                </c:pt>
                <c:pt idx="5">
                  <c:v>25.840407522083574</c:v>
                </c:pt>
                <c:pt idx="6">
                  <c:v>25.683081325033232</c:v>
                </c:pt>
                <c:pt idx="7">
                  <c:v>19.464135921693337</c:v>
                </c:pt>
                <c:pt idx="8">
                  <c:v>14.751056634660364</c:v>
                </c:pt>
                <c:pt idx="9">
                  <c:v>11.179210457343917</c:v>
                </c:pt>
                <c:pt idx="10">
                  <c:v>8.4722572453512299</c:v>
                </c:pt>
                <c:pt idx="11">
                  <c:v>6.4207703312583053</c:v>
                </c:pt>
                <c:pt idx="12">
                  <c:v>4.8660339804233335</c:v>
                </c:pt>
                <c:pt idx="13">
                  <c:v>3.6877641586650913</c:v>
                </c:pt>
                <c:pt idx="14">
                  <c:v>2.7948026143359792</c:v>
                </c:pt>
                <c:pt idx="15">
                  <c:v>2.118064311337807</c:v>
                </c:pt>
                <c:pt idx="16">
                  <c:v>1.6051925828145761</c:v>
                </c:pt>
                <c:pt idx="17">
                  <c:v>1.2165084951058334</c:v>
                </c:pt>
                <c:pt idx="18">
                  <c:v>0.92194103966627261</c:v>
                </c:pt>
                <c:pt idx="19">
                  <c:v>0.69870065358399469</c:v>
                </c:pt>
                <c:pt idx="20">
                  <c:v>0.52951607783445176</c:v>
                </c:pt>
                <c:pt idx="21">
                  <c:v>0.40129814570364392</c:v>
                </c:pt>
                <c:pt idx="22">
                  <c:v>0.30412712377645834</c:v>
                </c:pt>
                <c:pt idx="23">
                  <c:v>0.23048525991656818</c:v>
                </c:pt>
                <c:pt idx="24">
                  <c:v>0.1746751633959987</c:v>
                </c:pt>
                <c:pt idx="25">
                  <c:v>0.13237901945861294</c:v>
                </c:pt>
                <c:pt idx="26">
                  <c:v>0.10032453642591099</c:v>
                </c:pt>
                <c:pt idx="27">
                  <c:v>7.6031780944114585E-2</c:v>
                </c:pt>
                <c:pt idx="28">
                  <c:v>5.7621314979142031E-2</c:v>
                </c:pt>
                <c:pt idx="29">
                  <c:v>4.3668790848999661E-2</c:v>
                </c:pt>
                <c:pt idx="30">
                  <c:v>3.3094754864653228E-2</c:v>
                </c:pt>
                <c:pt idx="31">
                  <c:v>2.5081134106477745E-2</c:v>
                </c:pt>
                <c:pt idx="32">
                  <c:v>1.9007945236028643E-2</c:v>
                </c:pt>
                <c:pt idx="33">
                  <c:v>1.4405328744785506E-2</c:v>
                </c:pt>
                <c:pt idx="34">
                  <c:v>1.0917197712249914E-2</c:v>
                </c:pt>
                <c:pt idx="35">
                  <c:v>8.2736887161633053E-3</c:v>
                </c:pt>
                <c:pt idx="36">
                  <c:v>6.2702835266194345E-3</c:v>
                </c:pt>
                <c:pt idx="37">
                  <c:v>4.7519863090071598E-3</c:v>
                </c:pt>
                <c:pt idx="38">
                  <c:v>3.6013321861963756E-3</c:v>
                </c:pt>
                <c:pt idx="39">
                  <c:v>2.729299428062478E-3</c:v>
                </c:pt>
                <c:pt idx="40">
                  <c:v>2.0684221790408263E-3</c:v>
                </c:pt>
                <c:pt idx="41">
                  <c:v>1.5675708816548584E-3</c:v>
                </c:pt>
                <c:pt idx="42">
                  <c:v>1.1879965772517908E-3</c:v>
                </c:pt>
                <c:pt idx="43">
                  <c:v>9.003330465490938E-4</c:v>
                </c:pt>
                <c:pt idx="44">
                  <c:v>6.8232485701562003E-4</c:v>
                </c:pt>
                <c:pt idx="45">
                  <c:v>5.1710554476020647E-4</c:v>
                </c:pt>
                <c:pt idx="46">
                  <c:v>3.9189272041371487E-4</c:v>
                </c:pt>
                <c:pt idx="47">
                  <c:v>2.9699914431294738E-4</c:v>
                </c:pt>
                <c:pt idx="48">
                  <c:v>2.250832616372734E-4</c:v>
                </c:pt>
                <c:pt idx="49">
                  <c:v>1.7058121425390482E-4</c:v>
                </c:pt>
                <c:pt idx="50">
                  <c:v>12.733353419849157</c:v>
                </c:pt>
                <c:pt idx="51">
                  <c:v>26.922050585323955</c:v>
                </c:pt>
                <c:pt idx="52">
                  <c:v>22.714248109175248</c:v>
                </c:pt>
                <c:pt idx="53">
                  <c:v>29.435549062775408</c:v>
                </c:pt>
                <c:pt idx="54">
                  <c:v>24.360646390201062</c:v>
                </c:pt>
                <c:pt idx="55">
                  <c:v>30.015657475822781</c:v>
                </c:pt>
                <c:pt idx="56">
                  <c:v>22.747614645403132</c:v>
                </c:pt>
                <c:pt idx="57">
                  <c:v>17.239468183316042</c:v>
                </c:pt>
                <c:pt idx="58">
                  <c:v>13.065073761640519</c:v>
                </c:pt>
                <c:pt idx="59">
                  <c:v>9.9014743715994253</c:v>
                </c:pt>
                <c:pt idx="60">
                  <c:v>7.5039143689556944</c:v>
                </c:pt>
                <c:pt idx="61">
                  <c:v>5.6869036613507822</c:v>
                </c:pt>
                <c:pt idx="62">
                  <c:v>4.3098670458290096</c:v>
                </c:pt>
                <c:pt idx="63">
                  <c:v>3.2662684404101294</c:v>
                </c:pt>
                <c:pt idx="64">
                  <c:v>2.4753685928998568</c:v>
                </c:pt>
                <c:pt idx="65">
                  <c:v>1.8759785922389232</c:v>
                </c:pt>
                <c:pt idx="66">
                  <c:v>1.4217259153376953</c:v>
                </c:pt>
                <c:pt idx="67">
                  <c:v>1.0774667614572524</c:v>
                </c:pt>
                <c:pt idx="68">
                  <c:v>0.81656711010253225</c:v>
                </c:pt>
                <c:pt idx="69">
                  <c:v>0.61884214822496419</c:v>
                </c:pt>
                <c:pt idx="70">
                  <c:v>0.46899464805973079</c:v>
                </c:pt>
                <c:pt idx="71">
                  <c:v>0.35543147883442383</c:v>
                </c:pt>
                <c:pt idx="72">
                  <c:v>0.26936669036431304</c:v>
                </c:pt>
                <c:pt idx="73">
                  <c:v>0.20414177752563306</c:v>
                </c:pt>
                <c:pt idx="74">
                  <c:v>0.15471053705624105</c:v>
                </c:pt>
                <c:pt idx="75">
                  <c:v>0.11724866201493271</c:v>
                </c:pt>
                <c:pt idx="76">
                  <c:v>8.885786970860593E-2</c:v>
                </c:pt>
                <c:pt idx="77">
                  <c:v>6.7341672591078233E-2</c:v>
                </c:pt>
                <c:pt idx="78">
                  <c:v>5.1035444381408245E-2</c:v>
                </c:pt>
                <c:pt idx="79">
                  <c:v>3.8677634264060262E-2</c:v>
                </c:pt>
                <c:pt idx="80">
                  <c:v>2.9312165503733171E-2</c:v>
                </c:pt>
                <c:pt idx="81">
                  <c:v>2.2214467427151489E-2</c:v>
                </c:pt>
                <c:pt idx="82">
                  <c:v>1.6835418147769572E-2</c:v>
                </c:pt>
                <c:pt idx="83">
                  <c:v>1.275886109535207E-2</c:v>
                </c:pt>
                <c:pt idx="84">
                  <c:v>9.6694085660150673E-3</c:v>
                </c:pt>
                <c:pt idx="85">
                  <c:v>7.3280413759332884E-3</c:v>
                </c:pt>
                <c:pt idx="86">
                  <c:v>5.5536168567878689E-3</c:v>
                </c:pt>
                <c:pt idx="87">
                  <c:v>4.2088545369423887E-3</c:v>
                </c:pt>
                <c:pt idx="88">
                  <c:v>3.189715273838014E-3</c:v>
                </c:pt>
                <c:pt idx="89">
                  <c:v>15.540134718363182</c:v>
                </c:pt>
                <c:pt idx="90">
                  <c:v>18.939179546157835</c:v>
                </c:pt>
                <c:pt idx="91">
                  <c:v>19.585015211132351</c:v>
                </c:pt>
                <c:pt idx="92">
                  <c:v>14.842666005435721</c:v>
                </c:pt>
                <c:pt idx="93">
                  <c:v>11.248637377809818</c:v>
                </c:pt>
                <c:pt idx="94">
                  <c:v>8.5248730121072089</c:v>
                </c:pt>
                <c:pt idx="95">
                  <c:v>6.4606456259241476</c:v>
                </c:pt>
                <c:pt idx="96">
                  <c:v>17.521350924632969</c:v>
                </c:pt>
                <c:pt idx="97">
                  <c:v>19.722845800593777</c:v>
                </c:pt>
                <c:pt idx="98">
                  <c:v>21.078115248096712</c:v>
                </c:pt>
                <c:pt idx="99">
                  <c:v>15.974224236177806</c:v>
                </c:pt>
                <c:pt idx="100">
                  <c:v>12.683636519664569</c:v>
                </c:pt>
                <c:pt idx="101">
                  <c:v>11.909417155908821</c:v>
                </c:pt>
                <c:pt idx="102">
                  <c:v>9.5213557005623581</c:v>
                </c:pt>
                <c:pt idx="103">
                  <c:v>16.909990465767933</c:v>
                </c:pt>
                <c:pt idx="104">
                  <c:v>18.733353824062398</c:v>
                </c:pt>
                <c:pt idx="105">
                  <c:v>22.537851924869372</c:v>
                </c:pt>
                <c:pt idx="106">
                  <c:v>18.321055087431382</c:v>
                </c:pt>
                <c:pt idx="107">
                  <c:v>15.102379421891658</c:v>
                </c:pt>
                <c:pt idx="108">
                  <c:v>11.867585232257733</c:v>
                </c:pt>
                <c:pt idx="109">
                  <c:v>9.3956271881338953</c:v>
                </c:pt>
                <c:pt idx="110">
                  <c:v>9.2651615965970802</c:v>
                </c:pt>
                <c:pt idx="111">
                  <c:v>9.5878936013396547</c:v>
                </c:pt>
                <c:pt idx="112">
                  <c:v>9.5565050765365012</c:v>
                </c:pt>
                <c:pt idx="113">
                  <c:v>8.2780733144063667</c:v>
                </c:pt>
                <c:pt idx="114">
                  <c:v>7.2305384342928507</c:v>
                </c:pt>
                <c:pt idx="115">
                  <c:v>6.9270491033624175</c:v>
                </c:pt>
                <c:pt idx="116">
                  <c:v>18.348628226895741</c:v>
                </c:pt>
                <c:pt idx="117">
                  <c:v>22.963976258268463</c:v>
                </c:pt>
                <c:pt idx="118">
                  <c:v>23.052641758600849</c:v>
                </c:pt>
                <c:pt idx="119">
                  <c:v>18.105095058300428</c:v>
                </c:pt>
                <c:pt idx="120">
                  <c:v>15.568720964284744</c:v>
                </c:pt>
                <c:pt idx="121">
                  <c:v>14.496985032838532</c:v>
                </c:pt>
                <c:pt idx="122">
                  <c:v>14.640161972069359</c:v>
                </c:pt>
                <c:pt idx="123">
                  <c:v>13.882298968531135</c:v>
                </c:pt>
                <c:pt idx="124">
                  <c:v>10.520815263926426</c:v>
                </c:pt>
                <c:pt idx="125">
                  <c:v>7.9732869943643747</c:v>
                </c:pt>
                <c:pt idx="126">
                  <c:v>6.0426215934499892</c:v>
                </c:pt>
                <c:pt idx="127">
                  <c:v>4.5794508271728045</c:v>
                </c:pt>
                <c:pt idx="128">
                  <c:v>3.4705747421327824</c:v>
                </c:pt>
                <c:pt idx="129">
                  <c:v>2.6302038159816057</c:v>
                </c:pt>
                <c:pt idx="130">
                  <c:v>1.9933217485910932</c:v>
                </c:pt>
                <c:pt idx="131">
                  <c:v>1.5106553983624973</c:v>
                </c:pt>
                <c:pt idx="132">
                  <c:v>1.1448627067932011</c:v>
                </c:pt>
                <c:pt idx="133">
                  <c:v>0.8676436855331956</c:v>
                </c:pt>
                <c:pt idx="134">
                  <c:v>0.65755095399540142</c:v>
                </c:pt>
                <c:pt idx="135">
                  <c:v>0.49833043714777325</c:v>
                </c:pt>
                <c:pt idx="136">
                  <c:v>0.37766384959062432</c:v>
                </c:pt>
                <c:pt idx="137">
                  <c:v>0.28621567669830023</c:v>
                </c:pt>
                <c:pt idx="138">
                  <c:v>0.21691092138329887</c:v>
                </c:pt>
                <c:pt idx="139">
                  <c:v>0.16438773849885033</c:v>
                </c:pt>
                <c:pt idx="140">
                  <c:v>0.1245826092869433</c:v>
                </c:pt>
                <c:pt idx="141">
                  <c:v>9.4415962397656053E-2</c:v>
                </c:pt>
                <c:pt idx="142">
                  <c:v>7.1553919174575042E-2</c:v>
                </c:pt>
                <c:pt idx="143">
                  <c:v>5.4227730345824732E-2</c:v>
                </c:pt>
                <c:pt idx="144">
                  <c:v>4.1096934624712596E-2</c:v>
                </c:pt>
                <c:pt idx="145">
                  <c:v>3.1145652321735832E-2</c:v>
                </c:pt>
                <c:pt idx="146">
                  <c:v>2.360399059941402E-2</c:v>
                </c:pt>
                <c:pt idx="147">
                  <c:v>1.7888479793643768E-2</c:v>
                </c:pt>
                <c:pt idx="148">
                  <c:v>1.3556932586456181E-2</c:v>
                </c:pt>
                <c:pt idx="149">
                  <c:v>1.0274233656178147E-2</c:v>
                </c:pt>
                <c:pt idx="150">
                  <c:v>7.7864130804339562E-3</c:v>
                </c:pt>
                <c:pt idx="151">
                  <c:v>5.9009976498535042E-3</c:v>
                </c:pt>
              </c:numCache>
            </c:numRef>
          </c:yVal>
          <c:smooth val="0"/>
          <c:extLst>
            <c:ext xmlns:c16="http://schemas.microsoft.com/office/drawing/2014/chart" uri="{C3380CC4-5D6E-409C-BE32-E72D297353CC}">
              <c16:uniqueId val="{00000000-F515-4FE4-9DB4-A907534252EE}"/>
            </c:ext>
          </c:extLst>
        </c:ser>
        <c:dLbls>
          <c:showLegendKey val="0"/>
          <c:showVal val="0"/>
          <c:showCatName val="0"/>
          <c:showSerName val="0"/>
          <c:showPercent val="0"/>
          <c:showBubbleSize val="0"/>
        </c:dLbls>
        <c:axId val="588368200"/>
        <c:axId val="588369640"/>
      </c:scatterChart>
      <c:valAx>
        <c:axId val="588368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8369640"/>
        <c:crosses val="autoZero"/>
        <c:crossBetween val="midCat"/>
      </c:valAx>
      <c:valAx>
        <c:axId val="58836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83682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'5.DR Transformation'!$L$27</c:f>
              <c:strCache>
                <c:ptCount val="1"/>
                <c:pt idx="0">
                  <c:v>DR_Transformed Meta_Impressions</c:v>
                </c:pt>
              </c:strCache>
            </c:strRef>
          </c:tx>
          <c:spPr>
            <a:ln w="19050" cap="rnd">
              <a:noFill/>
              <a:round/>
            </a:ln>
            <a:effectLst/>
          </c:spPr>
          <c:marker>
            <c:symbol val="circle"/>
            <c:size val="5"/>
            <c:spPr>
              <a:solidFill>
                <a:schemeClr val="accent1"/>
              </a:solidFill>
              <a:ln w="9525">
                <a:solidFill>
                  <a:schemeClr val="accent1"/>
                </a:solidFill>
              </a:ln>
              <a:effectLst/>
            </c:spPr>
          </c:marker>
          <c:xVal>
            <c:numRef>
              <c:f>'5.DR Transformation'!$K$28:$K$179</c:f>
              <c:numCache>
                <c:formatCode>General</c:formatCode>
                <c:ptCount val="152"/>
                <c:pt idx="0">
                  <c:v>3501804</c:v>
                </c:pt>
                <c:pt idx="1">
                  <c:v>4647054</c:v>
                </c:pt>
                <c:pt idx="2">
                  <c:v>4537930</c:v>
                </c:pt>
                <c:pt idx="3">
                  <c:v>4836206</c:v>
                </c:pt>
                <c:pt idx="4">
                  <c:v>6139610</c:v>
                </c:pt>
                <c:pt idx="5">
                  <c:v>6032454</c:v>
                </c:pt>
                <c:pt idx="6">
                  <c:v>3016227</c:v>
                </c:pt>
                <c:pt idx="7">
                  <c:v>1508113.5</c:v>
                </c:pt>
                <c:pt idx="8">
                  <c:v>6002882.75</c:v>
                </c:pt>
                <c:pt idx="9">
                  <c:v>6583208.375</c:v>
                </c:pt>
                <c:pt idx="10">
                  <c:v>6612726.1875</c:v>
                </c:pt>
                <c:pt idx="11">
                  <c:v>5294011.09375</c:v>
                </c:pt>
                <c:pt idx="12">
                  <c:v>3807714.546875</c:v>
                </c:pt>
                <c:pt idx="13">
                  <c:v>4080295.2734375</c:v>
                </c:pt>
                <c:pt idx="14">
                  <c:v>3752680.63671875</c:v>
                </c:pt>
                <c:pt idx="15">
                  <c:v>3300784.318359375</c:v>
                </c:pt>
                <c:pt idx="16">
                  <c:v>2836745.1591796875</c:v>
                </c:pt>
                <c:pt idx="17">
                  <c:v>3316800.5795898433</c:v>
                </c:pt>
                <c:pt idx="18">
                  <c:v>3535773.2897949219</c:v>
                </c:pt>
                <c:pt idx="19">
                  <c:v>3935959.6448974609</c:v>
                </c:pt>
                <c:pt idx="20">
                  <c:v>4857229.8224487305</c:v>
                </c:pt>
                <c:pt idx="21">
                  <c:v>5461328.9112243652</c:v>
                </c:pt>
                <c:pt idx="22">
                  <c:v>8569657.4556121826</c:v>
                </c:pt>
                <c:pt idx="23">
                  <c:v>6545145.7278060913</c:v>
                </c:pt>
                <c:pt idx="24">
                  <c:v>4758417.8639030457</c:v>
                </c:pt>
                <c:pt idx="25">
                  <c:v>2886318.9319515228</c:v>
                </c:pt>
                <c:pt idx="26">
                  <c:v>3255593.4659757614</c:v>
                </c:pt>
                <c:pt idx="27">
                  <c:v>4141704.7329878807</c:v>
                </c:pt>
                <c:pt idx="28">
                  <c:v>5061118.3664939404</c:v>
                </c:pt>
                <c:pt idx="29">
                  <c:v>5759738.1832469702</c:v>
                </c:pt>
                <c:pt idx="30">
                  <c:v>7157135.0916234851</c:v>
                </c:pt>
                <c:pt idx="31">
                  <c:v>6291009.5458117425</c:v>
                </c:pt>
                <c:pt idx="32">
                  <c:v>5900395.7729058713</c:v>
                </c:pt>
                <c:pt idx="33">
                  <c:v>5780273.8864529356</c:v>
                </c:pt>
                <c:pt idx="34">
                  <c:v>4317939.9432264678</c:v>
                </c:pt>
                <c:pt idx="35">
                  <c:v>2343466.9716132339</c:v>
                </c:pt>
                <c:pt idx="36">
                  <c:v>4021061.485806617</c:v>
                </c:pt>
                <c:pt idx="37">
                  <c:v>4385612.7429033089</c:v>
                </c:pt>
                <c:pt idx="38">
                  <c:v>4498362.3714516554</c:v>
                </c:pt>
                <c:pt idx="39">
                  <c:v>4733058.1857258277</c:v>
                </c:pt>
                <c:pt idx="40">
                  <c:v>4454144.0928629134</c:v>
                </c:pt>
                <c:pt idx="41">
                  <c:v>7066907.0464314567</c:v>
                </c:pt>
                <c:pt idx="42">
                  <c:v>5553697.5232157279</c:v>
                </c:pt>
                <c:pt idx="43">
                  <c:v>5045848.7616078639</c:v>
                </c:pt>
                <c:pt idx="44">
                  <c:v>6181039.3808039315</c:v>
                </c:pt>
                <c:pt idx="45">
                  <c:v>5675288.6904019658</c:v>
                </c:pt>
                <c:pt idx="46">
                  <c:v>5723142.3452009838</c:v>
                </c:pt>
                <c:pt idx="47">
                  <c:v>7025964.1726004928</c:v>
                </c:pt>
                <c:pt idx="48">
                  <c:v>9775486.0863002464</c:v>
                </c:pt>
                <c:pt idx="49">
                  <c:v>12195986.043150123</c:v>
                </c:pt>
                <c:pt idx="50">
                  <c:v>9724669.0215750616</c:v>
                </c:pt>
                <c:pt idx="51">
                  <c:v>8910937.5107875317</c:v>
                </c:pt>
                <c:pt idx="52">
                  <c:v>10963626.755393766</c:v>
                </c:pt>
                <c:pt idx="53">
                  <c:v>10046122.377696883</c:v>
                </c:pt>
                <c:pt idx="54">
                  <c:v>10359393.188848441</c:v>
                </c:pt>
                <c:pt idx="55">
                  <c:v>11246610.59442422</c:v>
                </c:pt>
                <c:pt idx="56">
                  <c:v>12951973.297212109</c:v>
                </c:pt>
                <c:pt idx="57">
                  <c:v>11666044.648606054</c:v>
                </c:pt>
                <c:pt idx="58">
                  <c:v>14695991.324303027</c:v>
                </c:pt>
                <c:pt idx="59">
                  <c:v>16472064.662151514</c:v>
                </c:pt>
                <c:pt idx="60">
                  <c:v>17545843.331075754</c:v>
                </c:pt>
                <c:pt idx="61">
                  <c:v>17060092.665537879</c:v>
                </c:pt>
                <c:pt idx="62">
                  <c:v>17975934.332768939</c:v>
                </c:pt>
                <c:pt idx="63">
                  <c:v>16304014.16638447</c:v>
                </c:pt>
                <c:pt idx="64">
                  <c:v>11781132.083192235</c:v>
                </c:pt>
                <c:pt idx="65">
                  <c:v>11958782.041596118</c:v>
                </c:pt>
                <c:pt idx="66">
                  <c:v>10377069.020798059</c:v>
                </c:pt>
                <c:pt idx="67">
                  <c:v>8374250.5103990305</c:v>
                </c:pt>
                <c:pt idx="68">
                  <c:v>7879975.2551995153</c:v>
                </c:pt>
                <c:pt idx="69">
                  <c:v>9138370.6275997572</c:v>
                </c:pt>
                <c:pt idx="70">
                  <c:v>7936636.3137998786</c:v>
                </c:pt>
                <c:pt idx="71">
                  <c:v>7381471.1568999402</c:v>
                </c:pt>
                <c:pt idx="72">
                  <c:v>6360283.5784499701</c:v>
                </c:pt>
                <c:pt idx="73">
                  <c:v>5767211.7892249851</c:v>
                </c:pt>
                <c:pt idx="74">
                  <c:v>5715162.894612493</c:v>
                </c:pt>
                <c:pt idx="75">
                  <c:v>6717224.4473062465</c:v>
                </c:pt>
                <c:pt idx="76">
                  <c:v>6789167.2236531228</c:v>
                </c:pt>
                <c:pt idx="77">
                  <c:v>7496317.6118265614</c:v>
                </c:pt>
                <c:pt idx="78">
                  <c:v>5994276.8059132807</c:v>
                </c:pt>
                <c:pt idx="79">
                  <c:v>4426190.4029566403</c:v>
                </c:pt>
                <c:pt idx="80">
                  <c:v>3888446.2014783202</c:v>
                </c:pt>
                <c:pt idx="81">
                  <c:v>7276605.1007391606</c:v>
                </c:pt>
                <c:pt idx="82">
                  <c:v>11689653.550369579</c:v>
                </c:pt>
                <c:pt idx="83">
                  <c:v>15381227.77518479</c:v>
                </c:pt>
                <c:pt idx="84">
                  <c:v>13983855.887592394</c:v>
                </c:pt>
                <c:pt idx="85">
                  <c:v>13649682.943796195</c:v>
                </c:pt>
                <c:pt idx="86">
                  <c:v>11225107.471898098</c:v>
                </c:pt>
                <c:pt idx="87">
                  <c:v>9564856.7359490488</c:v>
                </c:pt>
                <c:pt idx="88">
                  <c:v>6335923.3679745244</c:v>
                </c:pt>
                <c:pt idx="89">
                  <c:v>5261271.6839872617</c:v>
                </c:pt>
                <c:pt idx="90">
                  <c:v>5771493.8419936309</c:v>
                </c:pt>
                <c:pt idx="91">
                  <c:v>7109521.920996815</c:v>
                </c:pt>
                <c:pt idx="92">
                  <c:v>7603075.9604984075</c:v>
                </c:pt>
                <c:pt idx="93">
                  <c:v>6133188.9802492037</c:v>
                </c:pt>
                <c:pt idx="94">
                  <c:v>5015231.4901246019</c:v>
                </c:pt>
                <c:pt idx="95">
                  <c:v>4569590.7450623009</c:v>
                </c:pt>
                <c:pt idx="96">
                  <c:v>5784413.3725311495</c:v>
                </c:pt>
                <c:pt idx="97">
                  <c:v>4869586.6862655748</c:v>
                </c:pt>
                <c:pt idx="98">
                  <c:v>4904064.3431327883</c:v>
                </c:pt>
                <c:pt idx="99">
                  <c:v>4091034.1715663942</c:v>
                </c:pt>
                <c:pt idx="100">
                  <c:v>4851974.0857831966</c:v>
                </c:pt>
                <c:pt idx="101">
                  <c:v>6084921.0428915992</c:v>
                </c:pt>
                <c:pt idx="102">
                  <c:v>6346952.5214457996</c:v>
                </c:pt>
                <c:pt idx="103">
                  <c:v>6481295.2607228998</c:v>
                </c:pt>
                <c:pt idx="104">
                  <c:v>8089197.6303614499</c:v>
                </c:pt>
                <c:pt idx="105">
                  <c:v>9503082.8151807245</c:v>
                </c:pt>
                <c:pt idx="106">
                  <c:v>11108660.407590363</c:v>
                </c:pt>
                <c:pt idx="107">
                  <c:v>12072503.203795182</c:v>
                </c:pt>
                <c:pt idx="108">
                  <c:v>14280252.60189759</c:v>
                </c:pt>
                <c:pt idx="109">
                  <c:v>15463432.300948795</c:v>
                </c:pt>
                <c:pt idx="110">
                  <c:v>16028297.150474397</c:v>
                </c:pt>
                <c:pt idx="111">
                  <c:v>16673943.5752372</c:v>
                </c:pt>
                <c:pt idx="112">
                  <c:v>15773189.7876186</c:v>
                </c:pt>
                <c:pt idx="113">
                  <c:v>15708123.8938093</c:v>
                </c:pt>
                <c:pt idx="114">
                  <c:v>14872859.946904648</c:v>
                </c:pt>
                <c:pt idx="115">
                  <c:v>13220541.973452324</c:v>
                </c:pt>
                <c:pt idx="116">
                  <c:v>11254780.986726161</c:v>
                </c:pt>
                <c:pt idx="117">
                  <c:v>11709813.493363081</c:v>
                </c:pt>
                <c:pt idx="118">
                  <c:v>11640699.746681541</c:v>
                </c:pt>
                <c:pt idx="119">
                  <c:v>11982864.873340771</c:v>
                </c:pt>
                <c:pt idx="120">
                  <c:v>9999287.4366703853</c:v>
                </c:pt>
                <c:pt idx="121">
                  <c:v>8391736.7183351927</c:v>
                </c:pt>
                <c:pt idx="122">
                  <c:v>7240302.3591675963</c:v>
                </c:pt>
                <c:pt idx="123">
                  <c:v>5811796.1795837991</c:v>
                </c:pt>
                <c:pt idx="124">
                  <c:v>4786281.0897918995</c:v>
                </c:pt>
                <c:pt idx="125">
                  <c:v>3168148.5448959498</c:v>
                </c:pt>
                <c:pt idx="126">
                  <c:v>2276419.2724479749</c:v>
                </c:pt>
                <c:pt idx="127">
                  <c:v>1612745.6362239874</c:v>
                </c:pt>
                <c:pt idx="128">
                  <c:v>1322244.8181119938</c:v>
                </c:pt>
                <c:pt idx="129">
                  <c:v>1616645.4090559969</c:v>
                </c:pt>
                <c:pt idx="130">
                  <c:v>3762613.7045279983</c:v>
                </c:pt>
                <c:pt idx="131">
                  <c:v>2806732.8522639992</c:v>
                </c:pt>
                <c:pt idx="132">
                  <c:v>2480880.4261320001</c:v>
                </c:pt>
                <c:pt idx="133">
                  <c:v>2387251.213066</c:v>
                </c:pt>
                <c:pt idx="134">
                  <c:v>3229752.6065330002</c:v>
                </c:pt>
                <c:pt idx="135">
                  <c:v>4010666.3032665001</c:v>
                </c:pt>
                <c:pt idx="136">
                  <c:v>3832816.1516332496</c:v>
                </c:pt>
                <c:pt idx="137">
                  <c:v>3068277.0758166248</c:v>
                </c:pt>
                <c:pt idx="138">
                  <c:v>2633177.5379083124</c:v>
                </c:pt>
                <c:pt idx="139">
                  <c:v>3099531.768954156</c:v>
                </c:pt>
                <c:pt idx="140">
                  <c:v>3122618.884477078</c:v>
                </c:pt>
                <c:pt idx="141">
                  <c:v>4700190.4422385395</c:v>
                </c:pt>
                <c:pt idx="142">
                  <c:v>4242187.2211192697</c:v>
                </c:pt>
                <c:pt idx="143">
                  <c:v>2630962.6105596349</c:v>
                </c:pt>
                <c:pt idx="144">
                  <c:v>2063757.3052798174</c:v>
                </c:pt>
                <c:pt idx="145">
                  <c:v>2041784.6526399087</c:v>
                </c:pt>
                <c:pt idx="146">
                  <c:v>2838755.3263199544</c:v>
                </c:pt>
                <c:pt idx="147">
                  <c:v>2729877.6631599772</c:v>
                </c:pt>
                <c:pt idx="148">
                  <c:v>2527156.8315799888</c:v>
                </c:pt>
                <c:pt idx="149">
                  <c:v>2047260.4157899944</c:v>
                </c:pt>
                <c:pt idx="150">
                  <c:v>2042762.2078949972</c:v>
                </c:pt>
                <c:pt idx="151">
                  <c:v>1874497.1039474988</c:v>
                </c:pt>
              </c:numCache>
            </c:numRef>
          </c:xVal>
          <c:yVal>
            <c:numRef>
              <c:f>'5.DR Transformation'!$L$28:$L$179</c:f>
              <c:numCache>
                <c:formatCode>General</c:formatCode>
                <c:ptCount val="152"/>
                <c:pt idx="0">
                  <c:v>776001.66130424722</c:v>
                </c:pt>
                <c:pt idx="1">
                  <c:v>1001059.6286057155</c:v>
                </c:pt>
                <c:pt idx="2">
                  <c:v>979878.01363361208</c:v>
                </c:pt>
                <c:pt idx="3">
                  <c:v>1037658.1760374587</c:v>
                </c:pt>
                <c:pt idx="4">
                  <c:v>1286253.9051139287</c:v>
                </c:pt>
                <c:pt idx="5">
                  <c:v>1266031.8077562959</c:v>
                </c:pt>
                <c:pt idx="6">
                  <c:v>678449.6471400233</c:v>
                </c:pt>
                <c:pt idx="7">
                  <c:v>363572.16373589484</c:v>
                </c:pt>
                <c:pt idx="8">
                  <c:v>1260444.9268297798</c:v>
                </c:pt>
                <c:pt idx="9">
                  <c:v>1369600.2973892663</c:v>
                </c:pt>
                <c:pt idx="10">
                  <c:v>1375125.9770401467</c:v>
                </c:pt>
                <c:pt idx="11">
                  <c:v>1125657.7411448343</c:v>
                </c:pt>
                <c:pt idx="12">
                  <c:v>836754.28460173903</c:v>
                </c:pt>
                <c:pt idx="13">
                  <c:v>890476.43903541437</c:v>
                </c:pt>
                <c:pt idx="14">
                  <c:v>825861.92798526655</c:v>
                </c:pt>
                <c:pt idx="15">
                  <c:v>735792.62859512225</c:v>
                </c:pt>
                <c:pt idx="16">
                  <c:v>642004.82226898009</c:v>
                </c:pt>
                <c:pt idx="17">
                  <c:v>739005.08133435692</c:v>
                </c:pt>
                <c:pt idx="18">
                  <c:v>782773.23865657917</c:v>
                </c:pt>
                <c:pt idx="19">
                  <c:v>862076.03710388008</c:v>
                </c:pt>
                <c:pt idx="20">
                  <c:v>1041717.0863279407</c:v>
                </c:pt>
                <c:pt idx="21">
                  <c:v>1157626.6057704987</c:v>
                </c:pt>
                <c:pt idx="22">
                  <c:v>1736469.3275599191</c:v>
                </c:pt>
                <c:pt idx="23">
                  <c:v>1362471.3807371529</c:v>
                </c:pt>
                <c:pt idx="24">
                  <c:v>1022624.7971779779</c:v>
                </c:pt>
                <c:pt idx="25">
                  <c:v>652093.52248576924</c:v>
                </c:pt>
                <c:pt idx="26">
                  <c:v>726720.06495473941</c:v>
                </c:pt>
                <c:pt idx="27">
                  <c:v>902529.11501214141</c:v>
                </c:pt>
                <c:pt idx="28">
                  <c:v>1080990.419656333</c:v>
                </c:pt>
                <c:pt idx="29">
                  <c:v>1214401.9843117099</c:v>
                </c:pt>
                <c:pt idx="30">
                  <c:v>1476608.2589269113</c:v>
                </c:pt>
                <c:pt idx="31">
                  <c:v>1314765.5310791666</c:v>
                </c:pt>
                <c:pt idx="32">
                  <c:v>1241060.716063732</c:v>
                </c:pt>
                <c:pt idx="33">
                  <c:v>1218298.1237102242</c:v>
                </c:pt>
                <c:pt idx="34">
                  <c:v>937020.16644399124</c:v>
                </c:pt>
                <c:pt idx="35">
                  <c:v>540596.15610063076</c:v>
                </c:pt>
                <c:pt idx="36">
                  <c:v>878833.57936926023</c:v>
                </c:pt>
                <c:pt idx="37">
                  <c:v>950226.74983695976</c:v>
                </c:pt>
                <c:pt idx="38">
                  <c:v>972185.17440594721</c:v>
                </c:pt>
                <c:pt idx="39">
                  <c:v>1017718.4765252307</c:v>
                </c:pt>
                <c:pt idx="40">
                  <c:v>963580.1308986845</c:v>
                </c:pt>
                <c:pt idx="41">
                  <c:v>1459843.9724080598</c:v>
                </c:pt>
                <c:pt idx="42">
                  <c:v>1175233.0612198715</c:v>
                </c:pt>
                <c:pt idx="43">
                  <c:v>1078054.7225732331</c:v>
                </c:pt>
                <c:pt idx="44">
                  <c:v>1294062.8198633785</c:v>
                </c:pt>
                <c:pt idx="45">
                  <c:v>1198365.1268143905</c:v>
                </c:pt>
                <c:pt idx="46">
                  <c:v>1207455.3857477917</c:v>
                </c:pt>
                <c:pt idx="47">
                  <c:v>1452229.7781793599</c:v>
                </c:pt>
                <c:pt idx="48">
                  <c:v>1954899.9059498825</c:v>
                </c:pt>
                <c:pt idx="49">
                  <c:v>2385586.8206620212</c:v>
                </c:pt>
                <c:pt idx="50">
                  <c:v>1945751.3756164405</c:v>
                </c:pt>
                <c:pt idx="51">
                  <c:v>1798585.3776525399</c:v>
                </c:pt>
                <c:pt idx="52">
                  <c:v>2167498.5610830085</c:v>
                </c:pt>
                <c:pt idx="53">
                  <c:v>2003542.7699686948</c:v>
                </c:pt>
                <c:pt idx="54">
                  <c:v>2059685.3749978198</c:v>
                </c:pt>
                <c:pt idx="55">
                  <c:v>2217785.2586678136</c:v>
                </c:pt>
                <c:pt idx="56">
                  <c:v>2518270.3162984387</c:v>
                </c:pt>
                <c:pt idx="57">
                  <c:v>2292087.912172568</c:v>
                </c:pt>
                <c:pt idx="58">
                  <c:v>2821493.136958465</c:v>
                </c:pt>
                <c:pt idx="59">
                  <c:v>3126606.5590207712</c:v>
                </c:pt>
                <c:pt idx="60">
                  <c:v>3309457.6081943884</c:v>
                </c:pt>
                <c:pt idx="61">
                  <c:v>3226883.2090659547</c:v>
                </c:pt>
                <c:pt idx="62">
                  <c:v>3382379.4389714077</c:v>
                </c:pt>
                <c:pt idx="63">
                  <c:v>3097883.5577924629</c:v>
                </c:pt>
                <c:pt idx="64">
                  <c:v>2312428.5494075436</c:v>
                </c:pt>
                <c:pt idx="65">
                  <c:v>2343787.6176813412</c:v>
                </c:pt>
                <c:pt idx="66">
                  <c:v>2062848.0306751376</c:v>
                </c:pt>
                <c:pt idx="67">
                  <c:v>1700792.5841333149</c:v>
                </c:pt>
                <c:pt idx="68">
                  <c:v>1610172.3637552909</c:v>
                </c:pt>
                <c:pt idx="69">
                  <c:v>1839847.7715349379</c:v>
                </c:pt>
                <c:pt idx="70">
                  <c:v>1620588.7949734763</c:v>
                </c:pt>
                <c:pt idx="71">
                  <c:v>1518198.7669982165</c:v>
                </c:pt>
                <c:pt idx="72">
                  <c:v>1327788.281750401</c:v>
                </c:pt>
                <c:pt idx="73">
                  <c:v>1215820.07586059</c:v>
                </c:pt>
                <c:pt idx="74">
                  <c:v>1205940.1425799697</c:v>
                </c:pt>
                <c:pt idx="75">
                  <c:v>1394668.1207407017</c:v>
                </c:pt>
                <c:pt idx="76">
                  <c:v>1408104.3991646785</c:v>
                </c:pt>
                <c:pt idx="77">
                  <c:v>1539441.4681111327</c:v>
                </c:pt>
                <c:pt idx="78">
                  <c:v>1258818.4937837962</c:v>
                </c:pt>
                <c:pt idx="79">
                  <c:v>958135.83402926673</c:v>
                </c:pt>
                <c:pt idx="80">
                  <c:v>852704.363131208</c:v>
                </c:pt>
                <c:pt idx="81">
                  <c:v>1498773.2245959507</c:v>
                </c:pt>
                <c:pt idx="82">
                  <c:v>2296262.1963986899</c:v>
                </c:pt>
                <c:pt idx="83">
                  <c:v>2939624.8036716236</c:v>
                </c:pt>
                <c:pt idx="84">
                  <c:v>2698138.5416023098</c:v>
                </c:pt>
                <c:pt idx="85">
                  <c:v>2640038.7857545814</c:v>
                </c:pt>
                <c:pt idx="86">
                  <c:v>2213968.5991533995</c:v>
                </c:pt>
                <c:pt idx="87">
                  <c:v>1916949.2816260874</c:v>
                </c:pt>
                <c:pt idx="88">
                  <c:v>1323210.4568681256</c:v>
                </c:pt>
                <c:pt idx="89">
                  <c:v>1119390.6004596394</c:v>
                </c:pt>
                <c:pt idx="90">
                  <c:v>1216632.4981228854</c:v>
                </c:pt>
                <c:pt idx="91">
                  <c:v>1467764.4270419332</c:v>
                </c:pt>
                <c:pt idx="92">
                  <c:v>1559158.9660474623</c:v>
                </c:pt>
                <c:pt idx="93">
                  <c:v>1285043.1532260657</c:v>
                </c:pt>
                <c:pt idx="94">
                  <c:v>1072165.6405051679</c:v>
                </c:pt>
                <c:pt idx="95">
                  <c:v>986028.74442607735</c:v>
                </c:pt>
                <c:pt idx="96">
                  <c:v>1219083.3205573657</c:v>
                </c:pt>
                <c:pt idx="97">
                  <c:v>1044101.9123943783</c:v>
                </c:pt>
                <c:pt idx="98">
                  <c:v>1050752.7702854169</c:v>
                </c:pt>
                <c:pt idx="99">
                  <c:v>892585.43609056086</c:v>
                </c:pt>
                <c:pt idx="100">
                  <c:v>1040702.5660167207</c:v>
                </c:pt>
                <c:pt idx="101">
                  <c:v>1275937.6496233956</c:v>
                </c:pt>
                <c:pt idx="102">
                  <c:v>1325283.2975365084</c:v>
                </c:pt>
                <c:pt idx="103">
                  <c:v>1350503.2258437453</c:v>
                </c:pt>
                <c:pt idx="104">
                  <c:v>1648598.5038311859</c:v>
                </c:pt>
                <c:pt idx="105">
                  <c:v>1905803.2471345682</c:v>
                </c:pt>
                <c:pt idx="106">
                  <c:v>2193287.2879440617</c:v>
                </c:pt>
                <c:pt idx="107">
                  <c:v>2363837.3822281719</c:v>
                </c:pt>
                <c:pt idx="108">
                  <c:v>2749554.2993255868</c:v>
                </c:pt>
                <c:pt idx="109">
                  <c:v>2953760.6981621124</c:v>
                </c:pt>
                <c:pt idx="110">
                  <c:v>3050693.9918868123</c:v>
                </c:pt>
                <c:pt idx="111">
                  <c:v>3161072.7776704985</c:v>
                </c:pt>
                <c:pt idx="112">
                  <c:v>3006959.4811872072</c:v>
                </c:pt>
                <c:pt idx="113">
                  <c:v>2995793.5831322931</c:v>
                </c:pt>
                <c:pt idx="114">
                  <c:v>2852036.2389424155</c:v>
                </c:pt>
                <c:pt idx="115">
                  <c:v>2565218.3232043567</c:v>
                </c:pt>
                <c:pt idx="116">
                  <c:v>2219235.2569309268</c:v>
                </c:pt>
                <c:pt idx="117">
                  <c:v>2299826.0037393305</c:v>
                </c:pt>
                <c:pt idx="118">
                  <c:v>2287605.7458091555</c:v>
                </c:pt>
                <c:pt idx="119">
                  <c:v>2348035.1595294573</c:v>
                </c:pt>
                <c:pt idx="120">
                  <c:v>1995134.3569447002</c:v>
                </c:pt>
                <c:pt idx="121">
                  <c:v>1703988.5213787442</c:v>
                </c:pt>
                <c:pt idx="122">
                  <c:v>1492041.9459009084</c:v>
                </c:pt>
                <c:pt idx="123">
                  <c:v>1224276.0047930272</c:v>
                </c:pt>
                <c:pt idx="124">
                  <c:v>1028012.4642287309</c:v>
                </c:pt>
                <c:pt idx="125">
                  <c:v>709128.56929119758</c:v>
                </c:pt>
                <c:pt idx="126">
                  <c:v>526655.99037194857</c:v>
                </c:pt>
                <c:pt idx="127">
                  <c:v>386197.34865218995</c:v>
                </c:pt>
                <c:pt idx="128">
                  <c:v>322983.76020416262</c:v>
                </c:pt>
                <c:pt idx="129">
                  <c:v>387037.72295964329</c:v>
                </c:pt>
                <c:pt idx="130">
                  <c:v>827829.06370141334</c:v>
                </c:pt>
                <c:pt idx="131">
                  <c:v>635888.49902564089</c:v>
                </c:pt>
                <c:pt idx="132">
                  <c:v>569043.21491541772</c:v>
                </c:pt>
                <c:pt idx="133">
                  <c:v>549677.94313176395</c:v>
                </c:pt>
                <c:pt idx="134">
                  <c:v>721526.57526709873</c:v>
                </c:pt>
                <c:pt idx="135">
                  <c:v>876788.56320921076</c:v>
                </c:pt>
                <c:pt idx="136">
                  <c:v>841717.17551703309</c:v>
                </c:pt>
                <c:pt idx="137">
                  <c:v>688977.62443102698</c:v>
                </c:pt>
                <c:pt idx="138">
                  <c:v>600388.17165889847</c:v>
                </c:pt>
                <c:pt idx="139">
                  <c:v>695290.79992770299</c:v>
                </c:pt>
                <c:pt idx="140">
                  <c:v>699950.10602194141</c:v>
                </c:pt>
                <c:pt idx="141">
                  <c:v>1011355.6604961861</c:v>
                </c:pt>
                <c:pt idx="142">
                  <c:v>922212.16819585266</c:v>
                </c:pt>
                <c:pt idx="143">
                  <c:v>599933.63150808855</c:v>
                </c:pt>
                <c:pt idx="144">
                  <c:v>482161.75721599878</c:v>
                </c:pt>
                <c:pt idx="145">
                  <c:v>477539.10545708711</c:v>
                </c:pt>
                <c:pt idx="146">
                  <c:v>642414.25000781531</c:v>
                </c:pt>
                <c:pt idx="147">
                  <c:v>620195.86518161523</c:v>
                </c:pt>
                <c:pt idx="148">
                  <c:v>578587.40436144313</c:v>
                </c:pt>
                <c:pt idx="149">
                  <c:v>478691.5711031906</c:v>
                </c:pt>
                <c:pt idx="150">
                  <c:v>477744.87089835061</c:v>
                </c:pt>
                <c:pt idx="151">
                  <c:v>442177.15024133469</c:v>
                </c:pt>
              </c:numCache>
            </c:numRef>
          </c:yVal>
          <c:smooth val="0"/>
          <c:extLst>
            <c:ext xmlns:c16="http://schemas.microsoft.com/office/drawing/2014/chart" uri="{C3380CC4-5D6E-409C-BE32-E72D297353CC}">
              <c16:uniqueId val="{00000000-42F5-4B70-A278-1F641EFB5FB3}"/>
            </c:ext>
          </c:extLst>
        </c:ser>
        <c:dLbls>
          <c:showLegendKey val="0"/>
          <c:showVal val="0"/>
          <c:showCatName val="0"/>
          <c:showSerName val="0"/>
          <c:showPercent val="0"/>
          <c:showBubbleSize val="0"/>
        </c:dLbls>
        <c:axId val="544580016"/>
        <c:axId val="544582536"/>
      </c:scatterChart>
      <c:valAx>
        <c:axId val="544580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4582536"/>
        <c:crosses val="autoZero"/>
        <c:crossBetween val="midCat"/>
      </c:valAx>
      <c:valAx>
        <c:axId val="54458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4580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'5.DR Transformation'!$H$27</c:f>
              <c:strCache>
                <c:ptCount val="1"/>
                <c:pt idx="0">
                  <c:v>DR_Transformed YouTube_Impressions</c:v>
                </c:pt>
              </c:strCache>
            </c:strRef>
          </c:tx>
          <c:spPr>
            <a:ln w="19050" cap="rnd">
              <a:noFill/>
              <a:round/>
            </a:ln>
            <a:effectLst/>
          </c:spPr>
          <c:marker>
            <c:symbol val="circle"/>
            <c:size val="5"/>
            <c:spPr>
              <a:solidFill>
                <a:schemeClr val="accent1"/>
              </a:solidFill>
              <a:ln w="9525">
                <a:solidFill>
                  <a:schemeClr val="accent1"/>
                </a:solidFill>
              </a:ln>
              <a:effectLst/>
            </c:spPr>
          </c:marker>
          <c:xVal>
            <c:numRef>
              <c:f>'5.DR Transformation'!$G$28:$G$179</c:f>
              <c:numCache>
                <c:formatCode>General</c:formatCode>
                <c:ptCount val="152"/>
                <c:pt idx="0">
                  <c:v>1951.0000000000002</c:v>
                </c:pt>
                <c:pt idx="1">
                  <c:v>2109.1000000000004</c:v>
                </c:pt>
                <c:pt idx="2">
                  <c:v>5011.9100000000008</c:v>
                </c:pt>
                <c:pt idx="3">
                  <c:v>6426.1909999999998</c:v>
                </c:pt>
                <c:pt idx="4">
                  <c:v>13703.6191</c:v>
                </c:pt>
                <c:pt idx="5">
                  <c:v>12720.361909999998</c:v>
                </c:pt>
                <c:pt idx="6">
                  <c:v>11916.036191000001</c:v>
                </c:pt>
                <c:pt idx="7">
                  <c:v>29428.603619099995</c:v>
                </c:pt>
                <c:pt idx="8">
                  <c:v>12483.860361909999</c:v>
                </c:pt>
                <c:pt idx="9">
                  <c:v>7674.3860361909992</c:v>
                </c:pt>
                <c:pt idx="10">
                  <c:v>7132.4386036191008</c:v>
                </c:pt>
                <c:pt idx="11">
                  <c:v>6763.2438603619112</c:v>
                </c:pt>
                <c:pt idx="12">
                  <c:v>6224.3243860361908</c:v>
                </c:pt>
                <c:pt idx="13">
                  <c:v>5487.4324386036187</c:v>
                </c:pt>
                <c:pt idx="14">
                  <c:v>6212.743243860361</c:v>
                </c:pt>
                <c:pt idx="15">
                  <c:v>5897.274324386035</c:v>
                </c:pt>
                <c:pt idx="16">
                  <c:v>5467.7274324386044</c:v>
                </c:pt>
                <c:pt idx="17">
                  <c:v>5756.7727432438614</c:v>
                </c:pt>
                <c:pt idx="18">
                  <c:v>5494.6772743243855</c:v>
                </c:pt>
                <c:pt idx="19">
                  <c:v>5322.4677274324395</c:v>
                </c:pt>
                <c:pt idx="20">
                  <c:v>5724.2467727432431</c:v>
                </c:pt>
                <c:pt idx="21">
                  <c:v>5610.4246772743236</c:v>
                </c:pt>
                <c:pt idx="22">
                  <c:v>4552.0424677274314</c:v>
                </c:pt>
                <c:pt idx="23">
                  <c:v>4700.2042467727433</c:v>
                </c:pt>
                <c:pt idx="24">
                  <c:v>3056.0204246772746</c:v>
                </c:pt>
                <c:pt idx="25">
                  <c:v>4152.6020424677272</c:v>
                </c:pt>
                <c:pt idx="26">
                  <c:v>5308.2602042467724</c:v>
                </c:pt>
                <c:pt idx="27">
                  <c:v>6221.8260204246772</c:v>
                </c:pt>
                <c:pt idx="28">
                  <c:v>5225.1826020424678</c:v>
                </c:pt>
                <c:pt idx="29">
                  <c:v>3753.518260204246</c:v>
                </c:pt>
                <c:pt idx="30">
                  <c:v>4398.3518260204246</c:v>
                </c:pt>
                <c:pt idx="31">
                  <c:v>4128.8351826020426</c:v>
                </c:pt>
                <c:pt idx="32">
                  <c:v>4787.8835182602043</c:v>
                </c:pt>
                <c:pt idx="33">
                  <c:v>4539.7883518260196</c:v>
                </c:pt>
                <c:pt idx="34">
                  <c:v>4233.9788351826019</c:v>
                </c:pt>
                <c:pt idx="35">
                  <c:v>4495.3978835182597</c:v>
                </c:pt>
                <c:pt idx="36">
                  <c:v>3771.5397883518253</c:v>
                </c:pt>
                <c:pt idx="37">
                  <c:v>2685.1539788351824</c:v>
                </c:pt>
                <c:pt idx="38">
                  <c:v>3354.5153978835178</c:v>
                </c:pt>
                <c:pt idx="39">
                  <c:v>2673.4515397883515</c:v>
                </c:pt>
                <c:pt idx="40">
                  <c:v>3429.3451539788352</c:v>
                </c:pt>
                <c:pt idx="41">
                  <c:v>3970.9345153978834</c:v>
                </c:pt>
                <c:pt idx="42">
                  <c:v>4648.0934515397885</c:v>
                </c:pt>
                <c:pt idx="43">
                  <c:v>5482.8093451539798</c:v>
                </c:pt>
                <c:pt idx="44">
                  <c:v>6429.2809345153973</c:v>
                </c:pt>
                <c:pt idx="45">
                  <c:v>5095.9280934515391</c:v>
                </c:pt>
                <c:pt idx="46">
                  <c:v>4035.5928093451539</c:v>
                </c:pt>
                <c:pt idx="47">
                  <c:v>4130.5592809345162</c:v>
                </c:pt>
                <c:pt idx="48">
                  <c:v>3300.0559280934522</c:v>
                </c:pt>
                <c:pt idx="49">
                  <c:v>3676.0055928093452</c:v>
                </c:pt>
                <c:pt idx="50">
                  <c:v>5389.6005592809342</c:v>
                </c:pt>
                <c:pt idx="51">
                  <c:v>5247.9600559280934</c:v>
                </c:pt>
                <c:pt idx="52">
                  <c:v>4830.7960055928088</c:v>
                </c:pt>
                <c:pt idx="53">
                  <c:v>4886.0796005592811</c:v>
                </c:pt>
                <c:pt idx="54">
                  <c:v>4945.6079600559278</c:v>
                </c:pt>
                <c:pt idx="55">
                  <c:v>4572.5607960055922</c:v>
                </c:pt>
                <c:pt idx="56">
                  <c:v>6852.2560796005591</c:v>
                </c:pt>
                <c:pt idx="57">
                  <c:v>5457.2256079600556</c:v>
                </c:pt>
                <c:pt idx="58">
                  <c:v>4691.7225607960054</c:v>
                </c:pt>
                <c:pt idx="59">
                  <c:v>4664.1722560796006</c:v>
                </c:pt>
                <c:pt idx="60">
                  <c:v>5325.4172256079592</c:v>
                </c:pt>
                <c:pt idx="61">
                  <c:v>3886.5417225607962</c:v>
                </c:pt>
                <c:pt idx="62">
                  <c:v>4038.6541722560801</c:v>
                </c:pt>
                <c:pt idx="63">
                  <c:v>4126.8654172256092</c:v>
                </c:pt>
                <c:pt idx="64">
                  <c:v>4146.6865417225617</c:v>
                </c:pt>
                <c:pt idx="65">
                  <c:v>4794.6686541722556</c:v>
                </c:pt>
                <c:pt idx="66">
                  <c:v>3611.466865417226</c:v>
                </c:pt>
                <c:pt idx="67">
                  <c:v>4793.1466865417215</c:v>
                </c:pt>
                <c:pt idx="68">
                  <c:v>4540.3146686541713</c:v>
                </c:pt>
                <c:pt idx="69">
                  <c:v>4527.0314668654182</c:v>
                </c:pt>
                <c:pt idx="70">
                  <c:v>3872.7031466865415</c:v>
                </c:pt>
                <c:pt idx="71">
                  <c:v>6411.2703146686545</c:v>
                </c:pt>
                <c:pt idx="72">
                  <c:v>8241.1270314668673</c:v>
                </c:pt>
                <c:pt idx="73">
                  <c:v>6848.1127031466867</c:v>
                </c:pt>
                <c:pt idx="74">
                  <c:v>4429.8112703146689</c:v>
                </c:pt>
                <c:pt idx="75">
                  <c:v>5381.9811270314667</c:v>
                </c:pt>
                <c:pt idx="76">
                  <c:v>5167.1981127031468</c:v>
                </c:pt>
                <c:pt idx="77">
                  <c:v>3863.7198112703149</c:v>
                </c:pt>
                <c:pt idx="78">
                  <c:v>3957.3719811270321</c:v>
                </c:pt>
                <c:pt idx="79">
                  <c:v>3736.737198112703</c:v>
                </c:pt>
                <c:pt idx="80">
                  <c:v>10133.673719811268</c:v>
                </c:pt>
                <c:pt idx="81">
                  <c:v>30778.36737198112</c:v>
                </c:pt>
                <c:pt idx="82">
                  <c:v>9914.8367371981112</c:v>
                </c:pt>
                <c:pt idx="83">
                  <c:v>4943.4836737198102</c:v>
                </c:pt>
                <c:pt idx="84">
                  <c:v>4365.3483673719811</c:v>
                </c:pt>
                <c:pt idx="85">
                  <c:v>4833.5348367371971</c:v>
                </c:pt>
                <c:pt idx="86">
                  <c:v>4405.3534836737199</c:v>
                </c:pt>
                <c:pt idx="87">
                  <c:v>3722.5353483673716</c:v>
                </c:pt>
                <c:pt idx="88">
                  <c:v>3827.2535348367364</c:v>
                </c:pt>
                <c:pt idx="89">
                  <c:v>3577.7253534836741</c:v>
                </c:pt>
                <c:pt idx="90">
                  <c:v>3934.7725353483675</c:v>
                </c:pt>
                <c:pt idx="91">
                  <c:v>3742.477253534837</c:v>
                </c:pt>
                <c:pt idx="92">
                  <c:v>3884.2477253534839</c:v>
                </c:pt>
                <c:pt idx="93">
                  <c:v>3005.424772535348</c:v>
                </c:pt>
                <c:pt idx="94">
                  <c:v>3721.5424772535348</c:v>
                </c:pt>
                <c:pt idx="95">
                  <c:v>4158.1542477253543</c:v>
                </c:pt>
                <c:pt idx="96">
                  <c:v>2403.8154247725352</c:v>
                </c:pt>
                <c:pt idx="97">
                  <c:v>2157.3815424772533</c:v>
                </c:pt>
                <c:pt idx="98">
                  <c:v>1988.7381542477251</c:v>
                </c:pt>
                <c:pt idx="99">
                  <c:v>1989.8738154247724</c:v>
                </c:pt>
                <c:pt idx="100">
                  <c:v>1815.9873815424771</c:v>
                </c:pt>
                <c:pt idx="101">
                  <c:v>1621.5987381542479</c:v>
                </c:pt>
                <c:pt idx="102">
                  <c:v>1705.1598738154246</c:v>
                </c:pt>
                <c:pt idx="103">
                  <c:v>2957.5159873815428</c:v>
                </c:pt>
                <c:pt idx="104">
                  <c:v>6646.7515987381548</c:v>
                </c:pt>
                <c:pt idx="105">
                  <c:v>10093.675159873816</c:v>
                </c:pt>
                <c:pt idx="106">
                  <c:v>10341.367515987382</c:v>
                </c:pt>
                <c:pt idx="107">
                  <c:v>21591.136751598737</c:v>
                </c:pt>
                <c:pt idx="108">
                  <c:v>33259.113675159882</c:v>
                </c:pt>
                <c:pt idx="109">
                  <c:v>33747.91136751599</c:v>
                </c:pt>
                <c:pt idx="110">
                  <c:v>25781.791136751599</c:v>
                </c:pt>
                <c:pt idx="111">
                  <c:v>23506.17911367516</c:v>
                </c:pt>
                <c:pt idx="112">
                  <c:v>22402.61791136751</c:v>
                </c:pt>
                <c:pt idx="113">
                  <c:v>9911.2617911367524</c:v>
                </c:pt>
                <c:pt idx="114">
                  <c:v>8228.1261791136767</c:v>
                </c:pt>
                <c:pt idx="115">
                  <c:v>8667.8126179113697</c:v>
                </c:pt>
                <c:pt idx="116">
                  <c:v>7590.7812617911368</c:v>
                </c:pt>
                <c:pt idx="117">
                  <c:v>7460.0781261791144</c:v>
                </c:pt>
                <c:pt idx="118">
                  <c:v>6373.0078126179124</c:v>
                </c:pt>
                <c:pt idx="119">
                  <c:v>5727.3007812617907</c:v>
                </c:pt>
                <c:pt idx="120">
                  <c:v>4747.7300781261793</c:v>
                </c:pt>
                <c:pt idx="121">
                  <c:v>7123.7730078126187</c:v>
                </c:pt>
                <c:pt idx="122">
                  <c:v>6038.3773007812624</c:v>
                </c:pt>
                <c:pt idx="123">
                  <c:v>7599.8377300781258</c:v>
                </c:pt>
                <c:pt idx="124">
                  <c:v>6504.9837730078116</c:v>
                </c:pt>
                <c:pt idx="125">
                  <c:v>9688.4983773007807</c:v>
                </c:pt>
                <c:pt idx="126">
                  <c:v>7890.8498377300784</c:v>
                </c:pt>
                <c:pt idx="127">
                  <c:v>4597.0849837730075</c:v>
                </c:pt>
                <c:pt idx="128">
                  <c:v>8438.708498377302</c:v>
                </c:pt>
                <c:pt idx="129">
                  <c:v>5939.87084983773</c:v>
                </c:pt>
                <c:pt idx="130">
                  <c:v>10570.987084983772</c:v>
                </c:pt>
                <c:pt idx="131">
                  <c:v>13337.098708498375</c:v>
                </c:pt>
                <c:pt idx="132">
                  <c:v>29222.709870849842</c:v>
                </c:pt>
                <c:pt idx="133">
                  <c:v>12019.270987084983</c:v>
                </c:pt>
                <c:pt idx="134">
                  <c:v>12245.9270987085</c:v>
                </c:pt>
                <c:pt idx="135">
                  <c:v>8123.5927098708498</c:v>
                </c:pt>
                <c:pt idx="136">
                  <c:v>9943.3592709870845</c:v>
                </c:pt>
                <c:pt idx="137">
                  <c:v>8095.3359270987085</c:v>
                </c:pt>
                <c:pt idx="138">
                  <c:v>6616.5335927098704</c:v>
                </c:pt>
                <c:pt idx="139">
                  <c:v>5842.6533592709857</c:v>
                </c:pt>
                <c:pt idx="140">
                  <c:v>5915.2653359270989</c:v>
                </c:pt>
                <c:pt idx="141">
                  <c:v>5916.5265335927088</c:v>
                </c:pt>
                <c:pt idx="142">
                  <c:v>4082.6526533592705</c:v>
                </c:pt>
                <c:pt idx="143">
                  <c:v>9162.2652653359273</c:v>
                </c:pt>
                <c:pt idx="144">
                  <c:v>4849.2265265335936</c:v>
                </c:pt>
                <c:pt idx="145">
                  <c:v>4672.9226526533594</c:v>
                </c:pt>
                <c:pt idx="146">
                  <c:v>5561.2922652653351</c:v>
                </c:pt>
                <c:pt idx="147">
                  <c:v>3814.1292265265338</c:v>
                </c:pt>
                <c:pt idx="148">
                  <c:v>6824.4129226526529</c:v>
                </c:pt>
                <c:pt idx="149">
                  <c:v>6369.4412922652655</c:v>
                </c:pt>
                <c:pt idx="150">
                  <c:v>6035.9441292265274</c:v>
                </c:pt>
                <c:pt idx="151">
                  <c:v>7625.5944129226518</c:v>
                </c:pt>
              </c:numCache>
            </c:numRef>
          </c:xVal>
          <c:yVal>
            <c:numRef>
              <c:f>'5.DR Transformation'!$H$28:$H$179</c:f>
              <c:numCache>
                <c:formatCode>General</c:formatCode>
                <c:ptCount val="152"/>
                <c:pt idx="0">
                  <c:v>9.7068245714088093</c:v>
                </c:pt>
                <c:pt idx="1">
                  <c:v>9.9364019527781462</c:v>
                </c:pt>
                <c:pt idx="2">
                  <c:v>12.882524560060677</c:v>
                </c:pt>
                <c:pt idx="3">
                  <c:v>13.879892063871917</c:v>
                </c:pt>
                <c:pt idx="4">
                  <c:v>17.420097587455022</c:v>
                </c:pt>
                <c:pt idx="5">
                  <c:v>17.035302126020273</c:v>
                </c:pt>
                <c:pt idx="6">
                  <c:v>16.704733214809572</c:v>
                </c:pt>
                <c:pt idx="7">
                  <c:v>21.909420798472464</c:v>
                </c:pt>
                <c:pt idx="8">
                  <c:v>16.939659275064894</c:v>
                </c:pt>
                <c:pt idx="9">
                  <c:v>14.639056682347572</c:v>
                </c:pt>
                <c:pt idx="10">
                  <c:v>14.320936286387223</c:v>
                </c:pt>
                <c:pt idx="11">
                  <c:v>14.094397450448037</c:v>
                </c:pt>
                <c:pt idx="12">
                  <c:v>13.747624628855025</c:v>
                </c:pt>
                <c:pt idx="13">
                  <c:v>13.237645781461756</c:v>
                </c:pt>
                <c:pt idx="14">
                  <c:v>13.739945868349778</c:v>
                </c:pt>
                <c:pt idx="15">
                  <c:v>13.526810287350221</c:v>
                </c:pt>
                <c:pt idx="16">
                  <c:v>13.223367169159413</c:v>
                </c:pt>
                <c:pt idx="17">
                  <c:v>13.429310819314466</c:v>
                </c:pt>
                <c:pt idx="18">
                  <c:v>13.242886499407051</c:v>
                </c:pt>
                <c:pt idx="19">
                  <c:v>13.116981651493399</c:v>
                </c:pt>
                <c:pt idx="20">
                  <c:v>13.406502835917191</c:v>
                </c:pt>
                <c:pt idx="21">
                  <c:v>13.325966612679194</c:v>
                </c:pt>
                <c:pt idx="22">
                  <c:v>12.515894437520362</c:v>
                </c:pt>
                <c:pt idx="23">
                  <c:v>12.636739102700304</c:v>
                </c:pt>
                <c:pt idx="24">
                  <c:v>11.105723989344908</c:v>
                </c:pt>
                <c:pt idx="25">
                  <c:v>12.175760419578941</c:v>
                </c:pt>
                <c:pt idx="26">
                  <c:v>13.106467682873125</c:v>
                </c:pt>
                <c:pt idx="27">
                  <c:v>13.745968959093208</c:v>
                </c:pt>
                <c:pt idx="28">
                  <c:v>13.044590244798334</c:v>
                </c:pt>
                <c:pt idx="29">
                  <c:v>11.812220894413411</c:v>
                </c:pt>
                <c:pt idx="30">
                  <c:v>12.387594761824491</c:v>
                </c:pt>
                <c:pt idx="31">
                  <c:v>12.154812506330236</c:v>
                </c:pt>
                <c:pt idx="32">
                  <c:v>12.707001255928935</c:v>
                </c:pt>
                <c:pt idx="33">
                  <c:v>12.505777048487921</c:v>
                </c:pt>
                <c:pt idx="34">
                  <c:v>12.246855814869548</c:v>
                </c:pt>
                <c:pt idx="35">
                  <c:v>12.468966008998342</c:v>
                </c:pt>
                <c:pt idx="36">
                  <c:v>11.829206360247499</c:v>
                </c:pt>
                <c:pt idx="37">
                  <c:v>10.682939245577519</c:v>
                </c:pt>
                <c:pt idx="38">
                  <c:v>11.420600421541247</c:v>
                </c:pt>
                <c:pt idx="39">
                  <c:v>10.668950370260532</c:v>
                </c:pt>
                <c:pt idx="40">
                  <c:v>11.496439530842725</c:v>
                </c:pt>
                <c:pt idx="41">
                  <c:v>12.013452001795578</c:v>
                </c:pt>
                <c:pt idx="42">
                  <c:v>12.594544213084671</c:v>
                </c:pt>
                <c:pt idx="43">
                  <c:v>13.234299028938231</c:v>
                </c:pt>
                <c:pt idx="44">
                  <c:v>13.88189390641692</c:v>
                </c:pt>
                <c:pt idx="45">
                  <c:v>12.94693558821589</c:v>
                </c:pt>
                <c:pt idx="46">
                  <c:v>12.071804731577672</c:v>
                </c:pt>
                <c:pt idx="47">
                  <c:v>12.156334947576678</c:v>
                </c:pt>
                <c:pt idx="48">
                  <c:v>11.364658501211105</c:v>
                </c:pt>
                <c:pt idx="49">
                  <c:v>11.738506615240182</c:v>
                </c:pt>
                <c:pt idx="50">
                  <c:v>13.166397842761123</c:v>
                </c:pt>
                <c:pt idx="51">
                  <c:v>13.061623353644611</c:v>
                </c:pt>
                <c:pt idx="52">
                  <c:v>12.741061427850793</c:v>
                </c:pt>
                <c:pt idx="53">
                  <c:v>12.784629933688644</c:v>
                </c:pt>
                <c:pt idx="54">
                  <c:v>12.83115957188793</c:v>
                </c:pt>
                <c:pt idx="55">
                  <c:v>12.532792420479964</c:v>
                </c:pt>
                <c:pt idx="56">
                  <c:v>14.149792639295789</c:v>
                </c:pt>
                <c:pt idx="57">
                  <c:v>13.215742633823133</c:v>
                </c:pt>
                <c:pt idx="58">
                  <c:v>12.629893743822393</c:v>
                </c:pt>
                <c:pt idx="59">
                  <c:v>12.607598631030084</c:v>
                </c:pt>
                <c:pt idx="60">
                  <c:v>13.119161900238032</c:v>
                </c:pt>
                <c:pt idx="61">
                  <c:v>11.936280065988488</c:v>
                </c:pt>
                <c:pt idx="62">
                  <c:v>12.074551269877359</c:v>
                </c:pt>
                <c:pt idx="63">
                  <c:v>12.153072587445829</c:v>
                </c:pt>
                <c:pt idx="64">
                  <c:v>12.170554407127407</c:v>
                </c:pt>
                <c:pt idx="65">
                  <c:v>12.7124008860524</c:v>
                </c:pt>
                <c:pt idx="66">
                  <c:v>11.676295848134446</c:v>
                </c:pt>
                <c:pt idx="67">
                  <c:v>12.711190165521604</c:v>
                </c:pt>
                <c:pt idx="68">
                  <c:v>12.506211985097705</c:v>
                </c:pt>
                <c:pt idx="69">
                  <c:v>12.495224227485521</c:v>
                </c:pt>
                <c:pt idx="70">
                  <c:v>11.923513905362137</c:v>
                </c:pt>
                <c:pt idx="71">
                  <c:v>13.870216066628174</c:v>
                </c:pt>
                <c:pt idx="72">
                  <c:v>14.955329382751037</c:v>
                </c:pt>
                <c:pt idx="73">
                  <c:v>14.147225295242427</c:v>
                </c:pt>
                <c:pt idx="74">
                  <c:v>12.414109366042901</c:v>
                </c:pt>
                <c:pt idx="75">
                  <c:v>13.160810963690627</c:v>
                </c:pt>
                <c:pt idx="76">
                  <c:v>13.000993281887872</c:v>
                </c:pt>
                <c:pt idx="77">
                  <c:v>11.915209628121378</c:v>
                </c:pt>
                <c:pt idx="78">
                  <c:v>12.001127849664803</c:v>
                </c:pt>
                <c:pt idx="79">
                  <c:v>11.7963531759051</c:v>
                </c:pt>
                <c:pt idx="80">
                  <c:v>15.91219436830699</c:v>
                </c:pt>
                <c:pt idx="81">
                  <c:v>22.206170689516927</c:v>
                </c:pt>
                <c:pt idx="82">
                  <c:v>15.808318239852964</c:v>
                </c:pt>
                <c:pt idx="83">
                  <c:v>12.82950591337668</c:v>
                </c:pt>
                <c:pt idx="84">
                  <c:v>12.359635759527697</c:v>
                </c:pt>
                <c:pt idx="85">
                  <c:v>12.743228070382267</c:v>
                </c:pt>
                <c:pt idx="86">
                  <c:v>12.393507345915488</c:v>
                </c:pt>
                <c:pt idx="87">
                  <c:v>11.782885274000627</c:v>
                </c:pt>
                <c:pt idx="88">
                  <c:v>11.881360405935949</c:v>
                </c:pt>
                <c:pt idx="89">
                  <c:v>11.643461180747742</c:v>
                </c:pt>
                <c:pt idx="90">
                  <c:v>11.980526094277415</c:v>
                </c:pt>
                <c:pt idx="91">
                  <c:v>11.80178641976574</c:v>
                </c:pt>
                <c:pt idx="92">
                  <c:v>11.934166043782854</c:v>
                </c:pt>
                <c:pt idx="93">
                  <c:v>11.050241220884455</c:v>
                </c:pt>
                <c:pt idx="94">
                  <c:v>11.781942369962902</c:v>
                </c:pt>
                <c:pt idx="95">
                  <c:v>12.180641988443183</c:v>
                </c:pt>
                <c:pt idx="96">
                  <c:v>10.334044688787356</c:v>
                </c:pt>
                <c:pt idx="97">
                  <c:v>10.00410146029972</c:v>
                </c:pt>
                <c:pt idx="98">
                  <c:v>9.7627750311715022</c:v>
                </c:pt>
                <c:pt idx="99">
                  <c:v>9.7644471954007912</c:v>
                </c:pt>
                <c:pt idx="100">
                  <c:v>9.5002240562251483</c:v>
                </c:pt>
                <c:pt idx="101">
                  <c:v>9.1829669088003261</c:v>
                </c:pt>
                <c:pt idx="102">
                  <c:v>9.3224385911773417</c:v>
                </c:pt>
                <c:pt idx="103">
                  <c:v>10.997098886953145</c:v>
                </c:pt>
                <c:pt idx="104">
                  <c:v>14.021124144367697</c:v>
                </c:pt>
                <c:pt idx="105">
                  <c:v>15.893326203169032</c:v>
                </c:pt>
                <c:pt idx="106">
                  <c:v>16.009338660827552</c:v>
                </c:pt>
                <c:pt idx="107">
                  <c:v>19.965613167528833</c:v>
                </c:pt>
                <c:pt idx="108">
                  <c:v>22.728626998124554</c:v>
                </c:pt>
                <c:pt idx="109">
                  <c:v>22.828326214888342</c:v>
                </c:pt>
                <c:pt idx="110">
                  <c:v>21.056875324749928</c:v>
                </c:pt>
                <c:pt idx="111">
                  <c:v>20.481162924315505</c:v>
                </c:pt>
                <c:pt idx="112">
                  <c:v>20.187829657185134</c:v>
                </c:pt>
                <c:pt idx="113">
                  <c:v>15.806608044720718</c:v>
                </c:pt>
                <c:pt idx="114">
                  <c:v>14.94824760330887</c:v>
                </c:pt>
                <c:pt idx="115">
                  <c:v>15.183533578277942</c:v>
                </c:pt>
                <c:pt idx="116">
                  <c:v>14.591029753392563</c:v>
                </c:pt>
                <c:pt idx="117">
                  <c:v>14.515199615567955</c:v>
                </c:pt>
                <c:pt idx="118">
                  <c:v>13.845330757389005</c:v>
                </c:pt>
                <c:pt idx="119">
                  <c:v>13.408648232454276</c:v>
                </c:pt>
                <c:pt idx="120">
                  <c:v>12.674936902467362</c:v>
                </c:pt>
                <c:pt idx="121">
                  <c:v>14.315714274952665</c:v>
                </c:pt>
                <c:pt idx="122">
                  <c:v>13.623104053182617</c:v>
                </c:pt>
                <c:pt idx="123">
                  <c:v>14.596250087789192</c:v>
                </c:pt>
                <c:pt idx="124">
                  <c:v>13.93072968823631</c:v>
                </c:pt>
                <c:pt idx="125">
                  <c:v>15.699179000042975</c:v>
                </c:pt>
                <c:pt idx="126">
                  <c:v>14.761725787852003</c:v>
                </c:pt>
                <c:pt idx="127">
                  <c:v>12.552919960965076</c:v>
                </c:pt>
                <c:pt idx="128">
                  <c:v>15.062005281180364</c:v>
                </c:pt>
                <c:pt idx="129">
                  <c:v>13.556048085329619</c:v>
                </c:pt>
                <c:pt idx="130">
                  <c:v>16.115161517278981</c:v>
                </c:pt>
                <c:pt idx="131">
                  <c:v>17.27899224135302</c:v>
                </c:pt>
                <c:pt idx="132">
                  <c:v>21.863321740227072</c:v>
                </c:pt>
                <c:pt idx="133">
                  <c:v>16.748018736336356</c:v>
                </c:pt>
                <c:pt idx="134">
                  <c:v>16.842148834714269</c:v>
                </c:pt>
                <c:pt idx="135">
                  <c:v>14.891019843299826</c:v>
                </c:pt>
                <c:pt idx="136">
                  <c:v>15.821947512439351</c:v>
                </c:pt>
                <c:pt idx="137">
                  <c:v>14.875461988568741</c:v>
                </c:pt>
                <c:pt idx="138">
                  <c:v>14.001970442349435</c:v>
                </c:pt>
                <c:pt idx="139">
                  <c:v>13.489101923360082</c:v>
                </c:pt>
                <c:pt idx="140">
                  <c:v>13.539177098757404</c:v>
                </c:pt>
                <c:pt idx="141">
                  <c:v>13.540043043232867</c:v>
                </c:pt>
                <c:pt idx="142">
                  <c:v>12.113865006249814</c:v>
                </c:pt>
                <c:pt idx="143">
                  <c:v>15.438349142245094</c:v>
                </c:pt>
                <c:pt idx="144">
                  <c:v>12.755624959936466</c:v>
                </c:pt>
                <c:pt idx="145">
                  <c:v>12.614689865117176</c:v>
                </c:pt>
                <c:pt idx="146">
                  <c:v>13.290848751613918</c:v>
                </c:pt>
                <c:pt idx="147">
                  <c:v>11.869122740895898</c:v>
                </c:pt>
                <c:pt idx="148">
                  <c:v>14.132519357878062</c:v>
                </c:pt>
                <c:pt idx="149">
                  <c:v>13.843005827130463</c:v>
                </c:pt>
                <c:pt idx="150">
                  <c:v>13.621456986915298</c:v>
                </c:pt>
                <c:pt idx="151">
                  <c:v>14.611073005200472</c:v>
                </c:pt>
              </c:numCache>
            </c:numRef>
          </c:yVal>
          <c:smooth val="0"/>
          <c:extLst>
            <c:ext xmlns:c16="http://schemas.microsoft.com/office/drawing/2014/chart" uri="{C3380CC4-5D6E-409C-BE32-E72D297353CC}">
              <c16:uniqueId val="{00000000-5CAF-4588-B394-EA28B308D09F}"/>
            </c:ext>
          </c:extLst>
        </c:ser>
        <c:dLbls>
          <c:showLegendKey val="0"/>
          <c:showVal val="0"/>
          <c:showCatName val="0"/>
          <c:showSerName val="0"/>
          <c:showPercent val="0"/>
          <c:showBubbleSize val="0"/>
        </c:dLbls>
        <c:axId val="542134352"/>
        <c:axId val="542137232"/>
      </c:scatterChart>
      <c:valAx>
        <c:axId val="54213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2137232"/>
        <c:crosses val="autoZero"/>
        <c:crossBetween val="midCat"/>
      </c:valAx>
      <c:valAx>
        <c:axId val="5421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2134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Google Generic Paid Search Impressipns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Data'!$E$1</c:f>
              <c:strCache>
                <c:ptCount val="1"/>
                <c:pt idx="0">
                  <c:v>Google_Generic_Paid_Search_Impressions</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Data'!$E$2:$E$153</c:f>
              <c:numCache>
                <c:formatCode>General</c:formatCode>
                <c:ptCount val="152"/>
                <c:pt idx="0">
                  <c:v>152181</c:v>
                </c:pt>
                <c:pt idx="1">
                  <c:v>167009.99999999997</c:v>
                </c:pt>
                <c:pt idx="2">
                  <c:v>179189.00000000003</c:v>
                </c:pt>
                <c:pt idx="3">
                  <c:v>209858.99999999997</c:v>
                </c:pt>
                <c:pt idx="4">
                  <c:v>214966.99999999997</c:v>
                </c:pt>
                <c:pt idx="5">
                  <c:v>195181</c:v>
                </c:pt>
                <c:pt idx="6">
                  <c:v>178741.00000000003</c:v>
                </c:pt>
                <c:pt idx="7">
                  <c:v>161906.00000000003</c:v>
                </c:pt>
                <c:pt idx="8">
                  <c:v>169391.99999999997</c:v>
                </c:pt>
                <c:pt idx="9">
                  <c:v>197356</c:v>
                </c:pt>
                <c:pt idx="10">
                  <c:v>206683.00000000003</c:v>
                </c:pt>
                <c:pt idx="11">
                  <c:v>197381</c:v>
                </c:pt>
                <c:pt idx="12">
                  <c:v>193518.99999999997</c:v>
                </c:pt>
                <c:pt idx="13">
                  <c:v>199022.99999999997</c:v>
                </c:pt>
                <c:pt idx="14">
                  <c:v>206823.00000000003</c:v>
                </c:pt>
                <c:pt idx="15">
                  <c:v>186103.00000000003</c:v>
                </c:pt>
                <c:pt idx="16">
                  <c:v>197517</c:v>
                </c:pt>
                <c:pt idx="17">
                  <c:v>192113.99999999997</c:v>
                </c:pt>
                <c:pt idx="18">
                  <c:v>210570.99999999997</c:v>
                </c:pt>
                <c:pt idx="19">
                  <c:v>235095.99999999994</c:v>
                </c:pt>
                <c:pt idx="20">
                  <c:v>335926</c:v>
                </c:pt>
                <c:pt idx="21">
                  <c:v>448951.00000000006</c:v>
                </c:pt>
                <c:pt idx="22">
                  <c:v>231301</c:v>
                </c:pt>
                <c:pt idx="23">
                  <c:v>250169.00000000003</c:v>
                </c:pt>
                <c:pt idx="24">
                  <c:v>195889.00000000003</c:v>
                </c:pt>
                <c:pt idx="25">
                  <c:v>167870.99999999997</c:v>
                </c:pt>
                <c:pt idx="26">
                  <c:v>304324.00000000006</c:v>
                </c:pt>
                <c:pt idx="27">
                  <c:v>481089.99999999994</c:v>
                </c:pt>
                <c:pt idx="28">
                  <c:v>472668</c:v>
                </c:pt>
                <c:pt idx="29">
                  <c:v>288844</c:v>
                </c:pt>
                <c:pt idx="30">
                  <c:v>587222</c:v>
                </c:pt>
                <c:pt idx="31">
                  <c:v>542567</c:v>
                </c:pt>
                <c:pt idx="32">
                  <c:v>491790.00000000012</c:v>
                </c:pt>
                <c:pt idx="33">
                  <c:v>510888</c:v>
                </c:pt>
                <c:pt idx="34">
                  <c:v>600291</c:v>
                </c:pt>
                <c:pt idx="35">
                  <c:v>572289</c:v>
                </c:pt>
                <c:pt idx="36">
                  <c:v>476542</c:v>
                </c:pt>
                <c:pt idx="37">
                  <c:v>454265</c:v>
                </c:pt>
                <c:pt idx="38">
                  <c:v>432179.00000000006</c:v>
                </c:pt>
                <c:pt idx="39">
                  <c:v>354039</c:v>
                </c:pt>
                <c:pt idx="40">
                  <c:v>350609.99999999994</c:v>
                </c:pt>
                <c:pt idx="41">
                  <c:v>397274</c:v>
                </c:pt>
                <c:pt idx="42">
                  <c:v>464800</c:v>
                </c:pt>
                <c:pt idx="43">
                  <c:v>430066</c:v>
                </c:pt>
                <c:pt idx="44">
                  <c:v>374657</c:v>
                </c:pt>
                <c:pt idx="45">
                  <c:v>450912.99999999994</c:v>
                </c:pt>
                <c:pt idx="46">
                  <c:v>523906.00000000012</c:v>
                </c:pt>
                <c:pt idx="47">
                  <c:v>555262</c:v>
                </c:pt>
                <c:pt idx="48">
                  <c:v>509692.99999999988</c:v>
                </c:pt>
                <c:pt idx="49">
                  <c:v>469272.00000000006</c:v>
                </c:pt>
                <c:pt idx="50">
                  <c:v>443186.00000000006</c:v>
                </c:pt>
                <c:pt idx="51">
                  <c:v>441503.00000000006</c:v>
                </c:pt>
                <c:pt idx="52">
                  <c:v>469839.00000000006</c:v>
                </c:pt>
                <c:pt idx="53">
                  <c:v>388413.99999999994</c:v>
                </c:pt>
                <c:pt idx="54">
                  <c:v>245070</c:v>
                </c:pt>
                <c:pt idx="55">
                  <c:v>453390.99999999994</c:v>
                </c:pt>
                <c:pt idx="56">
                  <c:v>634789.99999999988</c:v>
                </c:pt>
                <c:pt idx="57">
                  <c:v>603149.99999999988</c:v>
                </c:pt>
                <c:pt idx="58">
                  <c:v>625489.00000000012</c:v>
                </c:pt>
                <c:pt idx="59">
                  <c:v>625065</c:v>
                </c:pt>
                <c:pt idx="60">
                  <c:v>628094.00000000012</c:v>
                </c:pt>
                <c:pt idx="61">
                  <c:v>655432</c:v>
                </c:pt>
                <c:pt idx="62">
                  <c:v>588654</c:v>
                </c:pt>
                <c:pt idx="63">
                  <c:v>637316.99999999988</c:v>
                </c:pt>
                <c:pt idx="64">
                  <c:v>577195</c:v>
                </c:pt>
                <c:pt idx="65">
                  <c:v>514283</c:v>
                </c:pt>
                <c:pt idx="66">
                  <c:v>404107.99999999994</c:v>
                </c:pt>
                <c:pt idx="67">
                  <c:v>353639.00000000006</c:v>
                </c:pt>
                <c:pt idx="68">
                  <c:v>368084</c:v>
                </c:pt>
                <c:pt idx="69">
                  <c:v>293463</c:v>
                </c:pt>
                <c:pt idx="70">
                  <c:v>251179</c:v>
                </c:pt>
                <c:pt idx="71">
                  <c:v>392013.00000000006</c:v>
                </c:pt>
                <c:pt idx="72">
                  <c:v>417504</c:v>
                </c:pt>
                <c:pt idx="73">
                  <c:v>359884.99999999994</c:v>
                </c:pt>
                <c:pt idx="74">
                  <c:v>320285.99999999994</c:v>
                </c:pt>
                <c:pt idx="75">
                  <c:v>501504</c:v>
                </c:pt>
                <c:pt idx="76">
                  <c:v>461413.99999999988</c:v>
                </c:pt>
                <c:pt idx="77">
                  <c:v>281134.99999999994</c:v>
                </c:pt>
                <c:pt idx="78">
                  <c:v>345669.00000000006</c:v>
                </c:pt>
                <c:pt idx="79">
                  <c:v>371592</c:v>
                </c:pt>
                <c:pt idx="80">
                  <c:v>242448.99999999997</c:v>
                </c:pt>
                <c:pt idx="81">
                  <c:v>225606.99999999997</c:v>
                </c:pt>
                <c:pt idx="82">
                  <c:v>364550.99999999994</c:v>
                </c:pt>
                <c:pt idx="83">
                  <c:v>401841.00000000006</c:v>
                </c:pt>
                <c:pt idx="84">
                  <c:v>403844</c:v>
                </c:pt>
                <c:pt idx="85">
                  <c:v>379484.99999999994</c:v>
                </c:pt>
                <c:pt idx="86">
                  <c:v>328825</c:v>
                </c:pt>
                <c:pt idx="87">
                  <c:v>353797</c:v>
                </c:pt>
                <c:pt idx="88">
                  <c:v>298050</c:v>
                </c:pt>
                <c:pt idx="89">
                  <c:v>278154</c:v>
                </c:pt>
                <c:pt idx="90">
                  <c:v>210852</c:v>
                </c:pt>
                <c:pt idx="91">
                  <c:v>290573</c:v>
                </c:pt>
                <c:pt idx="92">
                  <c:v>326755.00000000006</c:v>
                </c:pt>
                <c:pt idx="93">
                  <c:v>352118</c:v>
                </c:pt>
                <c:pt idx="94">
                  <c:v>383035.00000000006</c:v>
                </c:pt>
                <c:pt idx="95">
                  <c:v>367028.99999999994</c:v>
                </c:pt>
                <c:pt idx="96">
                  <c:v>387123.00000000006</c:v>
                </c:pt>
                <c:pt idx="97">
                  <c:v>336459.99999999994</c:v>
                </c:pt>
                <c:pt idx="98">
                  <c:v>333356.00000000006</c:v>
                </c:pt>
                <c:pt idx="99">
                  <c:v>311775.00000000006</c:v>
                </c:pt>
                <c:pt idx="100">
                  <c:v>299950</c:v>
                </c:pt>
                <c:pt idx="101">
                  <c:v>281190</c:v>
                </c:pt>
                <c:pt idx="102">
                  <c:v>334226</c:v>
                </c:pt>
                <c:pt idx="103">
                  <c:v>284148</c:v>
                </c:pt>
                <c:pt idx="104">
                  <c:v>255181.99999999997</c:v>
                </c:pt>
                <c:pt idx="105">
                  <c:v>288503</c:v>
                </c:pt>
                <c:pt idx="106">
                  <c:v>253554.99999999994</c:v>
                </c:pt>
                <c:pt idx="107">
                  <c:v>241372</c:v>
                </c:pt>
                <c:pt idx="108">
                  <c:v>344141.99999999994</c:v>
                </c:pt>
                <c:pt idx="109">
                  <c:v>403872.99999999994</c:v>
                </c:pt>
                <c:pt idx="110">
                  <c:v>370463.00000000006</c:v>
                </c:pt>
                <c:pt idx="111">
                  <c:v>378336.99999999994</c:v>
                </c:pt>
                <c:pt idx="112">
                  <c:v>348166</c:v>
                </c:pt>
                <c:pt idx="113">
                  <c:v>296754</c:v>
                </c:pt>
                <c:pt idx="114">
                  <c:v>299693</c:v>
                </c:pt>
                <c:pt idx="115">
                  <c:v>286411.00000000006</c:v>
                </c:pt>
                <c:pt idx="116">
                  <c:v>365442</c:v>
                </c:pt>
                <c:pt idx="117">
                  <c:v>400756.00000000006</c:v>
                </c:pt>
                <c:pt idx="118">
                  <c:v>441653.00000000006</c:v>
                </c:pt>
                <c:pt idx="119">
                  <c:v>376155</c:v>
                </c:pt>
                <c:pt idx="120">
                  <c:v>421372</c:v>
                </c:pt>
                <c:pt idx="121">
                  <c:v>381104</c:v>
                </c:pt>
                <c:pt idx="122">
                  <c:v>359447.99999999994</c:v>
                </c:pt>
                <c:pt idx="123">
                  <c:v>342873.00000000006</c:v>
                </c:pt>
                <c:pt idx="124">
                  <c:v>527422</c:v>
                </c:pt>
                <c:pt idx="125">
                  <c:v>513187</c:v>
                </c:pt>
                <c:pt idx="126">
                  <c:v>558415</c:v>
                </c:pt>
                <c:pt idx="127">
                  <c:v>409320.00000000006</c:v>
                </c:pt>
                <c:pt idx="128">
                  <c:v>351043</c:v>
                </c:pt>
                <c:pt idx="129">
                  <c:v>250159</c:v>
                </c:pt>
                <c:pt idx="130">
                  <c:v>349559</c:v>
                </c:pt>
                <c:pt idx="131">
                  <c:v>416913</c:v>
                </c:pt>
                <c:pt idx="132">
                  <c:v>486052.99999999994</c:v>
                </c:pt>
                <c:pt idx="133">
                  <c:v>381731</c:v>
                </c:pt>
                <c:pt idx="134">
                  <c:v>555306</c:v>
                </c:pt>
                <c:pt idx="135">
                  <c:v>638261.99999999988</c:v>
                </c:pt>
                <c:pt idx="136">
                  <c:v>535413</c:v>
                </c:pt>
                <c:pt idx="137">
                  <c:v>489747.00000000006</c:v>
                </c:pt>
                <c:pt idx="138">
                  <c:v>484309</c:v>
                </c:pt>
                <c:pt idx="139">
                  <c:v>482777.99999999988</c:v>
                </c:pt>
                <c:pt idx="140">
                  <c:v>697618.00000000012</c:v>
                </c:pt>
                <c:pt idx="141">
                  <c:v>707923</c:v>
                </c:pt>
                <c:pt idx="142">
                  <c:v>414441.00000000006</c:v>
                </c:pt>
                <c:pt idx="143">
                  <c:v>275621</c:v>
                </c:pt>
                <c:pt idx="144">
                  <c:v>316939.99999999994</c:v>
                </c:pt>
                <c:pt idx="145">
                  <c:v>409803.00000000006</c:v>
                </c:pt>
                <c:pt idx="146">
                  <c:v>418371.00000000006</c:v>
                </c:pt>
                <c:pt idx="147">
                  <c:v>396923.00000000006</c:v>
                </c:pt>
                <c:pt idx="148">
                  <c:v>462402</c:v>
                </c:pt>
                <c:pt idx="149">
                  <c:v>512561</c:v>
                </c:pt>
                <c:pt idx="150">
                  <c:v>579510</c:v>
                </c:pt>
                <c:pt idx="151">
                  <c:v>387691</c:v>
                </c:pt>
              </c:numCache>
            </c:numRef>
          </c:val>
          <c:smooth val="0"/>
          <c:extLst>
            <c:ext xmlns:c16="http://schemas.microsoft.com/office/drawing/2014/chart" uri="{C3380CC4-5D6E-409C-BE32-E72D297353CC}">
              <c16:uniqueId val="{00000001-2811-4970-BDA3-21F6854A58A1}"/>
            </c:ext>
          </c:extLst>
        </c:ser>
        <c:dLbls>
          <c:showLegendKey val="0"/>
          <c:showVal val="0"/>
          <c:showCatName val="0"/>
          <c:showSerName val="0"/>
          <c:showPercent val="0"/>
          <c:showBubbleSize val="0"/>
        </c:dLbls>
        <c:marker val="1"/>
        <c:smooth val="0"/>
        <c:axId val="576156896"/>
        <c:axId val="576155096"/>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2811-4970-BDA3-21F6854A58A1}"/>
            </c:ext>
          </c:extLst>
        </c:ser>
        <c:dLbls>
          <c:showLegendKey val="0"/>
          <c:showVal val="0"/>
          <c:showCatName val="0"/>
          <c:showSerName val="0"/>
          <c:showPercent val="0"/>
          <c:showBubbleSize val="0"/>
        </c:dLbls>
        <c:marker val="1"/>
        <c:smooth val="0"/>
        <c:axId val="522959016"/>
        <c:axId val="522964776"/>
      </c:lineChart>
      <c:dateAx>
        <c:axId val="57615689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55096"/>
        <c:crosses val="autoZero"/>
        <c:auto val="1"/>
        <c:lblOffset val="100"/>
        <c:baseTimeUnit val="days"/>
      </c:dateAx>
      <c:valAx>
        <c:axId val="576155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56896"/>
        <c:crosses val="autoZero"/>
        <c:crossBetween val="between"/>
      </c:valAx>
      <c:valAx>
        <c:axId val="5229647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2959016"/>
        <c:crosses val="max"/>
        <c:crossBetween val="between"/>
      </c:valAx>
      <c:dateAx>
        <c:axId val="522959016"/>
        <c:scaling>
          <c:orientation val="minMax"/>
        </c:scaling>
        <c:delete val="1"/>
        <c:axPos val="b"/>
        <c:numFmt formatCode="d\-mmm\-yy" sourceLinked="1"/>
        <c:majorTickMark val="out"/>
        <c:minorTickMark val="none"/>
        <c:tickLblPos val="nextTo"/>
        <c:crossAx val="52296477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scatterChart>
        <c:scatterStyle val="lineMarker"/>
        <c:varyColors val="0"/>
        <c:ser>
          <c:idx val="0"/>
          <c:order val="0"/>
          <c:tx>
            <c:strRef>
              <c:f>'5.DR Transformation'!$P$27</c:f>
              <c:strCache>
                <c:ptCount val="1"/>
                <c:pt idx="0">
                  <c:v>DR_Transformed Influencers_Views</c:v>
                </c:pt>
              </c:strCache>
            </c:strRef>
          </c:tx>
          <c:spPr>
            <a:ln w="25400" cap="rnd">
              <a:noFill/>
              <a:round/>
            </a:ln>
            <a:effectLst/>
          </c:spPr>
          <c:marker>
            <c:symbol val="circle"/>
            <c:size val="5"/>
            <c:spPr>
              <a:solidFill>
                <a:schemeClr val="accent1"/>
              </a:solidFill>
              <a:ln w="9525">
                <a:solidFill>
                  <a:schemeClr val="accent1"/>
                </a:solidFill>
              </a:ln>
              <a:effectLst/>
            </c:spPr>
          </c:marker>
          <c:xVal>
            <c:numRef>
              <c:f>'5.DR Transformation'!$O$28:$O$179</c:f>
              <c:numCache>
                <c:formatCode>General</c:formatCode>
                <c:ptCount val="152"/>
                <c:pt idx="0">
                  <c:v>0</c:v>
                </c:pt>
                <c:pt idx="1">
                  <c:v>697.99999999999989</c:v>
                </c:pt>
                <c:pt idx="2">
                  <c:v>702</c:v>
                </c:pt>
                <c:pt idx="3">
                  <c:v>409</c:v>
                </c:pt>
                <c:pt idx="4">
                  <c:v>292.5</c:v>
                </c:pt>
                <c:pt idx="5">
                  <c:v>170.25</c:v>
                </c:pt>
                <c:pt idx="6">
                  <c:v>85.125</c:v>
                </c:pt>
                <c:pt idx="7">
                  <c:v>42.5625</c:v>
                </c:pt>
                <c:pt idx="8">
                  <c:v>21.28125</c:v>
                </c:pt>
                <c:pt idx="9">
                  <c:v>10.640625</c:v>
                </c:pt>
                <c:pt idx="10">
                  <c:v>5.3203125</c:v>
                </c:pt>
                <c:pt idx="11">
                  <c:v>2.66015625</c:v>
                </c:pt>
                <c:pt idx="12">
                  <c:v>1.330078125</c:v>
                </c:pt>
                <c:pt idx="13">
                  <c:v>0.6650390625</c:v>
                </c:pt>
                <c:pt idx="14">
                  <c:v>0.33251953125</c:v>
                </c:pt>
                <c:pt idx="15">
                  <c:v>0.166259765625</c:v>
                </c:pt>
                <c:pt idx="16">
                  <c:v>8.31298828125E-2</c:v>
                </c:pt>
                <c:pt idx="17">
                  <c:v>4.156494140625E-2</c:v>
                </c:pt>
                <c:pt idx="18">
                  <c:v>2.0782470703125E-2</c:v>
                </c:pt>
                <c:pt idx="19">
                  <c:v>1.03912353515625E-2</c:v>
                </c:pt>
                <c:pt idx="20">
                  <c:v>5.19561767578125E-3</c:v>
                </c:pt>
                <c:pt idx="21">
                  <c:v>2.597808837890625E-3</c:v>
                </c:pt>
                <c:pt idx="22">
                  <c:v>1.2989044189453125E-3</c:v>
                </c:pt>
                <c:pt idx="23">
                  <c:v>6.4945220947265625E-4</c:v>
                </c:pt>
                <c:pt idx="24">
                  <c:v>3.2472610473632813E-4</c:v>
                </c:pt>
                <c:pt idx="25">
                  <c:v>1.6236305236816406E-4</c:v>
                </c:pt>
                <c:pt idx="26">
                  <c:v>8.1181526184082031E-5</c:v>
                </c:pt>
                <c:pt idx="27">
                  <c:v>4.0590763092041016E-5</c:v>
                </c:pt>
                <c:pt idx="28">
                  <c:v>2.0295381546020508E-5</c:v>
                </c:pt>
                <c:pt idx="29">
                  <c:v>1.0147690773010254E-5</c:v>
                </c:pt>
                <c:pt idx="30">
                  <c:v>5.073845386505127E-6</c:v>
                </c:pt>
                <c:pt idx="31">
                  <c:v>2.5369226932525635E-6</c:v>
                </c:pt>
                <c:pt idx="32">
                  <c:v>1.2684613466262817E-6</c:v>
                </c:pt>
                <c:pt idx="33">
                  <c:v>6.3423067331314087E-7</c:v>
                </c:pt>
                <c:pt idx="34">
                  <c:v>3.1711533665657043E-7</c:v>
                </c:pt>
                <c:pt idx="35">
                  <c:v>1.5855766832828522E-7</c:v>
                </c:pt>
                <c:pt idx="36">
                  <c:v>7.9278834164142609E-8</c:v>
                </c:pt>
                <c:pt idx="37">
                  <c:v>3.9639417082071304E-8</c:v>
                </c:pt>
                <c:pt idx="38">
                  <c:v>1.9819708541035652E-8</c:v>
                </c:pt>
                <c:pt idx="39">
                  <c:v>9.9098542705178261E-9</c:v>
                </c:pt>
                <c:pt idx="40">
                  <c:v>4.954927135258913E-9</c:v>
                </c:pt>
                <c:pt idx="41">
                  <c:v>2.4774635676294565E-9</c:v>
                </c:pt>
                <c:pt idx="42">
                  <c:v>1.2387317838147283E-9</c:v>
                </c:pt>
                <c:pt idx="43">
                  <c:v>6.1936589190736413E-10</c:v>
                </c:pt>
                <c:pt idx="44">
                  <c:v>3.0968294595368207E-10</c:v>
                </c:pt>
                <c:pt idx="45">
                  <c:v>1.5484147297684103E-10</c:v>
                </c:pt>
                <c:pt idx="46">
                  <c:v>7.7420736488420516E-11</c:v>
                </c:pt>
                <c:pt idx="47">
                  <c:v>698.00000000003865</c:v>
                </c:pt>
                <c:pt idx="48">
                  <c:v>702.00000000001933</c:v>
                </c:pt>
                <c:pt idx="49">
                  <c:v>409.00000000000966</c:v>
                </c:pt>
                <c:pt idx="50">
                  <c:v>292.50000000000483</c:v>
                </c:pt>
                <c:pt idx="51">
                  <c:v>170.25000000000242</c:v>
                </c:pt>
                <c:pt idx="52">
                  <c:v>85.125000000001208</c:v>
                </c:pt>
                <c:pt idx="53">
                  <c:v>42.562500000000604</c:v>
                </c:pt>
                <c:pt idx="54">
                  <c:v>21.281250000000302</c:v>
                </c:pt>
                <c:pt idx="55">
                  <c:v>10.640625000000151</c:v>
                </c:pt>
                <c:pt idx="56">
                  <c:v>5.3203125000000755</c:v>
                </c:pt>
                <c:pt idx="57">
                  <c:v>2.6601562500000377</c:v>
                </c:pt>
                <c:pt idx="58">
                  <c:v>1.3300781250000189</c:v>
                </c:pt>
                <c:pt idx="59">
                  <c:v>0.66503906250000944</c:v>
                </c:pt>
                <c:pt idx="60">
                  <c:v>0.33251953125000472</c:v>
                </c:pt>
                <c:pt idx="61">
                  <c:v>0.16625976562500236</c:v>
                </c:pt>
                <c:pt idx="62">
                  <c:v>8.312988281250118E-2</c:v>
                </c:pt>
                <c:pt idx="63">
                  <c:v>4.156494140625059E-2</c:v>
                </c:pt>
                <c:pt idx="64">
                  <c:v>2.0782470703125295E-2</c:v>
                </c:pt>
                <c:pt idx="65">
                  <c:v>1.0391235351562647E-2</c:v>
                </c:pt>
                <c:pt idx="66">
                  <c:v>5.1956176757813237E-3</c:v>
                </c:pt>
                <c:pt idx="67">
                  <c:v>2.5978088378906619E-3</c:v>
                </c:pt>
                <c:pt idx="68">
                  <c:v>1.2989044189453309E-3</c:v>
                </c:pt>
                <c:pt idx="69">
                  <c:v>6.4945220947266547E-4</c:v>
                </c:pt>
                <c:pt idx="70">
                  <c:v>3.2472610473633273E-4</c:v>
                </c:pt>
                <c:pt idx="71">
                  <c:v>1.6236305236816637E-4</c:v>
                </c:pt>
                <c:pt idx="72">
                  <c:v>8.1181526184083183E-5</c:v>
                </c:pt>
                <c:pt idx="73">
                  <c:v>4.0590763092041592E-5</c:v>
                </c:pt>
                <c:pt idx="74">
                  <c:v>2.0295381546020796E-5</c:v>
                </c:pt>
                <c:pt idx="75">
                  <c:v>1.0147690773010398E-5</c:v>
                </c:pt>
                <c:pt idx="76">
                  <c:v>5.073845386505199E-6</c:v>
                </c:pt>
                <c:pt idx="77">
                  <c:v>2.5369226932525995E-6</c:v>
                </c:pt>
                <c:pt idx="78">
                  <c:v>1.2684613466262997E-6</c:v>
                </c:pt>
                <c:pt idx="79">
                  <c:v>6.3423067331314987E-7</c:v>
                </c:pt>
                <c:pt idx="80">
                  <c:v>3.1711533665657493E-7</c:v>
                </c:pt>
                <c:pt idx="81">
                  <c:v>1.5855766832828747E-7</c:v>
                </c:pt>
                <c:pt idx="82">
                  <c:v>7.9278834164143734E-8</c:v>
                </c:pt>
                <c:pt idx="83">
                  <c:v>3.9639417082071867E-8</c:v>
                </c:pt>
                <c:pt idx="84">
                  <c:v>18.000000019819709</c:v>
                </c:pt>
                <c:pt idx="85">
                  <c:v>9.0000000099098543</c:v>
                </c:pt>
                <c:pt idx="86">
                  <c:v>4.5000000049549271</c:v>
                </c:pt>
                <c:pt idx="87">
                  <c:v>2.2500000024774636</c:v>
                </c:pt>
                <c:pt idx="88">
                  <c:v>1.1250000012387318</c:v>
                </c:pt>
                <c:pt idx="89">
                  <c:v>0.56250000061936589</c:v>
                </c:pt>
                <c:pt idx="90">
                  <c:v>0.28125000030968295</c:v>
                </c:pt>
                <c:pt idx="91">
                  <c:v>0.14062500015484147</c:v>
                </c:pt>
                <c:pt idx="92">
                  <c:v>7.0312500077420736E-2</c:v>
                </c:pt>
                <c:pt idx="93">
                  <c:v>16.035156250038707</c:v>
                </c:pt>
                <c:pt idx="94">
                  <c:v>8.0175781250193534</c:v>
                </c:pt>
                <c:pt idx="95">
                  <c:v>4.0087890625096767</c:v>
                </c:pt>
                <c:pt idx="96">
                  <c:v>13.004394531254839</c:v>
                </c:pt>
                <c:pt idx="97">
                  <c:v>6.5021972656274194</c:v>
                </c:pt>
                <c:pt idx="98">
                  <c:v>3.2510986328137097</c:v>
                </c:pt>
                <c:pt idx="99">
                  <c:v>1.6255493164068548</c:v>
                </c:pt>
                <c:pt idx="100">
                  <c:v>0.81277465820342742</c:v>
                </c:pt>
                <c:pt idx="101">
                  <c:v>0.40638732910171371</c:v>
                </c:pt>
                <c:pt idx="102">
                  <c:v>19.203193664550859</c:v>
                </c:pt>
                <c:pt idx="103">
                  <c:v>9.6015968322754297</c:v>
                </c:pt>
                <c:pt idx="104">
                  <c:v>4.8007984161377149</c:v>
                </c:pt>
                <c:pt idx="105">
                  <c:v>14.400399208068855</c:v>
                </c:pt>
                <c:pt idx="106">
                  <c:v>7.2001996040344274</c:v>
                </c:pt>
                <c:pt idx="107">
                  <c:v>3.6000998020172137</c:v>
                </c:pt>
                <c:pt idx="108">
                  <c:v>699.80004990100849</c:v>
                </c:pt>
                <c:pt idx="109">
                  <c:v>702.9000249505043</c:v>
                </c:pt>
                <c:pt idx="110">
                  <c:v>409.45001247525215</c:v>
                </c:pt>
                <c:pt idx="111">
                  <c:v>292.72500623762608</c:v>
                </c:pt>
                <c:pt idx="112">
                  <c:v>170.36250311881304</c:v>
                </c:pt>
                <c:pt idx="113">
                  <c:v>120.18125155940652</c:v>
                </c:pt>
                <c:pt idx="114">
                  <c:v>60.090625779703259</c:v>
                </c:pt>
                <c:pt idx="115">
                  <c:v>183.04531288985163</c:v>
                </c:pt>
                <c:pt idx="116">
                  <c:v>167.52265644492581</c:v>
                </c:pt>
                <c:pt idx="117">
                  <c:v>536.76132822246291</c:v>
                </c:pt>
                <c:pt idx="118">
                  <c:v>268.38066411123145</c:v>
                </c:pt>
                <c:pt idx="119">
                  <c:v>214.19033205561573</c:v>
                </c:pt>
                <c:pt idx="120">
                  <c:v>117.09516602780786</c:v>
                </c:pt>
                <c:pt idx="121">
                  <c:v>110.54758301390393</c:v>
                </c:pt>
                <c:pt idx="122">
                  <c:v>172.27379150695199</c:v>
                </c:pt>
                <c:pt idx="123">
                  <c:v>115.136895753476</c:v>
                </c:pt>
                <c:pt idx="124">
                  <c:v>57.568447876737999</c:v>
                </c:pt>
                <c:pt idx="125">
                  <c:v>28.784223938368999</c:v>
                </c:pt>
                <c:pt idx="126">
                  <c:v>14.3921119691845</c:v>
                </c:pt>
                <c:pt idx="127">
                  <c:v>7.1960559845922498</c:v>
                </c:pt>
                <c:pt idx="128">
                  <c:v>3.5980279922961249</c:v>
                </c:pt>
                <c:pt idx="129">
                  <c:v>21.799013996148062</c:v>
                </c:pt>
                <c:pt idx="130">
                  <c:v>35.899506998074031</c:v>
                </c:pt>
                <c:pt idx="131">
                  <c:v>17.949753499037016</c:v>
                </c:pt>
                <c:pt idx="132">
                  <c:v>8.9748767495185078</c:v>
                </c:pt>
                <c:pt idx="133">
                  <c:v>79.487438374759236</c:v>
                </c:pt>
                <c:pt idx="134">
                  <c:v>174.74371918737958</c:v>
                </c:pt>
                <c:pt idx="135">
                  <c:v>87.371859593689791</c:v>
                </c:pt>
                <c:pt idx="136">
                  <c:v>43.685929796844896</c:v>
                </c:pt>
                <c:pt idx="137">
                  <c:v>130.84296489842245</c:v>
                </c:pt>
                <c:pt idx="138">
                  <c:v>203.42148244921125</c:v>
                </c:pt>
                <c:pt idx="139">
                  <c:v>101.71074122460563</c:v>
                </c:pt>
                <c:pt idx="140">
                  <c:v>50.855370612302814</c:v>
                </c:pt>
                <c:pt idx="141">
                  <c:v>25.427685306151407</c:v>
                </c:pt>
                <c:pt idx="142">
                  <c:v>12.713842653075703</c:v>
                </c:pt>
                <c:pt idx="143">
                  <c:v>6.3569213265378517</c:v>
                </c:pt>
                <c:pt idx="144">
                  <c:v>3.1784606632689258</c:v>
                </c:pt>
                <c:pt idx="145">
                  <c:v>337.58923033163444</c:v>
                </c:pt>
                <c:pt idx="146">
                  <c:v>168.79461516581722</c:v>
                </c:pt>
                <c:pt idx="147">
                  <c:v>84.39730758290861</c:v>
                </c:pt>
                <c:pt idx="148">
                  <c:v>42.198653791454305</c:v>
                </c:pt>
                <c:pt idx="149">
                  <c:v>21.099326895727152</c:v>
                </c:pt>
                <c:pt idx="150">
                  <c:v>99.549663447863566</c:v>
                </c:pt>
                <c:pt idx="151">
                  <c:v>92.774831723931783</c:v>
                </c:pt>
              </c:numCache>
            </c:numRef>
          </c:xVal>
          <c:yVal>
            <c:numRef>
              <c:f>'5.DR Transformation'!$P$28:$P$179</c:f>
              <c:numCache>
                <c:formatCode>General</c:formatCode>
                <c:ptCount val="152"/>
                <c:pt idx="0">
                  <c:v>0</c:v>
                </c:pt>
                <c:pt idx="1">
                  <c:v>13.725942304506873</c:v>
                </c:pt>
                <c:pt idx="2">
                  <c:v>13.757351855340108</c:v>
                </c:pt>
                <c:pt idx="3">
                  <c:v>11.083816399675891</c:v>
                </c:pt>
                <c:pt idx="4">
                  <c:v>9.6928244725866453</c:v>
                </c:pt>
                <c:pt idx="5">
                  <c:v>7.8061132600538983</c:v>
                </c:pt>
                <c:pt idx="6">
                  <c:v>5.9159275941600917</c:v>
                </c:pt>
                <c:pt idx="7">
                  <c:v>4.4834347303722266</c:v>
                </c:pt>
                <c:pt idx="8">
                  <c:v>3.3978081478466322</c:v>
                </c:pt>
                <c:pt idx="9">
                  <c:v>2.575057049757576</c:v>
                </c:pt>
                <c:pt idx="10">
                  <c:v>1.9515283150134741</c:v>
                </c:pt>
                <c:pt idx="11">
                  <c:v>1.4789818985400227</c:v>
                </c:pt>
                <c:pt idx="12">
                  <c:v>1.1208586825930567</c:v>
                </c:pt>
                <c:pt idx="13">
                  <c:v>0.84945203696165794</c:v>
                </c:pt>
                <c:pt idx="14">
                  <c:v>0.643764262439394</c:v>
                </c:pt>
                <c:pt idx="15">
                  <c:v>0.48788207875336848</c:v>
                </c:pt>
                <c:pt idx="16">
                  <c:v>0.36974547463500568</c:v>
                </c:pt>
                <c:pt idx="17">
                  <c:v>0.28021467064826411</c:v>
                </c:pt>
                <c:pt idx="18">
                  <c:v>0.21236300924041449</c:v>
                </c:pt>
                <c:pt idx="19">
                  <c:v>0.16094106560984847</c:v>
                </c:pt>
                <c:pt idx="20">
                  <c:v>0.12197051968834215</c:v>
                </c:pt>
                <c:pt idx="21">
                  <c:v>9.2436368658751433E-2</c:v>
                </c:pt>
                <c:pt idx="22">
                  <c:v>7.0053667662066013E-2</c:v>
                </c:pt>
                <c:pt idx="23">
                  <c:v>5.3090752310103601E-2</c:v>
                </c:pt>
                <c:pt idx="24">
                  <c:v>4.0235266402462125E-2</c:v>
                </c:pt>
                <c:pt idx="25">
                  <c:v>3.049262992208553E-2</c:v>
                </c:pt>
                <c:pt idx="26">
                  <c:v>2.3109092164687855E-2</c:v>
                </c:pt>
                <c:pt idx="27">
                  <c:v>1.7513416915516514E-2</c:v>
                </c:pt>
                <c:pt idx="28">
                  <c:v>1.3272688077525909E-2</c:v>
                </c:pt>
                <c:pt idx="29">
                  <c:v>1.0058816600615533E-2</c:v>
                </c:pt>
                <c:pt idx="30">
                  <c:v>7.6231574805213781E-3</c:v>
                </c:pt>
                <c:pt idx="31">
                  <c:v>5.7772730411719594E-3</c:v>
                </c:pt>
                <c:pt idx="32">
                  <c:v>4.3783542288791241E-3</c:v>
                </c:pt>
                <c:pt idx="33">
                  <c:v>3.3181720193814737E-3</c:v>
                </c:pt>
                <c:pt idx="34">
                  <c:v>2.5147041501538806E-3</c:v>
                </c:pt>
                <c:pt idx="35">
                  <c:v>1.9057893701303441E-3</c:v>
                </c:pt>
                <c:pt idx="36">
                  <c:v>1.4443182602929909E-3</c:v>
                </c:pt>
                <c:pt idx="37">
                  <c:v>1.0945885572197808E-3</c:v>
                </c:pt>
                <c:pt idx="38">
                  <c:v>8.2954300484536897E-4</c:v>
                </c:pt>
                <c:pt idx="39">
                  <c:v>6.2867603753847005E-4</c:v>
                </c:pt>
                <c:pt idx="40">
                  <c:v>4.764473425325864E-4</c:v>
                </c:pt>
                <c:pt idx="41">
                  <c:v>3.6107956507324735E-4</c:v>
                </c:pt>
                <c:pt idx="42">
                  <c:v>2.7364713930494563E-4</c:v>
                </c:pt>
                <c:pt idx="43">
                  <c:v>2.0738575121134203E-4</c:v>
                </c:pt>
                <c:pt idx="44">
                  <c:v>1.5716900938461776E-4</c:v>
                </c:pt>
                <c:pt idx="45">
                  <c:v>1.1911183563314646E-4</c:v>
                </c:pt>
                <c:pt idx="46">
                  <c:v>9.0269891268311987E-5</c:v>
                </c:pt>
                <c:pt idx="47">
                  <c:v>13.725942304507178</c:v>
                </c:pt>
                <c:pt idx="48">
                  <c:v>13.757351855340261</c:v>
                </c:pt>
                <c:pt idx="49">
                  <c:v>11.083816399675996</c:v>
                </c:pt>
                <c:pt idx="50">
                  <c:v>9.6928244725867057</c:v>
                </c:pt>
                <c:pt idx="51">
                  <c:v>7.8061132600539427</c:v>
                </c:pt>
                <c:pt idx="52">
                  <c:v>5.9159275941601264</c:v>
                </c:pt>
                <c:pt idx="53">
                  <c:v>4.4834347303722515</c:v>
                </c:pt>
                <c:pt idx="54">
                  <c:v>3.3978081478466517</c:v>
                </c:pt>
                <c:pt idx="55">
                  <c:v>2.5750570497575911</c:v>
                </c:pt>
                <c:pt idx="56">
                  <c:v>1.9515283150134854</c:v>
                </c:pt>
                <c:pt idx="57">
                  <c:v>1.4789818985400314</c:v>
                </c:pt>
                <c:pt idx="58">
                  <c:v>1.1208586825930631</c:v>
                </c:pt>
                <c:pt idx="59">
                  <c:v>0.84945203696166272</c:v>
                </c:pt>
                <c:pt idx="60">
                  <c:v>0.64376426243939766</c:v>
                </c:pt>
                <c:pt idx="61">
                  <c:v>0.48788207875337125</c:v>
                </c:pt>
                <c:pt idx="62">
                  <c:v>0.36974547463500773</c:v>
                </c:pt>
                <c:pt idx="63">
                  <c:v>0.28021467064826572</c:v>
                </c:pt>
                <c:pt idx="64">
                  <c:v>0.21236300924041571</c:v>
                </c:pt>
                <c:pt idx="65">
                  <c:v>0.16094106560984942</c:v>
                </c:pt>
                <c:pt idx="66">
                  <c:v>0.1219705196883428</c:v>
                </c:pt>
                <c:pt idx="67">
                  <c:v>9.2436368658751919E-2</c:v>
                </c:pt>
                <c:pt idx="68">
                  <c:v>7.0053667662066416E-2</c:v>
                </c:pt>
                <c:pt idx="69">
                  <c:v>5.3090752310103906E-2</c:v>
                </c:pt>
                <c:pt idx="70">
                  <c:v>4.0235266402462354E-2</c:v>
                </c:pt>
                <c:pt idx="71">
                  <c:v>3.0492629922085707E-2</c:v>
                </c:pt>
                <c:pt idx="72">
                  <c:v>2.3109092164687987E-2</c:v>
                </c:pt>
                <c:pt idx="73">
                  <c:v>1.7513416915516607E-2</c:v>
                </c:pt>
                <c:pt idx="74">
                  <c:v>1.327268807752598E-2</c:v>
                </c:pt>
                <c:pt idx="75">
                  <c:v>1.0058816600615587E-2</c:v>
                </c:pt>
                <c:pt idx="76">
                  <c:v>7.6231574805214258E-3</c:v>
                </c:pt>
                <c:pt idx="77">
                  <c:v>5.7772730411719958E-3</c:v>
                </c:pt>
                <c:pt idx="78">
                  <c:v>4.378354228879151E-3</c:v>
                </c:pt>
                <c:pt idx="79">
                  <c:v>3.3181720193814941E-3</c:v>
                </c:pt>
                <c:pt idx="80">
                  <c:v>2.5147041501538962E-3</c:v>
                </c:pt>
                <c:pt idx="81">
                  <c:v>1.905789370130356E-3</c:v>
                </c:pt>
                <c:pt idx="82">
                  <c:v>1.444318260293E-3</c:v>
                </c:pt>
                <c:pt idx="83">
                  <c:v>1.0945885572197877E-3</c:v>
                </c:pt>
                <c:pt idx="84">
                  <c:v>3.1776715245460045</c:v>
                </c:pt>
                <c:pt idx="85">
                  <c:v>2.4082246863413657</c:v>
                </c:pt>
                <c:pt idx="86">
                  <c:v>1.8250930264834577</c:v>
                </c:pt>
                <c:pt idx="87">
                  <c:v>1.3831618678317887</c:v>
                </c:pt>
                <c:pt idx="88">
                  <c:v>1.0482406786190539</c:v>
                </c:pt>
                <c:pt idx="89">
                  <c:v>0.79441788113650103</c:v>
                </c:pt>
                <c:pt idx="90">
                  <c:v>0.60205617158534142</c:v>
                </c:pt>
                <c:pt idx="91">
                  <c:v>0.45627325662086432</c:v>
                </c:pt>
                <c:pt idx="92">
                  <c:v>0.34579046695794713</c:v>
                </c:pt>
                <c:pt idx="93">
                  <c:v>3.034095724323552</c:v>
                </c:pt>
                <c:pt idx="94">
                  <c:v>2.2994145768677865</c:v>
                </c:pt>
                <c:pt idx="95">
                  <c:v>1.7426303837170005</c:v>
                </c:pt>
                <c:pt idx="96">
                  <c:v>2.7902046279129031</c:v>
                </c:pt>
                <c:pt idx="97">
                  <c:v>2.114579689240784</c:v>
                </c:pt>
                <c:pt idx="98">
                  <c:v>1.6025517330943329</c:v>
                </c:pt>
                <c:pt idx="99">
                  <c:v>1.214507105270515</c:v>
                </c:pt>
                <c:pt idx="100">
                  <c:v>0.9204242698015539</c:v>
                </c:pt>
                <c:pt idx="101">
                  <c:v>0.69755115697822567</c:v>
                </c:pt>
                <c:pt idx="102">
                  <c:v>3.2609893820430935</c:v>
                </c:pt>
                <c:pt idx="103">
                  <c:v>2.4713678147886111</c:v>
                </c:pt>
                <c:pt idx="104">
                  <c:v>1.8729465694078495</c:v>
                </c:pt>
                <c:pt idx="105">
                  <c:v>2.9063627101600957</c:v>
                </c:pt>
                <c:pt idx="106">
                  <c:v>2.2026110540388579</c:v>
                </c:pt>
                <c:pt idx="107">
                  <c:v>1.6692670320928134</c:v>
                </c:pt>
                <c:pt idx="108">
                  <c:v>13.740090322965688</c:v>
                </c:pt>
                <c:pt idx="109">
                  <c:v>13.764404391381195</c:v>
                </c:pt>
                <c:pt idx="110">
                  <c:v>11.088692888883553</c:v>
                </c:pt>
                <c:pt idx="111">
                  <c:v>9.6958062747934957</c:v>
                </c:pt>
                <c:pt idx="112">
                  <c:v>7.8081761982017079</c:v>
                </c:pt>
                <c:pt idx="113">
                  <c:v>6.7910149879248909</c:v>
                </c:pt>
                <c:pt idx="114">
                  <c:v>5.1466269603090833</c:v>
                </c:pt>
                <c:pt idx="115">
                  <c:v>8.0356950113942514</c:v>
                </c:pt>
                <c:pt idx="116">
                  <c:v>7.7558503448470191</c:v>
                </c:pt>
                <c:pt idx="117">
                  <c:v>12.356984091326208</c:v>
                </c:pt>
                <c:pt idx="118">
                  <c:v>9.3648427496642839</c:v>
                </c:pt>
                <c:pt idx="119">
                  <c:v>8.5569687439969311</c:v>
                </c:pt>
                <c:pt idx="120">
                  <c:v>6.7207166662564504</c:v>
                </c:pt>
                <c:pt idx="121">
                  <c:v>6.5677966930834417</c:v>
                </c:pt>
                <c:pt idx="122">
                  <c:v>7.8430987808091848</c:v>
                </c:pt>
                <c:pt idx="123">
                  <c:v>6.6755308372438398</c:v>
                </c:pt>
                <c:pt idx="124">
                  <c:v>5.0591063401307581</c:v>
                </c:pt>
                <c:pt idx="125">
                  <c:v>3.8340856457369892</c:v>
                </c:pt>
                <c:pt idx="126">
                  <c:v>2.9056935653316365</c:v>
                </c:pt>
                <c:pt idx="127">
                  <c:v>2.2021039370879123</c:v>
                </c:pt>
                <c:pt idx="128">
                  <c:v>1.6688827093109599</c:v>
                </c:pt>
                <c:pt idx="129">
                  <c:v>3.4306367854969109</c:v>
                </c:pt>
                <c:pt idx="130">
                  <c:v>4.1882769703679479</c:v>
                </c:pt>
                <c:pt idx="131">
                  <c:v>3.1741203945603389</c:v>
                </c:pt>
                <c:pt idx="132">
                  <c:v>2.4055334330668132</c:v>
                </c:pt>
                <c:pt idx="133">
                  <c:v>5.7559816470192553</c:v>
                </c:pt>
                <c:pt idx="134">
                  <c:v>7.8878860839484908</c:v>
                </c:pt>
                <c:pt idx="135">
                  <c:v>5.9778998060937782</c:v>
                </c:pt>
                <c:pt idx="136">
                  <c:v>4.5304008845178174</c:v>
                </c:pt>
                <c:pt idx="137">
                  <c:v>7.0258706617870033</c:v>
                </c:pt>
                <c:pt idx="138">
                  <c:v>8.3822136466300865</c:v>
                </c:pt>
                <c:pt idx="139">
                  <c:v>6.3525300441133785</c:v>
                </c:pt>
                <c:pt idx="140">
                  <c:v>4.8143175135588381</c:v>
                </c:pt>
                <c:pt idx="141">
                  <c:v>3.6485704058711397</c:v>
                </c:pt>
                <c:pt idx="142">
                  <c:v>2.765099304129226</c:v>
                </c:pt>
                <c:pt idx="143">
                  <c:v>2.0955534116575212</c:v>
                </c:pt>
                <c:pt idx="144">
                  <c:v>1.5881325110283442</c:v>
                </c:pt>
                <c:pt idx="145">
                  <c:v>10.264916793722453</c:v>
                </c:pt>
                <c:pt idx="146">
                  <c:v>7.7793522190479605</c:v>
                </c:pt>
                <c:pt idx="147">
                  <c:v>5.8956465175652104</c:v>
                </c:pt>
                <c:pt idx="148">
                  <c:v>4.4680645484814629</c:v>
                </c:pt>
                <c:pt idx="149">
                  <c:v>3.3861597281855773</c:v>
                </c:pt>
                <c:pt idx="150">
                  <c:v>6.2981923264053847</c:v>
                </c:pt>
                <c:pt idx="151">
                  <c:v>6.1231101216687254</c:v>
                </c:pt>
              </c:numCache>
            </c:numRef>
          </c:yVal>
          <c:smooth val="0"/>
          <c:extLst>
            <c:ext xmlns:c16="http://schemas.microsoft.com/office/drawing/2014/chart" uri="{C3380CC4-5D6E-409C-BE32-E72D297353CC}">
              <c16:uniqueId val="{00000000-259C-4446-BBAF-4F9AA75B96D9}"/>
            </c:ext>
          </c:extLst>
        </c:ser>
        <c:dLbls>
          <c:showLegendKey val="0"/>
          <c:showVal val="0"/>
          <c:showCatName val="0"/>
          <c:showSerName val="0"/>
          <c:showPercent val="0"/>
          <c:showBubbleSize val="0"/>
        </c:dLbls>
        <c:axId val="544581456"/>
        <c:axId val="544578576"/>
      </c:scatterChart>
      <c:valAx>
        <c:axId val="54458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4578576"/>
        <c:crosses val="autoZero"/>
        <c:crossBetween val="midCat"/>
      </c:valAx>
      <c:valAx>
        <c:axId val="54457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44581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Predicted vs Actual Subscriptions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barChart>
        <c:barDir val="col"/>
        <c:grouping val="clustered"/>
        <c:varyColors val="0"/>
        <c:ser>
          <c:idx val="1"/>
          <c:order val="1"/>
          <c:tx>
            <c:strRef>
              <c:f>'7.Modeling Transformed Data'!$C$32</c:f>
              <c:strCache>
                <c:ptCount val="1"/>
                <c:pt idx="0">
                  <c:v>Residuals</c:v>
                </c:pt>
              </c:strCache>
            </c:strRef>
          </c:tx>
          <c:spPr>
            <a:solidFill>
              <a:schemeClr val="accent2"/>
            </a:solidFill>
            <a:ln>
              <a:noFill/>
            </a:ln>
            <a:effectLst/>
          </c:spPr>
          <c:invertIfNegative val="0"/>
          <c:val>
            <c:numRef>
              <c:f>'7.Modeling Transformed Data'!$C$33:$C$184</c:f>
              <c:numCache>
                <c:formatCode>General</c:formatCode>
                <c:ptCount val="152"/>
                <c:pt idx="0">
                  <c:v>-127.47266319496703</c:v>
                </c:pt>
                <c:pt idx="1">
                  <c:v>-179.52326687301866</c:v>
                </c:pt>
                <c:pt idx="2">
                  <c:v>-152.24785385509858</c:v>
                </c:pt>
                <c:pt idx="3">
                  <c:v>695.7703896672283</c:v>
                </c:pt>
                <c:pt idx="4">
                  <c:v>1566.2045349430227</c:v>
                </c:pt>
                <c:pt idx="5">
                  <c:v>1733.5007874587918</c:v>
                </c:pt>
                <c:pt idx="6">
                  <c:v>1237.7257677609468</c:v>
                </c:pt>
                <c:pt idx="7">
                  <c:v>-149.13175106004564</c:v>
                </c:pt>
                <c:pt idx="8">
                  <c:v>-77.551583451437182</c:v>
                </c:pt>
                <c:pt idx="9">
                  <c:v>879.25984764382883</c:v>
                </c:pt>
                <c:pt idx="10">
                  <c:v>687.68924971721117</c:v>
                </c:pt>
                <c:pt idx="11">
                  <c:v>910.37945492951712</c:v>
                </c:pt>
                <c:pt idx="12">
                  <c:v>503.65668519214887</c:v>
                </c:pt>
                <c:pt idx="13">
                  <c:v>711.53692602170304</c:v>
                </c:pt>
                <c:pt idx="14">
                  <c:v>1172.2035787616005</c:v>
                </c:pt>
                <c:pt idx="15">
                  <c:v>568.17706427076882</c:v>
                </c:pt>
                <c:pt idx="16">
                  <c:v>-336.86698996304312</c:v>
                </c:pt>
                <c:pt idx="17">
                  <c:v>-752.67007847156128</c:v>
                </c:pt>
                <c:pt idx="18">
                  <c:v>-212.62985133769143</c:v>
                </c:pt>
                <c:pt idx="19">
                  <c:v>471.00716681543599</c:v>
                </c:pt>
                <c:pt idx="20">
                  <c:v>-227.90180972452799</c:v>
                </c:pt>
                <c:pt idx="21">
                  <c:v>-856.87277802416338</c:v>
                </c:pt>
                <c:pt idx="22">
                  <c:v>-608.71372974402038</c:v>
                </c:pt>
                <c:pt idx="23">
                  <c:v>-671.02347487395491</c:v>
                </c:pt>
                <c:pt idx="24">
                  <c:v>-566.11144944283478</c:v>
                </c:pt>
                <c:pt idx="25">
                  <c:v>-609.70590347909365</c:v>
                </c:pt>
                <c:pt idx="26">
                  <c:v>-541.44844800453939</c:v>
                </c:pt>
                <c:pt idx="27">
                  <c:v>-443.13859392525865</c:v>
                </c:pt>
                <c:pt idx="28">
                  <c:v>-39.758866419734659</c:v>
                </c:pt>
                <c:pt idx="29">
                  <c:v>-565.24644887832892</c:v>
                </c:pt>
                <c:pt idx="30">
                  <c:v>-1580.3620768923865</c:v>
                </c:pt>
                <c:pt idx="31">
                  <c:v>-73.36710660976496</c:v>
                </c:pt>
                <c:pt idx="32">
                  <c:v>-389.7003408006758</c:v>
                </c:pt>
                <c:pt idx="33">
                  <c:v>-232.21891130815675</c:v>
                </c:pt>
                <c:pt idx="34">
                  <c:v>546.05001117039865</c:v>
                </c:pt>
                <c:pt idx="35">
                  <c:v>535.4398119599482</c:v>
                </c:pt>
                <c:pt idx="36">
                  <c:v>-417.36734728775173</c:v>
                </c:pt>
                <c:pt idx="37">
                  <c:v>-223.45240334746723</c:v>
                </c:pt>
                <c:pt idx="38">
                  <c:v>-953.66120164130552</c:v>
                </c:pt>
                <c:pt idx="39">
                  <c:v>-556.24691447951045</c:v>
                </c:pt>
                <c:pt idx="40">
                  <c:v>-674.87595624603182</c:v>
                </c:pt>
                <c:pt idx="41">
                  <c:v>145.21211666286217</c:v>
                </c:pt>
                <c:pt idx="42">
                  <c:v>907.24583399137555</c:v>
                </c:pt>
                <c:pt idx="43">
                  <c:v>-65.53249381554815</c:v>
                </c:pt>
                <c:pt idx="44">
                  <c:v>-708.80695343299249</c:v>
                </c:pt>
                <c:pt idx="45">
                  <c:v>-70.577013766777782</c:v>
                </c:pt>
                <c:pt idx="46">
                  <c:v>-194.96126135145369</c:v>
                </c:pt>
                <c:pt idx="47">
                  <c:v>-756.78214706140716</c:v>
                </c:pt>
                <c:pt idx="48">
                  <c:v>-853.80463285563019</c:v>
                </c:pt>
                <c:pt idx="49">
                  <c:v>-456.89611539438829</c:v>
                </c:pt>
                <c:pt idx="50">
                  <c:v>-333.07237976147098</c:v>
                </c:pt>
                <c:pt idx="51">
                  <c:v>-379.11167725153064</c:v>
                </c:pt>
                <c:pt idx="52">
                  <c:v>-100.8383289668509</c:v>
                </c:pt>
                <c:pt idx="53">
                  <c:v>-484.0603703141478</c:v>
                </c:pt>
                <c:pt idx="54">
                  <c:v>-186.69164819726575</c:v>
                </c:pt>
                <c:pt idx="55">
                  <c:v>153.0212417230814</c:v>
                </c:pt>
                <c:pt idx="56">
                  <c:v>1376.3855376077008</c:v>
                </c:pt>
                <c:pt idx="57">
                  <c:v>1529.3281605780394</c:v>
                </c:pt>
                <c:pt idx="58">
                  <c:v>851.23206985292018</c:v>
                </c:pt>
                <c:pt idx="59">
                  <c:v>983.78401830396979</c:v>
                </c:pt>
                <c:pt idx="60">
                  <c:v>117.84860423708415</c:v>
                </c:pt>
                <c:pt idx="61">
                  <c:v>-74.895250507534001</c:v>
                </c:pt>
                <c:pt idx="62">
                  <c:v>-271.07597951198477</c:v>
                </c:pt>
                <c:pt idx="63">
                  <c:v>1061.1142746887599</c:v>
                </c:pt>
                <c:pt idx="64">
                  <c:v>1422.0076324270449</c:v>
                </c:pt>
                <c:pt idx="65">
                  <c:v>769.58394090922229</c:v>
                </c:pt>
                <c:pt idx="66">
                  <c:v>723.91423475130432</c:v>
                </c:pt>
                <c:pt idx="67">
                  <c:v>195.50098180609348</c:v>
                </c:pt>
                <c:pt idx="68">
                  <c:v>-57.490743600858877</c:v>
                </c:pt>
                <c:pt idx="69">
                  <c:v>-26.259916619879732</c:v>
                </c:pt>
                <c:pt idx="70">
                  <c:v>328.97171704944412</c:v>
                </c:pt>
                <c:pt idx="71">
                  <c:v>-1115.0664966221411</c:v>
                </c:pt>
                <c:pt idx="72">
                  <c:v>-814.10098665543774</c:v>
                </c:pt>
                <c:pt idx="73">
                  <c:v>-912.65517586414808</c:v>
                </c:pt>
                <c:pt idx="74">
                  <c:v>-556.26939041367768</c:v>
                </c:pt>
                <c:pt idx="75">
                  <c:v>-1303.5091113959952</c:v>
                </c:pt>
                <c:pt idx="76">
                  <c:v>-151.22274844831827</c:v>
                </c:pt>
                <c:pt idx="77">
                  <c:v>645.59638846683902</c:v>
                </c:pt>
                <c:pt idx="78">
                  <c:v>74.337642207494355</c:v>
                </c:pt>
                <c:pt idx="79">
                  <c:v>-377.7410019923218</c:v>
                </c:pt>
                <c:pt idx="80">
                  <c:v>7.1579108789783277</c:v>
                </c:pt>
                <c:pt idx="81">
                  <c:v>-549.54893617208836</c:v>
                </c:pt>
                <c:pt idx="82">
                  <c:v>526.12925526544859</c:v>
                </c:pt>
                <c:pt idx="83">
                  <c:v>-545.04434268908517</c:v>
                </c:pt>
                <c:pt idx="84">
                  <c:v>783.76754405309293</c:v>
                </c:pt>
                <c:pt idx="85">
                  <c:v>232.6776492834415</c:v>
                </c:pt>
                <c:pt idx="86">
                  <c:v>331.92500804614792</c:v>
                </c:pt>
                <c:pt idx="87">
                  <c:v>66.474914660347167</c:v>
                </c:pt>
                <c:pt idx="88">
                  <c:v>1230.0316259356214</c:v>
                </c:pt>
                <c:pt idx="89">
                  <c:v>466.7884574907157</c:v>
                </c:pt>
                <c:pt idx="90">
                  <c:v>-150.93259990811202</c:v>
                </c:pt>
                <c:pt idx="91">
                  <c:v>-732.6065093208008</c:v>
                </c:pt>
                <c:pt idx="92">
                  <c:v>281.14997250479973</c:v>
                </c:pt>
                <c:pt idx="93">
                  <c:v>302.55509080353841</c:v>
                </c:pt>
                <c:pt idx="94">
                  <c:v>-291.5655883442214</c:v>
                </c:pt>
                <c:pt idx="95">
                  <c:v>-20.429931315070462</c:v>
                </c:pt>
                <c:pt idx="96">
                  <c:v>-760.05866026422791</c:v>
                </c:pt>
                <c:pt idx="97">
                  <c:v>-53.779272104968186</c:v>
                </c:pt>
                <c:pt idx="98">
                  <c:v>-837.75768280510056</c:v>
                </c:pt>
                <c:pt idx="99">
                  <c:v>64.218938332322978</c:v>
                </c:pt>
                <c:pt idx="100">
                  <c:v>-205.85832095006663</c:v>
                </c:pt>
                <c:pt idx="101">
                  <c:v>-147.92681725657167</c:v>
                </c:pt>
                <c:pt idx="102">
                  <c:v>-280.61604844029898</c:v>
                </c:pt>
                <c:pt idx="103">
                  <c:v>-722.42628524152133</c:v>
                </c:pt>
                <c:pt idx="104">
                  <c:v>-191.2499461590487</c:v>
                </c:pt>
                <c:pt idx="105">
                  <c:v>-681.6187537868027</c:v>
                </c:pt>
                <c:pt idx="106">
                  <c:v>401.92076057286067</c:v>
                </c:pt>
                <c:pt idx="107">
                  <c:v>129.31242278797799</c:v>
                </c:pt>
                <c:pt idx="108">
                  <c:v>163.92523181312754</c:v>
                </c:pt>
                <c:pt idx="109">
                  <c:v>1301.6476619960176</c:v>
                </c:pt>
                <c:pt idx="110">
                  <c:v>391.98174330597249</c:v>
                </c:pt>
                <c:pt idx="111">
                  <c:v>-948.46906716702506</c:v>
                </c:pt>
                <c:pt idx="112">
                  <c:v>-890.35744350921595</c:v>
                </c:pt>
                <c:pt idx="113">
                  <c:v>-849.89126295459573</c:v>
                </c:pt>
                <c:pt idx="114">
                  <c:v>-1123.9883949610012</c:v>
                </c:pt>
                <c:pt idx="115">
                  <c:v>-43.126054182313965</c:v>
                </c:pt>
                <c:pt idx="116">
                  <c:v>-439.81696540383746</c:v>
                </c:pt>
                <c:pt idx="117">
                  <c:v>-232.55202725954041</c:v>
                </c:pt>
                <c:pt idx="118">
                  <c:v>193.16008289555248</c:v>
                </c:pt>
                <c:pt idx="119">
                  <c:v>791.6007177655647</c:v>
                </c:pt>
                <c:pt idx="120">
                  <c:v>719.88216071368151</c:v>
                </c:pt>
                <c:pt idx="121">
                  <c:v>-211.19230703975518</c:v>
                </c:pt>
                <c:pt idx="122">
                  <c:v>-326.1429366929051</c:v>
                </c:pt>
                <c:pt idx="123">
                  <c:v>-531.10970110431754</c:v>
                </c:pt>
                <c:pt idx="124">
                  <c:v>-201.10616461427253</c:v>
                </c:pt>
                <c:pt idx="125">
                  <c:v>76.593406982963643</c:v>
                </c:pt>
                <c:pt idx="126">
                  <c:v>406.08777094236211</c:v>
                </c:pt>
                <c:pt idx="127">
                  <c:v>1107.6042542926953</c:v>
                </c:pt>
                <c:pt idx="128">
                  <c:v>-97.00954563418054</c:v>
                </c:pt>
                <c:pt idx="129">
                  <c:v>279.58185143155606</c:v>
                </c:pt>
                <c:pt idx="130">
                  <c:v>-506.24363283784805</c:v>
                </c:pt>
                <c:pt idx="131">
                  <c:v>-609.14159535731233</c:v>
                </c:pt>
                <c:pt idx="132">
                  <c:v>-1239.3269858306739</c:v>
                </c:pt>
                <c:pt idx="133">
                  <c:v>-637.5911822101607</c:v>
                </c:pt>
                <c:pt idx="134">
                  <c:v>-1636.2285420171447</c:v>
                </c:pt>
                <c:pt idx="135">
                  <c:v>-909.96171928608419</c:v>
                </c:pt>
                <c:pt idx="136">
                  <c:v>158.57124274714533</c:v>
                </c:pt>
                <c:pt idx="137">
                  <c:v>422.69016836130049</c:v>
                </c:pt>
                <c:pt idx="138">
                  <c:v>1056.131190433437</c:v>
                </c:pt>
                <c:pt idx="139">
                  <c:v>834.85142142894711</c:v>
                </c:pt>
                <c:pt idx="140">
                  <c:v>-481.80736157331648</c:v>
                </c:pt>
                <c:pt idx="141">
                  <c:v>-346.92698047508838</c:v>
                </c:pt>
                <c:pt idx="142">
                  <c:v>93.615685700714494</c:v>
                </c:pt>
                <c:pt idx="143">
                  <c:v>-912.12332045114545</c:v>
                </c:pt>
                <c:pt idx="144">
                  <c:v>437.2538558410879</c:v>
                </c:pt>
                <c:pt idx="145">
                  <c:v>408.53596819206541</c:v>
                </c:pt>
                <c:pt idx="146">
                  <c:v>924.56288719275653</c:v>
                </c:pt>
                <c:pt idx="147">
                  <c:v>1421.1976238971456</c:v>
                </c:pt>
                <c:pt idx="148">
                  <c:v>-33.522104248564574</c:v>
                </c:pt>
                <c:pt idx="149">
                  <c:v>214.30469875179551</c:v>
                </c:pt>
                <c:pt idx="150">
                  <c:v>1174.6016364917359</c:v>
                </c:pt>
                <c:pt idx="151">
                  <c:v>943.56812933788933</c:v>
                </c:pt>
              </c:numCache>
            </c:numRef>
          </c:val>
          <c:extLst>
            <c:ext xmlns:c16="http://schemas.microsoft.com/office/drawing/2014/chart" uri="{C3380CC4-5D6E-409C-BE32-E72D297353CC}">
              <c16:uniqueId val="{00000000-E063-420B-A9B6-BE87A92C138F}"/>
            </c:ext>
          </c:extLst>
        </c:ser>
        <c:dLbls>
          <c:showLegendKey val="0"/>
          <c:showVal val="0"/>
          <c:showCatName val="0"/>
          <c:showSerName val="0"/>
          <c:showPercent val="0"/>
          <c:showBubbleSize val="0"/>
        </c:dLbls>
        <c:gapWidth val="219"/>
        <c:axId val="708882832"/>
        <c:axId val="708884632"/>
      </c:barChart>
      <c:lineChart>
        <c:grouping val="standard"/>
        <c:varyColors val="0"/>
        <c:ser>
          <c:idx val="0"/>
          <c:order val="0"/>
          <c:tx>
            <c:strRef>
              <c:f>'7.Modeling Transformed Data'!$B$32</c:f>
              <c:strCache>
                <c:ptCount val="1"/>
                <c:pt idx="0">
                  <c:v>Predicted Accounts Subscriptions</c:v>
                </c:pt>
              </c:strCache>
            </c:strRef>
          </c:tx>
          <c:spPr>
            <a:ln w="28575" cap="rnd">
              <a:solidFill>
                <a:schemeClr val="accent1"/>
              </a:solidFill>
              <a:round/>
            </a:ln>
            <a:effectLst/>
          </c:spPr>
          <c:marker>
            <c:symbol val="none"/>
          </c:marker>
          <c:val>
            <c:numRef>
              <c:f>'7.Modeling Transformed Data'!$B$33:$B$184</c:f>
              <c:numCache>
                <c:formatCode>General</c:formatCode>
                <c:ptCount val="152"/>
                <c:pt idx="0">
                  <c:v>4309.472663194967</c:v>
                </c:pt>
                <c:pt idx="1">
                  <c:v>5347.0232668730187</c:v>
                </c:pt>
                <c:pt idx="2">
                  <c:v>6381.2478538550986</c:v>
                </c:pt>
                <c:pt idx="3">
                  <c:v>7105.7296103327717</c:v>
                </c:pt>
                <c:pt idx="4">
                  <c:v>7938.7954650569773</c:v>
                </c:pt>
                <c:pt idx="5">
                  <c:v>7635.9992125412082</c:v>
                </c:pt>
                <c:pt idx="6">
                  <c:v>6859.7742322390532</c:v>
                </c:pt>
                <c:pt idx="7">
                  <c:v>7147.1317510600456</c:v>
                </c:pt>
                <c:pt idx="8">
                  <c:v>6954.0515834514372</c:v>
                </c:pt>
                <c:pt idx="9">
                  <c:v>6237.7401523561712</c:v>
                </c:pt>
                <c:pt idx="10">
                  <c:v>5893.3107502827888</c:v>
                </c:pt>
                <c:pt idx="11">
                  <c:v>4540.6205450704829</c:v>
                </c:pt>
                <c:pt idx="12">
                  <c:v>4312.8433148078511</c:v>
                </c:pt>
                <c:pt idx="13">
                  <c:v>4385.463073978297</c:v>
                </c:pt>
                <c:pt idx="14">
                  <c:v>4438.7964212383995</c:v>
                </c:pt>
                <c:pt idx="15">
                  <c:v>4284.8229357292312</c:v>
                </c:pt>
                <c:pt idx="16">
                  <c:v>4205.8669899630431</c:v>
                </c:pt>
                <c:pt idx="17">
                  <c:v>4349.6700784715613</c:v>
                </c:pt>
                <c:pt idx="18">
                  <c:v>4375.6298513376914</c:v>
                </c:pt>
                <c:pt idx="19">
                  <c:v>4468.992833184564</c:v>
                </c:pt>
                <c:pt idx="20">
                  <c:v>5421.901809724528</c:v>
                </c:pt>
                <c:pt idx="21">
                  <c:v>5974.8727780241634</c:v>
                </c:pt>
                <c:pt idx="22">
                  <c:v>5336.2137297440204</c:v>
                </c:pt>
                <c:pt idx="23">
                  <c:v>4861.0234748739549</c:v>
                </c:pt>
                <c:pt idx="24">
                  <c:v>4276.1114494428348</c:v>
                </c:pt>
                <c:pt idx="25">
                  <c:v>4293.7059034790936</c:v>
                </c:pt>
                <c:pt idx="26">
                  <c:v>4983.4484480045394</c:v>
                </c:pt>
                <c:pt idx="27">
                  <c:v>5639.1385939252586</c:v>
                </c:pt>
                <c:pt idx="28">
                  <c:v>5734.7588664197347</c:v>
                </c:pt>
                <c:pt idx="29">
                  <c:v>6053.2464488783289</c:v>
                </c:pt>
                <c:pt idx="30">
                  <c:v>6996.8620768923865</c:v>
                </c:pt>
                <c:pt idx="31">
                  <c:v>5595.867106609765</c:v>
                </c:pt>
                <c:pt idx="32">
                  <c:v>5575.7003408006758</c:v>
                </c:pt>
                <c:pt idx="33">
                  <c:v>5582.2189113081567</c:v>
                </c:pt>
                <c:pt idx="34">
                  <c:v>5492.4499888296014</c:v>
                </c:pt>
                <c:pt idx="35">
                  <c:v>5150.5601880400518</c:v>
                </c:pt>
                <c:pt idx="36">
                  <c:v>5248.8673472877517</c:v>
                </c:pt>
                <c:pt idx="37">
                  <c:v>5172.9524033474672</c:v>
                </c:pt>
                <c:pt idx="38">
                  <c:v>5682.1612016413055</c:v>
                </c:pt>
                <c:pt idx="39">
                  <c:v>4705.2469144795105</c:v>
                </c:pt>
                <c:pt idx="40">
                  <c:v>4859.8759562460318</c:v>
                </c:pt>
                <c:pt idx="41">
                  <c:v>5620.2878833371378</c:v>
                </c:pt>
                <c:pt idx="42">
                  <c:v>5403.2541660086245</c:v>
                </c:pt>
                <c:pt idx="43">
                  <c:v>5562.0324938155482</c:v>
                </c:pt>
                <c:pt idx="44">
                  <c:v>6119.3069534329925</c:v>
                </c:pt>
                <c:pt idx="45">
                  <c:v>5522.5770137667778</c:v>
                </c:pt>
                <c:pt idx="46">
                  <c:v>5584.9612613514537</c:v>
                </c:pt>
                <c:pt idx="47">
                  <c:v>5910.7821470614072</c:v>
                </c:pt>
                <c:pt idx="48">
                  <c:v>5985.8046328556302</c:v>
                </c:pt>
                <c:pt idx="49">
                  <c:v>6182.8961153943883</c:v>
                </c:pt>
                <c:pt idx="50">
                  <c:v>6225.072379761471</c:v>
                </c:pt>
                <c:pt idx="51">
                  <c:v>6626.1116772515306</c:v>
                </c:pt>
                <c:pt idx="52">
                  <c:v>6492.3383289668509</c:v>
                </c:pt>
                <c:pt idx="53">
                  <c:v>6682.0603703141478</c:v>
                </c:pt>
                <c:pt idx="54">
                  <c:v>7069.6916481972657</c:v>
                </c:pt>
                <c:pt idx="55">
                  <c:v>8032.4787582769186</c:v>
                </c:pt>
                <c:pt idx="56">
                  <c:v>8219.1144623922992</c:v>
                </c:pt>
                <c:pt idx="57">
                  <c:v>7511.1718394219606</c:v>
                </c:pt>
                <c:pt idx="58">
                  <c:v>7967.7679301470798</c:v>
                </c:pt>
                <c:pt idx="59">
                  <c:v>8038.7159816960302</c:v>
                </c:pt>
                <c:pt idx="60">
                  <c:v>8154.1513957629159</c:v>
                </c:pt>
                <c:pt idx="61">
                  <c:v>7770.895250507534</c:v>
                </c:pt>
                <c:pt idx="62">
                  <c:v>7882.0759795119848</c:v>
                </c:pt>
                <c:pt idx="63">
                  <c:v>6665.3857253112401</c:v>
                </c:pt>
                <c:pt idx="64">
                  <c:v>6017.4923675729551</c:v>
                </c:pt>
                <c:pt idx="65">
                  <c:v>6249.9160590907777</c:v>
                </c:pt>
                <c:pt idx="66">
                  <c:v>5514.0857652486957</c:v>
                </c:pt>
                <c:pt idx="67">
                  <c:v>5392.9990181939065</c:v>
                </c:pt>
                <c:pt idx="68">
                  <c:v>5405.9907436008589</c:v>
                </c:pt>
                <c:pt idx="69">
                  <c:v>5461.7599166198797</c:v>
                </c:pt>
                <c:pt idx="70">
                  <c:v>4987.0282829505559</c:v>
                </c:pt>
                <c:pt idx="71">
                  <c:v>6044.0664966221411</c:v>
                </c:pt>
                <c:pt idx="72">
                  <c:v>5910.1009866554377</c:v>
                </c:pt>
                <c:pt idx="73">
                  <c:v>6116.1551758641481</c:v>
                </c:pt>
                <c:pt idx="74">
                  <c:v>5022.7693904136777</c:v>
                </c:pt>
                <c:pt idx="75">
                  <c:v>5838.5091113959952</c:v>
                </c:pt>
                <c:pt idx="76">
                  <c:v>5681.7227484483183</c:v>
                </c:pt>
                <c:pt idx="77">
                  <c:v>5533.403611533161</c:v>
                </c:pt>
                <c:pt idx="78">
                  <c:v>5119.1623577925056</c:v>
                </c:pt>
                <c:pt idx="79">
                  <c:v>4896.7410019923218</c:v>
                </c:pt>
                <c:pt idx="80">
                  <c:v>5708.3420891210217</c:v>
                </c:pt>
                <c:pt idx="81">
                  <c:v>8565.0489361720884</c:v>
                </c:pt>
                <c:pt idx="82">
                  <c:v>7944.3707447345514</c:v>
                </c:pt>
                <c:pt idx="83">
                  <c:v>7966.5443426890852</c:v>
                </c:pt>
                <c:pt idx="84">
                  <c:v>6406.7324559469071</c:v>
                </c:pt>
                <c:pt idx="85">
                  <c:v>6451.3223507165585</c:v>
                </c:pt>
                <c:pt idx="86">
                  <c:v>5927.0749919538521</c:v>
                </c:pt>
                <c:pt idx="87">
                  <c:v>6234.0250853396528</c:v>
                </c:pt>
                <c:pt idx="88">
                  <c:v>5170.9683740643786</c:v>
                </c:pt>
                <c:pt idx="89">
                  <c:v>5600.2115425092843</c:v>
                </c:pt>
                <c:pt idx="90">
                  <c:v>5778.932599908112</c:v>
                </c:pt>
                <c:pt idx="91">
                  <c:v>6246.1065093208008</c:v>
                </c:pt>
                <c:pt idx="92">
                  <c:v>5379.3500274952003</c:v>
                </c:pt>
                <c:pt idx="93">
                  <c:v>4887.4449091964616</c:v>
                </c:pt>
                <c:pt idx="94">
                  <c:v>4917.0655883442214</c:v>
                </c:pt>
                <c:pt idx="95">
                  <c:v>4906.4299313150705</c:v>
                </c:pt>
                <c:pt idx="96">
                  <c:v>6029.0586602642279</c:v>
                </c:pt>
                <c:pt idx="97">
                  <c:v>5023.7792721049682</c:v>
                </c:pt>
                <c:pt idx="98">
                  <c:v>5530.2576828051006</c:v>
                </c:pt>
                <c:pt idx="99">
                  <c:v>4480.781061667677</c:v>
                </c:pt>
                <c:pt idx="100">
                  <c:v>4716.8583209500666</c:v>
                </c:pt>
                <c:pt idx="101">
                  <c:v>4758.4268172565717</c:v>
                </c:pt>
                <c:pt idx="102">
                  <c:v>5097.116048440299</c:v>
                </c:pt>
                <c:pt idx="103">
                  <c:v>5686.4262852415213</c:v>
                </c:pt>
                <c:pt idx="104">
                  <c:v>5748.2499461590487</c:v>
                </c:pt>
                <c:pt idx="105">
                  <c:v>7163.6187537868027</c:v>
                </c:pt>
                <c:pt idx="106">
                  <c:v>6914.0792394271393</c:v>
                </c:pt>
                <c:pt idx="107">
                  <c:v>7658.687577212022</c:v>
                </c:pt>
                <c:pt idx="108">
                  <c:v>8779.0747681868725</c:v>
                </c:pt>
                <c:pt idx="109">
                  <c:v>8861.8523380039824</c:v>
                </c:pt>
                <c:pt idx="110">
                  <c:v>8296.5182566940275</c:v>
                </c:pt>
                <c:pt idx="111">
                  <c:v>8358.9690671670251</c:v>
                </c:pt>
                <c:pt idx="112">
                  <c:v>8021.357443509216</c:v>
                </c:pt>
                <c:pt idx="113">
                  <c:v>6991.3912629545957</c:v>
                </c:pt>
                <c:pt idx="114">
                  <c:v>6844.9883949610012</c:v>
                </c:pt>
                <c:pt idx="115">
                  <c:v>5646.626054182314</c:v>
                </c:pt>
                <c:pt idx="116">
                  <c:v>5881.8169654038375</c:v>
                </c:pt>
                <c:pt idx="117">
                  <c:v>6284.5520272595404</c:v>
                </c:pt>
                <c:pt idx="118">
                  <c:v>6077.3399171044475</c:v>
                </c:pt>
                <c:pt idx="119">
                  <c:v>5613.3992822344353</c:v>
                </c:pt>
                <c:pt idx="120">
                  <c:v>5311.1178392863185</c:v>
                </c:pt>
                <c:pt idx="121">
                  <c:v>5356.1923070397552</c:v>
                </c:pt>
                <c:pt idx="122">
                  <c:v>4888.1429366929051</c:v>
                </c:pt>
                <c:pt idx="123">
                  <c:v>4841.6097011043175</c:v>
                </c:pt>
                <c:pt idx="124">
                  <c:v>4927.6061646142725</c:v>
                </c:pt>
                <c:pt idx="125">
                  <c:v>5389.4065930170364</c:v>
                </c:pt>
                <c:pt idx="126">
                  <c:v>5682.9122290576379</c:v>
                </c:pt>
                <c:pt idx="127">
                  <c:v>4255.8957457073047</c:v>
                </c:pt>
                <c:pt idx="128">
                  <c:v>4645.5095456341805</c:v>
                </c:pt>
                <c:pt idx="129">
                  <c:v>4242.9181485684439</c:v>
                </c:pt>
                <c:pt idx="130">
                  <c:v>5242.7436328378481</c:v>
                </c:pt>
                <c:pt idx="131">
                  <c:v>5349.1415953573123</c:v>
                </c:pt>
                <c:pt idx="132">
                  <c:v>6230.8269858306739</c:v>
                </c:pt>
                <c:pt idx="133">
                  <c:v>5706.5911822101607</c:v>
                </c:pt>
                <c:pt idx="134">
                  <c:v>6774.2285420171447</c:v>
                </c:pt>
                <c:pt idx="135">
                  <c:v>6665.9617192860842</c:v>
                </c:pt>
                <c:pt idx="136">
                  <c:v>5376.4287572528547</c:v>
                </c:pt>
                <c:pt idx="137">
                  <c:v>4732.8098316386995</c:v>
                </c:pt>
                <c:pt idx="138">
                  <c:v>4516.868809566563</c:v>
                </c:pt>
                <c:pt idx="139">
                  <c:v>4432.1485785710529</c:v>
                </c:pt>
                <c:pt idx="140">
                  <c:v>4905.8073615733165</c:v>
                </c:pt>
                <c:pt idx="141">
                  <c:v>5080.4269804750884</c:v>
                </c:pt>
                <c:pt idx="142">
                  <c:v>4220.8843142992855</c:v>
                </c:pt>
                <c:pt idx="143">
                  <c:v>4706.1233204511454</c:v>
                </c:pt>
                <c:pt idx="144">
                  <c:v>3888.7461441589121</c:v>
                </c:pt>
                <c:pt idx="145">
                  <c:v>4240.9640318079346</c:v>
                </c:pt>
                <c:pt idx="146">
                  <c:v>4496.4371128072435</c:v>
                </c:pt>
                <c:pt idx="147">
                  <c:v>4036.8023761028544</c:v>
                </c:pt>
                <c:pt idx="148">
                  <c:v>4702.5221042485646</c:v>
                </c:pt>
                <c:pt idx="149">
                  <c:v>4964.1953012482045</c:v>
                </c:pt>
                <c:pt idx="150">
                  <c:v>4715.8983635082641</c:v>
                </c:pt>
                <c:pt idx="151">
                  <c:v>4427.4318706621107</c:v>
                </c:pt>
              </c:numCache>
            </c:numRef>
          </c:val>
          <c:smooth val="0"/>
          <c:extLst>
            <c:ext xmlns:c16="http://schemas.microsoft.com/office/drawing/2014/chart" uri="{C3380CC4-5D6E-409C-BE32-E72D297353CC}">
              <c16:uniqueId val="{00000001-E063-420B-A9B6-BE87A92C138F}"/>
            </c:ext>
          </c:extLst>
        </c:ser>
        <c:ser>
          <c:idx val="2"/>
          <c:order val="2"/>
          <c:tx>
            <c:strRef>
              <c:f>'7.Modeling Transformed Data'!$D$32</c:f>
              <c:strCache>
                <c:ptCount val="1"/>
                <c:pt idx="0">
                  <c:v>Accounts Subscriptions</c:v>
                </c:pt>
              </c:strCache>
            </c:strRef>
          </c:tx>
          <c:spPr>
            <a:ln w="28575" cap="rnd">
              <a:solidFill>
                <a:schemeClr val="accent3"/>
              </a:solidFill>
              <a:round/>
            </a:ln>
            <a:effectLst/>
          </c:spPr>
          <c:marker>
            <c:symbol val="none"/>
          </c:marker>
          <c:val>
            <c:numRef>
              <c:f>'7.Modeling Transformed Data'!$D$33:$D$184</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2-E063-420B-A9B6-BE87A92C138F}"/>
            </c:ext>
          </c:extLst>
        </c:ser>
        <c:dLbls>
          <c:showLegendKey val="0"/>
          <c:showVal val="0"/>
          <c:showCatName val="0"/>
          <c:showSerName val="0"/>
          <c:showPercent val="0"/>
          <c:showBubbleSize val="0"/>
        </c:dLbls>
        <c:marker val="1"/>
        <c:smooth val="0"/>
        <c:axId val="708887152"/>
        <c:axId val="708875992"/>
      </c:lineChart>
      <c:catAx>
        <c:axId val="708887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708875992"/>
        <c:crosses val="autoZero"/>
        <c:auto val="1"/>
        <c:lblAlgn val="ctr"/>
        <c:lblOffset val="100"/>
        <c:noMultiLvlLbl val="0"/>
      </c:catAx>
      <c:valAx>
        <c:axId val="708875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708887152"/>
        <c:crosses val="autoZero"/>
        <c:crossBetween val="between"/>
      </c:valAx>
      <c:valAx>
        <c:axId val="7088846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708882832"/>
        <c:crosses val="max"/>
        <c:crossBetween val="between"/>
      </c:valAx>
      <c:catAx>
        <c:axId val="708882832"/>
        <c:scaling>
          <c:orientation val="minMax"/>
        </c:scaling>
        <c:delete val="1"/>
        <c:axPos val="b"/>
        <c:majorTickMark val="out"/>
        <c:minorTickMark val="none"/>
        <c:tickLblPos val="nextTo"/>
        <c:crossAx val="7088846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TV GRP</a:t>
            </a:r>
          </a:p>
        </c:rich>
      </c:tx>
      <c:layout>
        <c:manualLayout>
          <c:xMode val="edge"/>
          <c:yMode val="edge"/>
          <c:x val="0.2483818897637795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Data'!$F$1</c:f>
              <c:strCache>
                <c:ptCount val="1"/>
                <c:pt idx="0">
                  <c:v>TV_GRP</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Data'!$F$2:$F$153</c:f>
              <c:numCache>
                <c:formatCode>General</c:formatCode>
                <c:ptCount val="152"/>
                <c:pt idx="0">
                  <c:v>0</c:v>
                </c:pt>
                <c:pt idx="1">
                  <c:v>0</c:v>
                </c:pt>
                <c:pt idx="2">
                  <c:v>274.28571428571433</c:v>
                </c:pt>
                <c:pt idx="3">
                  <c:v>1919.9999999999998</c:v>
                </c:pt>
                <c:pt idx="4">
                  <c:v>1919.9999999999998</c:v>
                </c:pt>
                <c:pt idx="5">
                  <c:v>1919.9999999999998</c:v>
                </c:pt>
                <c:pt idx="6">
                  <c:v>1645.7142857142856</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578.57142857142844</c:v>
                </c:pt>
                <c:pt idx="51">
                  <c:v>3471.4285714285711</c:v>
                </c:pt>
                <c:pt idx="52">
                  <c:v>578.57142857142844</c:v>
                </c:pt>
                <c:pt idx="53">
                  <c:v>3471.4285714285711</c:v>
                </c:pt>
                <c:pt idx="54">
                  <c:v>578.57142857142844</c:v>
                </c:pt>
                <c:pt idx="55">
                  <c:v>3471.4285714285711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952</c:v>
                </c:pt>
                <c:pt idx="90">
                  <c:v>1085</c:v>
                </c:pt>
                <c:pt idx="91">
                  <c:v>917.00000000000023</c:v>
                </c:pt>
                <c:pt idx="92">
                  <c:v>0</c:v>
                </c:pt>
                <c:pt idx="93">
                  <c:v>0</c:v>
                </c:pt>
                <c:pt idx="94">
                  <c:v>0</c:v>
                </c:pt>
                <c:pt idx="95">
                  <c:v>0</c:v>
                </c:pt>
                <c:pt idx="96">
                  <c:v>1232</c:v>
                </c:pt>
                <c:pt idx="97">
                  <c:v>1085</c:v>
                </c:pt>
                <c:pt idx="98">
                  <c:v>1176</c:v>
                </c:pt>
                <c:pt idx="99">
                  <c:v>0</c:v>
                </c:pt>
                <c:pt idx="100">
                  <c:v>63</c:v>
                </c:pt>
                <c:pt idx="101">
                  <c:v>203</c:v>
                </c:pt>
                <c:pt idx="102">
                  <c:v>35</c:v>
                </c:pt>
                <c:pt idx="103">
                  <c:v>1036</c:v>
                </c:pt>
                <c:pt idx="104">
                  <c:v>931</c:v>
                </c:pt>
                <c:pt idx="105">
                  <c:v>1652.0000000000002</c:v>
                </c:pt>
                <c:pt idx="106">
                  <c:v>231</c:v>
                </c:pt>
                <c:pt idx="107">
                  <c:v>167.99999999999997</c:v>
                </c:pt>
                <c:pt idx="108">
                  <c:v>41.999999999999993</c:v>
                </c:pt>
                <c:pt idx="109">
                  <c:v>27.999999999999993</c:v>
                </c:pt>
                <c:pt idx="110">
                  <c:v>126</c:v>
                </c:pt>
                <c:pt idx="111">
                  <c:v>154</c:v>
                </c:pt>
                <c:pt idx="112">
                  <c:v>140</c:v>
                </c:pt>
                <c:pt idx="113">
                  <c:v>55.999999999999986</c:v>
                </c:pt>
                <c:pt idx="114">
                  <c:v>41.999999999999993</c:v>
                </c:pt>
                <c:pt idx="115">
                  <c:v>55.999999999999986</c:v>
                </c:pt>
                <c:pt idx="116">
                  <c:v>1379</c:v>
                </c:pt>
                <c:pt idx="117">
                  <c:v>1806</c:v>
                </c:pt>
                <c:pt idx="118">
                  <c:v>1287.9999999999998</c:v>
                </c:pt>
                <c:pt idx="119">
                  <c:v>119</c:v>
                </c:pt>
                <c:pt idx="120">
                  <c:v>259</c:v>
                </c:pt>
                <c:pt idx="121">
                  <c:v>321.99999999999994</c:v>
                </c:pt>
                <c:pt idx="122">
                  <c:v>419.99999999999994</c:v>
                </c:pt>
                <c:pt idx="123">
                  <c:v>308</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numCache>
            </c:numRef>
          </c:val>
          <c:smooth val="0"/>
          <c:extLst>
            <c:ext xmlns:c16="http://schemas.microsoft.com/office/drawing/2014/chart" uri="{C3380CC4-5D6E-409C-BE32-E72D297353CC}">
              <c16:uniqueId val="{00000001-7F45-4410-9CEA-FE944AE74492}"/>
            </c:ext>
          </c:extLst>
        </c:ser>
        <c:dLbls>
          <c:showLegendKey val="0"/>
          <c:showVal val="0"/>
          <c:showCatName val="0"/>
          <c:showSerName val="0"/>
          <c:showPercent val="0"/>
          <c:showBubbleSize val="0"/>
        </c:dLbls>
        <c:marker val="1"/>
        <c:smooth val="0"/>
        <c:axId val="571363952"/>
        <c:axId val="571364312"/>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7F45-4410-9CEA-FE944AE74492}"/>
            </c:ext>
          </c:extLst>
        </c:ser>
        <c:dLbls>
          <c:showLegendKey val="0"/>
          <c:showVal val="0"/>
          <c:showCatName val="0"/>
          <c:showSerName val="0"/>
          <c:showPercent val="0"/>
          <c:showBubbleSize val="0"/>
        </c:dLbls>
        <c:marker val="1"/>
        <c:smooth val="0"/>
        <c:axId val="522971616"/>
        <c:axId val="522969456"/>
      </c:lineChart>
      <c:dateAx>
        <c:axId val="57136395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1364312"/>
        <c:crosses val="autoZero"/>
        <c:auto val="1"/>
        <c:lblOffset val="100"/>
        <c:baseTimeUnit val="days"/>
      </c:dateAx>
      <c:valAx>
        <c:axId val="571364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1363952"/>
        <c:crosses val="autoZero"/>
        <c:crossBetween val="between"/>
      </c:valAx>
      <c:valAx>
        <c:axId val="5229694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2971616"/>
        <c:crosses val="max"/>
        <c:crossBetween val="between"/>
      </c:valAx>
      <c:dateAx>
        <c:axId val="522971616"/>
        <c:scaling>
          <c:orientation val="minMax"/>
        </c:scaling>
        <c:delete val="1"/>
        <c:axPos val="b"/>
        <c:numFmt formatCode="d\-mmm\-yy" sourceLinked="1"/>
        <c:majorTickMark val="out"/>
        <c:minorTickMark val="none"/>
        <c:tickLblPos val="nextTo"/>
        <c:crossAx val="52296945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Influencers 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Data'!$G$1</c:f>
              <c:strCache>
                <c:ptCount val="1"/>
                <c:pt idx="0">
                  <c:v>Influencers_Views</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Data'!$G$2:$G$153</c:f>
              <c:numCache>
                <c:formatCode>General</c:formatCode>
                <c:ptCount val="152"/>
                <c:pt idx="0">
                  <c:v>0</c:v>
                </c:pt>
                <c:pt idx="1">
                  <c:v>697.99999999999989</c:v>
                </c:pt>
                <c:pt idx="2">
                  <c:v>353.00000000000006</c:v>
                </c:pt>
                <c:pt idx="3">
                  <c:v>58</c:v>
                </c:pt>
                <c:pt idx="4">
                  <c:v>88</c:v>
                </c:pt>
                <c:pt idx="5">
                  <c:v>23.999999999999996</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697.99999999999989</c:v>
                </c:pt>
                <c:pt idx="48">
                  <c:v>353.00000000000006</c:v>
                </c:pt>
                <c:pt idx="49">
                  <c:v>58</c:v>
                </c:pt>
                <c:pt idx="50">
                  <c:v>88</c:v>
                </c:pt>
                <c:pt idx="51">
                  <c:v>23.999999999999996</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18</c:v>
                </c:pt>
                <c:pt idx="85">
                  <c:v>0</c:v>
                </c:pt>
                <c:pt idx="86">
                  <c:v>0</c:v>
                </c:pt>
                <c:pt idx="87">
                  <c:v>0</c:v>
                </c:pt>
                <c:pt idx="88">
                  <c:v>0</c:v>
                </c:pt>
                <c:pt idx="89">
                  <c:v>0</c:v>
                </c:pt>
                <c:pt idx="90">
                  <c:v>0</c:v>
                </c:pt>
                <c:pt idx="91">
                  <c:v>0</c:v>
                </c:pt>
                <c:pt idx="92">
                  <c:v>0</c:v>
                </c:pt>
                <c:pt idx="93">
                  <c:v>15.999999999999996</c:v>
                </c:pt>
                <c:pt idx="94">
                  <c:v>0</c:v>
                </c:pt>
                <c:pt idx="95">
                  <c:v>0</c:v>
                </c:pt>
                <c:pt idx="96">
                  <c:v>11</c:v>
                </c:pt>
                <c:pt idx="97">
                  <c:v>0</c:v>
                </c:pt>
                <c:pt idx="98">
                  <c:v>0</c:v>
                </c:pt>
                <c:pt idx="99">
                  <c:v>0</c:v>
                </c:pt>
                <c:pt idx="100">
                  <c:v>0</c:v>
                </c:pt>
                <c:pt idx="101">
                  <c:v>0</c:v>
                </c:pt>
                <c:pt idx="102">
                  <c:v>19.000000000000004</c:v>
                </c:pt>
                <c:pt idx="103">
                  <c:v>0</c:v>
                </c:pt>
                <c:pt idx="104">
                  <c:v>0</c:v>
                </c:pt>
                <c:pt idx="105">
                  <c:v>11.999999999999998</c:v>
                </c:pt>
                <c:pt idx="106">
                  <c:v>0</c:v>
                </c:pt>
                <c:pt idx="107">
                  <c:v>0</c:v>
                </c:pt>
                <c:pt idx="108">
                  <c:v>697.99999999999989</c:v>
                </c:pt>
                <c:pt idx="109">
                  <c:v>353.00000000000006</c:v>
                </c:pt>
                <c:pt idx="110">
                  <c:v>58</c:v>
                </c:pt>
                <c:pt idx="111">
                  <c:v>88</c:v>
                </c:pt>
                <c:pt idx="112">
                  <c:v>23.999999999999996</c:v>
                </c:pt>
                <c:pt idx="113">
                  <c:v>35</c:v>
                </c:pt>
                <c:pt idx="114">
                  <c:v>0</c:v>
                </c:pt>
                <c:pt idx="115">
                  <c:v>153</c:v>
                </c:pt>
                <c:pt idx="116">
                  <c:v>76.000000000000014</c:v>
                </c:pt>
                <c:pt idx="117">
                  <c:v>453</c:v>
                </c:pt>
                <c:pt idx="118">
                  <c:v>0</c:v>
                </c:pt>
                <c:pt idx="119">
                  <c:v>80</c:v>
                </c:pt>
                <c:pt idx="120">
                  <c:v>10</c:v>
                </c:pt>
                <c:pt idx="121">
                  <c:v>52.000000000000007</c:v>
                </c:pt>
                <c:pt idx="122">
                  <c:v>117.00000000000003</c:v>
                </c:pt>
                <c:pt idx="123">
                  <c:v>29</c:v>
                </c:pt>
                <c:pt idx="124">
                  <c:v>0</c:v>
                </c:pt>
                <c:pt idx="125">
                  <c:v>0</c:v>
                </c:pt>
                <c:pt idx="126">
                  <c:v>0</c:v>
                </c:pt>
                <c:pt idx="127">
                  <c:v>0</c:v>
                </c:pt>
                <c:pt idx="128">
                  <c:v>0</c:v>
                </c:pt>
                <c:pt idx="129">
                  <c:v>20</c:v>
                </c:pt>
                <c:pt idx="130">
                  <c:v>25.000000000000004</c:v>
                </c:pt>
                <c:pt idx="131">
                  <c:v>0</c:v>
                </c:pt>
                <c:pt idx="132">
                  <c:v>0</c:v>
                </c:pt>
                <c:pt idx="133">
                  <c:v>74.999999999999986</c:v>
                </c:pt>
                <c:pt idx="134">
                  <c:v>134.99999999999997</c:v>
                </c:pt>
                <c:pt idx="135">
                  <c:v>0</c:v>
                </c:pt>
                <c:pt idx="136">
                  <c:v>0</c:v>
                </c:pt>
                <c:pt idx="137">
                  <c:v>109</c:v>
                </c:pt>
                <c:pt idx="138">
                  <c:v>138.00000000000003</c:v>
                </c:pt>
                <c:pt idx="139">
                  <c:v>0</c:v>
                </c:pt>
                <c:pt idx="140">
                  <c:v>0</c:v>
                </c:pt>
                <c:pt idx="141">
                  <c:v>0</c:v>
                </c:pt>
                <c:pt idx="142">
                  <c:v>0</c:v>
                </c:pt>
                <c:pt idx="143">
                  <c:v>0</c:v>
                </c:pt>
                <c:pt idx="144">
                  <c:v>0</c:v>
                </c:pt>
                <c:pt idx="145">
                  <c:v>336</c:v>
                </c:pt>
                <c:pt idx="146">
                  <c:v>0</c:v>
                </c:pt>
                <c:pt idx="147">
                  <c:v>0</c:v>
                </c:pt>
                <c:pt idx="148">
                  <c:v>0</c:v>
                </c:pt>
                <c:pt idx="149">
                  <c:v>0</c:v>
                </c:pt>
                <c:pt idx="150">
                  <c:v>88.999999999999986</c:v>
                </c:pt>
                <c:pt idx="151">
                  <c:v>43.000000000000007</c:v>
                </c:pt>
              </c:numCache>
            </c:numRef>
          </c:val>
          <c:smooth val="0"/>
          <c:extLst>
            <c:ext xmlns:c16="http://schemas.microsoft.com/office/drawing/2014/chart" uri="{C3380CC4-5D6E-409C-BE32-E72D297353CC}">
              <c16:uniqueId val="{00000001-CAB5-457A-82FB-917A75ED23E7}"/>
            </c:ext>
          </c:extLst>
        </c:ser>
        <c:dLbls>
          <c:showLegendKey val="0"/>
          <c:showVal val="0"/>
          <c:showCatName val="0"/>
          <c:showSerName val="0"/>
          <c:showPercent val="0"/>
          <c:showBubbleSize val="0"/>
        </c:dLbls>
        <c:marker val="1"/>
        <c:smooth val="0"/>
        <c:axId val="576177776"/>
        <c:axId val="576178136"/>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CAB5-457A-82FB-917A75ED23E7}"/>
            </c:ext>
          </c:extLst>
        </c:ser>
        <c:dLbls>
          <c:showLegendKey val="0"/>
          <c:showVal val="0"/>
          <c:showCatName val="0"/>
          <c:showSerName val="0"/>
          <c:showPercent val="0"/>
          <c:showBubbleSize val="0"/>
        </c:dLbls>
        <c:marker val="1"/>
        <c:smooth val="0"/>
        <c:axId val="527269744"/>
        <c:axId val="527261824"/>
      </c:lineChart>
      <c:dateAx>
        <c:axId val="57617777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78136"/>
        <c:crosses val="autoZero"/>
        <c:auto val="1"/>
        <c:lblOffset val="100"/>
        <c:baseTimeUnit val="days"/>
      </c:dateAx>
      <c:valAx>
        <c:axId val="576178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77776"/>
        <c:crosses val="autoZero"/>
        <c:crossBetween val="between"/>
      </c:valAx>
      <c:valAx>
        <c:axId val="5272618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7269744"/>
        <c:crosses val="max"/>
        <c:crossBetween val="between"/>
      </c:valAx>
      <c:dateAx>
        <c:axId val="527269744"/>
        <c:scaling>
          <c:orientation val="minMax"/>
        </c:scaling>
        <c:delete val="1"/>
        <c:axPos val="b"/>
        <c:numFmt formatCode="d\-mmm\-yy" sourceLinked="1"/>
        <c:majorTickMark val="out"/>
        <c:minorTickMark val="none"/>
        <c:tickLblPos val="nextTo"/>
        <c:crossAx val="52726182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Google Brand Paid Searh Clicks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Data'!$H$1</c:f>
              <c:strCache>
                <c:ptCount val="1"/>
                <c:pt idx="0">
                  <c:v>Google_Brand_Paid_Search_Clicks</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Data'!$H$2:$H$153</c:f>
              <c:numCache>
                <c:formatCode>General</c:formatCode>
                <c:ptCount val="152"/>
                <c:pt idx="0">
                  <c:v>4049</c:v>
                </c:pt>
                <c:pt idx="1">
                  <c:v>4497</c:v>
                </c:pt>
                <c:pt idx="2">
                  <c:v>5787</c:v>
                </c:pt>
                <c:pt idx="3">
                  <c:v>7032</c:v>
                </c:pt>
                <c:pt idx="4">
                  <c:v>6943</c:v>
                </c:pt>
                <c:pt idx="5">
                  <c:v>6750</c:v>
                </c:pt>
                <c:pt idx="6">
                  <c:v>5765</c:v>
                </c:pt>
                <c:pt idx="7">
                  <c:v>5377</c:v>
                </c:pt>
                <c:pt idx="8">
                  <c:v>5551</c:v>
                </c:pt>
                <c:pt idx="9">
                  <c:v>3008</c:v>
                </c:pt>
                <c:pt idx="10">
                  <c:v>535</c:v>
                </c:pt>
                <c:pt idx="11">
                  <c:v>535</c:v>
                </c:pt>
                <c:pt idx="12">
                  <c:v>479</c:v>
                </c:pt>
                <c:pt idx="13">
                  <c:v>570</c:v>
                </c:pt>
                <c:pt idx="14">
                  <c:v>512</c:v>
                </c:pt>
                <c:pt idx="15">
                  <c:v>457</c:v>
                </c:pt>
                <c:pt idx="16">
                  <c:v>449</c:v>
                </c:pt>
                <c:pt idx="17">
                  <c:v>385</c:v>
                </c:pt>
                <c:pt idx="18">
                  <c:v>501</c:v>
                </c:pt>
                <c:pt idx="19">
                  <c:v>500</c:v>
                </c:pt>
                <c:pt idx="20">
                  <c:v>4166</c:v>
                </c:pt>
                <c:pt idx="21">
                  <c:v>4308</c:v>
                </c:pt>
                <c:pt idx="22">
                  <c:v>4140</c:v>
                </c:pt>
                <c:pt idx="23">
                  <c:v>3803</c:v>
                </c:pt>
                <c:pt idx="24">
                  <c:v>3870</c:v>
                </c:pt>
                <c:pt idx="25">
                  <c:v>4144</c:v>
                </c:pt>
                <c:pt idx="26">
                  <c:v>4538</c:v>
                </c:pt>
                <c:pt idx="27">
                  <c:v>4997</c:v>
                </c:pt>
                <c:pt idx="28">
                  <c:v>5123</c:v>
                </c:pt>
                <c:pt idx="29">
                  <c:v>4676</c:v>
                </c:pt>
                <c:pt idx="30">
                  <c:v>4951</c:v>
                </c:pt>
                <c:pt idx="31">
                  <c:v>5377</c:v>
                </c:pt>
                <c:pt idx="32">
                  <c:v>5291</c:v>
                </c:pt>
                <c:pt idx="33">
                  <c:v>5340</c:v>
                </c:pt>
                <c:pt idx="34">
                  <c:v>5382</c:v>
                </c:pt>
                <c:pt idx="35">
                  <c:v>4672</c:v>
                </c:pt>
                <c:pt idx="36">
                  <c:v>4523</c:v>
                </c:pt>
                <c:pt idx="37">
                  <c:v>5026</c:v>
                </c:pt>
                <c:pt idx="38">
                  <c:v>4520</c:v>
                </c:pt>
                <c:pt idx="39">
                  <c:v>3878</c:v>
                </c:pt>
                <c:pt idx="40">
                  <c:v>4340</c:v>
                </c:pt>
                <c:pt idx="41">
                  <c:v>5657</c:v>
                </c:pt>
                <c:pt idx="42">
                  <c:v>5209</c:v>
                </c:pt>
                <c:pt idx="43">
                  <c:v>4910</c:v>
                </c:pt>
                <c:pt idx="44">
                  <c:v>5158</c:v>
                </c:pt>
                <c:pt idx="45">
                  <c:v>5588</c:v>
                </c:pt>
                <c:pt idx="46">
                  <c:v>5845</c:v>
                </c:pt>
                <c:pt idx="47">
                  <c:v>5384</c:v>
                </c:pt>
                <c:pt idx="48">
                  <c:v>5394</c:v>
                </c:pt>
                <c:pt idx="49">
                  <c:v>5706</c:v>
                </c:pt>
                <c:pt idx="50">
                  <c:v>5561</c:v>
                </c:pt>
                <c:pt idx="51">
                  <c:v>5784</c:v>
                </c:pt>
                <c:pt idx="52">
                  <c:v>5139</c:v>
                </c:pt>
                <c:pt idx="53">
                  <c:v>5390</c:v>
                </c:pt>
                <c:pt idx="54">
                  <c:v>6066</c:v>
                </c:pt>
                <c:pt idx="55">
                  <c:v>6586</c:v>
                </c:pt>
                <c:pt idx="56">
                  <c:v>6924</c:v>
                </c:pt>
                <c:pt idx="57">
                  <c:v>6254</c:v>
                </c:pt>
                <c:pt idx="58">
                  <c:v>6262</c:v>
                </c:pt>
                <c:pt idx="59">
                  <c:v>6120</c:v>
                </c:pt>
                <c:pt idx="60">
                  <c:v>5935</c:v>
                </c:pt>
                <c:pt idx="61">
                  <c:v>5444</c:v>
                </c:pt>
                <c:pt idx="62">
                  <c:v>5806</c:v>
                </c:pt>
                <c:pt idx="63">
                  <c:v>6156</c:v>
                </c:pt>
                <c:pt idx="64">
                  <c:v>6635</c:v>
                </c:pt>
                <c:pt idx="65">
                  <c:v>6123</c:v>
                </c:pt>
                <c:pt idx="66">
                  <c:v>5438</c:v>
                </c:pt>
                <c:pt idx="67">
                  <c:v>5218</c:v>
                </c:pt>
                <c:pt idx="68">
                  <c:v>5055</c:v>
                </c:pt>
                <c:pt idx="69">
                  <c:v>4771</c:v>
                </c:pt>
                <c:pt idx="70">
                  <c:v>4605</c:v>
                </c:pt>
                <c:pt idx="71">
                  <c:v>4738</c:v>
                </c:pt>
                <c:pt idx="72">
                  <c:v>4768</c:v>
                </c:pt>
                <c:pt idx="73">
                  <c:v>4934</c:v>
                </c:pt>
                <c:pt idx="74">
                  <c:v>4273</c:v>
                </c:pt>
                <c:pt idx="75">
                  <c:v>5179</c:v>
                </c:pt>
                <c:pt idx="76">
                  <c:v>5350</c:v>
                </c:pt>
                <c:pt idx="77">
                  <c:v>5427</c:v>
                </c:pt>
                <c:pt idx="78">
                  <c:v>4438</c:v>
                </c:pt>
                <c:pt idx="79">
                  <c:v>4974</c:v>
                </c:pt>
                <c:pt idx="80">
                  <c:v>5397</c:v>
                </c:pt>
                <c:pt idx="81">
                  <c:v>8338</c:v>
                </c:pt>
                <c:pt idx="82">
                  <c:v>5903</c:v>
                </c:pt>
                <c:pt idx="83">
                  <c:v>6519</c:v>
                </c:pt>
                <c:pt idx="84">
                  <c:v>6144</c:v>
                </c:pt>
                <c:pt idx="85">
                  <c:v>6238</c:v>
                </c:pt>
                <c:pt idx="86">
                  <c:v>5389</c:v>
                </c:pt>
                <c:pt idx="87">
                  <c:v>5331</c:v>
                </c:pt>
                <c:pt idx="88">
                  <c:v>5234</c:v>
                </c:pt>
                <c:pt idx="89">
                  <c:v>5210</c:v>
                </c:pt>
                <c:pt idx="90">
                  <c:v>4864</c:v>
                </c:pt>
                <c:pt idx="91">
                  <c:v>4710</c:v>
                </c:pt>
                <c:pt idx="92">
                  <c:v>4673</c:v>
                </c:pt>
                <c:pt idx="93">
                  <c:v>4247</c:v>
                </c:pt>
                <c:pt idx="94">
                  <c:v>3977</c:v>
                </c:pt>
                <c:pt idx="95">
                  <c:v>3581</c:v>
                </c:pt>
                <c:pt idx="96">
                  <c:v>4184</c:v>
                </c:pt>
                <c:pt idx="97">
                  <c:v>4071</c:v>
                </c:pt>
                <c:pt idx="98">
                  <c:v>4631</c:v>
                </c:pt>
                <c:pt idx="99">
                  <c:v>4624</c:v>
                </c:pt>
                <c:pt idx="100">
                  <c:v>4964</c:v>
                </c:pt>
                <c:pt idx="101">
                  <c:v>3937</c:v>
                </c:pt>
                <c:pt idx="102">
                  <c:v>4148</c:v>
                </c:pt>
                <c:pt idx="103">
                  <c:v>4354</c:v>
                </c:pt>
                <c:pt idx="104">
                  <c:v>4486</c:v>
                </c:pt>
                <c:pt idx="105">
                  <c:v>4490</c:v>
                </c:pt>
                <c:pt idx="106">
                  <c:v>4700</c:v>
                </c:pt>
                <c:pt idx="107">
                  <c:v>4994</c:v>
                </c:pt>
                <c:pt idx="108">
                  <c:v>6100</c:v>
                </c:pt>
                <c:pt idx="109">
                  <c:v>6005</c:v>
                </c:pt>
                <c:pt idx="110">
                  <c:v>4956</c:v>
                </c:pt>
                <c:pt idx="111">
                  <c:v>5330</c:v>
                </c:pt>
                <c:pt idx="112">
                  <c:v>5009</c:v>
                </c:pt>
                <c:pt idx="113">
                  <c:v>4717</c:v>
                </c:pt>
                <c:pt idx="114">
                  <c:v>5073</c:v>
                </c:pt>
                <c:pt idx="115">
                  <c:v>4919</c:v>
                </c:pt>
                <c:pt idx="116">
                  <c:v>4774</c:v>
                </c:pt>
                <c:pt idx="117">
                  <c:v>5079</c:v>
                </c:pt>
                <c:pt idx="118">
                  <c:v>5054</c:v>
                </c:pt>
                <c:pt idx="119">
                  <c:v>5055</c:v>
                </c:pt>
                <c:pt idx="120">
                  <c:v>5090</c:v>
                </c:pt>
                <c:pt idx="121">
                  <c:v>4146</c:v>
                </c:pt>
                <c:pt idx="122">
                  <c:v>4898</c:v>
                </c:pt>
                <c:pt idx="123">
                  <c:v>4815</c:v>
                </c:pt>
                <c:pt idx="124">
                  <c:v>4858</c:v>
                </c:pt>
                <c:pt idx="125">
                  <c:v>5520</c:v>
                </c:pt>
                <c:pt idx="126">
                  <c:v>5322</c:v>
                </c:pt>
                <c:pt idx="127">
                  <c:v>5099</c:v>
                </c:pt>
                <c:pt idx="128">
                  <c:v>4962</c:v>
                </c:pt>
                <c:pt idx="129">
                  <c:v>4488</c:v>
                </c:pt>
                <c:pt idx="130">
                  <c:v>4549</c:v>
                </c:pt>
                <c:pt idx="131">
                  <c:v>4799</c:v>
                </c:pt>
                <c:pt idx="132">
                  <c:v>4764</c:v>
                </c:pt>
                <c:pt idx="133">
                  <c:v>4296</c:v>
                </c:pt>
                <c:pt idx="134">
                  <c:v>4904</c:v>
                </c:pt>
                <c:pt idx="135">
                  <c:v>4965</c:v>
                </c:pt>
                <c:pt idx="136">
                  <c:v>4920</c:v>
                </c:pt>
                <c:pt idx="137">
                  <c:v>5348</c:v>
                </c:pt>
                <c:pt idx="138">
                  <c:v>5021</c:v>
                </c:pt>
                <c:pt idx="139">
                  <c:v>4279</c:v>
                </c:pt>
                <c:pt idx="140">
                  <c:v>4311</c:v>
                </c:pt>
                <c:pt idx="141">
                  <c:v>3592</c:v>
                </c:pt>
                <c:pt idx="142">
                  <c:v>3354</c:v>
                </c:pt>
                <c:pt idx="143">
                  <c:v>3131</c:v>
                </c:pt>
                <c:pt idx="144">
                  <c:v>3044</c:v>
                </c:pt>
                <c:pt idx="145">
                  <c:v>2854</c:v>
                </c:pt>
                <c:pt idx="146">
                  <c:v>2843</c:v>
                </c:pt>
                <c:pt idx="147">
                  <c:v>2377</c:v>
                </c:pt>
                <c:pt idx="148">
                  <c:v>2193</c:v>
                </c:pt>
                <c:pt idx="149">
                  <c:v>2339</c:v>
                </c:pt>
                <c:pt idx="150">
                  <c:v>2762</c:v>
                </c:pt>
                <c:pt idx="151">
                  <c:v>2320</c:v>
                </c:pt>
              </c:numCache>
            </c:numRef>
          </c:val>
          <c:smooth val="0"/>
          <c:extLst>
            <c:ext xmlns:c16="http://schemas.microsoft.com/office/drawing/2014/chart" uri="{C3380CC4-5D6E-409C-BE32-E72D297353CC}">
              <c16:uniqueId val="{00000001-56FE-46BC-8184-ECD5DDE0EEA8}"/>
            </c:ext>
          </c:extLst>
        </c:ser>
        <c:dLbls>
          <c:showLegendKey val="0"/>
          <c:showVal val="0"/>
          <c:showCatName val="0"/>
          <c:showSerName val="0"/>
          <c:showPercent val="0"/>
          <c:showBubbleSize val="0"/>
        </c:dLbls>
        <c:marker val="1"/>
        <c:smooth val="0"/>
        <c:axId val="525281824"/>
        <c:axId val="525282544"/>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56FE-46BC-8184-ECD5DDE0EEA8}"/>
            </c:ext>
          </c:extLst>
        </c:ser>
        <c:dLbls>
          <c:showLegendKey val="0"/>
          <c:showVal val="0"/>
          <c:showCatName val="0"/>
          <c:showSerName val="0"/>
          <c:showPercent val="0"/>
          <c:showBubbleSize val="0"/>
        </c:dLbls>
        <c:marker val="1"/>
        <c:smooth val="0"/>
        <c:axId val="576165176"/>
        <c:axId val="576162296"/>
      </c:lineChart>
      <c:dateAx>
        <c:axId val="52528182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82544"/>
        <c:crosses val="autoZero"/>
        <c:auto val="1"/>
        <c:lblOffset val="100"/>
        <c:baseTimeUnit val="days"/>
      </c:dateAx>
      <c:valAx>
        <c:axId val="52528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5281824"/>
        <c:crosses val="autoZero"/>
        <c:crossBetween val="between"/>
      </c:valAx>
      <c:valAx>
        <c:axId val="5761622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6165176"/>
        <c:crosses val="max"/>
        <c:crossBetween val="between"/>
      </c:valAx>
      <c:dateAx>
        <c:axId val="576165176"/>
        <c:scaling>
          <c:orientation val="minMax"/>
        </c:scaling>
        <c:delete val="1"/>
        <c:axPos val="b"/>
        <c:numFmt formatCode="d\-mmm\-yy" sourceLinked="1"/>
        <c:majorTickMark val="out"/>
        <c:minorTickMark val="none"/>
        <c:tickLblPos val="nextTo"/>
        <c:crossAx val="57616229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YouTube Impressions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Data'!$I$1</c:f>
              <c:strCache>
                <c:ptCount val="1"/>
                <c:pt idx="0">
                  <c:v>YouTube_Impressions</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Data'!$I$2:$I$153</c:f>
              <c:numCache>
                <c:formatCode>General</c:formatCode>
                <c:ptCount val="152"/>
                <c:pt idx="0">
                  <c:v>1951.0000000000002</c:v>
                </c:pt>
                <c:pt idx="1">
                  <c:v>1914.0000000000005</c:v>
                </c:pt>
                <c:pt idx="2">
                  <c:v>4801.0000000000009</c:v>
                </c:pt>
                <c:pt idx="3">
                  <c:v>5925</c:v>
                </c:pt>
                <c:pt idx="4">
                  <c:v>13061</c:v>
                </c:pt>
                <c:pt idx="5">
                  <c:v>11349.999999999998</c:v>
                </c:pt>
                <c:pt idx="6">
                  <c:v>10644.000000000002</c:v>
                </c:pt>
                <c:pt idx="7">
                  <c:v>28236.999999999996</c:v>
                </c:pt>
                <c:pt idx="8">
                  <c:v>9541</c:v>
                </c:pt>
                <c:pt idx="9">
                  <c:v>6426</c:v>
                </c:pt>
                <c:pt idx="10">
                  <c:v>6365.0000000000009</c:v>
                </c:pt>
                <c:pt idx="11">
                  <c:v>6050.0000000000009</c:v>
                </c:pt>
                <c:pt idx="12">
                  <c:v>5548</c:v>
                </c:pt>
                <c:pt idx="13">
                  <c:v>4865</c:v>
                </c:pt>
                <c:pt idx="14">
                  <c:v>5663.9999999999991</c:v>
                </c:pt>
                <c:pt idx="15">
                  <c:v>5275.9999999999991</c:v>
                </c:pt>
                <c:pt idx="16">
                  <c:v>4878.0000000000009</c:v>
                </c:pt>
                <c:pt idx="17">
                  <c:v>5210.0000000000009</c:v>
                </c:pt>
                <c:pt idx="18">
                  <c:v>4918.9999999999991</c:v>
                </c:pt>
                <c:pt idx="19">
                  <c:v>4773.0000000000009</c:v>
                </c:pt>
                <c:pt idx="20">
                  <c:v>5191.9999999999991</c:v>
                </c:pt>
                <c:pt idx="21">
                  <c:v>5037.9999999999991</c:v>
                </c:pt>
                <c:pt idx="22">
                  <c:v>3990.9999999999991</c:v>
                </c:pt>
                <c:pt idx="23">
                  <c:v>4245</c:v>
                </c:pt>
                <c:pt idx="24">
                  <c:v>2586.0000000000005</c:v>
                </c:pt>
                <c:pt idx="25">
                  <c:v>3846.9999999999995</c:v>
                </c:pt>
                <c:pt idx="26">
                  <c:v>4893</c:v>
                </c:pt>
                <c:pt idx="27">
                  <c:v>5691</c:v>
                </c:pt>
                <c:pt idx="28">
                  <c:v>4603</c:v>
                </c:pt>
                <c:pt idx="29">
                  <c:v>3230.9999999999995</c:v>
                </c:pt>
                <c:pt idx="30">
                  <c:v>4023</c:v>
                </c:pt>
                <c:pt idx="31">
                  <c:v>3689</c:v>
                </c:pt>
                <c:pt idx="32">
                  <c:v>4375</c:v>
                </c:pt>
                <c:pt idx="33">
                  <c:v>4060.9999999999991</c:v>
                </c:pt>
                <c:pt idx="34">
                  <c:v>3780</c:v>
                </c:pt>
                <c:pt idx="35">
                  <c:v>4072</c:v>
                </c:pt>
                <c:pt idx="36">
                  <c:v>3321.9999999999995</c:v>
                </c:pt>
                <c:pt idx="37">
                  <c:v>2308</c:v>
                </c:pt>
                <c:pt idx="38">
                  <c:v>3085.9999999999995</c:v>
                </c:pt>
                <c:pt idx="39">
                  <c:v>2338</c:v>
                </c:pt>
                <c:pt idx="40">
                  <c:v>3162</c:v>
                </c:pt>
                <c:pt idx="41">
                  <c:v>3628</c:v>
                </c:pt>
                <c:pt idx="42">
                  <c:v>4251</c:v>
                </c:pt>
                <c:pt idx="43">
                  <c:v>5018.0000000000009</c:v>
                </c:pt>
                <c:pt idx="44">
                  <c:v>5880.9999999999991</c:v>
                </c:pt>
                <c:pt idx="45">
                  <c:v>4452.9999999999991</c:v>
                </c:pt>
                <c:pt idx="46">
                  <c:v>3526</c:v>
                </c:pt>
                <c:pt idx="47">
                  <c:v>3727.0000000000005</c:v>
                </c:pt>
                <c:pt idx="48">
                  <c:v>2887.0000000000005</c:v>
                </c:pt>
                <c:pt idx="49">
                  <c:v>3346</c:v>
                </c:pt>
                <c:pt idx="50">
                  <c:v>5022</c:v>
                </c:pt>
                <c:pt idx="51">
                  <c:v>4709</c:v>
                </c:pt>
                <c:pt idx="52">
                  <c:v>4305.9999999999991</c:v>
                </c:pt>
                <c:pt idx="53">
                  <c:v>4403</c:v>
                </c:pt>
                <c:pt idx="54">
                  <c:v>4457</c:v>
                </c:pt>
                <c:pt idx="55">
                  <c:v>4077.9999999999995</c:v>
                </c:pt>
                <c:pt idx="56">
                  <c:v>6395</c:v>
                </c:pt>
                <c:pt idx="57">
                  <c:v>4772</c:v>
                </c:pt>
                <c:pt idx="58">
                  <c:v>4146</c:v>
                </c:pt>
                <c:pt idx="59">
                  <c:v>4195</c:v>
                </c:pt>
                <c:pt idx="60">
                  <c:v>4858.9999999999991</c:v>
                </c:pt>
                <c:pt idx="61">
                  <c:v>3354.0000000000005</c:v>
                </c:pt>
                <c:pt idx="62">
                  <c:v>3650.0000000000005</c:v>
                </c:pt>
                <c:pt idx="63">
                  <c:v>3723.0000000000009</c:v>
                </c:pt>
                <c:pt idx="64">
                  <c:v>3734.0000000000005</c:v>
                </c:pt>
                <c:pt idx="65">
                  <c:v>4380</c:v>
                </c:pt>
                <c:pt idx="66">
                  <c:v>3132.0000000000005</c:v>
                </c:pt>
                <c:pt idx="67">
                  <c:v>4431.9999999999991</c:v>
                </c:pt>
                <c:pt idx="68">
                  <c:v>4060.9999999999991</c:v>
                </c:pt>
                <c:pt idx="69">
                  <c:v>4073.0000000000009</c:v>
                </c:pt>
                <c:pt idx="70">
                  <c:v>3419.9999999999995</c:v>
                </c:pt>
                <c:pt idx="71">
                  <c:v>6024</c:v>
                </c:pt>
                <c:pt idx="72">
                  <c:v>7600.0000000000018</c:v>
                </c:pt>
                <c:pt idx="73">
                  <c:v>6024</c:v>
                </c:pt>
                <c:pt idx="74">
                  <c:v>3745</c:v>
                </c:pt>
                <c:pt idx="75">
                  <c:v>4939</c:v>
                </c:pt>
                <c:pt idx="76">
                  <c:v>4629</c:v>
                </c:pt>
                <c:pt idx="77">
                  <c:v>3347.0000000000005</c:v>
                </c:pt>
                <c:pt idx="78">
                  <c:v>3571.0000000000005</c:v>
                </c:pt>
                <c:pt idx="79">
                  <c:v>3341</c:v>
                </c:pt>
                <c:pt idx="80">
                  <c:v>9759.9999999999982</c:v>
                </c:pt>
                <c:pt idx="81">
                  <c:v>29764.999999999993</c:v>
                </c:pt>
                <c:pt idx="82">
                  <c:v>6836.9999999999991</c:v>
                </c:pt>
                <c:pt idx="83">
                  <c:v>3951.9999999999995</c:v>
                </c:pt>
                <c:pt idx="84">
                  <c:v>3871</c:v>
                </c:pt>
                <c:pt idx="85">
                  <c:v>4396.9999999999991</c:v>
                </c:pt>
                <c:pt idx="86">
                  <c:v>3922</c:v>
                </c:pt>
                <c:pt idx="87">
                  <c:v>3281.9999999999995</c:v>
                </c:pt>
                <c:pt idx="88">
                  <c:v>3454.9999999999995</c:v>
                </c:pt>
                <c:pt idx="89">
                  <c:v>3195.0000000000005</c:v>
                </c:pt>
                <c:pt idx="90">
                  <c:v>3577</c:v>
                </c:pt>
                <c:pt idx="91">
                  <c:v>3349.0000000000005</c:v>
                </c:pt>
                <c:pt idx="92">
                  <c:v>3510.0000000000005</c:v>
                </c:pt>
                <c:pt idx="93">
                  <c:v>2616.9999999999995</c:v>
                </c:pt>
                <c:pt idx="94">
                  <c:v>3421</c:v>
                </c:pt>
                <c:pt idx="95">
                  <c:v>3786.0000000000009</c:v>
                </c:pt>
                <c:pt idx="96">
                  <c:v>1988</c:v>
                </c:pt>
                <c:pt idx="97">
                  <c:v>1917</c:v>
                </c:pt>
                <c:pt idx="98">
                  <c:v>1772.9999999999998</c:v>
                </c:pt>
                <c:pt idx="99">
                  <c:v>1791</c:v>
                </c:pt>
                <c:pt idx="100">
                  <c:v>1617</c:v>
                </c:pt>
                <c:pt idx="101">
                  <c:v>1440.0000000000002</c:v>
                </c:pt>
                <c:pt idx="102">
                  <c:v>1542.9999999999998</c:v>
                </c:pt>
                <c:pt idx="103">
                  <c:v>2787.0000000000005</c:v>
                </c:pt>
                <c:pt idx="104">
                  <c:v>6351.0000000000009</c:v>
                </c:pt>
                <c:pt idx="105">
                  <c:v>9429</c:v>
                </c:pt>
                <c:pt idx="106">
                  <c:v>9332</c:v>
                </c:pt>
                <c:pt idx="107">
                  <c:v>20557</c:v>
                </c:pt>
                <c:pt idx="108">
                  <c:v>31100.000000000007</c:v>
                </c:pt>
                <c:pt idx="109">
                  <c:v>30422</c:v>
                </c:pt>
                <c:pt idx="110">
                  <c:v>22407</c:v>
                </c:pt>
                <c:pt idx="111">
                  <c:v>20928</c:v>
                </c:pt>
                <c:pt idx="112">
                  <c:v>20051.999999999996</c:v>
                </c:pt>
                <c:pt idx="113">
                  <c:v>7671.0000000000009</c:v>
                </c:pt>
                <c:pt idx="114">
                  <c:v>7237.0000000000009</c:v>
                </c:pt>
                <c:pt idx="115">
                  <c:v>7845.0000000000018</c:v>
                </c:pt>
                <c:pt idx="116">
                  <c:v>6724</c:v>
                </c:pt>
                <c:pt idx="117">
                  <c:v>6701.0000000000009</c:v>
                </c:pt>
                <c:pt idx="118">
                  <c:v>5627.0000000000009</c:v>
                </c:pt>
                <c:pt idx="119">
                  <c:v>5089.9999999999991</c:v>
                </c:pt>
                <c:pt idx="120">
                  <c:v>4175</c:v>
                </c:pt>
                <c:pt idx="121">
                  <c:v>6649.0000000000009</c:v>
                </c:pt>
                <c:pt idx="122">
                  <c:v>5326.0000000000009</c:v>
                </c:pt>
                <c:pt idx="123">
                  <c:v>6996</c:v>
                </c:pt>
                <c:pt idx="124">
                  <c:v>5744.9999999999991</c:v>
                </c:pt>
                <c:pt idx="125">
                  <c:v>9038</c:v>
                </c:pt>
                <c:pt idx="126">
                  <c:v>6922.0000000000009</c:v>
                </c:pt>
                <c:pt idx="127">
                  <c:v>3808</c:v>
                </c:pt>
                <c:pt idx="128">
                  <c:v>7979.0000000000009</c:v>
                </c:pt>
                <c:pt idx="129">
                  <c:v>5096</c:v>
                </c:pt>
                <c:pt idx="130">
                  <c:v>9976.9999999999982</c:v>
                </c:pt>
                <c:pt idx="131">
                  <c:v>12279.999999999998</c:v>
                </c:pt>
                <c:pt idx="132">
                  <c:v>27889.000000000004</c:v>
                </c:pt>
                <c:pt idx="133">
                  <c:v>9097</c:v>
                </c:pt>
                <c:pt idx="134">
                  <c:v>11044.000000000002</c:v>
                </c:pt>
                <c:pt idx="135">
                  <c:v>6899</c:v>
                </c:pt>
                <c:pt idx="136">
                  <c:v>9131</c:v>
                </c:pt>
                <c:pt idx="137">
                  <c:v>7101</c:v>
                </c:pt>
                <c:pt idx="138">
                  <c:v>5807</c:v>
                </c:pt>
                <c:pt idx="139">
                  <c:v>5180.9999999999991</c:v>
                </c:pt>
                <c:pt idx="140">
                  <c:v>5331</c:v>
                </c:pt>
                <c:pt idx="141">
                  <c:v>5324.9999999999991</c:v>
                </c:pt>
                <c:pt idx="142">
                  <c:v>3491</c:v>
                </c:pt>
                <c:pt idx="143">
                  <c:v>8754</c:v>
                </c:pt>
                <c:pt idx="144">
                  <c:v>3933.0000000000009</c:v>
                </c:pt>
                <c:pt idx="145">
                  <c:v>4188</c:v>
                </c:pt>
                <c:pt idx="146">
                  <c:v>5093.9999999999991</c:v>
                </c:pt>
                <c:pt idx="147">
                  <c:v>3258.0000000000005</c:v>
                </c:pt>
                <c:pt idx="148">
                  <c:v>6443</c:v>
                </c:pt>
                <c:pt idx="149">
                  <c:v>5687</c:v>
                </c:pt>
                <c:pt idx="150">
                  <c:v>5399.0000000000009</c:v>
                </c:pt>
                <c:pt idx="151">
                  <c:v>7021.9999999999991</c:v>
                </c:pt>
              </c:numCache>
            </c:numRef>
          </c:val>
          <c:smooth val="0"/>
          <c:extLst>
            <c:ext xmlns:c16="http://schemas.microsoft.com/office/drawing/2014/chart" uri="{C3380CC4-5D6E-409C-BE32-E72D297353CC}">
              <c16:uniqueId val="{00000001-02FD-4F69-A5BD-6856EA0C32F4}"/>
            </c:ext>
          </c:extLst>
        </c:ser>
        <c:dLbls>
          <c:showLegendKey val="0"/>
          <c:showVal val="0"/>
          <c:showCatName val="0"/>
          <c:showSerName val="0"/>
          <c:showPercent val="0"/>
          <c:showBubbleSize val="0"/>
        </c:dLbls>
        <c:marker val="1"/>
        <c:smooth val="0"/>
        <c:axId val="581051992"/>
        <c:axId val="581053072"/>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02FD-4F69-A5BD-6856EA0C32F4}"/>
            </c:ext>
          </c:extLst>
        </c:ser>
        <c:dLbls>
          <c:showLegendKey val="0"/>
          <c:showVal val="0"/>
          <c:showCatName val="0"/>
          <c:showSerName val="0"/>
          <c:showPercent val="0"/>
          <c:showBubbleSize val="0"/>
        </c:dLbls>
        <c:marker val="1"/>
        <c:smooth val="0"/>
        <c:axId val="571342712"/>
        <c:axId val="571362512"/>
      </c:lineChart>
      <c:dateAx>
        <c:axId val="58105199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53072"/>
        <c:crosses val="autoZero"/>
        <c:auto val="1"/>
        <c:lblOffset val="100"/>
        <c:baseTimeUnit val="days"/>
      </c:dateAx>
      <c:valAx>
        <c:axId val="5810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51992"/>
        <c:crosses val="autoZero"/>
        <c:crossBetween val="between"/>
      </c:valAx>
      <c:valAx>
        <c:axId val="571362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71342712"/>
        <c:crosses val="max"/>
        <c:crossBetween val="between"/>
      </c:valAx>
      <c:dateAx>
        <c:axId val="571342712"/>
        <c:scaling>
          <c:orientation val="minMax"/>
        </c:scaling>
        <c:delete val="1"/>
        <c:axPos val="b"/>
        <c:numFmt formatCode="d\-mmm\-yy" sourceLinked="1"/>
        <c:majorTickMark val="out"/>
        <c:minorTickMark val="none"/>
        <c:tickLblPos val="nextTo"/>
        <c:crossAx val="571362512"/>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School Holidays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Data'!$J$1</c:f>
              <c:strCache>
                <c:ptCount val="1"/>
                <c:pt idx="0">
                  <c:v>Dates_School_Holidays</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Data'!$J$2:$J$153</c:f>
              <c:numCache>
                <c:formatCode>General</c:formatCode>
                <c:ptCount val="152"/>
                <c:pt idx="0">
                  <c:v>0</c:v>
                </c:pt>
                <c:pt idx="1">
                  <c:v>6</c:v>
                </c:pt>
                <c:pt idx="2">
                  <c:v>7</c:v>
                </c:pt>
                <c:pt idx="3">
                  <c:v>7</c:v>
                </c:pt>
                <c:pt idx="4">
                  <c:v>7</c:v>
                </c:pt>
                <c:pt idx="5">
                  <c:v>7</c:v>
                </c:pt>
                <c:pt idx="6">
                  <c:v>7</c:v>
                </c:pt>
                <c:pt idx="7">
                  <c:v>7</c:v>
                </c:pt>
                <c:pt idx="8">
                  <c:v>7</c:v>
                </c:pt>
                <c:pt idx="9">
                  <c:v>7</c:v>
                </c:pt>
                <c:pt idx="10">
                  <c:v>7</c:v>
                </c:pt>
                <c:pt idx="11">
                  <c:v>0</c:v>
                </c:pt>
                <c:pt idx="12">
                  <c:v>0</c:v>
                </c:pt>
                <c:pt idx="13">
                  <c:v>0</c:v>
                </c:pt>
                <c:pt idx="14">
                  <c:v>0</c:v>
                </c:pt>
                <c:pt idx="15">
                  <c:v>0</c:v>
                </c:pt>
                <c:pt idx="16">
                  <c:v>0</c:v>
                </c:pt>
                <c:pt idx="17">
                  <c:v>0</c:v>
                </c:pt>
                <c:pt idx="18">
                  <c:v>0</c:v>
                </c:pt>
                <c:pt idx="19">
                  <c:v>0</c:v>
                </c:pt>
                <c:pt idx="20">
                  <c:v>1</c:v>
                </c:pt>
                <c:pt idx="21">
                  <c:v>3</c:v>
                </c:pt>
                <c:pt idx="22">
                  <c:v>0</c:v>
                </c:pt>
                <c:pt idx="23">
                  <c:v>0</c:v>
                </c:pt>
                <c:pt idx="24">
                  <c:v>0</c:v>
                </c:pt>
                <c:pt idx="25">
                  <c:v>0</c:v>
                </c:pt>
                <c:pt idx="26">
                  <c:v>0</c:v>
                </c:pt>
                <c:pt idx="27">
                  <c:v>0</c:v>
                </c:pt>
                <c:pt idx="28">
                  <c:v>1</c:v>
                </c:pt>
                <c:pt idx="29">
                  <c:v>7</c:v>
                </c:pt>
                <c:pt idx="30">
                  <c:v>7</c:v>
                </c:pt>
                <c:pt idx="31">
                  <c:v>0</c:v>
                </c:pt>
                <c:pt idx="32">
                  <c:v>0</c:v>
                </c:pt>
                <c:pt idx="33">
                  <c:v>0</c:v>
                </c:pt>
                <c:pt idx="34">
                  <c:v>0</c:v>
                </c:pt>
                <c:pt idx="35">
                  <c:v>0</c:v>
                </c:pt>
                <c:pt idx="36">
                  <c:v>0</c:v>
                </c:pt>
                <c:pt idx="37">
                  <c:v>1</c:v>
                </c:pt>
                <c:pt idx="38">
                  <c:v>4</c:v>
                </c:pt>
                <c:pt idx="39">
                  <c:v>0</c:v>
                </c:pt>
                <c:pt idx="40">
                  <c:v>0</c:v>
                </c:pt>
                <c:pt idx="41">
                  <c:v>0</c:v>
                </c:pt>
                <c:pt idx="42">
                  <c:v>0</c:v>
                </c:pt>
                <c:pt idx="43">
                  <c:v>1</c:v>
                </c:pt>
                <c:pt idx="44">
                  <c:v>3</c:v>
                </c:pt>
                <c:pt idx="45">
                  <c:v>0</c:v>
                </c:pt>
                <c:pt idx="46">
                  <c:v>0</c:v>
                </c:pt>
                <c:pt idx="47">
                  <c:v>0</c:v>
                </c:pt>
                <c:pt idx="48">
                  <c:v>0</c:v>
                </c:pt>
                <c:pt idx="49">
                  <c:v>0</c:v>
                </c:pt>
                <c:pt idx="50">
                  <c:v>0</c:v>
                </c:pt>
                <c:pt idx="51">
                  <c:v>0</c:v>
                </c:pt>
                <c:pt idx="52">
                  <c:v>0</c:v>
                </c:pt>
                <c:pt idx="53">
                  <c:v>1</c:v>
                </c:pt>
                <c:pt idx="54">
                  <c:v>7</c:v>
                </c:pt>
                <c:pt idx="55">
                  <c:v>7</c:v>
                </c:pt>
                <c:pt idx="56">
                  <c:v>7</c:v>
                </c:pt>
                <c:pt idx="57">
                  <c:v>7</c:v>
                </c:pt>
                <c:pt idx="58">
                  <c:v>7</c:v>
                </c:pt>
                <c:pt idx="59">
                  <c:v>7</c:v>
                </c:pt>
                <c:pt idx="60">
                  <c:v>7</c:v>
                </c:pt>
                <c:pt idx="61">
                  <c:v>7</c:v>
                </c:pt>
                <c:pt idx="62">
                  <c:v>7</c:v>
                </c:pt>
                <c:pt idx="63">
                  <c:v>0</c:v>
                </c:pt>
                <c:pt idx="64">
                  <c:v>0</c:v>
                </c:pt>
                <c:pt idx="65">
                  <c:v>0</c:v>
                </c:pt>
                <c:pt idx="66">
                  <c:v>0</c:v>
                </c:pt>
                <c:pt idx="67">
                  <c:v>0</c:v>
                </c:pt>
                <c:pt idx="68">
                  <c:v>0</c:v>
                </c:pt>
                <c:pt idx="69">
                  <c:v>0</c:v>
                </c:pt>
                <c:pt idx="70">
                  <c:v>0</c:v>
                </c:pt>
                <c:pt idx="71">
                  <c:v>0</c:v>
                </c:pt>
                <c:pt idx="72">
                  <c:v>1</c:v>
                </c:pt>
                <c:pt idx="73">
                  <c:v>4</c:v>
                </c:pt>
                <c:pt idx="74">
                  <c:v>0</c:v>
                </c:pt>
                <c:pt idx="75">
                  <c:v>0</c:v>
                </c:pt>
                <c:pt idx="76">
                  <c:v>0</c:v>
                </c:pt>
                <c:pt idx="77">
                  <c:v>0</c:v>
                </c:pt>
                <c:pt idx="78">
                  <c:v>0</c:v>
                </c:pt>
                <c:pt idx="79">
                  <c:v>0</c:v>
                </c:pt>
                <c:pt idx="80">
                  <c:v>0</c:v>
                </c:pt>
                <c:pt idx="81">
                  <c:v>5</c:v>
                </c:pt>
                <c:pt idx="82">
                  <c:v>7</c:v>
                </c:pt>
                <c:pt idx="83">
                  <c:v>7</c:v>
                </c:pt>
                <c:pt idx="84">
                  <c:v>0</c:v>
                </c:pt>
                <c:pt idx="85">
                  <c:v>0</c:v>
                </c:pt>
                <c:pt idx="86">
                  <c:v>0</c:v>
                </c:pt>
                <c:pt idx="87">
                  <c:v>0</c:v>
                </c:pt>
                <c:pt idx="88">
                  <c:v>0</c:v>
                </c:pt>
                <c:pt idx="89">
                  <c:v>0</c:v>
                </c:pt>
                <c:pt idx="90">
                  <c:v>1</c:v>
                </c:pt>
                <c:pt idx="91">
                  <c:v>4</c:v>
                </c:pt>
                <c:pt idx="92">
                  <c:v>0</c:v>
                </c:pt>
                <c:pt idx="93">
                  <c:v>0</c:v>
                </c:pt>
                <c:pt idx="94">
                  <c:v>0</c:v>
                </c:pt>
                <c:pt idx="95">
                  <c:v>0</c:v>
                </c:pt>
                <c:pt idx="96">
                  <c:v>4</c:v>
                </c:pt>
                <c:pt idx="97">
                  <c:v>0</c:v>
                </c:pt>
                <c:pt idx="98">
                  <c:v>0</c:v>
                </c:pt>
                <c:pt idx="99">
                  <c:v>0</c:v>
                </c:pt>
                <c:pt idx="100">
                  <c:v>0</c:v>
                </c:pt>
                <c:pt idx="101">
                  <c:v>0</c:v>
                </c:pt>
                <c:pt idx="102">
                  <c:v>0</c:v>
                </c:pt>
                <c:pt idx="103">
                  <c:v>0</c:v>
                </c:pt>
                <c:pt idx="104">
                  <c:v>1</c:v>
                </c:pt>
                <c:pt idx="105">
                  <c:v>7</c:v>
                </c:pt>
                <c:pt idx="106">
                  <c:v>7</c:v>
                </c:pt>
                <c:pt idx="107">
                  <c:v>7</c:v>
                </c:pt>
                <c:pt idx="108">
                  <c:v>7</c:v>
                </c:pt>
                <c:pt idx="109">
                  <c:v>7</c:v>
                </c:pt>
                <c:pt idx="110">
                  <c:v>7</c:v>
                </c:pt>
                <c:pt idx="111">
                  <c:v>7</c:v>
                </c:pt>
                <c:pt idx="112">
                  <c:v>7</c:v>
                </c:pt>
                <c:pt idx="113">
                  <c:v>7</c:v>
                </c:pt>
                <c:pt idx="114">
                  <c:v>7</c:v>
                </c:pt>
                <c:pt idx="115">
                  <c:v>0</c:v>
                </c:pt>
                <c:pt idx="116">
                  <c:v>0</c:v>
                </c:pt>
                <c:pt idx="117">
                  <c:v>0</c:v>
                </c:pt>
                <c:pt idx="118">
                  <c:v>0</c:v>
                </c:pt>
                <c:pt idx="119">
                  <c:v>0</c:v>
                </c:pt>
                <c:pt idx="120">
                  <c:v>0</c:v>
                </c:pt>
                <c:pt idx="121">
                  <c:v>0</c:v>
                </c:pt>
                <c:pt idx="122">
                  <c:v>0</c:v>
                </c:pt>
                <c:pt idx="123">
                  <c:v>0</c:v>
                </c:pt>
                <c:pt idx="124">
                  <c:v>0</c:v>
                </c:pt>
                <c:pt idx="125">
                  <c:v>1</c:v>
                </c:pt>
                <c:pt idx="126">
                  <c:v>4</c:v>
                </c:pt>
                <c:pt idx="127">
                  <c:v>0</c:v>
                </c:pt>
                <c:pt idx="128">
                  <c:v>0</c:v>
                </c:pt>
                <c:pt idx="129">
                  <c:v>0</c:v>
                </c:pt>
                <c:pt idx="130">
                  <c:v>0</c:v>
                </c:pt>
                <c:pt idx="131">
                  <c:v>0</c:v>
                </c:pt>
                <c:pt idx="132">
                  <c:v>0</c:v>
                </c:pt>
                <c:pt idx="133">
                  <c:v>5</c:v>
                </c:pt>
                <c:pt idx="134">
                  <c:v>7</c:v>
                </c:pt>
                <c:pt idx="135">
                  <c:v>7</c:v>
                </c:pt>
                <c:pt idx="136">
                  <c:v>0</c:v>
                </c:pt>
                <c:pt idx="137">
                  <c:v>0</c:v>
                </c:pt>
                <c:pt idx="138">
                  <c:v>0</c:v>
                </c:pt>
                <c:pt idx="139">
                  <c:v>0</c:v>
                </c:pt>
                <c:pt idx="140">
                  <c:v>0</c:v>
                </c:pt>
                <c:pt idx="141">
                  <c:v>0</c:v>
                </c:pt>
                <c:pt idx="142">
                  <c:v>1</c:v>
                </c:pt>
                <c:pt idx="143">
                  <c:v>4</c:v>
                </c:pt>
                <c:pt idx="144">
                  <c:v>0</c:v>
                </c:pt>
                <c:pt idx="145">
                  <c:v>0</c:v>
                </c:pt>
                <c:pt idx="146">
                  <c:v>0</c:v>
                </c:pt>
                <c:pt idx="147">
                  <c:v>0</c:v>
                </c:pt>
                <c:pt idx="148">
                  <c:v>1</c:v>
                </c:pt>
                <c:pt idx="149">
                  <c:v>3</c:v>
                </c:pt>
                <c:pt idx="150">
                  <c:v>0</c:v>
                </c:pt>
                <c:pt idx="151">
                  <c:v>0</c:v>
                </c:pt>
              </c:numCache>
            </c:numRef>
          </c:val>
          <c:smooth val="0"/>
          <c:extLst>
            <c:ext xmlns:c16="http://schemas.microsoft.com/office/drawing/2014/chart" uri="{C3380CC4-5D6E-409C-BE32-E72D297353CC}">
              <c16:uniqueId val="{00000001-D38F-4654-8EC6-8A58DE5ED7A4}"/>
            </c:ext>
          </c:extLst>
        </c:ser>
        <c:dLbls>
          <c:showLegendKey val="0"/>
          <c:showVal val="0"/>
          <c:showCatName val="0"/>
          <c:showSerName val="0"/>
          <c:showPercent val="0"/>
          <c:showBubbleSize val="0"/>
        </c:dLbls>
        <c:marker val="1"/>
        <c:smooth val="0"/>
        <c:axId val="581070712"/>
        <c:axId val="581065312"/>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D38F-4654-8EC6-8A58DE5ED7A4}"/>
            </c:ext>
          </c:extLst>
        </c:ser>
        <c:dLbls>
          <c:showLegendKey val="0"/>
          <c:showVal val="0"/>
          <c:showCatName val="0"/>
          <c:showSerName val="0"/>
          <c:showPercent val="0"/>
          <c:showBubbleSize val="0"/>
        </c:dLbls>
        <c:marker val="1"/>
        <c:smooth val="0"/>
        <c:axId val="581071432"/>
        <c:axId val="581073952"/>
      </c:lineChart>
      <c:dateAx>
        <c:axId val="58107071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65312"/>
        <c:crosses val="autoZero"/>
        <c:auto val="1"/>
        <c:lblOffset val="100"/>
        <c:baseTimeUnit val="days"/>
      </c:dateAx>
      <c:valAx>
        <c:axId val="58106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70712"/>
        <c:crosses val="autoZero"/>
        <c:crossBetween val="between"/>
      </c:valAx>
      <c:valAx>
        <c:axId val="581073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71432"/>
        <c:crosses val="max"/>
        <c:crossBetween val="between"/>
      </c:valAx>
      <c:dateAx>
        <c:axId val="581071432"/>
        <c:scaling>
          <c:orientation val="minMax"/>
        </c:scaling>
        <c:delete val="1"/>
        <c:axPos val="b"/>
        <c:numFmt formatCode="d\-mmm\-yy" sourceLinked="1"/>
        <c:majorTickMark val="out"/>
        <c:minorTickMark val="none"/>
        <c:tickLblPos val="nextTo"/>
        <c:crossAx val="581073952"/>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kern="1200" spc="0" baseline="0">
                <a:solidFill>
                  <a:sysClr val="windowText" lastClr="000000">
                    <a:lumMod val="65000"/>
                    <a:lumOff val="35000"/>
                  </a:sysClr>
                </a:solidFill>
              </a:rPr>
              <a:t>Accounts Subscriptions vs Competitors 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N"/>
        </a:p>
      </c:txPr>
    </c:title>
    <c:autoTitleDeleted val="0"/>
    <c:plotArea>
      <c:layout/>
      <c:lineChart>
        <c:grouping val="standard"/>
        <c:varyColors val="0"/>
        <c:ser>
          <c:idx val="1"/>
          <c:order val="1"/>
          <c:tx>
            <c:strRef>
              <c:f>'1.Raw Data'!$K$1</c:f>
              <c:strCache>
                <c:ptCount val="1"/>
                <c:pt idx="0">
                  <c:v>Competitors Promotion</c:v>
                </c:pt>
              </c:strCache>
            </c:strRef>
          </c:tx>
          <c:spPr>
            <a:ln w="28575" cap="rnd">
              <a:solidFill>
                <a:schemeClr val="accent2"/>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Data'!$K$2:$K$153</c:f>
              <c:numCache>
                <c:formatCode>General</c:formatCode>
                <c:ptCount val="152"/>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pt idx="24">
                  <c:v>14</c:v>
                </c:pt>
                <c:pt idx="25">
                  <c:v>14</c:v>
                </c:pt>
                <c:pt idx="26">
                  <c:v>14</c:v>
                </c:pt>
                <c:pt idx="27">
                  <c:v>14</c:v>
                </c:pt>
                <c:pt idx="28">
                  <c:v>14</c:v>
                </c:pt>
                <c:pt idx="29">
                  <c:v>14</c:v>
                </c:pt>
                <c:pt idx="30">
                  <c:v>14</c:v>
                </c:pt>
                <c:pt idx="31">
                  <c:v>14</c:v>
                </c:pt>
                <c:pt idx="32">
                  <c:v>14</c:v>
                </c:pt>
                <c:pt idx="33">
                  <c:v>14</c:v>
                </c:pt>
                <c:pt idx="34">
                  <c:v>14</c:v>
                </c:pt>
                <c:pt idx="35">
                  <c:v>14</c:v>
                </c:pt>
                <c:pt idx="36">
                  <c:v>14</c:v>
                </c:pt>
                <c:pt idx="37">
                  <c:v>14</c:v>
                </c:pt>
                <c:pt idx="38">
                  <c:v>14</c:v>
                </c:pt>
                <c:pt idx="39">
                  <c:v>14</c:v>
                </c:pt>
                <c:pt idx="40">
                  <c:v>14</c:v>
                </c:pt>
                <c:pt idx="41">
                  <c:v>14</c:v>
                </c:pt>
                <c:pt idx="42">
                  <c:v>14</c:v>
                </c:pt>
                <c:pt idx="43">
                  <c:v>14</c:v>
                </c:pt>
                <c:pt idx="44">
                  <c:v>14</c:v>
                </c:pt>
                <c:pt idx="45">
                  <c:v>14</c:v>
                </c:pt>
                <c:pt idx="46">
                  <c:v>14</c:v>
                </c:pt>
                <c:pt idx="47">
                  <c:v>14</c:v>
                </c:pt>
                <c:pt idx="48">
                  <c:v>14</c:v>
                </c:pt>
                <c:pt idx="49">
                  <c:v>14</c:v>
                </c:pt>
                <c:pt idx="50">
                  <c:v>14</c:v>
                </c:pt>
                <c:pt idx="51">
                  <c:v>14</c:v>
                </c:pt>
                <c:pt idx="52">
                  <c:v>14</c:v>
                </c:pt>
                <c:pt idx="53">
                  <c:v>14</c:v>
                </c:pt>
                <c:pt idx="54">
                  <c:v>14</c:v>
                </c:pt>
                <c:pt idx="55">
                  <c:v>14</c:v>
                </c:pt>
                <c:pt idx="56">
                  <c:v>14</c:v>
                </c:pt>
                <c:pt idx="57">
                  <c:v>14</c:v>
                </c:pt>
                <c:pt idx="58">
                  <c:v>14</c:v>
                </c:pt>
                <c:pt idx="59">
                  <c:v>14</c:v>
                </c:pt>
                <c:pt idx="60">
                  <c:v>14</c:v>
                </c:pt>
                <c:pt idx="61">
                  <c:v>14</c:v>
                </c:pt>
                <c:pt idx="62">
                  <c:v>14</c:v>
                </c:pt>
                <c:pt idx="63">
                  <c:v>14</c:v>
                </c:pt>
                <c:pt idx="64">
                  <c:v>14</c:v>
                </c:pt>
                <c:pt idx="65">
                  <c:v>14</c:v>
                </c:pt>
                <c:pt idx="66">
                  <c:v>14</c:v>
                </c:pt>
                <c:pt idx="67">
                  <c:v>14</c:v>
                </c:pt>
                <c:pt idx="68">
                  <c:v>14</c:v>
                </c:pt>
                <c:pt idx="69">
                  <c:v>14</c:v>
                </c:pt>
                <c:pt idx="70">
                  <c:v>14</c:v>
                </c:pt>
                <c:pt idx="71">
                  <c:v>14</c:v>
                </c:pt>
                <c:pt idx="72">
                  <c:v>14</c:v>
                </c:pt>
                <c:pt idx="73">
                  <c:v>14</c:v>
                </c:pt>
                <c:pt idx="74">
                  <c:v>14</c:v>
                </c:pt>
                <c:pt idx="75">
                  <c:v>14</c:v>
                </c:pt>
                <c:pt idx="76">
                  <c:v>14</c:v>
                </c:pt>
                <c:pt idx="77">
                  <c:v>14</c:v>
                </c:pt>
                <c:pt idx="78">
                  <c:v>14</c:v>
                </c:pt>
                <c:pt idx="79">
                  <c:v>14</c:v>
                </c:pt>
                <c:pt idx="80">
                  <c:v>14</c:v>
                </c:pt>
                <c:pt idx="81">
                  <c:v>14</c:v>
                </c:pt>
                <c:pt idx="82">
                  <c:v>14</c:v>
                </c:pt>
                <c:pt idx="83">
                  <c:v>14</c:v>
                </c:pt>
                <c:pt idx="84">
                  <c:v>14</c:v>
                </c:pt>
                <c:pt idx="85">
                  <c:v>14</c:v>
                </c:pt>
                <c:pt idx="86">
                  <c:v>14</c:v>
                </c:pt>
                <c:pt idx="87">
                  <c:v>14</c:v>
                </c:pt>
                <c:pt idx="88">
                  <c:v>14</c:v>
                </c:pt>
                <c:pt idx="89">
                  <c:v>14</c:v>
                </c:pt>
                <c:pt idx="90">
                  <c:v>14</c:v>
                </c:pt>
                <c:pt idx="91">
                  <c:v>14</c:v>
                </c:pt>
                <c:pt idx="92">
                  <c:v>14</c:v>
                </c:pt>
                <c:pt idx="93">
                  <c:v>14</c:v>
                </c:pt>
                <c:pt idx="94">
                  <c:v>14</c:v>
                </c:pt>
                <c:pt idx="95">
                  <c:v>14</c:v>
                </c:pt>
                <c:pt idx="96">
                  <c:v>14</c:v>
                </c:pt>
                <c:pt idx="97">
                  <c:v>14</c:v>
                </c:pt>
                <c:pt idx="98">
                  <c:v>14</c:v>
                </c:pt>
                <c:pt idx="99">
                  <c:v>14</c:v>
                </c:pt>
                <c:pt idx="100">
                  <c:v>14</c:v>
                </c:pt>
                <c:pt idx="101">
                  <c:v>14</c:v>
                </c:pt>
                <c:pt idx="102">
                  <c:v>14</c:v>
                </c:pt>
                <c:pt idx="103">
                  <c:v>14</c:v>
                </c:pt>
                <c:pt idx="104">
                  <c:v>27.714285714285719</c:v>
                </c:pt>
                <c:pt idx="105">
                  <c:v>30</c:v>
                </c:pt>
                <c:pt idx="106">
                  <c:v>30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30</c:v>
                </c:pt>
                <c:pt idx="123">
                  <c:v>30</c:v>
                </c:pt>
                <c:pt idx="124">
                  <c:v>30</c:v>
                </c:pt>
                <c:pt idx="125">
                  <c:v>30</c:v>
                </c:pt>
                <c:pt idx="126">
                  <c:v>30</c:v>
                </c:pt>
                <c:pt idx="127">
                  <c:v>30</c:v>
                </c:pt>
                <c:pt idx="128">
                  <c:v>30</c:v>
                </c:pt>
                <c:pt idx="129">
                  <c:v>30</c:v>
                </c:pt>
                <c:pt idx="130">
                  <c:v>30</c:v>
                </c:pt>
                <c:pt idx="131">
                  <c:v>30</c:v>
                </c:pt>
                <c:pt idx="132">
                  <c:v>30</c:v>
                </c:pt>
                <c:pt idx="133">
                  <c:v>30</c:v>
                </c:pt>
                <c:pt idx="134">
                  <c:v>30</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30</c:v>
                </c:pt>
                <c:pt idx="150">
                  <c:v>30</c:v>
                </c:pt>
                <c:pt idx="151">
                  <c:v>30</c:v>
                </c:pt>
              </c:numCache>
            </c:numRef>
          </c:val>
          <c:smooth val="0"/>
          <c:extLst>
            <c:ext xmlns:c16="http://schemas.microsoft.com/office/drawing/2014/chart" uri="{C3380CC4-5D6E-409C-BE32-E72D297353CC}">
              <c16:uniqueId val="{00000001-DA42-4ED7-87B3-23323944EC78}"/>
            </c:ext>
          </c:extLst>
        </c:ser>
        <c:dLbls>
          <c:showLegendKey val="0"/>
          <c:showVal val="0"/>
          <c:showCatName val="0"/>
          <c:showSerName val="0"/>
          <c:showPercent val="0"/>
          <c:showBubbleSize val="0"/>
        </c:dLbls>
        <c:marker val="1"/>
        <c:smooth val="0"/>
        <c:axId val="581049112"/>
        <c:axId val="581052352"/>
      </c:lineChart>
      <c:lineChart>
        <c:grouping val="standard"/>
        <c:varyColors val="0"/>
        <c:ser>
          <c:idx val="0"/>
          <c:order val="0"/>
          <c:tx>
            <c:strRef>
              <c:f>'1.Raw Data'!$B$1</c:f>
              <c:strCache>
                <c:ptCount val="1"/>
                <c:pt idx="0">
                  <c:v>Accounts Subscriptions</c:v>
                </c:pt>
              </c:strCache>
            </c:strRef>
          </c:tx>
          <c:spPr>
            <a:ln w="28575" cap="rnd">
              <a:solidFill>
                <a:schemeClr val="accent1"/>
              </a:solidFill>
              <a:round/>
            </a:ln>
            <a:effectLst/>
          </c:spPr>
          <c:marker>
            <c:symbol val="none"/>
          </c:marker>
          <c:cat>
            <c:numRef>
              <c:f>'1.Raw Data'!$A$2:$A$153</c:f>
              <c:numCache>
                <c:formatCode>d\-mmm\-yy</c:formatCode>
                <c:ptCount val="152"/>
                <c:pt idx="0">
                  <c:v>43620</c:v>
                </c:pt>
                <c:pt idx="1">
                  <c:v>43627</c:v>
                </c:pt>
                <c:pt idx="2">
                  <c:v>43634</c:v>
                </c:pt>
                <c:pt idx="3">
                  <c:v>43641</c:v>
                </c:pt>
                <c:pt idx="4">
                  <c:v>43648</c:v>
                </c:pt>
                <c:pt idx="5">
                  <c:v>43655</c:v>
                </c:pt>
                <c:pt idx="6">
                  <c:v>43662</c:v>
                </c:pt>
                <c:pt idx="7">
                  <c:v>43669</c:v>
                </c:pt>
                <c:pt idx="8">
                  <c:v>43676</c:v>
                </c:pt>
                <c:pt idx="9">
                  <c:v>43683</c:v>
                </c:pt>
                <c:pt idx="10">
                  <c:v>43690</c:v>
                </c:pt>
                <c:pt idx="11">
                  <c:v>43697</c:v>
                </c:pt>
                <c:pt idx="12">
                  <c:v>43704</c:v>
                </c:pt>
                <c:pt idx="13">
                  <c:v>43711</c:v>
                </c:pt>
                <c:pt idx="14">
                  <c:v>43718</c:v>
                </c:pt>
                <c:pt idx="15">
                  <c:v>43725</c:v>
                </c:pt>
                <c:pt idx="16">
                  <c:v>43732</c:v>
                </c:pt>
                <c:pt idx="17">
                  <c:v>43739</c:v>
                </c:pt>
                <c:pt idx="18">
                  <c:v>43746</c:v>
                </c:pt>
                <c:pt idx="19">
                  <c:v>43753</c:v>
                </c:pt>
                <c:pt idx="20">
                  <c:v>43760</c:v>
                </c:pt>
                <c:pt idx="21">
                  <c:v>43767</c:v>
                </c:pt>
                <c:pt idx="22">
                  <c:v>43774</c:v>
                </c:pt>
                <c:pt idx="23">
                  <c:v>43781</c:v>
                </c:pt>
                <c:pt idx="24">
                  <c:v>43788</c:v>
                </c:pt>
                <c:pt idx="25">
                  <c:v>43795</c:v>
                </c:pt>
                <c:pt idx="26">
                  <c:v>43802</c:v>
                </c:pt>
                <c:pt idx="27">
                  <c:v>43809</c:v>
                </c:pt>
                <c:pt idx="28">
                  <c:v>43816</c:v>
                </c:pt>
                <c:pt idx="29">
                  <c:v>43823</c:v>
                </c:pt>
                <c:pt idx="30">
                  <c:v>43830</c:v>
                </c:pt>
                <c:pt idx="31">
                  <c:v>43837</c:v>
                </c:pt>
                <c:pt idx="32">
                  <c:v>43844</c:v>
                </c:pt>
                <c:pt idx="33">
                  <c:v>43851</c:v>
                </c:pt>
                <c:pt idx="34">
                  <c:v>43858</c:v>
                </c:pt>
                <c:pt idx="35">
                  <c:v>43865</c:v>
                </c:pt>
                <c:pt idx="36">
                  <c:v>43872</c:v>
                </c:pt>
                <c:pt idx="37">
                  <c:v>43879</c:v>
                </c:pt>
                <c:pt idx="38">
                  <c:v>43886</c:v>
                </c:pt>
                <c:pt idx="39">
                  <c:v>43893</c:v>
                </c:pt>
                <c:pt idx="40">
                  <c:v>43900</c:v>
                </c:pt>
                <c:pt idx="41">
                  <c:v>43907</c:v>
                </c:pt>
                <c:pt idx="42">
                  <c:v>43914</c:v>
                </c:pt>
                <c:pt idx="43">
                  <c:v>43921</c:v>
                </c:pt>
                <c:pt idx="44">
                  <c:v>43928</c:v>
                </c:pt>
                <c:pt idx="45">
                  <c:v>43935</c:v>
                </c:pt>
                <c:pt idx="46">
                  <c:v>43942</c:v>
                </c:pt>
                <c:pt idx="47">
                  <c:v>43949</c:v>
                </c:pt>
                <c:pt idx="48">
                  <c:v>43956</c:v>
                </c:pt>
                <c:pt idx="49">
                  <c:v>43963</c:v>
                </c:pt>
                <c:pt idx="50">
                  <c:v>43970</c:v>
                </c:pt>
                <c:pt idx="51">
                  <c:v>43977</c:v>
                </c:pt>
                <c:pt idx="52">
                  <c:v>43984</c:v>
                </c:pt>
                <c:pt idx="53">
                  <c:v>43991</c:v>
                </c:pt>
                <c:pt idx="54">
                  <c:v>43998</c:v>
                </c:pt>
                <c:pt idx="55">
                  <c:v>44005</c:v>
                </c:pt>
                <c:pt idx="56">
                  <c:v>44012</c:v>
                </c:pt>
                <c:pt idx="57">
                  <c:v>44019</c:v>
                </c:pt>
                <c:pt idx="58">
                  <c:v>44026</c:v>
                </c:pt>
                <c:pt idx="59">
                  <c:v>44033</c:v>
                </c:pt>
                <c:pt idx="60">
                  <c:v>44040</c:v>
                </c:pt>
                <c:pt idx="61">
                  <c:v>44047</c:v>
                </c:pt>
                <c:pt idx="62">
                  <c:v>44054</c:v>
                </c:pt>
                <c:pt idx="63">
                  <c:v>44061</c:v>
                </c:pt>
                <c:pt idx="64">
                  <c:v>44068</c:v>
                </c:pt>
                <c:pt idx="65">
                  <c:v>44075</c:v>
                </c:pt>
                <c:pt idx="66">
                  <c:v>44082</c:v>
                </c:pt>
                <c:pt idx="67">
                  <c:v>44089</c:v>
                </c:pt>
                <c:pt idx="68">
                  <c:v>44096</c:v>
                </c:pt>
                <c:pt idx="69">
                  <c:v>44103</c:v>
                </c:pt>
                <c:pt idx="70">
                  <c:v>44110</c:v>
                </c:pt>
                <c:pt idx="71">
                  <c:v>44117</c:v>
                </c:pt>
                <c:pt idx="72">
                  <c:v>44124</c:v>
                </c:pt>
                <c:pt idx="73">
                  <c:v>44131</c:v>
                </c:pt>
                <c:pt idx="74">
                  <c:v>44138</c:v>
                </c:pt>
                <c:pt idx="75">
                  <c:v>44145</c:v>
                </c:pt>
                <c:pt idx="76">
                  <c:v>44152</c:v>
                </c:pt>
                <c:pt idx="77">
                  <c:v>44159</c:v>
                </c:pt>
                <c:pt idx="78">
                  <c:v>44166</c:v>
                </c:pt>
                <c:pt idx="79">
                  <c:v>44173</c:v>
                </c:pt>
                <c:pt idx="80">
                  <c:v>44180</c:v>
                </c:pt>
                <c:pt idx="81">
                  <c:v>44187</c:v>
                </c:pt>
                <c:pt idx="82">
                  <c:v>44194</c:v>
                </c:pt>
                <c:pt idx="83">
                  <c:v>44201</c:v>
                </c:pt>
                <c:pt idx="84">
                  <c:v>44208</c:v>
                </c:pt>
                <c:pt idx="85">
                  <c:v>44215</c:v>
                </c:pt>
                <c:pt idx="86">
                  <c:v>44222</c:v>
                </c:pt>
                <c:pt idx="87">
                  <c:v>44229</c:v>
                </c:pt>
                <c:pt idx="88">
                  <c:v>44236</c:v>
                </c:pt>
                <c:pt idx="89">
                  <c:v>44243</c:v>
                </c:pt>
                <c:pt idx="90">
                  <c:v>44250</c:v>
                </c:pt>
                <c:pt idx="91">
                  <c:v>44257</c:v>
                </c:pt>
                <c:pt idx="92">
                  <c:v>44264</c:v>
                </c:pt>
                <c:pt idx="93">
                  <c:v>44271</c:v>
                </c:pt>
                <c:pt idx="94">
                  <c:v>44278</c:v>
                </c:pt>
                <c:pt idx="95">
                  <c:v>44285</c:v>
                </c:pt>
                <c:pt idx="96">
                  <c:v>44292</c:v>
                </c:pt>
                <c:pt idx="97">
                  <c:v>44299</c:v>
                </c:pt>
                <c:pt idx="98">
                  <c:v>44306</c:v>
                </c:pt>
                <c:pt idx="99">
                  <c:v>44313</c:v>
                </c:pt>
                <c:pt idx="100">
                  <c:v>44320</c:v>
                </c:pt>
                <c:pt idx="101">
                  <c:v>44327</c:v>
                </c:pt>
                <c:pt idx="102">
                  <c:v>44334</c:v>
                </c:pt>
                <c:pt idx="103">
                  <c:v>44341</c:v>
                </c:pt>
                <c:pt idx="104">
                  <c:v>44348</c:v>
                </c:pt>
                <c:pt idx="105">
                  <c:v>44355</c:v>
                </c:pt>
                <c:pt idx="106">
                  <c:v>44362</c:v>
                </c:pt>
                <c:pt idx="107">
                  <c:v>44369</c:v>
                </c:pt>
                <c:pt idx="108">
                  <c:v>44376</c:v>
                </c:pt>
                <c:pt idx="109">
                  <c:v>44383</c:v>
                </c:pt>
                <c:pt idx="110">
                  <c:v>44390</c:v>
                </c:pt>
                <c:pt idx="111">
                  <c:v>44397</c:v>
                </c:pt>
                <c:pt idx="112">
                  <c:v>44404</c:v>
                </c:pt>
                <c:pt idx="113">
                  <c:v>44411</c:v>
                </c:pt>
                <c:pt idx="114">
                  <c:v>44418</c:v>
                </c:pt>
                <c:pt idx="115">
                  <c:v>44425</c:v>
                </c:pt>
                <c:pt idx="116">
                  <c:v>44432</c:v>
                </c:pt>
                <c:pt idx="117">
                  <c:v>44439</c:v>
                </c:pt>
                <c:pt idx="118">
                  <c:v>44446</c:v>
                </c:pt>
                <c:pt idx="119">
                  <c:v>44453</c:v>
                </c:pt>
                <c:pt idx="120">
                  <c:v>44460</c:v>
                </c:pt>
                <c:pt idx="121">
                  <c:v>44467</c:v>
                </c:pt>
                <c:pt idx="122">
                  <c:v>44474</c:v>
                </c:pt>
                <c:pt idx="123">
                  <c:v>44481</c:v>
                </c:pt>
                <c:pt idx="124">
                  <c:v>44488</c:v>
                </c:pt>
                <c:pt idx="125">
                  <c:v>44495</c:v>
                </c:pt>
                <c:pt idx="126">
                  <c:v>44502</c:v>
                </c:pt>
                <c:pt idx="127">
                  <c:v>44509</c:v>
                </c:pt>
                <c:pt idx="128">
                  <c:v>44516</c:v>
                </c:pt>
                <c:pt idx="129">
                  <c:v>44523</c:v>
                </c:pt>
                <c:pt idx="130">
                  <c:v>44530</c:v>
                </c:pt>
                <c:pt idx="131">
                  <c:v>44537</c:v>
                </c:pt>
                <c:pt idx="132">
                  <c:v>44544</c:v>
                </c:pt>
                <c:pt idx="133">
                  <c:v>44551</c:v>
                </c:pt>
                <c:pt idx="134">
                  <c:v>44558</c:v>
                </c:pt>
                <c:pt idx="135">
                  <c:v>44565</c:v>
                </c:pt>
                <c:pt idx="136">
                  <c:v>44572</c:v>
                </c:pt>
                <c:pt idx="137">
                  <c:v>44579</c:v>
                </c:pt>
                <c:pt idx="138">
                  <c:v>44586</c:v>
                </c:pt>
                <c:pt idx="139">
                  <c:v>44593</c:v>
                </c:pt>
                <c:pt idx="140">
                  <c:v>44600</c:v>
                </c:pt>
                <c:pt idx="141">
                  <c:v>44607</c:v>
                </c:pt>
                <c:pt idx="142">
                  <c:v>44614</c:v>
                </c:pt>
                <c:pt idx="143">
                  <c:v>44621</c:v>
                </c:pt>
                <c:pt idx="144">
                  <c:v>44628</c:v>
                </c:pt>
                <c:pt idx="145">
                  <c:v>44635</c:v>
                </c:pt>
                <c:pt idx="146">
                  <c:v>44642</c:v>
                </c:pt>
                <c:pt idx="147">
                  <c:v>44649</c:v>
                </c:pt>
                <c:pt idx="148">
                  <c:v>44656</c:v>
                </c:pt>
                <c:pt idx="149">
                  <c:v>44663</c:v>
                </c:pt>
                <c:pt idx="150">
                  <c:v>44670</c:v>
                </c:pt>
                <c:pt idx="151">
                  <c:v>44677</c:v>
                </c:pt>
              </c:numCache>
            </c:numRef>
          </c:cat>
          <c:val>
            <c:numRef>
              <c:f>'1.Raw Data'!$B$2:$B$153</c:f>
              <c:numCache>
                <c:formatCode>General</c:formatCode>
                <c:ptCount val="152"/>
                <c:pt idx="0">
                  <c:v>4182</c:v>
                </c:pt>
                <c:pt idx="1">
                  <c:v>5167.5</c:v>
                </c:pt>
                <c:pt idx="2">
                  <c:v>6229</c:v>
                </c:pt>
                <c:pt idx="3">
                  <c:v>7801.5</c:v>
                </c:pt>
                <c:pt idx="4">
                  <c:v>9505</c:v>
                </c:pt>
                <c:pt idx="5">
                  <c:v>9369.5</c:v>
                </c:pt>
                <c:pt idx="6">
                  <c:v>8097.5</c:v>
                </c:pt>
                <c:pt idx="7">
                  <c:v>6998</c:v>
                </c:pt>
                <c:pt idx="8">
                  <c:v>6876.5</c:v>
                </c:pt>
                <c:pt idx="9">
                  <c:v>7117</c:v>
                </c:pt>
                <c:pt idx="10">
                  <c:v>6581</c:v>
                </c:pt>
                <c:pt idx="11">
                  <c:v>5451</c:v>
                </c:pt>
                <c:pt idx="12">
                  <c:v>4816.5</c:v>
                </c:pt>
                <c:pt idx="13">
                  <c:v>5097</c:v>
                </c:pt>
                <c:pt idx="14">
                  <c:v>5611</c:v>
                </c:pt>
                <c:pt idx="15">
                  <c:v>4853</c:v>
                </c:pt>
                <c:pt idx="16">
                  <c:v>3869</c:v>
                </c:pt>
                <c:pt idx="17">
                  <c:v>3597</c:v>
                </c:pt>
                <c:pt idx="18">
                  <c:v>4163</c:v>
                </c:pt>
                <c:pt idx="19">
                  <c:v>4940</c:v>
                </c:pt>
                <c:pt idx="20">
                  <c:v>5194</c:v>
                </c:pt>
                <c:pt idx="21">
                  <c:v>5118</c:v>
                </c:pt>
                <c:pt idx="22">
                  <c:v>4727.5</c:v>
                </c:pt>
                <c:pt idx="23">
                  <c:v>4190</c:v>
                </c:pt>
                <c:pt idx="24">
                  <c:v>3710</c:v>
                </c:pt>
                <c:pt idx="25">
                  <c:v>3684</c:v>
                </c:pt>
                <c:pt idx="26">
                  <c:v>4442</c:v>
                </c:pt>
                <c:pt idx="27">
                  <c:v>5196</c:v>
                </c:pt>
                <c:pt idx="28">
                  <c:v>5695</c:v>
                </c:pt>
                <c:pt idx="29">
                  <c:v>5488</c:v>
                </c:pt>
                <c:pt idx="30">
                  <c:v>5416.5</c:v>
                </c:pt>
                <c:pt idx="31">
                  <c:v>5522.5</c:v>
                </c:pt>
                <c:pt idx="32">
                  <c:v>5186</c:v>
                </c:pt>
                <c:pt idx="33">
                  <c:v>5350</c:v>
                </c:pt>
                <c:pt idx="34">
                  <c:v>6038.5</c:v>
                </c:pt>
                <c:pt idx="35">
                  <c:v>5686</c:v>
                </c:pt>
                <c:pt idx="36">
                  <c:v>4831.5</c:v>
                </c:pt>
                <c:pt idx="37">
                  <c:v>4949.5</c:v>
                </c:pt>
                <c:pt idx="38">
                  <c:v>4728.5</c:v>
                </c:pt>
                <c:pt idx="39">
                  <c:v>4149</c:v>
                </c:pt>
                <c:pt idx="40">
                  <c:v>4185</c:v>
                </c:pt>
                <c:pt idx="41">
                  <c:v>5765.5</c:v>
                </c:pt>
                <c:pt idx="42">
                  <c:v>6310.5</c:v>
                </c:pt>
                <c:pt idx="43">
                  <c:v>5496.5</c:v>
                </c:pt>
                <c:pt idx="44">
                  <c:v>5410.5</c:v>
                </c:pt>
                <c:pt idx="45">
                  <c:v>5452</c:v>
                </c:pt>
                <c:pt idx="46">
                  <c:v>5390</c:v>
                </c:pt>
                <c:pt idx="47">
                  <c:v>5154</c:v>
                </c:pt>
                <c:pt idx="48">
                  <c:v>5132</c:v>
                </c:pt>
                <c:pt idx="49">
                  <c:v>5726</c:v>
                </c:pt>
                <c:pt idx="50">
                  <c:v>5892</c:v>
                </c:pt>
                <c:pt idx="51">
                  <c:v>6247</c:v>
                </c:pt>
                <c:pt idx="52">
                  <c:v>6391.5</c:v>
                </c:pt>
                <c:pt idx="53">
                  <c:v>6198</c:v>
                </c:pt>
                <c:pt idx="54">
                  <c:v>6883</c:v>
                </c:pt>
                <c:pt idx="55">
                  <c:v>8185.5</c:v>
                </c:pt>
                <c:pt idx="56">
                  <c:v>9595.5</c:v>
                </c:pt>
                <c:pt idx="57">
                  <c:v>9040.5</c:v>
                </c:pt>
                <c:pt idx="58">
                  <c:v>8819</c:v>
                </c:pt>
                <c:pt idx="59">
                  <c:v>9022.5</c:v>
                </c:pt>
                <c:pt idx="60">
                  <c:v>8272</c:v>
                </c:pt>
                <c:pt idx="61">
                  <c:v>7696</c:v>
                </c:pt>
                <c:pt idx="62">
                  <c:v>7611</c:v>
                </c:pt>
                <c:pt idx="63">
                  <c:v>7726.5</c:v>
                </c:pt>
                <c:pt idx="64">
                  <c:v>7439.5</c:v>
                </c:pt>
                <c:pt idx="65">
                  <c:v>7019.5</c:v>
                </c:pt>
                <c:pt idx="66">
                  <c:v>6238</c:v>
                </c:pt>
                <c:pt idx="67">
                  <c:v>5588.5</c:v>
                </c:pt>
                <c:pt idx="68">
                  <c:v>5348.5</c:v>
                </c:pt>
                <c:pt idx="69">
                  <c:v>5435.5</c:v>
                </c:pt>
                <c:pt idx="70">
                  <c:v>5316</c:v>
                </c:pt>
                <c:pt idx="71">
                  <c:v>4929</c:v>
                </c:pt>
                <c:pt idx="72">
                  <c:v>5096</c:v>
                </c:pt>
                <c:pt idx="73">
                  <c:v>5203.5</c:v>
                </c:pt>
                <c:pt idx="74">
                  <c:v>4466.5</c:v>
                </c:pt>
                <c:pt idx="75">
                  <c:v>4535</c:v>
                </c:pt>
                <c:pt idx="76">
                  <c:v>5530.5</c:v>
                </c:pt>
                <c:pt idx="77">
                  <c:v>6179</c:v>
                </c:pt>
                <c:pt idx="78">
                  <c:v>5193.5</c:v>
                </c:pt>
                <c:pt idx="79">
                  <c:v>4519</c:v>
                </c:pt>
                <c:pt idx="80">
                  <c:v>5715.5</c:v>
                </c:pt>
                <c:pt idx="81">
                  <c:v>8015.5</c:v>
                </c:pt>
                <c:pt idx="82">
                  <c:v>8470.5</c:v>
                </c:pt>
                <c:pt idx="83">
                  <c:v>7421.5</c:v>
                </c:pt>
                <c:pt idx="84">
                  <c:v>7190.5</c:v>
                </c:pt>
                <c:pt idx="85">
                  <c:v>6684</c:v>
                </c:pt>
                <c:pt idx="86">
                  <c:v>6259</c:v>
                </c:pt>
                <c:pt idx="87">
                  <c:v>6300.5</c:v>
                </c:pt>
                <c:pt idx="88">
                  <c:v>6401</c:v>
                </c:pt>
                <c:pt idx="89">
                  <c:v>6067</c:v>
                </c:pt>
                <c:pt idx="90">
                  <c:v>5628</c:v>
                </c:pt>
                <c:pt idx="91">
                  <c:v>5513.5</c:v>
                </c:pt>
                <c:pt idx="92">
                  <c:v>5660.5</c:v>
                </c:pt>
                <c:pt idx="93">
                  <c:v>5190</c:v>
                </c:pt>
                <c:pt idx="94">
                  <c:v>4625.5</c:v>
                </c:pt>
                <c:pt idx="95">
                  <c:v>4886</c:v>
                </c:pt>
                <c:pt idx="96">
                  <c:v>5269</c:v>
                </c:pt>
                <c:pt idx="97">
                  <c:v>4970</c:v>
                </c:pt>
                <c:pt idx="98">
                  <c:v>4692.5</c:v>
                </c:pt>
                <c:pt idx="99">
                  <c:v>4545</c:v>
                </c:pt>
                <c:pt idx="100">
                  <c:v>4511</c:v>
                </c:pt>
                <c:pt idx="101">
                  <c:v>4610.5</c:v>
                </c:pt>
                <c:pt idx="102">
                  <c:v>4816.5</c:v>
                </c:pt>
                <c:pt idx="103">
                  <c:v>4964</c:v>
                </c:pt>
                <c:pt idx="104">
                  <c:v>5557</c:v>
                </c:pt>
                <c:pt idx="105">
                  <c:v>6482</c:v>
                </c:pt>
                <c:pt idx="106">
                  <c:v>7316</c:v>
                </c:pt>
                <c:pt idx="107">
                  <c:v>7788</c:v>
                </c:pt>
                <c:pt idx="108">
                  <c:v>8943</c:v>
                </c:pt>
                <c:pt idx="109">
                  <c:v>10163.5</c:v>
                </c:pt>
                <c:pt idx="110">
                  <c:v>8688.5</c:v>
                </c:pt>
                <c:pt idx="111">
                  <c:v>7410.5</c:v>
                </c:pt>
                <c:pt idx="112">
                  <c:v>7131</c:v>
                </c:pt>
                <c:pt idx="113">
                  <c:v>6141.5</c:v>
                </c:pt>
                <c:pt idx="114">
                  <c:v>5721</c:v>
                </c:pt>
                <c:pt idx="115">
                  <c:v>5603.5</c:v>
                </c:pt>
                <c:pt idx="116">
                  <c:v>5442</c:v>
                </c:pt>
                <c:pt idx="117">
                  <c:v>6052</c:v>
                </c:pt>
                <c:pt idx="118">
                  <c:v>6270.5</c:v>
                </c:pt>
                <c:pt idx="119">
                  <c:v>6405</c:v>
                </c:pt>
                <c:pt idx="120">
                  <c:v>6031</c:v>
                </c:pt>
                <c:pt idx="121">
                  <c:v>5145</c:v>
                </c:pt>
                <c:pt idx="122">
                  <c:v>4562</c:v>
                </c:pt>
                <c:pt idx="123">
                  <c:v>4310.5</c:v>
                </c:pt>
                <c:pt idx="124">
                  <c:v>4726.5</c:v>
                </c:pt>
                <c:pt idx="125">
                  <c:v>5466</c:v>
                </c:pt>
                <c:pt idx="126">
                  <c:v>6089</c:v>
                </c:pt>
                <c:pt idx="127">
                  <c:v>5363.5</c:v>
                </c:pt>
                <c:pt idx="128">
                  <c:v>4548.5</c:v>
                </c:pt>
                <c:pt idx="129">
                  <c:v>4522.5</c:v>
                </c:pt>
                <c:pt idx="130">
                  <c:v>4736.5</c:v>
                </c:pt>
                <c:pt idx="131">
                  <c:v>4740</c:v>
                </c:pt>
                <c:pt idx="132">
                  <c:v>4991.5</c:v>
                </c:pt>
                <c:pt idx="133">
                  <c:v>5069</c:v>
                </c:pt>
                <c:pt idx="134">
                  <c:v>5138</c:v>
                </c:pt>
                <c:pt idx="135">
                  <c:v>5756</c:v>
                </c:pt>
                <c:pt idx="136">
                  <c:v>5535</c:v>
                </c:pt>
                <c:pt idx="137">
                  <c:v>5155.5</c:v>
                </c:pt>
                <c:pt idx="138">
                  <c:v>5573</c:v>
                </c:pt>
                <c:pt idx="139">
                  <c:v>5267</c:v>
                </c:pt>
                <c:pt idx="140">
                  <c:v>4424</c:v>
                </c:pt>
                <c:pt idx="141">
                  <c:v>4733.5</c:v>
                </c:pt>
                <c:pt idx="142">
                  <c:v>4314.5</c:v>
                </c:pt>
                <c:pt idx="143">
                  <c:v>3794</c:v>
                </c:pt>
                <c:pt idx="144">
                  <c:v>4326</c:v>
                </c:pt>
                <c:pt idx="145">
                  <c:v>4649.5</c:v>
                </c:pt>
                <c:pt idx="146">
                  <c:v>5421</c:v>
                </c:pt>
                <c:pt idx="147">
                  <c:v>5458</c:v>
                </c:pt>
                <c:pt idx="148">
                  <c:v>4669</c:v>
                </c:pt>
                <c:pt idx="149">
                  <c:v>5178.5</c:v>
                </c:pt>
                <c:pt idx="150">
                  <c:v>5890.5</c:v>
                </c:pt>
                <c:pt idx="151">
                  <c:v>5371</c:v>
                </c:pt>
              </c:numCache>
            </c:numRef>
          </c:val>
          <c:smooth val="0"/>
          <c:extLst>
            <c:ext xmlns:c16="http://schemas.microsoft.com/office/drawing/2014/chart" uri="{C3380CC4-5D6E-409C-BE32-E72D297353CC}">
              <c16:uniqueId val="{00000000-DA42-4ED7-87B3-23323944EC78}"/>
            </c:ext>
          </c:extLst>
        </c:ser>
        <c:dLbls>
          <c:showLegendKey val="0"/>
          <c:showVal val="0"/>
          <c:showCatName val="0"/>
          <c:showSerName val="0"/>
          <c:showPercent val="0"/>
          <c:showBubbleSize val="0"/>
        </c:dLbls>
        <c:marker val="1"/>
        <c:smooth val="0"/>
        <c:axId val="522976296"/>
        <c:axId val="522979176"/>
      </c:lineChart>
      <c:dateAx>
        <c:axId val="58104911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52352"/>
        <c:crosses val="autoZero"/>
        <c:auto val="1"/>
        <c:lblOffset val="100"/>
        <c:baseTimeUnit val="days"/>
      </c:dateAx>
      <c:valAx>
        <c:axId val="58105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81049112"/>
        <c:crosses val="autoZero"/>
        <c:crossBetween val="between"/>
      </c:valAx>
      <c:valAx>
        <c:axId val="5229791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crossAx val="522976296"/>
        <c:crosses val="max"/>
        <c:crossBetween val="between"/>
      </c:valAx>
      <c:dateAx>
        <c:axId val="522976296"/>
        <c:scaling>
          <c:orientation val="minMax"/>
        </c:scaling>
        <c:delete val="1"/>
        <c:axPos val="b"/>
        <c:numFmt formatCode="d\-mmm\-yy" sourceLinked="1"/>
        <c:majorTickMark val="out"/>
        <c:minorTickMark val="none"/>
        <c:tickLblPos val="nextTo"/>
        <c:crossAx val="52297917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6350</xdr:rowOff>
    </xdr:from>
    <xdr:to>
      <xdr:col>7</xdr:col>
      <xdr:colOff>304800</xdr:colOff>
      <xdr:row>17</xdr:row>
      <xdr:rowOff>171450</xdr:rowOff>
    </xdr:to>
    <xdr:graphicFrame macro="">
      <xdr:nvGraphicFramePr>
        <xdr:cNvPr id="2" name="Chart 1">
          <a:extLst>
            <a:ext uri="{FF2B5EF4-FFF2-40B4-BE49-F238E27FC236}">
              <a16:creationId xmlns:a16="http://schemas.microsoft.com/office/drawing/2014/main" id="{953DE4E1-9888-45B7-B609-5AB96B368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7</xdr:col>
      <xdr:colOff>304800</xdr:colOff>
      <xdr:row>33</xdr:row>
      <xdr:rowOff>165100</xdr:rowOff>
    </xdr:to>
    <xdr:graphicFrame macro="">
      <xdr:nvGraphicFramePr>
        <xdr:cNvPr id="3" name="Chart 2">
          <a:extLst>
            <a:ext uri="{FF2B5EF4-FFF2-40B4-BE49-F238E27FC236}">
              <a16:creationId xmlns:a16="http://schemas.microsoft.com/office/drawing/2014/main" id="{0F3981BD-88FB-47D7-A8F4-2FCD59EE8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0</xdr:rowOff>
    </xdr:from>
    <xdr:to>
      <xdr:col>7</xdr:col>
      <xdr:colOff>304800</xdr:colOff>
      <xdr:row>49</xdr:row>
      <xdr:rowOff>165100</xdr:rowOff>
    </xdr:to>
    <xdr:graphicFrame macro="">
      <xdr:nvGraphicFramePr>
        <xdr:cNvPr id="4" name="Chart 3">
          <a:extLst>
            <a:ext uri="{FF2B5EF4-FFF2-40B4-BE49-F238E27FC236}">
              <a16:creationId xmlns:a16="http://schemas.microsoft.com/office/drawing/2014/main" id="{66973A10-8134-4862-B0FF-5A21D2558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51</xdr:row>
      <xdr:rowOff>0</xdr:rowOff>
    </xdr:from>
    <xdr:to>
      <xdr:col>7</xdr:col>
      <xdr:colOff>304800</xdr:colOff>
      <xdr:row>65</xdr:row>
      <xdr:rowOff>165100</xdr:rowOff>
    </xdr:to>
    <xdr:graphicFrame macro="">
      <xdr:nvGraphicFramePr>
        <xdr:cNvPr id="5" name="Chart 4">
          <a:extLst>
            <a:ext uri="{FF2B5EF4-FFF2-40B4-BE49-F238E27FC236}">
              <a16:creationId xmlns:a16="http://schemas.microsoft.com/office/drawing/2014/main" id="{31050CCC-F203-4960-B808-152F3E984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67</xdr:row>
      <xdr:rowOff>0</xdr:rowOff>
    </xdr:from>
    <xdr:to>
      <xdr:col>7</xdr:col>
      <xdr:colOff>304800</xdr:colOff>
      <xdr:row>81</xdr:row>
      <xdr:rowOff>165100</xdr:rowOff>
    </xdr:to>
    <xdr:graphicFrame macro="">
      <xdr:nvGraphicFramePr>
        <xdr:cNvPr id="6" name="Chart 5">
          <a:extLst>
            <a:ext uri="{FF2B5EF4-FFF2-40B4-BE49-F238E27FC236}">
              <a16:creationId xmlns:a16="http://schemas.microsoft.com/office/drawing/2014/main" id="{A55A9936-4DD0-490B-A388-21169B7EE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83</xdr:row>
      <xdr:rowOff>0</xdr:rowOff>
    </xdr:from>
    <xdr:to>
      <xdr:col>7</xdr:col>
      <xdr:colOff>304800</xdr:colOff>
      <xdr:row>97</xdr:row>
      <xdr:rowOff>165100</xdr:rowOff>
    </xdr:to>
    <xdr:graphicFrame macro="">
      <xdr:nvGraphicFramePr>
        <xdr:cNvPr id="7" name="Chart 6">
          <a:extLst>
            <a:ext uri="{FF2B5EF4-FFF2-40B4-BE49-F238E27FC236}">
              <a16:creationId xmlns:a16="http://schemas.microsoft.com/office/drawing/2014/main" id="{247CC0C5-D59E-4E3B-AB27-836918169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99</xdr:row>
      <xdr:rowOff>0</xdr:rowOff>
    </xdr:from>
    <xdr:to>
      <xdr:col>7</xdr:col>
      <xdr:colOff>304800</xdr:colOff>
      <xdr:row>113</xdr:row>
      <xdr:rowOff>165100</xdr:rowOff>
    </xdr:to>
    <xdr:graphicFrame macro="">
      <xdr:nvGraphicFramePr>
        <xdr:cNvPr id="8" name="Chart 7">
          <a:extLst>
            <a:ext uri="{FF2B5EF4-FFF2-40B4-BE49-F238E27FC236}">
              <a16:creationId xmlns:a16="http://schemas.microsoft.com/office/drawing/2014/main" id="{396F9375-8B3E-455A-9453-F0B49DE48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115</xdr:row>
      <xdr:rowOff>0</xdr:rowOff>
    </xdr:from>
    <xdr:to>
      <xdr:col>7</xdr:col>
      <xdr:colOff>304800</xdr:colOff>
      <xdr:row>129</xdr:row>
      <xdr:rowOff>165100</xdr:rowOff>
    </xdr:to>
    <xdr:graphicFrame macro="">
      <xdr:nvGraphicFramePr>
        <xdr:cNvPr id="9" name="Chart 8">
          <a:extLst>
            <a:ext uri="{FF2B5EF4-FFF2-40B4-BE49-F238E27FC236}">
              <a16:creationId xmlns:a16="http://schemas.microsoft.com/office/drawing/2014/main" id="{070D47CE-7B41-4B20-9546-4688769B7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131</xdr:row>
      <xdr:rowOff>0</xdr:rowOff>
    </xdr:from>
    <xdr:to>
      <xdr:col>7</xdr:col>
      <xdr:colOff>304800</xdr:colOff>
      <xdr:row>145</xdr:row>
      <xdr:rowOff>165100</xdr:rowOff>
    </xdr:to>
    <xdr:graphicFrame macro="">
      <xdr:nvGraphicFramePr>
        <xdr:cNvPr id="10" name="Chart 9">
          <a:extLst>
            <a:ext uri="{FF2B5EF4-FFF2-40B4-BE49-F238E27FC236}">
              <a16:creationId xmlns:a16="http://schemas.microsoft.com/office/drawing/2014/main" id="{58756894-0585-462A-B04C-1F3CF3B72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147</xdr:row>
      <xdr:rowOff>0</xdr:rowOff>
    </xdr:from>
    <xdr:to>
      <xdr:col>7</xdr:col>
      <xdr:colOff>304800</xdr:colOff>
      <xdr:row>161</xdr:row>
      <xdr:rowOff>165100</xdr:rowOff>
    </xdr:to>
    <xdr:graphicFrame macro="">
      <xdr:nvGraphicFramePr>
        <xdr:cNvPr id="11" name="Chart 10">
          <a:extLst>
            <a:ext uri="{FF2B5EF4-FFF2-40B4-BE49-F238E27FC236}">
              <a16:creationId xmlns:a16="http://schemas.microsoft.com/office/drawing/2014/main" id="{9945DF9F-B6FF-4D14-89C9-F909636C3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3</xdr:row>
      <xdr:rowOff>0</xdr:rowOff>
    </xdr:from>
    <xdr:to>
      <xdr:col>15</xdr:col>
      <xdr:colOff>304800</xdr:colOff>
      <xdr:row>17</xdr:row>
      <xdr:rowOff>165100</xdr:rowOff>
    </xdr:to>
    <xdr:graphicFrame macro="">
      <xdr:nvGraphicFramePr>
        <xdr:cNvPr id="12" name="Chart 11">
          <a:extLst>
            <a:ext uri="{FF2B5EF4-FFF2-40B4-BE49-F238E27FC236}">
              <a16:creationId xmlns:a16="http://schemas.microsoft.com/office/drawing/2014/main" id="{43E5CFC9-48E8-4554-A7A0-CE16173B2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19</xdr:row>
      <xdr:rowOff>0</xdr:rowOff>
    </xdr:from>
    <xdr:to>
      <xdr:col>15</xdr:col>
      <xdr:colOff>304800</xdr:colOff>
      <xdr:row>33</xdr:row>
      <xdr:rowOff>165100</xdr:rowOff>
    </xdr:to>
    <xdr:graphicFrame macro="">
      <xdr:nvGraphicFramePr>
        <xdr:cNvPr id="13" name="Chart 12">
          <a:extLst>
            <a:ext uri="{FF2B5EF4-FFF2-40B4-BE49-F238E27FC236}">
              <a16:creationId xmlns:a16="http://schemas.microsoft.com/office/drawing/2014/main" id="{6E120A69-8CD8-4B4C-A105-F1FDBC3F5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35</xdr:row>
      <xdr:rowOff>0</xdr:rowOff>
    </xdr:from>
    <xdr:to>
      <xdr:col>15</xdr:col>
      <xdr:colOff>304800</xdr:colOff>
      <xdr:row>49</xdr:row>
      <xdr:rowOff>165100</xdr:rowOff>
    </xdr:to>
    <xdr:graphicFrame macro="">
      <xdr:nvGraphicFramePr>
        <xdr:cNvPr id="14" name="Chart 13">
          <a:extLst>
            <a:ext uri="{FF2B5EF4-FFF2-40B4-BE49-F238E27FC236}">
              <a16:creationId xmlns:a16="http://schemas.microsoft.com/office/drawing/2014/main" id="{2A82A7F0-0E9D-4618-B872-DE2BB2EB2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51</xdr:row>
      <xdr:rowOff>0</xdr:rowOff>
    </xdr:from>
    <xdr:to>
      <xdr:col>15</xdr:col>
      <xdr:colOff>304800</xdr:colOff>
      <xdr:row>65</xdr:row>
      <xdr:rowOff>165100</xdr:rowOff>
    </xdr:to>
    <xdr:graphicFrame macro="">
      <xdr:nvGraphicFramePr>
        <xdr:cNvPr id="15" name="Chart 14">
          <a:extLst>
            <a:ext uri="{FF2B5EF4-FFF2-40B4-BE49-F238E27FC236}">
              <a16:creationId xmlns:a16="http://schemas.microsoft.com/office/drawing/2014/main" id="{28B3D9B4-740B-42E1-B281-DAB42919C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67</xdr:row>
      <xdr:rowOff>0</xdr:rowOff>
    </xdr:from>
    <xdr:to>
      <xdr:col>15</xdr:col>
      <xdr:colOff>304800</xdr:colOff>
      <xdr:row>81</xdr:row>
      <xdr:rowOff>165100</xdr:rowOff>
    </xdr:to>
    <xdr:graphicFrame macro="">
      <xdr:nvGraphicFramePr>
        <xdr:cNvPr id="16" name="Chart 15">
          <a:extLst>
            <a:ext uri="{FF2B5EF4-FFF2-40B4-BE49-F238E27FC236}">
              <a16:creationId xmlns:a16="http://schemas.microsoft.com/office/drawing/2014/main" id="{B7E0EDCF-954E-420F-8639-C26428DC3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0</xdr:colOff>
      <xdr:row>83</xdr:row>
      <xdr:rowOff>0</xdr:rowOff>
    </xdr:from>
    <xdr:to>
      <xdr:col>15</xdr:col>
      <xdr:colOff>304800</xdr:colOff>
      <xdr:row>97</xdr:row>
      <xdr:rowOff>165100</xdr:rowOff>
    </xdr:to>
    <xdr:graphicFrame macro="">
      <xdr:nvGraphicFramePr>
        <xdr:cNvPr id="17" name="Chart 16">
          <a:extLst>
            <a:ext uri="{FF2B5EF4-FFF2-40B4-BE49-F238E27FC236}">
              <a16:creationId xmlns:a16="http://schemas.microsoft.com/office/drawing/2014/main" id="{058875D9-3841-4B7E-95EB-400E1072B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99</xdr:row>
      <xdr:rowOff>0</xdr:rowOff>
    </xdr:from>
    <xdr:to>
      <xdr:col>15</xdr:col>
      <xdr:colOff>304800</xdr:colOff>
      <xdr:row>113</xdr:row>
      <xdr:rowOff>165100</xdr:rowOff>
    </xdr:to>
    <xdr:graphicFrame macro="">
      <xdr:nvGraphicFramePr>
        <xdr:cNvPr id="18" name="Chart 17">
          <a:extLst>
            <a:ext uri="{FF2B5EF4-FFF2-40B4-BE49-F238E27FC236}">
              <a16:creationId xmlns:a16="http://schemas.microsoft.com/office/drawing/2014/main" id="{B20648F5-B8B9-405F-B777-525DAF3A3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0</xdr:colOff>
      <xdr:row>115</xdr:row>
      <xdr:rowOff>0</xdr:rowOff>
    </xdr:from>
    <xdr:to>
      <xdr:col>15</xdr:col>
      <xdr:colOff>304800</xdr:colOff>
      <xdr:row>129</xdr:row>
      <xdr:rowOff>165100</xdr:rowOff>
    </xdr:to>
    <xdr:graphicFrame macro="">
      <xdr:nvGraphicFramePr>
        <xdr:cNvPr id="19" name="Chart 18">
          <a:extLst>
            <a:ext uri="{FF2B5EF4-FFF2-40B4-BE49-F238E27FC236}">
              <a16:creationId xmlns:a16="http://schemas.microsoft.com/office/drawing/2014/main" id="{135804B8-85A6-43F5-926E-367CB5C8A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0</xdr:colOff>
      <xdr:row>131</xdr:row>
      <xdr:rowOff>0</xdr:rowOff>
    </xdr:from>
    <xdr:to>
      <xdr:col>15</xdr:col>
      <xdr:colOff>304800</xdr:colOff>
      <xdr:row>145</xdr:row>
      <xdr:rowOff>165100</xdr:rowOff>
    </xdr:to>
    <xdr:graphicFrame macro="">
      <xdr:nvGraphicFramePr>
        <xdr:cNvPr id="20" name="Chart 19">
          <a:extLst>
            <a:ext uri="{FF2B5EF4-FFF2-40B4-BE49-F238E27FC236}">
              <a16:creationId xmlns:a16="http://schemas.microsoft.com/office/drawing/2014/main" id="{1C017E41-CDE6-4297-A032-4292D3439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0</xdr:colOff>
      <xdr:row>147</xdr:row>
      <xdr:rowOff>0</xdr:rowOff>
    </xdr:from>
    <xdr:to>
      <xdr:col>15</xdr:col>
      <xdr:colOff>304800</xdr:colOff>
      <xdr:row>161</xdr:row>
      <xdr:rowOff>165100</xdr:rowOff>
    </xdr:to>
    <xdr:graphicFrame macro="">
      <xdr:nvGraphicFramePr>
        <xdr:cNvPr id="21" name="Chart 20">
          <a:extLst>
            <a:ext uri="{FF2B5EF4-FFF2-40B4-BE49-F238E27FC236}">
              <a16:creationId xmlns:a16="http://schemas.microsoft.com/office/drawing/2014/main" id="{9E05DEB2-6230-443C-B3B5-AB6C3B464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282574</xdr:colOff>
      <xdr:row>31</xdr:row>
      <xdr:rowOff>9525</xdr:rowOff>
    </xdr:from>
    <xdr:to>
      <xdr:col>17</xdr:col>
      <xdr:colOff>361949</xdr:colOff>
      <xdr:row>45</xdr:row>
      <xdr:rowOff>174625</xdr:rowOff>
    </xdr:to>
    <xdr:graphicFrame macro="">
      <xdr:nvGraphicFramePr>
        <xdr:cNvPr id="2" name="Chart 1">
          <a:extLst>
            <a:ext uri="{FF2B5EF4-FFF2-40B4-BE49-F238E27FC236}">
              <a16:creationId xmlns:a16="http://schemas.microsoft.com/office/drawing/2014/main" id="{7D2440AD-74FA-42C3-BF6C-D0424E260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607482</xdr:colOff>
      <xdr:row>12</xdr:row>
      <xdr:rowOff>169334</xdr:rowOff>
    </xdr:from>
    <xdr:to>
      <xdr:col>28</xdr:col>
      <xdr:colOff>15874</xdr:colOff>
      <xdr:row>44</xdr:row>
      <xdr:rowOff>69851</xdr:rowOff>
    </xdr:to>
    <xdr:graphicFrame macro="">
      <xdr:nvGraphicFramePr>
        <xdr:cNvPr id="4" name="Chart 3">
          <a:extLst>
            <a:ext uri="{FF2B5EF4-FFF2-40B4-BE49-F238E27FC236}">
              <a16:creationId xmlns:a16="http://schemas.microsoft.com/office/drawing/2014/main" id="{B8AE9B66-7F08-48C2-54FD-8F6A597E2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45</xdr:row>
      <xdr:rowOff>158750</xdr:rowOff>
    </xdr:from>
    <xdr:to>
      <xdr:col>28</xdr:col>
      <xdr:colOff>15875</xdr:colOff>
      <xdr:row>77</xdr:row>
      <xdr:rowOff>59267</xdr:rowOff>
    </xdr:to>
    <xdr:graphicFrame macro="">
      <xdr:nvGraphicFramePr>
        <xdr:cNvPr id="5" name="Chart 4">
          <a:extLst>
            <a:ext uri="{FF2B5EF4-FFF2-40B4-BE49-F238E27FC236}">
              <a16:creationId xmlns:a16="http://schemas.microsoft.com/office/drawing/2014/main" id="{11C5DB10-C322-0871-16C0-48C84485D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10582</xdr:colOff>
      <xdr:row>79</xdr:row>
      <xdr:rowOff>21167</xdr:rowOff>
    </xdr:from>
    <xdr:to>
      <xdr:col>28</xdr:col>
      <xdr:colOff>26457</xdr:colOff>
      <xdr:row>110</xdr:row>
      <xdr:rowOff>101600</xdr:rowOff>
    </xdr:to>
    <xdr:graphicFrame macro="">
      <xdr:nvGraphicFramePr>
        <xdr:cNvPr id="6" name="Chart 5">
          <a:extLst>
            <a:ext uri="{FF2B5EF4-FFF2-40B4-BE49-F238E27FC236}">
              <a16:creationId xmlns:a16="http://schemas.microsoft.com/office/drawing/2014/main" id="{C164B304-62DF-E9C4-712C-AA0407301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21166</xdr:colOff>
      <xdr:row>112</xdr:row>
      <xdr:rowOff>21167</xdr:rowOff>
    </xdr:from>
    <xdr:to>
      <xdr:col>28</xdr:col>
      <xdr:colOff>37041</xdr:colOff>
      <xdr:row>143</xdr:row>
      <xdr:rowOff>101600</xdr:rowOff>
    </xdr:to>
    <xdr:graphicFrame macro="">
      <xdr:nvGraphicFramePr>
        <xdr:cNvPr id="7" name="Chart 6">
          <a:extLst>
            <a:ext uri="{FF2B5EF4-FFF2-40B4-BE49-F238E27FC236}">
              <a16:creationId xmlns:a16="http://schemas.microsoft.com/office/drawing/2014/main" id="{2EE7EDFF-2C3B-63E3-28A5-A53992153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14348</xdr:colOff>
      <xdr:row>15</xdr:row>
      <xdr:rowOff>8348</xdr:rowOff>
    </xdr:from>
    <xdr:to>
      <xdr:col>26</xdr:col>
      <xdr:colOff>527710</xdr:colOff>
      <xdr:row>41</xdr:row>
      <xdr:rowOff>89312</xdr:rowOff>
    </xdr:to>
    <xdr:graphicFrame macro="">
      <xdr:nvGraphicFramePr>
        <xdr:cNvPr id="2" name="Chart 1">
          <a:extLst>
            <a:ext uri="{FF2B5EF4-FFF2-40B4-BE49-F238E27FC236}">
              <a16:creationId xmlns:a16="http://schemas.microsoft.com/office/drawing/2014/main" id="{9570BE8C-3D03-4934-83CD-F11FC3355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4234</xdr:colOff>
      <xdr:row>22</xdr:row>
      <xdr:rowOff>12695</xdr:rowOff>
    </xdr:from>
    <xdr:to>
      <xdr:col>29</xdr:col>
      <xdr:colOff>59267</xdr:colOff>
      <xdr:row>44</xdr:row>
      <xdr:rowOff>143929</xdr:rowOff>
    </xdr:to>
    <xdr:graphicFrame macro="">
      <xdr:nvGraphicFramePr>
        <xdr:cNvPr id="3" name="Chart 2">
          <a:extLst>
            <a:ext uri="{FF2B5EF4-FFF2-40B4-BE49-F238E27FC236}">
              <a16:creationId xmlns:a16="http://schemas.microsoft.com/office/drawing/2014/main" id="{2147DF77-2222-EC17-B5FA-D54D3F68D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605366</xdr:colOff>
      <xdr:row>70</xdr:row>
      <xdr:rowOff>21168</xdr:rowOff>
    </xdr:from>
    <xdr:to>
      <xdr:col>29</xdr:col>
      <xdr:colOff>50799</xdr:colOff>
      <xdr:row>92</xdr:row>
      <xdr:rowOff>152402</xdr:rowOff>
    </xdr:to>
    <xdr:graphicFrame macro="">
      <xdr:nvGraphicFramePr>
        <xdr:cNvPr id="4" name="Chart 3">
          <a:extLst>
            <a:ext uri="{FF2B5EF4-FFF2-40B4-BE49-F238E27FC236}">
              <a16:creationId xmlns:a16="http://schemas.microsoft.com/office/drawing/2014/main" id="{F9ACD43B-5E66-AAE7-DC6E-8E2AC7E77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12698</xdr:colOff>
      <xdr:row>46</xdr:row>
      <xdr:rowOff>29635</xdr:rowOff>
    </xdr:from>
    <xdr:to>
      <xdr:col>29</xdr:col>
      <xdr:colOff>67731</xdr:colOff>
      <xdr:row>68</xdr:row>
      <xdr:rowOff>160869</xdr:rowOff>
    </xdr:to>
    <xdr:graphicFrame macro="">
      <xdr:nvGraphicFramePr>
        <xdr:cNvPr id="5" name="Chart 4">
          <a:extLst>
            <a:ext uri="{FF2B5EF4-FFF2-40B4-BE49-F238E27FC236}">
              <a16:creationId xmlns:a16="http://schemas.microsoft.com/office/drawing/2014/main" id="{0E125A05-A59C-B32B-7E25-23AA276EA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605366</xdr:colOff>
      <xdr:row>93</xdr:row>
      <xdr:rowOff>148175</xdr:rowOff>
    </xdr:from>
    <xdr:to>
      <xdr:col>29</xdr:col>
      <xdr:colOff>50799</xdr:colOff>
      <xdr:row>116</xdr:row>
      <xdr:rowOff>93143</xdr:rowOff>
    </xdr:to>
    <xdr:graphicFrame macro="">
      <xdr:nvGraphicFramePr>
        <xdr:cNvPr id="6" name="Chart 5">
          <a:extLst>
            <a:ext uri="{FF2B5EF4-FFF2-40B4-BE49-F238E27FC236}">
              <a16:creationId xmlns:a16="http://schemas.microsoft.com/office/drawing/2014/main" id="{768F1D62-2778-7DA6-7BC6-635A6F4F2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301624</xdr:colOff>
      <xdr:row>31</xdr:row>
      <xdr:rowOff>3175</xdr:rowOff>
    </xdr:from>
    <xdr:to>
      <xdr:col>17</xdr:col>
      <xdr:colOff>0</xdr:colOff>
      <xdr:row>45</xdr:row>
      <xdr:rowOff>168275</xdr:rowOff>
    </xdr:to>
    <xdr:graphicFrame macro="">
      <xdr:nvGraphicFramePr>
        <xdr:cNvPr id="2" name="Chart 1">
          <a:extLst>
            <a:ext uri="{FF2B5EF4-FFF2-40B4-BE49-F238E27FC236}">
              <a16:creationId xmlns:a16="http://schemas.microsoft.com/office/drawing/2014/main" id="{454D320E-9A7E-4179-8412-2C27A40DC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20AF-99F3-45FF-B736-53720955C6A2}">
  <dimension ref="A1:L153"/>
  <sheetViews>
    <sheetView zoomScaleNormal="100" workbookViewId="0">
      <pane xSplit="1" ySplit="1" topLeftCell="F2" activePane="bottomRight" state="frozen"/>
      <selection pane="topRight" activeCell="B1" sqref="B1"/>
      <selection pane="bottomLeft" activeCell="A2" sqref="A2"/>
      <selection pane="bottomRight" activeCell="H8" sqref="H8"/>
    </sheetView>
  </sheetViews>
  <sheetFormatPr defaultRowHeight="14.5"/>
  <cols>
    <col min="1" max="1" width="10.81640625" style="16" bestFit="1" customWidth="1"/>
    <col min="2" max="2" width="20.1796875" style="16" bestFit="1" customWidth="1"/>
    <col min="3" max="3" width="26.26953125" style="16" bestFit="1" customWidth="1"/>
    <col min="4" max="4" width="17.1796875" style="16" bestFit="1" customWidth="1"/>
    <col min="5" max="5" width="38.453125" style="16" bestFit="1" customWidth="1"/>
    <col min="6" max="6" width="12" style="16" bestFit="1" customWidth="1"/>
    <col min="7" max="7" width="17.26953125" style="16" bestFit="1" customWidth="1"/>
    <col min="8" max="8" width="31" style="16" bestFit="1" customWidth="1"/>
    <col min="9" max="9" width="20.1796875" style="16" bestFit="1" customWidth="1"/>
    <col min="10" max="10" width="21.26953125" style="16" bestFit="1" customWidth="1"/>
    <col min="11" max="11" width="21.7265625" style="16" bestFit="1" customWidth="1"/>
    <col min="12" max="12" width="12" style="16" bestFit="1" customWidth="1"/>
    <col min="13" max="13" width="20.26953125" style="16" bestFit="1" customWidth="1"/>
    <col min="14" max="14" width="20.1796875" style="16" bestFit="1" customWidth="1"/>
    <col min="15" max="16384" width="8.7265625" style="16"/>
  </cols>
  <sheetData>
    <row r="1" spans="1:12">
      <c r="A1" s="15" t="s">
        <v>0</v>
      </c>
      <c r="B1" s="15" t="s">
        <v>29</v>
      </c>
      <c r="C1" s="15" t="s">
        <v>30</v>
      </c>
      <c r="D1" s="15" t="s">
        <v>3</v>
      </c>
      <c r="E1" s="15" t="s">
        <v>31</v>
      </c>
      <c r="F1" s="15" t="s">
        <v>1</v>
      </c>
      <c r="G1" s="15" t="s">
        <v>4</v>
      </c>
      <c r="H1" s="15" t="s">
        <v>32</v>
      </c>
      <c r="I1" s="15" t="s">
        <v>2</v>
      </c>
      <c r="J1" s="15" t="s">
        <v>33</v>
      </c>
      <c r="K1" s="15" t="s">
        <v>34</v>
      </c>
      <c r="L1" s="15" t="s">
        <v>35</v>
      </c>
    </row>
    <row r="2" spans="1:12">
      <c r="A2" s="32">
        <v>43620</v>
      </c>
      <c r="B2" s="16">
        <v>4182</v>
      </c>
      <c r="C2" s="16">
        <v>49</v>
      </c>
      <c r="D2" s="16">
        <v>3501804</v>
      </c>
      <c r="E2" s="16">
        <v>152181</v>
      </c>
      <c r="F2" s="16">
        <v>0</v>
      </c>
      <c r="G2" s="16">
        <v>0</v>
      </c>
      <c r="H2" s="16">
        <v>4049</v>
      </c>
      <c r="I2" s="16">
        <v>1951.0000000000002</v>
      </c>
      <c r="J2" s="16">
        <v>0</v>
      </c>
      <c r="K2" s="16">
        <v>14</v>
      </c>
      <c r="L2" s="16">
        <v>14</v>
      </c>
    </row>
    <row r="3" spans="1:12">
      <c r="A3" s="32">
        <v>43627</v>
      </c>
      <c r="B3" s="16">
        <v>5167.5</v>
      </c>
      <c r="C3" s="16">
        <v>1061</v>
      </c>
      <c r="D3" s="16">
        <v>2896152</v>
      </c>
      <c r="E3" s="16">
        <v>167009.99999999997</v>
      </c>
      <c r="F3" s="16">
        <v>0</v>
      </c>
      <c r="G3" s="16">
        <v>697.99999999999989</v>
      </c>
      <c r="H3" s="16">
        <v>4497</v>
      </c>
      <c r="I3" s="16">
        <v>1914.0000000000005</v>
      </c>
      <c r="J3" s="16">
        <v>6</v>
      </c>
      <c r="K3" s="16">
        <v>14</v>
      </c>
      <c r="L3" s="16">
        <v>14</v>
      </c>
    </row>
    <row r="4" spans="1:12">
      <c r="A4" s="32">
        <v>43634</v>
      </c>
      <c r="B4" s="16">
        <v>6229</v>
      </c>
      <c r="C4" s="16">
        <v>20</v>
      </c>
      <c r="D4" s="16">
        <v>2214402.9999999995</v>
      </c>
      <c r="E4" s="16">
        <v>179189.00000000003</v>
      </c>
      <c r="F4" s="16">
        <v>274.28571428571433</v>
      </c>
      <c r="G4" s="16">
        <v>353.00000000000006</v>
      </c>
      <c r="H4" s="16">
        <v>5787</v>
      </c>
      <c r="I4" s="16">
        <v>4801.0000000000009</v>
      </c>
      <c r="J4" s="16">
        <v>7</v>
      </c>
      <c r="K4" s="16">
        <v>14</v>
      </c>
      <c r="L4" s="16">
        <v>14</v>
      </c>
    </row>
    <row r="5" spans="1:12">
      <c r="A5" s="32">
        <v>43641</v>
      </c>
      <c r="B5" s="16">
        <v>7801.5</v>
      </c>
      <c r="C5" s="16">
        <v>3088.0000000000005</v>
      </c>
      <c r="D5" s="16">
        <v>2567240.9999999995</v>
      </c>
      <c r="E5" s="16">
        <v>209858.99999999997</v>
      </c>
      <c r="F5" s="16">
        <v>1919.9999999999998</v>
      </c>
      <c r="G5" s="16">
        <v>58</v>
      </c>
      <c r="H5" s="16">
        <v>7032</v>
      </c>
      <c r="I5" s="16">
        <v>5925</v>
      </c>
      <c r="J5" s="16">
        <v>7</v>
      </c>
      <c r="K5" s="16">
        <v>14</v>
      </c>
      <c r="L5" s="16">
        <v>14</v>
      </c>
    </row>
    <row r="6" spans="1:12">
      <c r="A6" s="32">
        <v>43648</v>
      </c>
      <c r="B6" s="16">
        <v>9505</v>
      </c>
      <c r="C6" s="16">
        <v>11</v>
      </c>
      <c r="D6" s="16">
        <v>3721506.9999999995</v>
      </c>
      <c r="E6" s="16">
        <v>214966.99999999997</v>
      </c>
      <c r="F6" s="16">
        <v>1919.9999999999998</v>
      </c>
      <c r="G6" s="16">
        <v>88</v>
      </c>
      <c r="H6" s="16">
        <v>6943</v>
      </c>
      <c r="I6" s="16">
        <v>13061</v>
      </c>
      <c r="J6" s="16">
        <v>7</v>
      </c>
      <c r="K6" s="16">
        <v>14</v>
      </c>
      <c r="L6" s="16">
        <v>14</v>
      </c>
    </row>
    <row r="7" spans="1:12">
      <c r="A7" s="32">
        <v>43655</v>
      </c>
      <c r="B7" s="16">
        <v>9369.5</v>
      </c>
      <c r="C7" s="16">
        <v>2.9999999999999996</v>
      </c>
      <c r="D7" s="16">
        <v>2962649.0000000005</v>
      </c>
      <c r="E7" s="16">
        <v>195181</v>
      </c>
      <c r="F7" s="16">
        <v>1919.9999999999998</v>
      </c>
      <c r="G7" s="16">
        <v>23.999999999999996</v>
      </c>
      <c r="H7" s="16">
        <v>6750</v>
      </c>
      <c r="I7" s="16">
        <v>11349.999999999998</v>
      </c>
      <c r="J7" s="16">
        <v>7</v>
      </c>
      <c r="K7" s="16">
        <v>14</v>
      </c>
      <c r="L7" s="16">
        <v>14</v>
      </c>
    </row>
    <row r="8" spans="1:12">
      <c r="A8" s="32">
        <v>43662</v>
      </c>
      <c r="B8" s="16">
        <v>8097.5</v>
      </c>
      <c r="C8" s="16">
        <v>7.9999999999999982</v>
      </c>
      <c r="D8" s="16">
        <v>0</v>
      </c>
      <c r="E8" s="16">
        <v>178741.00000000003</v>
      </c>
      <c r="F8" s="16">
        <v>1645.7142857142856</v>
      </c>
      <c r="G8" s="16">
        <v>0</v>
      </c>
      <c r="H8" s="16">
        <v>5765</v>
      </c>
      <c r="I8" s="16">
        <v>10644.000000000002</v>
      </c>
      <c r="J8" s="16">
        <v>7</v>
      </c>
      <c r="K8" s="16">
        <v>14</v>
      </c>
      <c r="L8" s="16">
        <v>14</v>
      </c>
    </row>
    <row r="9" spans="1:12">
      <c r="A9" s="32">
        <v>43669</v>
      </c>
      <c r="B9" s="16">
        <v>6998</v>
      </c>
      <c r="C9" s="16">
        <v>25.000000000000004</v>
      </c>
      <c r="D9" s="16">
        <v>0</v>
      </c>
      <c r="E9" s="16">
        <v>161906.00000000003</v>
      </c>
      <c r="F9" s="16">
        <v>0</v>
      </c>
      <c r="G9" s="16">
        <v>0</v>
      </c>
      <c r="H9" s="16">
        <v>5377</v>
      </c>
      <c r="I9" s="16">
        <v>28236.999999999996</v>
      </c>
      <c r="J9" s="16">
        <v>7</v>
      </c>
      <c r="K9" s="16">
        <v>14</v>
      </c>
      <c r="L9" s="16">
        <v>14</v>
      </c>
    </row>
    <row r="10" spans="1:12">
      <c r="A10" s="32">
        <v>43676</v>
      </c>
      <c r="B10" s="16">
        <v>6876.5</v>
      </c>
      <c r="C10" s="16">
        <v>1029</v>
      </c>
      <c r="D10" s="16">
        <v>5248826</v>
      </c>
      <c r="E10" s="16">
        <v>169391.99999999997</v>
      </c>
      <c r="F10" s="16">
        <v>0</v>
      </c>
      <c r="G10" s="16">
        <v>0</v>
      </c>
      <c r="H10" s="16">
        <v>5551</v>
      </c>
      <c r="I10" s="16">
        <v>9541</v>
      </c>
      <c r="J10" s="16">
        <v>7</v>
      </c>
      <c r="K10" s="16">
        <v>14</v>
      </c>
      <c r="L10" s="16">
        <v>14</v>
      </c>
    </row>
    <row r="11" spans="1:12">
      <c r="A11" s="32">
        <v>43683</v>
      </c>
      <c r="B11" s="16">
        <v>7117</v>
      </c>
      <c r="C11" s="16">
        <v>9066.9999999999982</v>
      </c>
      <c r="D11" s="16">
        <v>3581767.0000000005</v>
      </c>
      <c r="E11" s="16">
        <v>197356</v>
      </c>
      <c r="F11" s="16">
        <v>0</v>
      </c>
      <c r="G11" s="16">
        <v>0</v>
      </c>
      <c r="H11" s="16">
        <v>3008</v>
      </c>
      <c r="I11" s="16">
        <v>6426</v>
      </c>
      <c r="J11" s="16">
        <v>7</v>
      </c>
      <c r="K11" s="16">
        <v>14</v>
      </c>
      <c r="L11" s="16">
        <v>14</v>
      </c>
    </row>
    <row r="12" spans="1:12">
      <c r="A12" s="32">
        <v>43690</v>
      </c>
      <c r="B12" s="16">
        <v>6581</v>
      </c>
      <c r="C12" s="16">
        <v>310</v>
      </c>
      <c r="D12" s="16">
        <v>3321122</v>
      </c>
      <c r="E12" s="16">
        <v>206683.00000000003</v>
      </c>
      <c r="F12" s="16">
        <v>0</v>
      </c>
      <c r="G12" s="16">
        <v>0</v>
      </c>
      <c r="H12" s="16">
        <v>535</v>
      </c>
      <c r="I12" s="16">
        <v>6365.0000000000009</v>
      </c>
      <c r="J12" s="16">
        <v>7</v>
      </c>
      <c r="K12" s="16">
        <v>14</v>
      </c>
      <c r="L12" s="16">
        <v>14</v>
      </c>
    </row>
    <row r="13" spans="1:12">
      <c r="A13" s="32">
        <v>43697</v>
      </c>
      <c r="B13" s="16">
        <v>5451</v>
      </c>
      <c r="C13" s="16">
        <v>241.99999999999994</v>
      </c>
      <c r="D13" s="16">
        <v>1987648</v>
      </c>
      <c r="E13" s="16">
        <v>197381</v>
      </c>
      <c r="F13" s="16">
        <v>0</v>
      </c>
      <c r="G13" s="16">
        <v>0</v>
      </c>
      <c r="H13" s="16">
        <v>535</v>
      </c>
      <c r="I13" s="16">
        <v>6050.0000000000009</v>
      </c>
      <c r="J13" s="16">
        <v>0</v>
      </c>
      <c r="K13" s="16">
        <v>14</v>
      </c>
      <c r="L13" s="16">
        <v>14</v>
      </c>
    </row>
    <row r="14" spans="1:12">
      <c r="A14" s="32">
        <v>43704</v>
      </c>
      <c r="B14" s="16">
        <v>4816.5</v>
      </c>
      <c r="C14" s="16">
        <v>9665.0000000000018</v>
      </c>
      <c r="D14" s="16">
        <v>1160709.0000000002</v>
      </c>
      <c r="E14" s="16">
        <v>193518.99999999997</v>
      </c>
      <c r="F14" s="16">
        <v>0</v>
      </c>
      <c r="G14" s="16">
        <v>0</v>
      </c>
      <c r="H14" s="16">
        <v>479</v>
      </c>
      <c r="I14" s="16">
        <v>5548</v>
      </c>
      <c r="J14" s="16">
        <v>0</v>
      </c>
      <c r="K14" s="16">
        <v>14</v>
      </c>
      <c r="L14" s="16">
        <v>14</v>
      </c>
    </row>
    <row r="15" spans="1:12">
      <c r="A15" s="32">
        <v>43711</v>
      </c>
      <c r="B15" s="16">
        <v>5097</v>
      </c>
      <c r="C15" s="16">
        <v>0.99999999999999978</v>
      </c>
      <c r="D15" s="16">
        <v>2176438</v>
      </c>
      <c r="E15" s="16">
        <v>199022.99999999997</v>
      </c>
      <c r="F15" s="16">
        <v>0</v>
      </c>
      <c r="G15" s="16">
        <v>0</v>
      </c>
      <c r="H15" s="16">
        <v>570</v>
      </c>
      <c r="I15" s="16">
        <v>4865</v>
      </c>
      <c r="J15" s="16">
        <v>0</v>
      </c>
      <c r="K15" s="16">
        <v>14</v>
      </c>
      <c r="L15" s="16">
        <v>14</v>
      </c>
    </row>
    <row r="16" spans="1:12">
      <c r="A16" s="32">
        <v>43718</v>
      </c>
      <c r="B16" s="16">
        <v>5611</v>
      </c>
      <c r="C16" s="16">
        <v>0</v>
      </c>
      <c r="D16" s="16">
        <v>1712532.9999999998</v>
      </c>
      <c r="E16" s="16">
        <v>206823.00000000003</v>
      </c>
      <c r="F16" s="16">
        <v>0</v>
      </c>
      <c r="G16" s="16">
        <v>0</v>
      </c>
      <c r="H16" s="16">
        <v>512</v>
      </c>
      <c r="I16" s="16">
        <v>5663.9999999999991</v>
      </c>
      <c r="J16" s="16">
        <v>0</v>
      </c>
      <c r="K16" s="16">
        <v>14</v>
      </c>
      <c r="L16" s="16">
        <v>14</v>
      </c>
    </row>
    <row r="17" spans="1:12">
      <c r="A17" s="32">
        <v>43725</v>
      </c>
      <c r="B17" s="16">
        <v>4853</v>
      </c>
      <c r="C17" s="16">
        <v>0</v>
      </c>
      <c r="D17" s="16">
        <v>1424444</v>
      </c>
      <c r="E17" s="16">
        <v>186103.00000000003</v>
      </c>
      <c r="F17" s="16">
        <v>0</v>
      </c>
      <c r="G17" s="16">
        <v>0</v>
      </c>
      <c r="H17" s="16">
        <v>457</v>
      </c>
      <c r="I17" s="16">
        <v>5275.9999999999991</v>
      </c>
      <c r="J17" s="16">
        <v>0</v>
      </c>
      <c r="K17" s="16">
        <v>14</v>
      </c>
      <c r="L17" s="16">
        <v>14</v>
      </c>
    </row>
    <row r="18" spans="1:12">
      <c r="A18" s="32">
        <v>43732</v>
      </c>
      <c r="B18" s="16">
        <v>3869</v>
      </c>
      <c r="C18" s="16">
        <v>0</v>
      </c>
      <c r="D18" s="16">
        <v>1186353</v>
      </c>
      <c r="E18" s="16">
        <v>197517</v>
      </c>
      <c r="F18" s="16">
        <v>0</v>
      </c>
      <c r="G18" s="16">
        <v>0</v>
      </c>
      <c r="H18" s="16">
        <v>449</v>
      </c>
      <c r="I18" s="16">
        <v>4878.0000000000009</v>
      </c>
      <c r="J18" s="16">
        <v>0</v>
      </c>
      <c r="K18" s="16">
        <v>14</v>
      </c>
      <c r="L18" s="16">
        <v>14</v>
      </c>
    </row>
    <row r="19" spans="1:12">
      <c r="A19" s="32">
        <v>43739</v>
      </c>
      <c r="B19" s="16">
        <v>3597</v>
      </c>
      <c r="C19" s="16">
        <v>0</v>
      </c>
      <c r="D19" s="16">
        <v>1898427.9999999995</v>
      </c>
      <c r="E19" s="16">
        <v>192113.99999999997</v>
      </c>
      <c r="F19" s="16">
        <v>0</v>
      </c>
      <c r="G19" s="16">
        <v>0</v>
      </c>
      <c r="H19" s="16">
        <v>385</v>
      </c>
      <c r="I19" s="16">
        <v>5210.0000000000009</v>
      </c>
      <c r="J19" s="16">
        <v>0</v>
      </c>
      <c r="K19" s="16">
        <v>14</v>
      </c>
      <c r="L19" s="16">
        <v>14</v>
      </c>
    </row>
    <row r="20" spans="1:12">
      <c r="A20" s="32">
        <v>43746</v>
      </c>
      <c r="B20" s="16">
        <v>4163</v>
      </c>
      <c r="C20" s="16">
        <v>0</v>
      </c>
      <c r="D20" s="16">
        <v>1877373</v>
      </c>
      <c r="E20" s="16">
        <v>210570.99999999997</v>
      </c>
      <c r="F20" s="16">
        <v>0</v>
      </c>
      <c r="G20" s="16">
        <v>0</v>
      </c>
      <c r="H20" s="16">
        <v>501</v>
      </c>
      <c r="I20" s="16">
        <v>4918.9999999999991</v>
      </c>
      <c r="J20" s="16">
        <v>0</v>
      </c>
      <c r="K20" s="16">
        <v>14</v>
      </c>
      <c r="L20" s="16">
        <v>14.285714285714288</v>
      </c>
    </row>
    <row r="21" spans="1:12">
      <c r="A21" s="32">
        <v>43753</v>
      </c>
      <c r="B21" s="16">
        <v>4940</v>
      </c>
      <c r="C21" s="16">
        <v>0</v>
      </c>
      <c r="D21" s="16">
        <v>2168073</v>
      </c>
      <c r="E21" s="16">
        <v>235095.99999999994</v>
      </c>
      <c r="F21" s="16">
        <v>0</v>
      </c>
      <c r="G21" s="16">
        <v>0</v>
      </c>
      <c r="H21" s="16">
        <v>500</v>
      </c>
      <c r="I21" s="16">
        <v>4773.0000000000009</v>
      </c>
      <c r="J21" s="16">
        <v>0</v>
      </c>
      <c r="K21" s="16">
        <v>14</v>
      </c>
      <c r="L21" s="16">
        <v>15</v>
      </c>
    </row>
    <row r="22" spans="1:12">
      <c r="A22" s="32">
        <v>43760</v>
      </c>
      <c r="B22" s="16">
        <v>5194</v>
      </c>
      <c r="C22" s="16">
        <v>0</v>
      </c>
      <c r="D22" s="16">
        <v>2889250</v>
      </c>
      <c r="E22" s="16">
        <v>335926</v>
      </c>
      <c r="F22" s="16">
        <v>0</v>
      </c>
      <c r="G22" s="16">
        <v>0</v>
      </c>
      <c r="H22" s="16">
        <v>4166</v>
      </c>
      <c r="I22" s="16">
        <v>5191.9999999999991</v>
      </c>
      <c r="J22" s="16">
        <v>1</v>
      </c>
      <c r="K22" s="16">
        <v>14</v>
      </c>
      <c r="L22" s="16">
        <v>14.714285714285712</v>
      </c>
    </row>
    <row r="23" spans="1:12">
      <c r="A23" s="32">
        <v>43767</v>
      </c>
      <c r="B23" s="16">
        <v>5118</v>
      </c>
      <c r="C23" s="16">
        <v>0</v>
      </c>
      <c r="D23" s="16">
        <v>3032714</v>
      </c>
      <c r="E23" s="16">
        <v>448951.00000000006</v>
      </c>
      <c r="F23" s="16">
        <v>0</v>
      </c>
      <c r="G23" s="16">
        <v>0</v>
      </c>
      <c r="H23" s="16">
        <v>4308</v>
      </c>
      <c r="I23" s="16">
        <v>5037.9999999999991</v>
      </c>
      <c r="J23" s="16">
        <v>3</v>
      </c>
      <c r="K23" s="16">
        <v>14</v>
      </c>
      <c r="L23" s="16">
        <v>14</v>
      </c>
    </row>
    <row r="24" spans="1:12">
      <c r="A24" s="32">
        <v>43774</v>
      </c>
      <c r="B24" s="16">
        <v>4727.5</v>
      </c>
      <c r="C24" s="16">
        <v>0</v>
      </c>
      <c r="D24" s="16">
        <v>5838993</v>
      </c>
      <c r="E24" s="16">
        <v>231301</v>
      </c>
      <c r="F24" s="16">
        <v>0</v>
      </c>
      <c r="G24" s="16">
        <v>0</v>
      </c>
      <c r="H24" s="16">
        <v>4140</v>
      </c>
      <c r="I24" s="16">
        <v>3990.9999999999991</v>
      </c>
      <c r="J24" s="16">
        <v>0</v>
      </c>
      <c r="K24" s="16">
        <v>14</v>
      </c>
      <c r="L24" s="16">
        <v>14</v>
      </c>
    </row>
    <row r="25" spans="1:12">
      <c r="A25" s="32">
        <v>43781</v>
      </c>
      <c r="B25" s="16">
        <v>4190</v>
      </c>
      <c r="C25" s="16">
        <v>0</v>
      </c>
      <c r="D25" s="16">
        <v>2260317</v>
      </c>
      <c r="E25" s="16">
        <v>250169.00000000003</v>
      </c>
      <c r="F25" s="16">
        <v>0</v>
      </c>
      <c r="G25" s="16">
        <v>0</v>
      </c>
      <c r="H25" s="16">
        <v>3803</v>
      </c>
      <c r="I25" s="16">
        <v>4245</v>
      </c>
      <c r="J25" s="16">
        <v>0</v>
      </c>
      <c r="K25" s="16">
        <v>14</v>
      </c>
      <c r="L25" s="16">
        <v>14</v>
      </c>
    </row>
    <row r="26" spans="1:12">
      <c r="A26" s="32">
        <v>43788</v>
      </c>
      <c r="B26" s="16">
        <v>3710</v>
      </c>
      <c r="C26" s="16">
        <v>0</v>
      </c>
      <c r="D26" s="16">
        <v>1485845.0000000002</v>
      </c>
      <c r="E26" s="16">
        <v>195889.00000000003</v>
      </c>
      <c r="F26" s="16">
        <v>0</v>
      </c>
      <c r="G26" s="16">
        <v>0</v>
      </c>
      <c r="H26" s="16">
        <v>3870</v>
      </c>
      <c r="I26" s="16">
        <v>2586.0000000000005</v>
      </c>
      <c r="J26" s="16">
        <v>0</v>
      </c>
      <c r="K26" s="16">
        <v>14</v>
      </c>
      <c r="L26" s="16">
        <v>14</v>
      </c>
    </row>
    <row r="27" spans="1:12">
      <c r="A27" s="32">
        <v>43795</v>
      </c>
      <c r="B27" s="16">
        <v>3684</v>
      </c>
      <c r="C27" s="16">
        <v>0</v>
      </c>
      <c r="D27" s="16">
        <v>507110</v>
      </c>
      <c r="E27" s="16">
        <v>167870.99999999997</v>
      </c>
      <c r="F27" s="16">
        <v>0</v>
      </c>
      <c r="G27" s="16">
        <v>0</v>
      </c>
      <c r="H27" s="16">
        <v>4144</v>
      </c>
      <c r="I27" s="16">
        <v>3846.9999999999995</v>
      </c>
      <c r="J27" s="16">
        <v>0</v>
      </c>
      <c r="K27" s="16">
        <v>14</v>
      </c>
      <c r="L27" s="16">
        <v>14</v>
      </c>
    </row>
    <row r="28" spans="1:12">
      <c r="A28" s="32">
        <v>43802</v>
      </c>
      <c r="B28" s="16">
        <v>4442</v>
      </c>
      <c r="C28" s="16">
        <v>0</v>
      </c>
      <c r="D28" s="16">
        <v>1812434</v>
      </c>
      <c r="E28" s="16">
        <v>304324.00000000006</v>
      </c>
      <c r="F28" s="16">
        <v>0</v>
      </c>
      <c r="G28" s="16">
        <v>0</v>
      </c>
      <c r="H28" s="16">
        <v>4538</v>
      </c>
      <c r="I28" s="16">
        <v>4893</v>
      </c>
      <c r="J28" s="16">
        <v>0</v>
      </c>
      <c r="K28" s="16">
        <v>14</v>
      </c>
      <c r="L28" s="16">
        <v>14</v>
      </c>
    </row>
    <row r="29" spans="1:12">
      <c r="A29" s="32">
        <v>43809</v>
      </c>
      <c r="B29" s="16">
        <v>5196</v>
      </c>
      <c r="C29" s="16">
        <v>0</v>
      </c>
      <c r="D29" s="16">
        <v>2513908</v>
      </c>
      <c r="E29" s="16">
        <v>481089.99999999994</v>
      </c>
      <c r="F29" s="16">
        <v>0</v>
      </c>
      <c r="G29" s="16">
        <v>0</v>
      </c>
      <c r="H29" s="16">
        <v>4997</v>
      </c>
      <c r="I29" s="16">
        <v>5691</v>
      </c>
      <c r="J29" s="16">
        <v>0</v>
      </c>
      <c r="K29" s="16">
        <v>14</v>
      </c>
      <c r="L29" s="16">
        <v>14</v>
      </c>
    </row>
    <row r="30" spans="1:12">
      <c r="A30" s="32">
        <v>43816</v>
      </c>
      <c r="B30" s="16">
        <v>5695</v>
      </c>
      <c r="C30" s="16">
        <v>0</v>
      </c>
      <c r="D30" s="16">
        <v>2990266</v>
      </c>
      <c r="E30" s="16">
        <v>472668</v>
      </c>
      <c r="F30" s="16">
        <v>0</v>
      </c>
      <c r="G30" s="16">
        <v>0</v>
      </c>
      <c r="H30" s="16">
        <v>5123</v>
      </c>
      <c r="I30" s="16">
        <v>4603</v>
      </c>
      <c r="J30" s="16">
        <v>1</v>
      </c>
      <c r="K30" s="16">
        <v>14</v>
      </c>
      <c r="L30" s="16">
        <v>14</v>
      </c>
    </row>
    <row r="31" spans="1:12">
      <c r="A31" s="32">
        <v>43823</v>
      </c>
      <c r="B31" s="16">
        <v>5488</v>
      </c>
      <c r="C31" s="16">
        <v>0</v>
      </c>
      <c r="D31" s="16">
        <v>3229179</v>
      </c>
      <c r="E31" s="16">
        <v>288844</v>
      </c>
      <c r="F31" s="16">
        <v>0</v>
      </c>
      <c r="G31" s="16">
        <v>0</v>
      </c>
      <c r="H31" s="16">
        <v>4676</v>
      </c>
      <c r="I31" s="16">
        <v>3230.9999999999995</v>
      </c>
      <c r="J31" s="16">
        <v>7</v>
      </c>
      <c r="K31" s="16">
        <v>14</v>
      </c>
      <c r="L31" s="16">
        <v>14</v>
      </c>
    </row>
    <row r="32" spans="1:12">
      <c r="A32" s="32">
        <v>43830</v>
      </c>
      <c r="B32" s="16">
        <v>5416.5</v>
      </c>
      <c r="C32" s="16">
        <v>0</v>
      </c>
      <c r="D32" s="16">
        <v>4277266</v>
      </c>
      <c r="E32" s="16">
        <v>587222</v>
      </c>
      <c r="F32" s="16">
        <v>0</v>
      </c>
      <c r="G32" s="16">
        <v>0</v>
      </c>
      <c r="H32" s="16">
        <v>4951</v>
      </c>
      <c r="I32" s="16">
        <v>4023</v>
      </c>
      <c r="J32" s="16">
        <v>7</v>
      </c>
      <c r="K32" s="16">
        <v>14</v>
      </c>
      <c r="L32" s="16">
        <v>14</v>
      </c>
    </row>
    <row r="33" spans="1:12">
      <c r="A33" s="32">
        <v>43837</v>
      </c>
      <c r="B33" s="16">
        <v>5522.5</v>
      </c>
      <c r="C33" s="16">
        <v>0</v>
      </c>
      <c r="D33" s="16">
        <v>2712442</v>
      </c>
      <c r="E33" s="16">
        <v>542567</v>
      </c>
      <c r="F33" s="16">
        <v>0</v>
      </c>
      <c r="G33" s="16">
        <v>0</v>
      </c>
      <c r="H33" s="16">
        <v>5377</v>
      </c>
      <c r="I33" s="16">
        <v>3689</v>
      </c>
      <c r="J33" s="16">
        <v>0</v>
      </c>
      <c r="K33" s="16">
        <v>14</v>
      </c>
      <c r="L33" s="16">
        <v>14</v>
      </c>
    </row>
    <row r="34" spans="1:12">
      <c r="A34" s="32">
        <v>43844</v>
      </c>
      <c r="B34" s="16">
        <v>5186</v>
      </c>
      <c r="C34" s="16">
        <v>0</v>
      </c>
      <c r="D34" s="16">
        <v>2754891</v>
      </c>
      <c r="E34" s="16">
        <v>491790.00000000012</v>
      </c>
      <c r="F34" s="16">
        <v>0</v>
      </c>
      <c r="G34" s="16">
        <v>0</v>
      </c>
      <c r="H34" s="16">
        <v>5291</v>
      </c>
      <c r="I34" s="16">
        <v>4375</v>
      </c>
      <c r="J34" s="16">
        <v>0</v>
      </c>
      <c r="K34" s="16">
        <v>14</v>
      </c>
      <c r="L34" s="16">
        <v>14</v>
      </c>
    </row>
    <row r="35" spans="1:12">
      <c r="A35" s="32">
        <v>43851</v>
      </c>
      <c r="B35" s="16">
        <v>5350</v>
      </c>
      <c r="C35" s="16">
        <v>0</v>
      </c>
      <c r="D35" s="16">
        <v>2830076.0000000005</v>
      </c>
      <c r="E35" s="16">
        <v>510888</v>
      </c>
      <c r="F35" s="16">
        <v>0</v>
      </c>
      <c r="G35" s="16">
        <v>0</v>
      </c>
      <c r="H35" s="16">
        <v>5340</v>
      </c>
      <c r="I35" s="16">
        <v>4060.9999999999991</v>
      </c>
      <c r="J35" s="16">
        <v>0</v>
      </c>
      <c r="K35" s="16">
        <v>14</v>
      </c>
      <c r="L35" s="16">
        <v>14</v>
      </c>
    </row>
    <row r="36" spans="1:12">
      <c r="A36" s="32">
        <v>43858</v>
      </c>
      <c r="B36" s="16">
        <v>6038.5</v>
      </c>
      <c r="C36" s="16">
        <v>0</v>
      </c>
      <c r="D36" s="16">
        <v>1427803.0000000002</v>
      </c>
      <c r="E36" s="16">
        <v>600291</v>
      </c>
      <c r="F36" s="16">
        <v>0</v>
      </c>
      <c r="G36" s="16">
        <v>0</v>
      </c>
      <c r="H36" s="16">
        <v>5382</v>
      </c>
      <c r="I36" s="16">
        <v>3780</v>
      </c>
      <c r="J36" s="16">
        <v>0</v>
      </c>
      <c r="K36" s="16">
        <v>14</v>
      </c>
      <c r="L36" s="16">
        <v>14</v>
      </c>
    </row>
    <row r="37" spans="1:12">
      <c r="A37" s="32">
        <v>43865</v>
      </c>
      <c r="B37" s="16">
        <v>5686</v>
      </c>
      <c r="C37" s="16">
        <v>0</v>
      </c>
      <c r="D37" s="16">
        <v>184496.99999999997</v>
      </c>
      <c r="E37" s="16">
        <v>572289</v>
      </c>
      <c r="F37" s="16">
        <v>0</v>
      </c>
      <c r="G37" s="16">
        <v>0</v>
      </c>
      <c r="H37" s="16">
        <v>4672</v>
      </c>
      <c r="I37" s="16">
        <v>4072</v>
      </c>
      <c r="J37" s="16">
        <v>0</v>
      </c>
      <c r="K37" s="16">
        <v>14</v>
      </c>
      <c r="L37" s="16">
        <v>14</v>
      </c>
    </row>
    <row r="38" spans="1:12">
      <c r="A38" s="32">
        <v>43872</v>
      </c>
      <c r="B38" s="16">
        <v>4831.5</v>
      </c>
      <c r="C38" s="16">
        <v>0</v>
      </c>
      <c r="D38" s="16">
        <v>2849328</v>
      </c>
      <c r="E38" s="16">
        <v>476542</v>
      </c>
      <c r="F38" s="16">
        <v>0</v>
      </c>
      <c r="G38" s="16">
        <v>0</v>
      </c>
      <c r="H38" s="16">
        <v>4523</v>
      </c>
      <c r="I38" s="16">
        <v>3321.9999999999995</v>
      </c>
      <c r="J38" s="16">
        <v>0</v>
      </c>
      <c r="K38" s="16">
        <v>14</v>
      </c>
      <c r="L38" s="16">
        <v>14</v>
      </c>
    </row>
    <row r="39" spans="1:12">
      <c r="A39" s="32">
        <v>43879</v>
      </c>
      <c r="B39" s="16">
        <v>4949.5</v>
      </c>
      <c r="C39" s="16">
        <v>0</v>
      </c>
      <c r="D39" s="16">
        <v>2375082</v>
      </c>
      <c r="E39" s="16">
        <v>454265</v>
      </c>
      <c r="F39" s="16">
        <v>0</v>
      </c>
      <c r="G39" s="16">
        <v>0</v>
      </c>
      <c r="H39" s="16">
        <v>5026</v>
      </c>
      <c r="I39" s="16">
        <v>2308</v>
      </c>
      <c r="J39" s="16">
        <v>1</v>
      </c>
      <c r="K39" s="16">
        <v>14</v>
      </c>
      <c r="L39" s="16">
        <v>14</v>
      </c>
    </row>
    <row r="40" spans="1:12">
      <c r="A40" s="32">
        <v>43886</v>
      </c>
      <c r="B40" s="16">
        <v>4728.5</v>
      </c>
      <c r="C40" s="16">
        <v>1414</v>
      </c>
      <c r="D40" s="16">
        <v>2305556.0000000005</v>
      </c>
      <c r="E40" s="16">
        <v>432179.00000000006</v>
      </c>
      <c r="F40" s="16">
        <v>0</v>
      </c>
      <c r="G40" s="16">
        <v>0</v>
      </c>
      <c r="H40" s="16">
        <v>4520</v>
      </c>
      <c r="I40" s="16">
        <v>3085.9999999999995</v>
      </c>
      <c r="J40" s="16">
        <v>4</v>
      </c>
      <c r="K40" s="16">
        <v>14</v>
      </c>
      <c r="L40" s="16">
        <v>14</v>
      </c>
    </row>
    <row r="41" spans="1:12">
      <c r="A41" s="32">
        <v>43893</v>
      </c>
      <c r="B41" s="16">
        <v>4149</v>
      </c>
      <c r="C41" s="16">
        <v>861</v>
      </c>
      <c r="D41" s="16">
        <v>2483877</v>
      </c>
      <c r="E41" s="16">
        <v>354039</v>
      </c>
      <c r="F41" s="16">
        <v>0</v>
      </c>
      <c r="G41" s="16">
        <v>0</v>
      </c>
      <c r="H41" s="16">
        <v>3878</v>
      </c>
      <c r="I41" s="16">
        <v>2338</v>
      </c>
      <c r="J41" s="16">
        <v>0</v>
      </c>
      <c r="K41" s="16">
        <v>14</v>
      </c>
      <c r="L41" s="16">
        <v>14</v>
      </c>
    </row>
    <row r="42" spans="1:12">
      <c r="A42" s="32">
        <v>43900</v>
      </c>
      <c r="B42" s="16">
        <v>4185</v>
      </c>
      <c r="C42" s="16">
        <v>0</v>
      </c>
      <c r="D42" s="16">
        <v>2087615</v>
      </c>
      <c r="E42" s="16">
        <v>350609.99999999994</v>
      </c>
      <c r="F42" s="16">
        <v>0</v>
      </c>
      <c r="G42" s="16">
        <v>0</v>
      </c>
      <c r="H42" s="16">
        <v>4340</v>
      </c>
      <c r="I42" s="16">
        <v>3162</v>
      </c>
      <c r="J42" s="16">
        <v>0</v>
      </c>
      <c r="K42" s="16">
        <v>14</v>
      </c>
      <c r="L42" s="16">
        <v>14</v>
      </c>
    </row>
    <row r="43" spans="1:12">
      <c r="A43" s="32">
        <v>43907</v>
      </c>
      <c r="B43" s="16">
        <v>5765.5</v>
      </c>
      <c r="C43" s="16">
        <v>0</v>
      </c>
      <c r="D43" s="16">
        <v>4839835</v>
      </c>
      <c r="E43" s="16">
        <v>397274</v>
      </c>
      <c r="F43" s="16">
        <v>0</v>
      </c>
      <c r="G43" s="16">
        <v>0</v>
      </c>
      <c r="H43" s="16">
        <v>5657</v>
      </c>
      <c r="I43" s="16">
        <v>3628</v>
      </c>
      <c r="J43" s="16">
        <v>0</v>
      </c>
      <c r="K43" s="16">
        <v>14</v>
      </c>
      <c r="L43" s="16">
        <v>14</v>
      </c>
    </row>
    <row r="44" spans="1:12">
      <c r="A44" s="32">
        <v>43914</v>
      </c>
      <c r="B44" s="16">
        <v>6310.5</v>
      </c>
      <c r="C44" s="16">
        <v>0</v>
      </c>
      <c r="D44" s="16">
        <v>2020243.9999999998</v>
      </c>
      <c r="E44" s="16">
        <v>464800</v>
      </c>
      <c r="F44" s="16">
        <v>0</v>
      </c>
      <c r="G44" s="16">
        <v>0</v>
      </c>
      <c r="H44" s="16">
        <v>5209</v>
      </c>
      <c r="I44" s="16">
        <v>4251</v>
      </c>
      <c r="J44" s="16">
        <v>0</v>
      </c>
      <c r="K44" s="16">
        <v>14</v>
      </c>
      <c r="L44" s="16">
        <v>14</v>
      </c>
    </row>
    <row r="45" spans="1:12">
      <c r="A45" s="32">
        <v>43921</v>
      </c>
      <c r="B45" s="16">
        <v>5496.5</v>
      </c>
      <c r="C45" s="16">
        <v>0</v>
      </c>
      <c r="D45" s="16">
        <v>2269000</v>
      </c>
      <c r="E45" s="16">
        <v>430066</v>
      </c>
      <c r="F45" s="16">
        <v>0</v>
      </c>
      <c r="G45" s="16">
        <v>0</v>
      </c>
      <c r="H45" s="16">
        <v>4910</v>
      </c>
      <c r="I45" s="16">
        <v>5018.0000000000009</v>
      </c>
      <c r="J45" s="16">
        <v>1</v>
      </c>
      <c r="K45" s="16">
        <v>14</v>
      </c>
      <c r="L45" s="16">
        <v>14</v>
      </c>
    </row>
    <row r="46" spans="1:12">
      <c r="A46" s="32">
        <v>43928</v>
      </c>
      <c r="B46" s="16">
        <v>5410.5</v>
      </c>
      <c r="C46" s="16">
        <v>0</v>
      </c>
      <c r="D46" s="16">
        <v>3658115</v>
      </c>
      <c r="E46" s="16">
        <v>374657</v>
      </c>
      <c r="F46" s="16">
        <v>0</v>
      </c>
      <c r="G46" s="16">
        <v>0</v>
      </c>
      <c r="H46" s="16">
        <v>5158</v>
      </c>
      <c r="I46" s="16">
        <v>5880.9999999999991</v>
      </c>
      <c r="J46" s="16">
        <v>3</v>
      </c>
      <c r="K46" s="16">
        <v>14</v>
      </c>
      <c r="L46" s="16">
        <v>14</v>
      </c>
    </row>
    <row r="47" spans="1:12">
      <c r="A47" s="32">
        <v>43935</v>
      </c>
      <c r="B47" s="16">
        <v>5452</v>
      </c>
      <c r="C47" s="16">
        <v>0</v>
      </c>
      <c r="D47" s="16">
        <v>2584769</v>
      </c>
      <c r="E47" s="16">
        <v>450912.99999999994</v>
      </c>
      <c r="F47" s="16">
        <v>0</v>
      </c>
      <c r="G47" s="16">
        <v>0</v>
      </c>
      <c r="H47" s="16">
        <v>5588</v>
      </c>
      <c r="I47" s="16">
        <v>4452.9999999999991</v>
      </c>
      <c r="J47" s="16">
        <v>0</v>
      </c>
      <c r="K47" s="16">
        <v>14</v>
      </c>
      <c r="L47" s="16">
        <v>14</v>
      </c>
    </row>
    <row r="48" spans="1:12">
      <c r="A48" s="32">
        <v>43942</v>
      </c>
      <c r="B48" s="16">
        <v>5390</v>
      </c>
      <c r="C48" s="16">
        <v>0</v>
      </c>
      <c r="D48" s="16">
        <v>2885498.0000000005</v>
      </c>
      <c r="E48" s="16">
        <v>523906.00000000012</v>
      </c>
      <c r="F48" s="16">
        <v>0</v>
      </c>
      <c r="G48" s="16">
        <v>0</v>
      </c>
      <c r="H48" s="16">
        <v>5845</v>
      </c>
      <c r="I48" s="16">
        <v>3526</v>
      </c>
      <c r="J48" s="16">
        <v>0</v>
      </c>
      <c r="K48" s="16">
        <v>14</v>
      </c>
      <c r="L48" s="16">
        <v>14</v>
      </c>
    </row>
    <row r="49" spans="1:12">
      <c r="A49" s="32">
        <v>43949</v>
      </c>
      <c r="B49" s="16">
        <v>5154</v>
      </c>
      <c r="C49" s="16">
        <v>0</v>
      </c>
      <c r="D49" s="16">
        <v>4164393.0000000005</v>
      </c>
      <c r="E49" s="16">
        <v>555262</v>
      </c>
      <c r="F49" s="16">
        <v>0</v>
      </c>
      <c r="G49" s="16">
        <v>697.99999999999989</v>
      </c>
      <c r="H49" s="16">
        <v>5384</v>
      </c>
      <c r="I49" s="16">
        <v>3727.0000000000005</v>
      </c>
      <c r="J49" s="16">
        <v>0</v>
      </c>
      <c r="K49" s="16">
        <v>14</v>
      </c>
      <c r="L49" s="16">
        <v>14</v>
      </c>
    </row>
    <row r="50" spans="1:12">
      <c r="A50" s="32">
        <v>43956</v>
      </c>
      <c r="B50" s="16">
        <v>5132</v>
      </c>
      <c r="C50" s="16">
        <v>0</v>
      </c>
      <c r="D50" s="16">
        <v>6262503.9999999991</v>
      </c>
      <c r="E50" s="16">
        <v>509692.99999999988</v>
      </c>
      <c r="F50" s="16">
        <v>0</v>
      </c>
      <c r="G50" s="16">
        <v>353.00000000000006</v>
      </c>
      <c r="H50" s="16">
        <v>5394</v>
      </c>
      <c r="I50" s="16">
        <v>2887.0000000000005</v>
      </c>
      <c r="J50" s="16">
        <v>0</v>
      </c>
      <c r="K50" s="16">
        <v>14</v>
      </c>
      <c r="L50" s="16">
        <v>14</v>
      </c>
    </row>
    <row r="51" spans="1:12">
      <c r="A51" s="32">
        <v>43963</v>
      </c>
      <c r="B51" s="16">
        <v>5726</v>
      </c>
      <c r="C51" s="16">
        <v>0</v>
      </c>
      <c r="D51" s="16">
        <v>7308242.9999999991</v>
      </c>
      <c r="E51" s="16">
        <v>469272.00000000006</v>
      </c>
      <c r="F51" s="16">
        <v>0</v>
      </c>
      <c r="G51" s="16">
        <v>58</v>
      </c>
      <c r="H51" s="16">
        <v>5706</v>
      </c>
      <c r="I51" s="16">
        <v>3346</v>
      </c>
      <c r="J51" s="16">
        <v>0</v>
      </c>
      <c r="K51" s="16">
        <v>14</v>
      </c>
      <c r="L51" s="16">
        <v>14</v>
      </c>
    </row>
    <row r="52" spans="1:12">
      <c r="A52" s="32">
        <v>43970</v>
      </c>
      <c r="B52" s="16">
        <v>5892</v>
      </c>
      <c r="C52" s="16">
        <v>0</v>
      </c>
      <c r="D52" s="16">
        <v>3626676.0000000005</v>
      </c>
      <c r="E52" s="16">
        <v>443186.00000000006</v>
      </c>
      <c r="F52" s="16">
        <v>578.57142857142844</v>
      </c>
      <c r="G52" s="16">
        <v>88</v>
      </c>
      <c r="H52" s="16">
        <v>5561</v>
      </c>
      <c r="I52" s="16">
        <v>5022</v>
      </c>
      <c r="J52" s="16">
        <v>0</v>
      </c>
      <c r="K52" s="16">
        <v>14</v>
      </c>
      <c r="L52" s="16">
        <v>14</v>
      </c>
    </row>
    <row r="53" spans="1:12">
      <c r="A53" s="32">
        <v>43977</v>
      </c>
      <c r="B53" s="16">
        <v>6247</v>
      </c>
      <c r="C53" s="16">
        <v>0</v>
      </c>
      <c r="D53" s="16">
        <v>4048603</v>
      </c>
      <c r="E53" s="16">
        <v>441503.00000000006</v>
      </c>
      <c r="F53" s="16">
        <v>3471.4285714285711</v>
      </c>
      <c r="G53" s="16">
        <v>23.999999999999996</v>
      </c>
      <c r="H53" s="16">
        <v>5784</v>
      </c>
      <c r="I53" s="16">
        <v>4709</v>
      </c>
      <c r="J53" s="16">
        <v>0</v>
      </c>
      <c r="K53" s="16">
        <v>14</v>
      </c>
      <c r="L53" s="16">
        <v>14</v>
      </c>
    </row>
    <row r="54" spans="1:12">
      <c r="A54" s="32">
        <v>43984</v>
      </c>
      <c r="B54" s="16">
        <v>6391.5</v>
      </c>
      <c r="C54" s="16">
        <v>0</v>
      </c>
      <c r="D54" s="16">
        <v>6508157.9999999991</v>
      </c>
      <c r="E54" s="16">
        <v>469839.00000000006</v>
      </c>
      <c r="F54" s="16">
        <v>578.57142857142844</v>
      </c>
      <c r="G54" s="16">
        <v>0</v>
      </c>
      <c r="H54" s="16">
        <v>5139</v>
      </c>
      <c r="I54" s="16">
        <v>4305.9999999999991</v>
      </c>
      <c r="J54" s="16">
        <v>0</v>
      </c>
      <c r="K54" s="16">
        <v>14</v>
      </c>
      <c r="L54" s="16">
        <v>14</v>
      </c>
    </row>
    <row r="55" spans="1:12">
      <c r="A55" s="32">
        <v>43991</v>
      </c>
      <c r="B55" s="16">
        <v>6198</v>
      </c>
      <c r="C55" s="16">
        <v>0</v>
      </c>
      <c r="D55" s="16">
        <v>4564309</v>
      </c>
      <c r="E55" s="16">
        <v>388413.99999999994</v>
      </c>
      <c r="F55" s="16">
        <v>3471.4285714285711</v>
      </c>
      <c r="G55" s="16">
        <v>0</v>
      </c>
      <c r="H55" s="16">
        <v>5390</v>
      </c>
      <c r="I55" s="16">
        <v>4403</v>
      </c>
      <c r="J55" s="16">
        <v>1</v>
      </c>
      <c r="K55" s="16">
        <v>14</v>
      </c>
      <c r="L55" s="16">
        <v>14</v>
      </c>
    </row>
    <row r="56" spans="1:12">
      <c r="A56" s="32">
        <v>43998</v>
      </c>
      <c r="B56" s="16">
        <v>6883</v>
      </c>
      <c r="C56" s="16">
        <v>0</v>
      </c>
      <c r="D56" s="16">
        <v>5336332</v>
      </c>
      <c r="E56" s="16">
        <v>245070</v>
      </c>
      <c r="F56" s="16">
        <v>578.57142857142844</v>
      </c>
      <c r="G56" s="16">
        <v>0</v>
      </c>
      <c r="H56" s="16">
        <v>6066</v>
      </c>
      <c r="I56" s="16">
        <v>4457</v>
      </c>
      <c r="J56" s="16">
        <v>7</v>
      </c>
      <c r="K56" s="16">
        <v>14</v>
      </c>
      <c r="L56" s="16">
        <v>14</v>
      </c>
    </row>
    <row r="57" spans="1:12">
      <c r="A57" s="32">
        <v>44005</v>
      </c>
      <c r="B57" s="16">
        <v>8185.5</v>
      </c>
      <c r="C57" s="16">
        <v>0</v>
      </c>
      <c r="D57" s="16">
        <v>6066913.9999999991</v>
      </c>
      <c r="E57" s="16">
        <v>453390.99999999994</v>
      </c>
      <c r="F57" s="16">
        <v>3471.4285714285711</v>
      </c>
      <c r="G57" s="16">
        <v>0</v>
      </c>
      <c r="H57" s="16">
        <v>6586</v>
      </c>
      <c r="I57" s="16">
        <v>4077.9999999999995</v>
      </c>
      <c r="J57" s="16">
        <v>7</v>
      </c>
      <c r="K57" s="16">
        <v>14</v>
      </c>
      <c r="L57" s="16">
        <v>14</v>
      </c>
    </row>
    <row r="58" spans="1:12">
      <c r="A58" s="32">
        <v>44012</v>
      </c>
      <c r="B58" s="16">
        <v>9595.5</v>
      </c>
      <c r="C58" s="16">
        <v>6009</v>
      </c>
      <c r="D58" s="16">
        <v>7328668</v>
      </c>
      <c r="E58" s="16">
        <v>634789.99999999988</v>
      </c>
      <c r="F58" s="16">
        <v>0</v>
      </c>
      <c r="G58" s="16">
        <v>0</v>
      </c>
      <c r="H58" s="16">
        <v>6924</v>
      </c>
      <c r="I58" s="16">
        <v>6395</v>
      </c>
      <c r="J58" s="16">
        <v>7</v>
      </c>
      <c r="K58" s="16">
        <v>14</v>
      </c>
      <c r="L58" s="16">
        <v>14</v>
      </c>
    </row>
    <row r="59" spans="1:12">
      <c r="A59" s="32">
        <v>44019</v>
      </c>
      <c r="B59" s="16">
        <v>9040.5</v>
      </c>
      <c r="C59" s="16">
        <v>0</v>
      </c>
      <c r="D59" s="16">
        <v>5190058</v>
      </c>
      <c r="E59" s="16">
        <v>603149.99999999988</v>
      </c>
      <c r="F59" s="16">
        <v>0</v>
      </c>
      <c r="G59" s="16">
        <v>0</v>
      </c>
      <c r="H59" s="16">
        <v>6254</v>
      </c>
      <c r="I59" s="16">
        <v>4772</v>
      </c>
      <c r="J59" s="16">
        <v>7</v>
      </c>
      <c r="K59" s="16">
        <v>14</v>
      </c>
      <c r="L59" s="16">
        <v>14</v>
      </c>
    </row>
    <row r="60" spans="1:12">
      <c r="A60" s="32">
        <v>44026</v>
      </c>
      <c r="B60" s="16">
        <v>8819</v>
      </c>
      <c r="C60" s="16">
        <v>0</v>
      </c>
      <c r="D60" s="16">
        <v>8862969</v>
      </c>
      <c r="E60" s="16">
        <v>625489.00000000012</v>
      </c>
      <c r="F60" s="16">
        <v>0</v>
      </c>
      <c r="G60" s="16">
        <v>0</v>
      </c>
      <c r="H60" s="16">
        <v>6262</v>
      </c>
      <c r="I60" s="16">
        <v>4146</v>
      </c>
      <c r="J60" s="16">
        <v>7</v>
      </c>
      <c r="K60" s="16">
        <v>14</v>
      </c>
      <c r="L60" s="16">
        <v>14</v>
      </c>
    </row>
    <row r="61" spans="1:12">
      <c r="A61" s="32">
        <v>44033</v>
      </c>
      <c r="B61" s="16">
        <v>9022.5</v>
      </c>
      <c r="C61" s="16">
        <v>0</v>
      </c>
      <c r="D61" s="16">
        <v>9124069</v>
      </c>
      <c r="E61" s="16">
        <v>625065</v>
      </c>
      <c r="F61" s="16">
        <v>0</v>
      </c>
      <c r="G61" s="16">
        <v>0</v>
      </c>
      <c r="H61" s="16">
        <v>6120</v>
      </c>
      <c r="I61" s="16">
        <v>4195</v>
      </c>
      <c r="J61" s="16">
        <v>7</v>
      </c>
      <c r="K61" s="16">
        <v>14</v>
      </c>
      <c r="L61" s="16">
        <v>14</v>
      </c>
    </row>
    <row r="62" spans="1:12">
      <c r="A62" s="32">
        <v>44040</v>
      </c>
      <c r="B62" s="16">
        <v>8272</v>
      </c>
      <c r="C62" s="16">
        <v>0</v>
      </c>
      <c r="D62" s="16">
        <v>9309810.9999999981</v>
      </c>
      <c r="E62" s="16">
        <v>628094.00000000012</v>
      </c>
      <c r="F62" s="16">
        <v>0</v>
      </c>
      <c r="G62" s="16">
        <v>0</v>
      </c>
      <c r="H62" s="16">
        <v>5935</v>
      </c>
      <c r="I62" s="16">
        <v>4858.9999999999991</v>
      </c>
      <c r="J62" s="16">
        <v>7</v>
      </c>
      <c r="K62" s="16">
        <v>14</v>
      </c>
      <c r="L62" s="16">
        <v>14</v>
      </c>
    </row>
    <row r="63" spans="1:12">
      <c r="A63" s="32">
        <v>44047</v>
      </c>
      <c r="B63" s="16">
        <v>7696</v>
      </c>
      <c r="C63" s="16">
        <v>0</v>
      </c>
      <c r="D63" s="16">
        <v>8287171</v>
      </c>
      <c r="E63" s="16">
        <v>655432</v>
      </c>
      <c r="F63" s="16">
        <v>0</v>
      </c>
      <c r="G63" s="16">
        <v>0</v>
      </c>
      <c r="H63" s="16">
        <v>5444</v>
      </c>
      <c r="I63" s="16">
        <v>3354.0000000000005</v>
      </c>
      <c r="J63" s="16">
        <v>7</v>
      </c>
      <c r="K63" s="16">
        <v>14</v>
      </c>
      <c r="L63" s="16">
        <v>14</v>
      </c>
    </row>
    <row r="64" spans="1:12">
      <c r="A64" s="32">
        <v>44054</v>
      </c>
      <c r="B64" s="16">
        <v>7611</v>
      </c>
      <c r="C64" s="16">
        <v>0</v>
      </c>
      <c r="D64" s="16">
        <v>9445888</v>
      </c>
      <c r="E64" s="16">
        <v>588654</v>
      </c>
      <c r="F64" s="16">
        <v>0</v>
      </c>
      <c r="G64" s="16">
        <v>0</v>
      </c>
      <c r="H64" s="16">
        <v>5806</v>
      </c>
      <c r="I64" s="16">
        <v>3650.0000000000005</v>
      </c>
      <c r="J64" s="16">
        <v>7</v>
      </c>
      <c r="K64" s="16">
        <v>14</v>
      </c>
      <c r="L64" s="16">
        <v>14</v>
      </c>
    </row>
    <row r="65" spans="1:12">
      <c r="A65" s="32">
        <v>44061</v>
      </c>
      <c r="B65" s="16">
        <v>7726.5</v>
      </c>
      <c r="C65" s="16">
        <v>0</v>
      </c>
      <c r="D65" s="16">
        <v>7316047</v>
      </c>
      <c r="E65" s="16">
        <v>637316.99999999988</v>
      </c>
      <c r="F65" s="16">
        <v>0</v>
      </c>
      <c r="G65" s="16">
        <v>0</v>
      </c>
      <c r="H65" s="16">
        <v>6156</v>
      </c>
      <c r="I65" s="16">
        <v>3723.0000000000009</v>
      </c>
      <c r="J65" s="16">
        <v>0</v>
      </c>
      <c r="K65" s="16">
        <v>14</v>
      </c>
      <c r="L65" s="16">
        <v>14</v>
      </c>
    </row>
    <row r="66" spans="1:12">
      <c r="A66" s="32">
        <v>44068</v>
      </c>
      <c r="B66" s="16">
        <v>7439.5</v>
      </c>
      <c r="C66" s="16">
        <v>0</v>
      </c>
      <c r="D66" s="16">
        <v>3629125.0000000005</v>
      </c>
      <c r="E66" s="16">
        <v>577195</v>
      </c>
      <c r="F66" s="16">
        <v>0</v>
      </c>
      <c r="G66" s="16">
        <v>0</v>
      </c>
      <c r="H66" s="16">
        <v>6635</v>
      </c>
      <c r="I66" s="16">
        <v>3734.0000000000005</v>
      </c>
      <c r="J66" s="16">
        <v>0</v>
      </c>
      <c r="K66" s="16">
        <v>14</v>
      </c>
      <c r="L66" s="16">
        <v>14</v>
      </c>
    </row>
    <row r="67" spans="1:12">
      <c r="A67" s="32">
        <v>44075</v>
      </c>
      <c r="B67" s="16">
        <v>7019.5</v>
      </c>
      <c r="C67" s="16">
        <v>0</v>
      </c>
      <c r="D67" s="16">
        <v>6068216</v>
      </c>
      <c r="E67" s="16">
        <v>514283</v>
      </c>
      <c r="F67" s="16">
        <v>0</v>
      </c>
      <c r="G67" s="16">
        <v>0</v>
      </c>
      <c r="H67" s="16">
        <v>6123</v>
      </c>
      <c r="I67" s="16">
        <v>4380</v>
      </c>
      <c r="J67" s="16">
        <v>0</v>
      </c>
      <c r="K67" s="16">
        <v>14</v>
      </c>
      <c r="L67" s="16">
        <v>14</v>
      </c>
    </row>
    <row r="68" spans="1:12">
      <c r="A68" s="32">
        <v>44082</v>
      </c>
      <c r="B68" s="16">
        <v>6238</v>
      </c>
      <c r="C68" s="16">
        <v>0</v>
      </c>
      <c r="D68" s="16">
        <v>4397678</v>
      </c>
      <c r="E68" s="16">
        <v>404107.99999999994</v>
      </c>
      <c r="F68" s="16">
        <v>0</v>
      </c>
      <c r="G68" s="16">
        <v>0</v>
      </c>
      <c r="H68" s="16">
        <v>5438</v>
      </c>
      <c r="I68" s="16">
        <v>3132.0000000000005</v>
      </c>
      <c r="J68" s="16">
        <v>0</v>
      </c>
      <c r="K68" s="16">
        <v>14</v>
      </c>
      <c r="L68" s="16">
        <v>14</v>
      </c>
    </row>
    <row r="69" spans="1:12">
      <c r="A69" s="32">
        <v>44089</v>
      </c>
      <c r="B69" s="16">
        <v>5588.5</v>
      </c>
      <c r="C69" s="16">
        <v>0</v>
      </c>
      <c r="D69" s="16">
        <v>3185716.0000000005</v>
      </c>
      <c r="E69" s="16">
        <v>353639.00000000006</v>
      </c>
      <c r="F69" s="16">
        <v>0</v>
      </c>
      <c r="G69" s="16">
        <v>0</v>
      </c>
      <c r="H69" s="16">
        <v>5218</v>
      </c>
      <c r="I69" s="16">
        <v>4431.9999999999991</v>
      </c>
      <c r="J69" s="16">
        <v>0</v>
      </c>
      <c r="K69" s="16">
        <v>14</v>
      </c>
      <c r="L69" s="16">
        <v>14</v>
      </c>
    </row>
    <row r="70" spans="1:12">
      <c r="A70" s="32">
        <v>44096</v>
      </c>
      <c r="B70" s="16">
        <v>5348.5</v>
      </c>
      <c r="C70" s="16">
        <v>0</v>
      </c>
      <c r="D70" s="16">
        <v>3692850</v>
      </c>
      <c r="E70" s="16">
        <v>368084</v>
      </c>
      <c r="F70" s="16">
        <v>0</v>
      </c>
      <c r="G70" s="16">
        <v>0</v>
      </c>
      <c r="H70" s="16">
        <v>5055</v>
      </c>
      <c r="I70" s="16">
        <v>4060.9999999999991</v>
      </c>
      <c r="J70" s="16">
        <v>0</v>
      </c>
      <c r="K70" s="16">
        <v>14</v>
      </c>
      <c r="L70" s="16">
        <v>14</v>
      </c>
    </row>
    <row r="71" spans="1:12">
      <c r="A71" s="32">
        <v>44103</v>
      </c>
      <c r="B71" s="16">
        <v>5435.5</v>
      </c>
      <c r="C71" s="16">
        <v>0</v>
      </c>
      <c r="D71" s="16">
        <v>5198383</v>
      </c>
      <c r="E71" s="16">
        <v>293463</v>
      </c>
      <c r="F71" s="16">
        <v>0</v>
      </c>
      <c r="G71" s="16">
        <v>0</v>
      </c>
      <c r="H71" s="16">
        <v>4771</v>
      </c>
      <c r="I71" s="16">
        <v>4073.0000000000009</v>
      </c>
      <c r="J71" s="16">
        <v>0</v>
      </c>
      <c r="K71" s="16">
        <v>14</v>
      </c>
      <c r="L71" s="16">
        <v>14</v>
      </c>
    </row>
    <row r="72" spans="1:12">
      <c r="A72" s="32">
        <v>44110</v>
      </c>
      <c r="B72" s="16">
        <v>5316</v>
      </c>
      <c r="C72" s="16">
        <v>0</v>
      </c>
      <c r="D72" s="16">
        <v>3367451</v>
      </c>
      <c r="E72" s="16">
        <v>251179</v>
      </c>
      <c r="F72" s="16">
        <v>0</v>
      </c>
      <c r="G72" s="16">
        <v>0</v>
      </c>
      <c r="H72" s="16">
        <v>4605</v>
      </c>
      <c r="I72" s="16">
        <v>3419.9999999999995</v>
      </c>
      <c r="J72" s="16">
        <v>0</v>
      </c>
      <c r="K72" s="16">
        <v>14</v>
      </c>
      <c r="L72" s="16">
        <v>14</v>
      </c>
    </row>
    <row r="73" spans="1:12">
      <c r="A73" s="32">
        <v>44117</v>
      </c>
      <c r="B73" s="16">
        <v>4929</v>
      </c>
      <c r="C73" s="16">
        <v>295385.00000000006</v>
      </c>
      <c r="D73" s="16">
        <v>3413153.0000000005</v>
      </c>
      <c r="E73" s="16">
        <v>392013.00000000006</v>
      </c>
      <c r="F73" s="16">
        <v>0</v>
      </c>
      <c r="G73" s="16">
        <v>0</v>
      </c>
      <c r="H73" s="16">
        <v>4738</v>
      </c>
      <c r="I73" s="16">
        <v>6024</v>
      </c>
      <c r="J73" s="16">
        <v>0</v>
      </c>
      <c r="K73" s="16">
        <v>14</v>
      </c>
      <c r="L73" s="16">
        <v>14</v>
      </c>
    </row>
    <row r="74" spans="1:12">
      <c r="A74" s="32">
        <v>44124</v>
      </c>
      <c r="B74" s="16">
        <v>5096</v>
      </c>
      <c r="C74" s="16">
        <v>483</v>
      </c>
      <c r="D74" s="16">
        <v>2669548</v>
      </c>
      <c r="E74" s="16">
        <v>417504</v>
      </c>
      <c r="F74" s="16">
        <v>0</v>
      </c>
      <c r="G74" s="16">
        <v>0</v>
      </c>
      <c r="H74" s="16">
        <v>4768</v>
      </c>
      <c r="I74" s="16">
        <v>7600.0000000000018</v>
      </c>
      <c r="J74" s="16">
        <v>1</v>
      </c>
      <c r="K74" s="16">
        <v>14</v>
      </c>
      <c r="L74" s="16">
        <v>14</v>
      </c>
    </row>
    <row r="75" spans="1:12">
      <c r="A75" s="32">
        <v>44131</v>
      </c>
      <c r="B75" s="16">
        <v>5203.5</v>
      </c>
      <c r="C75" s="16">
        <v>33039.000000000007</v>
      </c>
      <c r="D75" s="16">
        <v>2587070</v>
      </c>
      <c r="E75" s="16">
        <v>359884.99999999994</v>
      </c>
      <c r="F75" s="16">
        <v>0</v>
      </c>
      <c r="G75" s="16">
        <v>0</v>
      </c>
      <c r="H75" s="16">
        <v>4934</v>
      </c>
      <c r="I75" s="16">
        <v>6024</v>
      </c>
      <c r="J75" s="16">
        <v>4</v>
      </c>
      <c r="K75" s="16">
        <v>14</v>
      </c>
      <c r="L75" s="16">
        <v>14</v>
      </c>
    </row>
    <row r="76" spans="1:12">
      <c r="A76" s="32">
        <v>44138</v>
      </c>
      <c r="B76" s="16">
        <v>4466.5</v>
      </c>
      <c r="C76" s="16">
        <v>3449.9999999999995</v>
      </c>
      <c r="D76" s="16">
        <v>2831557</v>
      </c>
      <c r="E76" s="16">
        <v>320285.99999999994</v>
      </c>
      <c r="F76" s="16">
        <v>0</v>
      </c>
      <c r="G76" s="16">
        <v>0</v>
      </c>
      <c r="H76" s="16">
        <v>4273</v>
      </c>
      <c r="I76" s="16">
        <v>3745</v>
      </c>
      <c r="J76" s="16">
        <v>0</v>
      </c>
      <c r="K76" s="16">
        <v>14</v>
      </c>
      <c r="L76" s="16">
        <v>14</v>
      </c>
    </row>
    <row r="77" spans="1:12">
      <c r="A77" s="32">
        <v>44145</v>
      </c>
      <c r="B77" s="16">
        <v>4535</v>
      </c>
      <c r="C77" s="16">
        <v>0</v>
      </c>
      <c r="D77" s="16">
        <v>3859643</v>
      </c>
      <c r="E77" s="16">
        <v>501504</v>
      </c>
      <c r="F77" s="16">
        <v>0</v>
      </c>
      <c r="G77" s="16">
        <v>0</v>
      </c>
      <c r="H77" s="16">
        <v>5179</v>
      </c>
      <c r="I77" s="16">
        <v>4939</v>
      </c>
      <c r="J77" s="16">
        <v>0</v>
      </c>
      <c r="K77" s="16">
        <v>14</v>
      </c>
      <c r="L77" s="16">
        <v>14</v>
      </c>
    </row>
    <row r="78" spans="1:12">
      <c r="A78" s="32">
        <v>44152</v>
      </c>
      <c r="B78" s="16">
        <v>5530.5</v>
      </c>
      <c r="C78" s="16">
        <v>0</v>
      </c>
      <c r="D78" s="16">
        <v>3430554.9999999995</v>
      </c>
      <c r="E78" s="16">
        <v>461413.99999999988</v>
      </c>
      <c r="F78" s="16">
        <v>0</v>
      </c>
      <c r="G78" s="16">
        <v>0</v>
      </c>
      <c r="H78" s="16">
        <v>5350</v>
      </c>
      <c r="I78" s="16">
        <v>4629</v>
      </c>
      <c r="J78" s="16">
        <v>0</v>
      </c>
      <c r="K78" s="16">
        <v>14</v>
      </c>
      <c r="L78" s="16">
        <v>14</v>
      </c>
    </row>
    <row r="79" spans="1:12">
      <c r="A79" s="32">
        <v>44159</v>
      </c>
      <c r="B79" s="16">
        <v>6179</v>
      </c>
      <c r="C79" s="16">
        <v>235210.00000000003</v>
      </c>
      <c r="D79" s="16">
        <v>4101733.9999999995</v>
      </c>
      <c r="E79" s="16">
        <v>281134.99999999994</v>
      </c>
      <c r="F79" s="16">
        <v>0</v>
      </c>
      <c r="G79" s="16">
        <v>0</v>
      </c>
      <c r="H79" s="16">
        <v>5427</v>
      </c>
      <c r="I79" s="16">
        <v>3347.0000000000005</v>
      </c>
      <c r="J79" s="16">
        <v>0</v>
      </c>
      <c r="K79" s="16">
        <v>14</v>
      </c>
      <c r="L79" s="16">
        <v>14</v>
      </c>
    </row>
    <row r="80" spans="1:12">
      <c r="A80" s="32">
        <v>44166</v>
      </c>
      <c r="B80" s="16">
        <v>5193.5</v>
      </c>
      <c r="C80" s="16">
        <v>96397</v>
      </c>
      <c r="D80" s="16">
        <v>2246118</v>
      </c>
      <c r="E80" s="16">
        <v>345669.00000000006</v>
      </c>
      <c r="F80" s="16">
        <v>0</v>
      </c>
      <c r="G80" s="16">
        <v>0</v>
      </c>
      <c r="H80" s="16">
        <v>4438</v>
      </c>
      <c r="I80" s="16">
        <v>3571.0000000000005</v>
      </c>
      <c r="J80" s="16">
        <v>0</v>
      </c>
      <c r="K80" s="16">
        <v>14</v>
      </c>
      <c r="L80" s="16">
        <v>14</v>
      </c>
    </row>
    <row r="81" spans="1:12">
      <c r="A81" s="32">
        <v>44173</v>
      </c>
      <c r="B81" s="16">
        <v>4519</v>
      </c>
      <c r="C81" s="16">
        <v>0</v>
      </c>
      <c r="D81" s="16">
        <v>1429052</v>
      </c>
      <c r="E81" s="16">
        <v>371592</v>
      </c>
      <c r="F81" s="16">
        <v>0</v>
      </c>
      <c r="G81" s="16">
        <v>0</v>
      </c>
      <c r="H81" s="16">
        <v>4974</v>
      </c>
      <c r="I81" s="16">
        <v>3341</v>
      </c>
      <c r="J81" s="16">
        <v>0</v>
      </c>
      <c r="K81" s="16">
        <v>14</v>
      </c>
      <c r="L81" s="16">
        <v>14</v>
      </c>
    </row>
    <row r="82" spans="1:12">
      <c r="A82" s="32">
        <v>44180</v>
      </c>
      <c r="B82" s="16">
        <v>5715.5</v>
      </c>
      <c r="C82" s="16">
        <v>0</v>
      </c>
      <c r="D82" s="16">
        <v>1675351</v>
      </c>
      <c r="E82" s="16">
        <v>242448.99999999997</v>
      </c>
      <c r="F82" s="16">
        <v>0</v>
      </c>
      <c r="G82" s="16">
        <v>0</v>
      </c>
      <c r="H82" s="16">
        <v>5397</v>
      </c>
      <c r="I82" s="16">
        <v>9759.9999999999982</v>
      </c>
      <c r="J82" s="16">
        <v>0</v>
      </c>
      <c r="K82" s="16">
        <v>14</v>
      </c>
      <c r="L82" s="16">
        <v>25.428571428571423</v>
      </c>
    </row>
    <row r="83" spans="1:12">
      <c r="A83" s="32">
        <v>44187</v>
      </c>
      <c r="B83" s="16">
        <v>8015.5</v>
      </c>
      <c r="C83" s="16">
        <v>0</v>
      </c>
      <c r="D83" s="16">
        <v>5332382.0000000009</v>
      </c>
      <c r="E83" s="16">
        <v>225606.99999999997</v>
      </c>
      <c r="F83" s="16">
        <v>0</v>
      </c>
      <c r="G83" s="16">
        <v>0</v>
      </c>
      <c r="H83" s="16">
        <v>8338</v>
      </c>
      <c r="I83" s="16">
        <v>29764.999999999993</v>
      </c>
      <c r="J83" s="16">
        <v>5</v>
      </c>
      <c r="K83" s="16">
        <v>14</v>
      </c>
      <c r="L83" s="16">
        <v>30</v>
      </c>
    </row>
    <row r="84" spans="1:12">
      <c r="A84" s="32">
        <v>44194</v>
      </c>
      <c r="B84" s="16">
        <v>8470.5</v>
      </c>
      <c r="C84" s="16">
        <v>0</v>
      </c>
      <c r="D84" s="16">
        <v>8051351</v>
      </c>
      <c r="E84" s="16">
        <v>364550.99999999994</v>
      </c>
      <c r="F84" s="16">
        <v>0</v>
      </c>
      <c r="G84" s="16">
        <v>0</v>
      </c>
      <c r="H84" s="16">
        <v>5903</v>
      </c>
      <c r="I84" s="16">
        <v>6836.9999999999991</v>
      </c>
      <c r="J84" s="16">
        <v>7</v>
      </c>
      <c r="K84" s="16">
        <v>14</v>
      </c>
      <c r="L84" s="16">
        <v>30</v>
      </c>
    </row>
    <row r="85" spans="1:12">
      <c r="A85" s="32">
        <v>44201</v>
      </c>
      <c r="B85" s="16">
        <v>7421.5</v>
      </c>
      <c r="C85" s="16">
        <v>0</v>
      </c>
      <c r="D85" s="16">
        <v>9536401</v>
      </c>
      <c r="E85" s="16">
        <v>401841.00000000006</v>
      </c>
      <c r="F85" s="16">
        <v>0</v>
      </c>
      <c r="G85" s="16">
        <v>0</v>
      </c>
      <c r="H85" s="16">
        <v>6519</v>
      </c>
      <c r="I85" s="16">
        <v>3951.9999999999995</v>
      </c>
      <c r="J85" s="16">
        <v>7</v>
      </c>
      <c r="K85" s="16">
        <v>14</v>
      </c>
      <c r="L85" s="16">
        <v>30</v>
      </c>
    </row>
    <row r="86" spans="1:12">
      <c r="A86" s="32">
        <v>44208</v>
      </c>
      <c r="B86" s="16">
        <v>7190.5</v>
      </c>
      <c r="C86" s="16">
        <v>0</v>
      </c>
      <c r="D86" s="16">
        <v>6293242</v>
      </c>
      <c r="E86" s="16">
        <v>403844</v>
      </c>
      <c r="F86" s="16">
        <v>0</v>
      </c>
      <c r="G86" s="16">
        <v>18</v>
      </c>
      <c r="H86" s="16">
        <v>6144</v>
      </c>
      <c r="I86" s="16">
        <v>3871</v>
      </c>
      <c r="J86" s="16">
        <v>0</v>
      </c>
      <c r="K86" s="16">
        <v>14</v>
      </c>
      <c r="L86" s="16">
        <v>30</v>
      </c>
    </row>
    <row r="87" spans="1:12">
      <c r="A87" s="32">
        <v>44215</v>
      </c>
      <c r="B87" s="16">
        <v>6684</v>
      </c>
      <c r="C87" s="16">
        <v>0</v>
      </c>
      <c r="D87" s="16">
        <v>6657754.9999999991</v>
      </c>
      <c r="E87" s="16">
        <v>379484.99999999994</v>
      </c>
      <c r="F87" s="16">
        <v>0</v>
      </c>
      <c r="G87" s="16">
        <v>0</v>
      </c>
      <c r="H87" s="16">
        <v>6238</v>
      </c>
      <c r="I87" s="16">
        <v>4396.9999999999991</v>
      </c>
      <c r="J87" s="16">
        <v>0</v>
      </c>
      <c r="K87" s="16">
        <v>14</v>
      </c>
      <c r="L87" s="16">
        <v>30</v>
      </c>
    </row>
    <row r="88" spans="1:12">
      <c r="A88" s="32">
        <v>44222</v>
      </c>
      <c r="B88" s="16">
        <v>6259</v>
      </c>
      <c r="C88" s="16">
        <v>67723.000000000015</v>
      </c>
      <c r="D88" s="16">
        <v>4400266</v>
      </c>
      <c r="E88" s="16">
        <v>328825</v>
      </c>
      <c r="F88" s="16">
        <v>0</v>
      </c>
      <c r="G88" s="16">
        <v>0</v>
      </c>
      <c r="H88" s="16">
        <v>5389</v>
      </c>
      <c r="I88" s="16">
        <v>3922</v>
      </c>
      <c r="J88" s="16">
        <v>0</v>
      </c>
      <c r="K88" s="16">
        <v>14</v>
      </c>
      <c r="L88" s="16">
        <v>30</v>
      </c>
    </row>
    <row r="89" spans="1:12">
      <c r="A89" s="32">
        <v>44229</v>
      </c>
      <c r="B89" s="16">
        <v>6300.5</v>
      </c>
      <c r="C89" s="16">
        <v>526555.99999999988</v>
      </c>
      <c r="D89" s="16">
        <v>3952303</v>
      </c>
      <c r="E89" s="16">
        <v>353797</v>
      </c>
      <c r="F89" s="16">
        <v>0</v>
      </c>
      <c r="G89" s="16">
        <v>0</v>
      </c>
      <c r="H89" s="16">
        <v>5331</v>
      </c>
      <c r="I89" s="16">
        <v>3281.9999999999995</v>
      </c>
      <c r="J89" s="16">
        <v>0</v>
      </c>
      <c r="K89" s="16">
        <v>14</v>
      </c>
      <c r="L89" s="16">
        <v>23.142857142857142</v>
      </c>
    </row>
    <row r="90" spans="1:12">
      <c r="A90" s="32">
        <v>44236</v>
      </c>
      <c r="B90" s="16">
        <v>6401</v>
      </c>
      <c r="C90" s="16">
        <v>239966.00000000006</v>
      </c>
      <c r="D90" s="16">
        <v>1553495</v>
      </c>
      <c r="E90" s="16">
        <v>298050</v>
      </c>
      <c r="F90" s="16">
        <v>0</v>
      </c>
      <c r="G90" s="16">
        <v>0</v>
      </c>
      <c r="H90" s="16">
        <v>5234</v>
      </c>
      <c r="I90" s="16">
        <v>3454.9999999999995</v>
      </c>
      <c r="J90" s="16">
        <v>0</v>
      </c>
      <c r="K90" s="16">
        <v>14</v>
      </c>
      <c r="L90" s="16">
        <v>14</v>
      </c>
    </row>
    <row r="91" spans="1:12">
      <c r="A91" s="32">
        <v>44243</v>
      </c>
      <c r="B91" s="16">
        <v>6067</v>
      </c>
      <c r="C91" s="16">
        <v>239470.99999999994</v>
      </c>
      <c r="D91" s="16">
        <v>2093310</v>
      </c>
      <c r="E91" s="16">
        <v>278154</v>
      </c>
      <c r="F91" s="16">
        <v>952</v>
      </c>
      <c r="G91" s="16">
        <v>0</v>
      </c>
      <c r="H91" s="16">
        <v>5210</v>
      </c>
      <c r="I91" s="16">
        <v>3195.0000000000005</v>
      </c>
      <c r="J91" s="16">
        <v>0</v>
      </c>
      <c r="K91" s="16">
        <v>14</v>
      </c>
      <c r="L91" s="16">
        <v>14</v>
      </c>
    </row>
    <row r="92" spans="1:12">
      <c r="A92" s="32">
        <v>44250</v>
      </c>
      <c r="B92" s="16">
        <v>5628</v>
      </c>
      <c r="C92" s="16">
        <v>187211.00000000003</v>
      </c>
      <c r="D92" s="16">
        <v>3140858</v>
      </c>
      <c r="E92" s="16">
        <v>210852</v>
      </c>
      <c r="F92" s="16">
        <v>1085</v>
      </c>
      <c r="G92" s="16">
        <v>0</v>
      </c>
      <c r="H92" s="16">
        <v>4864</v>
      </c>
      <c r="I92" s="16">
        <v>3577</v>
      </c>
      <c r="J92" s="16">
        <v>1</v>
      </c>
      <c r="K92" s="16">
        <v>14</v>
      </c>
      <c r="L92" s="16">
        <v>14</v>
      </c>
    </row>
    <row r="93" spans="1:12">
      <c r="A93" s="32">
        <v>44257</v>
      </c>
      <c r="B93" s="16">
        <v>5513.5</v>
      </c>
      <c r="C93" s="16">
        <v>0</v>
      </c>
      <c r="D93" s="16">
        <v>4223775</v>
      </c>
      <c r="E93" s="16">
        <v>290573</v>
      </c>
      <c r="F93" s="16">
        <v>917.00000000000023</v>
      </c>
      <c r="G93" s="16">
        <v>0</v>
      </c>
      <c r="H93" s="16">
        <v>4710</v>
      </c>
      <c r="I93" s="16">
        <v>3349.0000000000005</v>
      </c>
      <c r="J93" s="16">
        <v>4</v>
      </c>
      <c r="K93" s="16">
        <v>14</v>
      </c>
      <c r="L93" s="16">
        <v>14</v>
      </c>
    </row>
    <row r="94" spans="1:12">
      <c r="A94" s="32">
        <v>44264</v>
      </c>
      <c r="B94" s="16">
        <v>5660.5</v>
      </c>
      <c r="C94" s="16">
        <v>53902.000000000007</v>
      </c>
      <c r="D94" s="16">
        <v>4048315</v>
      </c>
      <c r="E94" s="16">
        <v>326755.00000000006</v>
      </c>
      <c r="F94" s="16">
        <v>0</v>
      </c>
      <c r="G94" s="16">
        <v>0</v>
      </c>
      <c r="H94" s="16">
        <v>4673</v>
      </c>
      <c r="I94" s="16">
        <v>3510.0000000000005</v>
      </c>
      <c r="J94" s="16">
        <v>0</v>
      </c>
      <c r="K94" s="16">
        <v>14</v>
      </c>
      <c r="L94" s="16">
        <v>14</v>
      </c>
    </row>
    <row r="95" spans="1:12">
      <c r="A95" s="32">
        <v>44271</v>
      </c>
      <c r="B95" s="16">
        <v>5190</v>
      </c>
      <c r="C95" s="16">
        <v>36288.999999999993</v>
      </c>
      <c r="D95" s="16">
        <v>2331651.0000000005</v>
      </c>
      <c r="E95" s="16">
        <v>352118</v>
      </c>
      <c r="F95" s="16">
        <v>0</v>
      </c>
      <c r="G95" s="16">
        <v>15.999999999999996</v>
      </c>
      <c r="H95" s="16">
        <v>4247</v>
      </c>
      <c r="I95" s="16">
        <v>2616.9999999999995</v>
      </c>
      <c r="J95" s="16">
        <v>0</v>
      </c>
      <c r="K95" s="16">
        <v>14</v>
      </c>
      <c r="L95" s="16">
        <v>14</v>
      </c>
    </row>
    <row r="96" spans="1:12">
      <c r="A96" s="32">
        <v>44278</v>
      </c>
      <c r="B96" s="16">
        <v>4625.5</v>
      </c>
      <c r="C96" s="16">
        <v>0</v>
      </c>
      <c r="D96" s="16">
        <v>1948637</v>
      </c>
      <c r="E96" s="16">
        <v>383035.00000000006</v>
      </c>
      <c r="F96" s="16">
        <v>0</v>
      </c>
      <c r="G96" s="16">
        <v>0</v>
      </c>
      <c r="H96" s="16">
        <v>3977</v>
      </c>
      <c r="I96" s="16">
        <v>3421</v>
      </c>
      <c r="J96" s="16">
        <v>0</v>
      </c>
      <c r="K96" s="16">
        <v>14</v>
      </c>
      <c r="L96" s="16">
        <v>14</v>
      </c>
    </row>
    <row r="97" spans="1:12">
      <c r="A97" s="32">
        <v>44285</v>
      </c>
      <c r="B97" s="16">
        <v>4886</v>
      </c>
      <c r="C97" s="16">
        <v>0</v>
      </c>
      <c r="D97" s="16">
        <v>2061975</v>
      </c>
      <c r="E97" s="16">
        <v>367028.99999999994</v>
      </c>
      <c r="F97" s="16">
        <v>0</v>
      </c>
      <c r="G97" s="16">
        <v>0</v>
      </c>
      <c r="H97" s="16">
        <v>3581</v>
      </c>
      <c r="I97" s="16">
        <v>3786.0000000000009</v>
      </c>
      <c r="J97" s="16">
        <v>0</v>
      </c>
      <c r="K97" s="16">
        <v>14</v>
      </c>
      <c r="L97" s="16">
        <v>14</v>
      </c>
    </row>
    <row r="98" spans="1:12">
      <c r="A98" s="32">
        <v>44292</v>
      </c>
      <c r="B98" s="16">
        <v>5269</v>
      </c>
      <c r="C98" s="16">
        <v>0</v>
      </c>
      <c r="D98" s="16">
        <v>3499617.9999999995</v>
      </c>
      <c r="E98" s="16">
        <v>387123.00000000006</v>
      </c>
      <c r="F98" s="16">
        <v>1232</v>
      </c>
      <c r="G98" s="16">
        <v>11</v>
      </c>
      <c r="H98" s="16">
        <v>4184</v>
      </c>
      <c r="I98" s="16">
        <v>1988</v>
      </c>
      <c r="J98" s="16">
        <v>4</v>
      </c>
      <c r="K98" s="16">
        <v>14</v>
      </c>
      <c r="L98" s="16">
        <v>14</v>
      </c>
    </row>
    <row r="99" spans="1:12">
      <c r="A99" s="32">
        <v>44299</v>
      </c>
      <c r="B99" s="16">
        <v>4970</v>
      </c>
      <c r="C99" s="16">
        <v>0</v>
      </c>
      <c r="D99" s="16">
        <v>1977380</v>
      </c>
      <c r="E99" s="16">
        <v>336459.99999999994</v>
      </c>
      <c r="F99" s="16">
        <v>1085</v>
      </c>
      <c r="G99" s="16">
        <v>0</v>
      </c>
      <c r="H99" s="16">
        <v>4071</v>
      </c>
      <c r="I99" s="16">
        <v>1917</v>
      </c>
      <c r="J99" s="16">
        <v>0</v>
      </c>
      <c r="K99" s="16">
        <v>14</v>
      </c>
      <c r="L99" s="16">
        <v>14</v>
      </c>
    </row>
    <row r="100" spans="1:12">
      <c r="A100" s="32">
        <v>44306</v>
      </c>
      <c r="B100" s="16">
        <v>4692.5</v>
      </c>
      <c r="C100" s="16">
        <v>309008.99999999994</v>
      </c>
      <c r="D100" s="16">
        <v>2469271.0000000005</v>
      </c>
      <c r="E100" s="16">
        <v>333356.00000000006</v>
      </c>
      <c r="F100" s="16">
        <v>1176</v>
      </c>
      <c r="G100" s="16">
        <v>0</v>
      </c>
      <c r="H100" s="16">
        <v>4631</v>
      </c>
      <c r="I100" s="16">
        <v>1772.9999999999998</v>
      </c>
      <c r="J100" s="16">
        <v>0</v>
      </c>
      <c r="K100" s="16">
        <v>14</v>
      </c>
      <c r="L100" s="16">
        <v>14</v>
      </c>
    </row>
    <row r="101" spans="1:12">
      <c r="A101" s="32">
        <v>44313</v>
      </c>
      <c r="B101" s="16">
        <v>4545</v>
      </c>
      <c r="C101" s="16">
        <v>0</v>
      </c>
      <c r="D101" s="16">
        <v>1639001.9999999998</v>
      </c>
      <c r="E101" s="16">
        <v>311775.00000000006</v>
      </c>
      <c r="F101" s="16">
        <v>0</v>
      </c>
      <c r="G101" s="16">
        <v>0</v>
      </c>
      <c r="H101" s="16">
        <v>4624</v>
      </c>
      <c r="I101" s="16">
        <v>1791</v>
      </c>
      <c r="J101" s="16">
        <v>0</v>
      </c>
      <c r="K101" s="16">
        <v>14</v>
      </c>
      <c r="L101" s="16">
        <v>14</v>
      </c>
    </row>
    <row r="102" spans="1:12">
      <c r="A102" s="32">
        <v>44320</v>
      </c>
      <c r="B102" s="16">
        <v>4511</v>
      </c>
      <c r="C102" s="16">
        <v>0</v>
      </c>
      <c r="D102" s="16">
        <v>2806457</v>
      </c>
      <c r="E102" s="16">
        <v>299950</v>
      </c>
      <c r="F102" s="16">
        <v>63</v>
      </c>
      <c r="G102" s="16">
        <v>0</v>
      </c>
      <c r="H102" s="16">
        <v>4964</v>
      </c>
      <c r="I102" s="16">
        <v>1617</v>
      </c>
      <c r="J102" s="16">
        <v>0</v>
      </c>
      <c r="K102" s="16">
        <v>14</v>
      </c>
      <c r="L102" s="16">
        <v>14</v>
      </c>
    </row>
    <row r="103" spans="1:12">
      <c r="A103" s="32">
        <v>44327</v>
      </c>
      <c r="B103" s="16">
        <v>4610.5</v>
      </c>
      <c r="C103" s="16">
        <v>0</v>
      </c>
      <c r="D103" s="16">
        <v>3658934.0000000005</v>
      </c>
      <c r="E103" s="16">
        <v>281190</v>
      </c>
      <c r="F103" s="16">
        <v>203</v>
      </c>
      <c r="G103" s="16">
        <v>0</v>
      </c>
      <c r="H103" s="16">
        <v>3937</v>
      </c>
      <c r="I103" s="16">
        <v>1440.0000000000002</v>
      </c>
      <c r="J103" s="16">
        <v>0</v>
      </c>
      <c r="K103" s="16">
        <v>14</v>
      </c>
      <c r="L103" s="16">
        <v>14</v>
      </c>
    </row>
    <row r="104" spans="1:12">
      <c r="A104" s="32">
        <v>44334</v>
      </c>
      <c r="B104" s="16">
        <v>4816.5</v>
      </c>
      <c r="C104" s="16">
        <v>0</v>
      </c>
      <c r="D104" s="16">
        <v>3304492</v>
      </c>
      <c r="E104" s="16">
        <v>334226</v>
      </c>
      <c r="F104" s="16">
        <v>35</v>
      </c>
      <c r="G104" s="16">
        <v>19.000000000000004</v>
      </c>
      <c r="H104" s="16">
        <v>4148</v>
      </c>
      <c r="I104" s="16">
        <v>1542.9999999999998</v>
      </c>
      <c r="J104" s="16">
        <v>0</v>
      </c>
      <c r="K104" s="16">
        <v>14</v>
      </c>
      <c r="L104" s="16">
        <v>30</v>
      </c>
    </row>
    <row r="105" spans="1:12">
      <c r="A105" s="32">
        <v>44341</v>
      </c>
      <c r="B105" s="16">
        <v>4964</v>
      </c>
      <c r="C105" s="16">
        <v>0</v>
      </c>
      <c r="D105" s="16">
        <v>3307819</v>
      </c>
      <c r="E105" s="16">
        <v>284148</v>
      </c>
      <c r="F105" s="16">
        <v>1036</v>
      </c>
      <c r="G105" s="16">
        <v>0</v>
      </c>
      <c r="H105" s="16">
        <v>4354</v>
      </c>
      <c r="I105" s="16">
        <v>2787.0000000000005</v>
      </c>
      <c r="J105" s="16">
        <v>0</v>
      </c>
      <c r="K105" s="16">
        <v>14</v>
      </c>
      <c r="L105" s="16">
        <v>30</v>
      </c>
    </row>
    <row r="106" spans="1:12">
      <c r="A106" s="32">
        <v>44348</v>
      </c>
      <c r="B106" s="16">
        <v>5557</v>
      </c>
      <c r="C106" s="16">
        <v>0</v>
      </c>
      <c r="D106" s="16">
        <v>4848550</v>
      </c>
      <c r="E106" s="16">
        <v>255181.99999999997</v>
      </c>
      <c r="F106" s="16">
        <v>931</v>
      </c>
      <c r="G106" s="16">
        <v>0</v>
      </c>
      <c r="H106" s="16">
        <v>4486</v>
      </c>
      <c r="I106" s="16">
        <v>6351.0000000000009</v>
      </c>
      <c r="J106" s="16">
        <v>1</v>
      </c>
      <c r="K106" s="16">
        <v>27.714285714285719</v>
      </c>
      <c r="L106" s="16">
        <v>30</v>
      </c>
    </row>
    <row r="107" spans="1:12">
      <c r="A107" s="32">
        <v>44355</v>
      </c>
      <c r="B107" s="16">
        <v>6482</v>
      </c>
      <c r="C107" s="16">
        <v>0</v>
      </c>
      <c r="D107" s="16">
        <v>5458484</v>
      </c>
      <c r="E107" s="16">
        <v>288503</v>
      </c>
      <c r="F107" s="16">
        <v>1652.0000000000002</v>
      </c>
      <c r="G107" s="16">
        <v>11.999999999999998</v>
      </c>
      <c r="H107" s="16">
        <v>4490</v>
      </c>
      <c r="I107" s="16">
        <v>9429</v>
      </c>
      <c r="J107" s="16">
        <v>7</v>
      </c>
      <c r="K107" s="16">
        <v>30</v>
      </c>
      <c r="L107" s="16">
        <v>30</v>
      </c>
    </row>
    <row r="108" spans="1:12">
      <c r="A108" s="32">
        <v>44362</v>
      </c>
      <c r="B108" s="16">
        <v>7316</v>
      </c>
      <c r="C108" s="16">
        <v>0</v>
      </c>
      <c r="D108" s="16">
        <v>6357119.0000000009</v>
      </c>
      <c r="E108" s="16">
        <v>253554.99999999994</v>
      </c>
      <c r="F108" s="16">
        <v>231</v>
      </c>
      <c r="G108" s="16">
        <v>0</v>
      </c>
      <c r="H108" s="16">
        <v>4700</v>
      </c>
      <c r="I108" s="16">
        <v>9332</v>
      </c>
      <c r="J108" s="16">
        <v>7</v>
      </c>
      <c r="K108" s="16">
        <v>30</v>
      </c>
      <c r="L108" s="16">
        <v>30</v>
      </c>
    </row>
    <row r="109" spans="1:12">
      <c r="A109" s="32">
        <v>44369</v>
      </c>
      <c r="B109" s="16">
        <v>7788</v>
      </c>
      <c r="C109" s="16">
        <v>0</v>
      </c>
      <c r="D109" s="16">
        <v>6518173</v>
      </c>
      <c r="E109" s="16">
        <v>241372</v>
      </c>
      <c r="F109" s="16">
        <v>167.99999999999997</v>
      </c>
      <c r="G109" s="16">
        <v>0</v>
      </c>
      <c r="H109" s="16">
        <v>4994</v>
      </c>
      <c r="I109" s="16">
        <v>20557</v>
      </c>
      <c r="J109" s="16">
        <v>7</v>
      </c>
      <c r="K109" s="16">
        <v>30</v>
      </c>
      <c r="L109" s="16">
        <v>30</v>
      </c>
    </row>
    <row r="110" spans="1:12">
      <c r="A110" s="32">
        <v>44376</v>
      </c>
      <c r="B110" s="16">
        <v>8943</v>
      </c>
      <c r="C110" s="16">
        <v>70547.999999999985</v>
      </c>
      <c r="D110" s="16">
        <v>8244001</v>
      </c>
      <c r="E110" s="16">
        <v>344141.99999999994</v>
      </c>
      <c r="F110" s="16">
        <v>41.999999999999993</v>
      </c>
      <c r="G110" s="16">
        <v>697.99999999999989</v>
      </c>
      <c r="H110" s="16">
        <v>6100</v>
      </c>
      <c r="I110" s="16">
        <v>31100.000000000007</v>
      </c>
      <c r="J110" s="16">
        <v>7</v>
      </c>
      <c r="K110" s="16">
        <v>30</v>
      </c>
      <c r="L110" s="16">
        <v>30</v>
      </c>
    </row>
    <row r="111" spans="1:12">
      <c r="A111" s="32">
        <v>44383</v>
      </c>
      <c r="B111" s="16">
        <v>10163.5</v>
      </c>
      <c r="C111" s="16">
        <v>73613</v>
      </c>
      <c r="D111" s="16">
        <v>8323306</v>
      </c>
      <c r="E111" s="16">
        <v>403872.99999999994</v>
      </c>
      <c r="F111" s="16">
        <v>27.999999999999993</v>
      </c>
      <c r="G111" s="16">
        <v>353.00000000000006</v>
      </c>
      <c r="H111" s="16">
        <v>6005</v>
      </c>
      <c r="I111" s="16">
        <v>30422</v>
      </c>
      <c r="J111" s="16">
        <v>7</v>
      </c>
      <c r="K111" s="16">
        <v>30</v>
      </c>
      <c r="L111" s="16">
        <v>30</v>
      </c>
    </row>
    <row r="112" spans="1:12">
      <c r="A112" s="32">
        <v>44390</v>
      </c>
      <c r="B112" s="16">
        <v>8688.5</v>
      </c>
      <c r="C112" s="16">
        <v>0</v>
      </c>
      <c r="D112" s="16">
        <v>8296581</v>
      </c>
      <c r="E112" s="16">
        <v>370463.00000000006</v>
      </c>
      <c r="F112" s="16">
        <v>126</v>
      </c>
      <c r="G112" s="16">
        <v>58</v>
      </c>
      <c r="H112" s="16">
        <v>4956</v>
      </c>
      <c r="I112" s="16">
        <v>22407</v>
      </c>
      <c r="J112" s="16">
        <v>7</v>
      </c>
      <c r="K112" s="16">
        <v>30</v>
      </c>
      <c r="L112" s="16">
        <v>30</v>
      </c>
    </row>
    <row r="113" spans="1:12">
      <c r="A113" s="32">
        <v>44397</v>
      </c>
      <c r="B113" s="16">
        <v>7410.5</v>
      </c>
      <c r="C113" s="16">
        <v>0</v>
      </c>
      <c r="D113" s="16">
        <v>8659795</v>
      </c>
      <c r="E113" s="16">
        <v>378336.99999999994</v>
      </c>
      <c r="F113" s="16">
        <v>154</v>
      </c>
      <c r="G113" s="16">
        <v>88</v>
      </c>
      <c r="H113" s="16">
        <v>5330</v>
      </c>
      <c r="I113" s="16">
        <v>20928</v>
      </c>
      <c r="J113" s="16">
        <v>7</v>
      </c>
      <c r="K113" s="16">
        <v>30</v>
      </c>
      <c r="L113" s="16">
        <v>30</v>
      </c>
    </row>
    <row r="114" spans="1:12">
      <c r="A114" s="32">
        <v>44404</v>
      </c>
      <c r="B114" s="16">
        <v>7131</v>
      </c>
      <c r="C114" s="16">
        <v>0</v>
      </c>
      <c r="D114" s="16">
        <v>7436218</v>
      </c>
      <c r="E114" s="16">
        <v>348166</v>
      </c>
      <c r="F114" s="16">
        <v>140</v>
      </c>
      <c r="G114" s="16">
        <v>23.999999999999996</v>
      </c>
      <c r="H114" s="16">
        <v>5009</v>
      </c>
      <c r="I114" s="16">
        <v>20051.999999999996</v>
      </c>
      <c r="J114" s="16">
        <v>7</v>
      </c>
      <c r="K114" s="16">
        <v>30</v>
      </c>
      <c r="L114" s="16">
        <v>30</v>
      </c>
    </row>
    <row r="115" spans="1:12">
      <c r="A115" s="32">
        <v>44411</v>
      </c>
      <c r="B115" s="16">
        <v>6141.5</v>
      </c>
      <c r="C115" s="16">
        <v>0</v>
      </c>
      <c r="D115" s="16">
        <v>7821529</v>
      </c>
      <c r="E115" s="16">
        <v>296754</v>
      </c>
      <c r="F115" s="16">
        <v>55.999999999999986</v>
      </c>
      <c r="G115" s="16">
        <v>35</v>
      </c>
      <c r="H115" s="16">
        <v>4717</v>
      </c>
      <c r="I115" s="16">
        <v>7671.0000000000009</v>
      </c>
      <c r="J115" s="16">
        <v>7</v>
      </c>
      <c r="K115" s="16">
        <v>30</v>
      </c>
      <c r="L115" s="16">
        <v>30</v>
      </c>
    </row>
    <row r="116" spans="1:12">
      <c r="A116" s="32">
        <v>44418</v>
      </c>
      <c r="B116" s="16">
        <v>5721</v>
      </c>
      <c r="C116" s="16">
        <v>0</v>
      </c>
      <c r="D116" s="16">
        <v>7018797.9999999991</v>
      </c>
      <c r="E116" s="16">
        <v>299693</v>
      </c>
      <c r="F116" s="16">
        <v>41.999999999999993</v>
      </c>
      <c r="G116" s="16">
        <v>0</v>
      </c>
      <c r="H116" s="16">
        <v>5073</v>
      </c>
      <c r="I116" s="16">
        <v>7237.0000000000009</v>
      </c>
      <c r="J116" s="16">
        <v>7</v>
      </c>
      <c r="K116" s="16">
        <v>30</v>
      </c>
      <c r="L116" s="16">
        <v>30</v>
      </c>
    </row>
    <row r="117" spans="1:12">
      <c r="A117" s="32">
        <v>44425</v>
      </c>
      <c r="B117" s="16">
        <v>5603.5</v>
      </c>
      <c r="C117" s="16">
        <v>0</v>
      </c>
      <c r="D117" s="16">
        <v>5784112</v>
      </c>
      <c r="E117" s="16">
        <v>286411.00000000006</v>
      </c>
      <c r="F117" s="16">
        <v>55.999999999999986</v>
      </c>
      <c r="G117" s="16">
        <v>153</v>
      </c>
      <c r="H117" s="16">
        <v>4919</v>
      </c>
      <c r="I117" s="16">
        <v>7845.0000000000018</v>
      </c>
      <c r="J117" s="16">
        <v>0</v>
      </c>
      <c r="K117" s="16">
        <v>30</v>
      </c>
      <c r="L117" s="16">
        <v>30</v>
      </c>
    </row>
    <row r="118" spans="1:12">
      <c r="A118" s="32">
        <v>44432</v>
      </c>
      <c r="B118" s="16">
        <v>5442</v>
      </c>
      <c r="C118" s="16">
        <v>0</v>
      </c>
      <c r="D118" s="16">
        <v>4644510</v>
      </c>
      <c r="E118" s="16">
        <v>365442</v>
      </c>
      <c r="F118" s="16">
        <v>1379</v>
      </c>
      <c r="G118" s="16">
        <v>76.000000000000014</v>
      </c>
      <c r="H118" s="16">
        <v>4774</v>
      </c>
      <c r="I118" s="16">
        <v>6724</v>
      </c>
      <c r="J118" s="16">
        <v>0</v>
      </c>
      <c r="K118" s="16">
        <v>30</v>
      </c>
      <c r="L118" s="16">
        <v>30</v>
      </c>
    </row>
    <row r="119" spans="1:12">
      <c r="A119" s="32">
        <v>44439</v>
      </c>
      <c r="B119" s="16">
        <v>6052</v>
      </c>
      <c r="C119" s="16">
        <v>0</v>
      </c>
      <c r="D119" s="16">
        <v>6082423</v>
      </c>
      <c r="E119" s="16">
        <v>400756.00000000006</v>
      </c>
      <c r="F119" s="16">
        <v>1806</v>
      </c>
      <c r="G119" s="16">
        <v>453</v>
      </c>
      <c r="H119" s="16">
        <v>5079</v>
      </c>
      <c r="I119" s="16">
        <v>6701.0000000000009</v>
      </c>
      <c r="J119" s="16">
        <v>0</v>
      </c>
      <c r="K119" s="16">
        <v>30</v>
      </c>
      <c r="L119" s="16">
        <v>30</v>
      </c>
    </row>
    <row r="120" spans="1:12">
      <c r="A120" s="32">
        <v>44446</v>
      </c>
      <c r="B120" s="16">
        <v>6270.5</v>
      </c>
      <c r="C120" s="16">
        <v>0</v>
      </c>
      <c r="D120" s="16">
        <v>5785793</v>
      </c>
      <c r="E120" s="16">
        <v>441653.00000000006</v>
      </c>
      <c r="F120" s="16">
        <v>1287.9999999999998</v>
      </c>
      <c r="G120" s="16">
        <v>0</v>
      </c>
      <c r="H120" s="16">
        <v>5054</v>
      </c>
      <c r="I120" s="16">
        <v>5627.0000000000009</v>
      </c>
      <c r="J120" s="16">
        <v>0</v>
      </c>
      <c r="K120" s="16">
        <v>30</v>
      </c>
      <c r="L120" s="16">
        <v>30</v>
      </c>
    </row>
    <row r="121" spans="1:12">
      <c r="A121" s="32">
        <v>44453</v>
      </c>
      <c r="B121" s="16">
        <v>6405</v>
      </c>
      <c r="C121" s="16">
        <v>0</v>
      </c>
      <c r="D121" s="16">
        <v>6162515.0000000009</v>
      </c>
      <c r="E121" s="16">
        <v>376155</v>
      </c>
      <c r="F121" s="16">
        <v>119</v>
      </c>
      <c r="G121" s="16">
        <v>80</v>
      </c>
      <c r="H121" s="16">
        <v>5055</v>
      </c>
      <c r="I121" s="16">
        <v>5089.9999999999991</v>
      </c>
      <c r="J121" s="16">
        <v>0</v>
      </c>
      <c r="K121" s="16">
        <v>30</v>
      </c>
      <c r="L121" s="16">
        <v>30</v>
      </c>
    </row>
    <row r="122" spans="1:12">
      <c r="A122" s="32">
        <v>44460</v>
      </c>
      <c r="B122" s="16">
        <v>6031</v>
      </c>
      <c r="C122" s="16">
        <v>0</v>
      </c>
      <c r="D122" s="16">
        <v>4007854.9999999995</v>
      </c>
      <c r="E122" s="16">
        <v>421372</v>
      </c>
      <c r="F122" s="16">
        <v>259</v>
      </c>
      <c r="G122" s="16">
        <v>10</v>
      </c>
      <c r="H122" s="16">
        <v>5090</v>
      </c>
      <c r="I122" s="16">
        <v>4175</v>
      </c>
      <c r="J122" s="16">
        <v>0</v>
      </c>
      <c r="K122" s="16">
        <v>30</v>
      </c>
      <c r="L122" s="16">
        <v>30</v>
      </c>
    </row>
    <row r="123" spans="1:12">
      <c r="A123" s="32">
        <v>44467</v>
      </c>
      <c r="B123" s="16">
        <v>5145</v>
      </c>
      <c r="C123" s="16">
        <v>0</v>
      </c>
      <c r="D123" s="16">
        <v>3392093</v>
      </c>
      <c r="E123" s="16">
        <v>381104</v>
      </c>
      <c r="F123" s="16">
        <v>321.99999999999994</v>
      </c>
      <c r="G123" s="16">
        <v>52.000000000000007</v>
      </c>
      <c r="H123" s="16">
        <v>4146</v>
      </c>
      <c r="I123" s="16">
        <v>6649.0000000000009</v>
      </c>
      <c r="J123" s="16">
        <v>0</v>
      </c>
      <c r="K123" s="16">
        <v>30</v>
      </c>
      <c r="L123" s="16">
        <v>30</v>
      </c>
    </row>
    <row r="124" spans="1:12">
      <c r="A124" s="32">
        <v>44474</v>
      </c>
      <c r="B124" s="16">
        <v>4562</v>
      </c>
      <c r="C124" s="16">
        <v>0</v>
      </c>
      <c r="D124" s="16">
        <v>3044434</v>
      </c>
      <c r="E124" s="16">
        <v>359447.99999999994</v>
      </c>
      <c r="F124" s="16">
        <v>419.99999999999994</v>
      </c>
      <c r="G124" s="16">
        <v>117.00000000000003</v>
      </c>
      <c r="H124" s="16">
        <v>4898</v>
      </c>
      <c r="I124" s="16">
        <v>5326.0000000000009</v>
      </c>
      <c r="J124" s="16">
        <v>0</v>
      </c>
      <c r="K124" s="16">
        <v>30</v>
      </c>
      <c r="L124" s="16">
        <v>14</v>
      </c>
    </row>
    <row r="125" spans="1:12">
      <c r="A125" s="32">
        <v>44481</v>
      </c>
      <c r="B125" s="16">
        <v>4310.5</v>
      </c>
      <c r="C125" s="16">
        <v>0</v>
      </c>
      <c r="D125" s="16">
        <v>2191645.0000000005</v>
      </c>
      <c r="E125" s="16">
        <v>342873.00000000006</v>
      </c>
      <c r="F125" s="16">
        <v>308</v>
      </c>
      <c r="G125" s="16">
        <v>29</v>
      </c>
      <c r="H125" s="16">
        <v>4815</v>
      </c>
      <c r="I125" s="16">
        <v>6996</v>
      </c>
      <c r="J125" s="16">
        <v>0</v>
      </c>
      <c r="K125" s="16">
        <v>30</v>
      </c>
      <c r="L125" s="16">
        <v>14</v>
      </c>
    </row>
    <row r="126" spans="1:12">
      <c r="A126" s="32">
        <v>44488</v>
      </c>
      <c r="B126" s="16">
        <v>4726.5</v>
      </c>
      <c r="C126" s="16">
        <v>0</v>
      </c>
      <c r="D126" s="16">
        <v>1880383</v>
      </c>
      <c r="E126" s="16">
        <v>527422</v>
      </c>
      <c r="F126" s="16">
        <v>0</v>
      </c>
      <c r="G126" s="16">
        <v>0</v>
      </c>
      <c r="H126" s="16">
        <v>4858</v>
      </c>
      <c r="I126" s="16">
        <v>5744.9999999999991</v>
      </c>
      <c r="J126" s="16">
        <v>0</v>
      </c>
      <c r="K126" s="16">
        <v>30</v>
      </c>
      <c r="L126" s="16">
        <v>23.142857142857142</v>
      </c>
    </row>
    <row r="127" spans="1:12">
      <c r="A127" s="32">
        <v>44495</v>
      </c>
      <c r="B127" s="16">
        <v>5466</v>
      </c>
      <c r="C127" s="16">
        <v>3419.0000000000005</v>
      </c>
      <c r="D127" s="16">
        <v>775007.99999999988</v>
      </c>
      <c r="E127" s="16">
        <v>513187</v>
      </c>
      <c r="F127" s="16">
        <v>0</v>
      </c>
      <c r="G127" s="16">
        <v>0</v>
      </c>
      <c r="H127" s="16">
        <v>5520</v>
      </c>
      <c r="I127" s="16">
        <v>9038</v>
      </c>
      <c r="J127" s="16">
        <v>1</v>
      </c>
      <c r="K127" s="16">
        <v>30</v>
      </c>
      <c r="L127" s="16">
        <v>30</v>
      </c>
    </row>
    <row r="128" spans="1:12">
      <c r="A128" s="32">
        <v>44502</v>
      </c>
      <c r="B128" s="16">
        <v>6089</v>
      </c>
      <c r="C128" s="16">
        <v>17668</v>
      </c>
      <c r="D128" s="16">
        <v>692345</v>
      </c>
      <c r="E128" s="16">
        <v>558415</v>
      </c>
      <c r="F128" s="16">
        <v>0</v>
      </c>
      <c r="G128" s="16">
        <v>0</v>
      </c>
      <c r="H128" s="16">
        <v>5322</v>
      </c>
      <c r="I128" s="16">
        <v>6922.0000000000009</v>
      </c>
      <c r="J128" s="16">
        <v>4</v>
      </c>
      <c r="K128" s="16">
        <v>30</v>
      </c>
      <c r="L128" s="16">
        <v>30</v>
      </c>
    </row>
    <row r="129" spans="1:12">
      <c r="A129" s="32">
        <v>44509</v>
      </c>
      <c r="B129" s="16">
        <v>5363.5</v>
      </c>
      <c r="C129" s="16">
        <v>0</v>
      </c>
      <c r="D129" s="16">
        <v>474536</v>
      </c>
      <c r="E129" s="16">
        <v>409320.00000000006</v>
      </c>
      <c r="F129" s="16">
        <v>0</v>
      </c>
      <c r="G129" s="16">
        <v>0</v>
      </c>
      <c r="H129" s="16">
        <v>5099</v>
      </c>
      <c r="I129" s="16">
        <v>3808</v>
      </c>
      <c r="J129" s="16">
        <v>0</v>
      </c>
      <c r="K129" s="16">
        <v>30</v>
      </c>
      <c r="L129" s="16">
        <v>30</v>
      </c>
    </row>
    <row r="130" spans="1:12">
      <c r="A130" s="32">
        <v>44516</v>
      </c>
      <c r="B130" s="16">
        <v>4548.5</v>
      </c>
      <c r="C130" s="16">
        <v>0</v>
      </c>
      <c r="D130" s="16">
        <v>515872</v>
      </c>
      <c r="E130" s="16">
        <v>351043</v>
      </c>
      <c r="F130" s="16">
        <v>0</v>
      </c>
      <c r="G130" s="16">
        <v>0</v>
      </c>
      <c r="H130" s="16">
        <v>4962</v>
      </c>
      <c r="I130" s="16">
        <v>7979.0000000000009</v>
      </c>
      <c r="J130" s="16">
        <v>0</v>
      </c>
      <c r="K130" s="16">
        <v>30</v>
      </c>
      <c r="L130" s="16">
        <v>30</v>
      </c>
    </row>
    <row r="131" spans="1:12">
      <c r="A131" s="32">
        <v>44523</v>
      </c>
      <c r="B131" s="16">
        <v>4522.5</v>
      </c>
      <c r="C131" s="16">
        <v>67415.000000000015</v>
      </c>
      <c r="D131" s="16">
        <v>955523</v>
      </c>
      <c r="E131" s="16">
        <v>250159</v>
      </c>
      <c r="F131" s="16">
        <v>0</v>
      </c>
      <c r="G131" s="16">
        <v>20</v>
      </c>
      <c r="H131" s="16">
        <v>4488</v>
      </c>
      <c r="I131" s="16">
        <v>5096</v>
      </c>
      <c r="J131" s="16">
        <v>0</v>
      </c>
      <c r="K131" s="16">
        <v>30</v>
      </c>
      <c r="L131" s="16">
        <v>30</v>
      </c>
    </row>
    <row r="132" spans="1:12">
      <c r="A132" s="32">
        <v>44530</v>
      </c>
      <c r="B132" s="16">
        <v>4736.5</v>
      </c>
      <c r="C132" s="16">
        <v>15079</v>
      </c>
      <c r="D132" s="16">
        <v>2954291</v>
      </c>
      <c r="E132" s="16">
        <v>349559</v>
      </c>
      <c r="F132" s="16">
        <v>0</v>
      </c>
      <c r="G132" s="16">
        <v>25.000000000000004</v>
      </c>
      <c r="H132" s="16">
        <v>4549</v>
      </c>
      <c r="I132" s="16">
        <v>9976.9999999999982</v>
      </c>
      <c r="J132" s="16">
        <v>0</v>
      </c>
      <c r="K132" s="16">
        <v>30</v>
      </c>
      <c r="L132" s="16">
        <v>30</v>
      </c>
    </row>
    <row r="133" spans="1:12">
      <c r="A133" s="32">
        <v>44537</v>
      </c>
      <c r="B133" s="16">
        <v>4740</v>
      </c>
      <c r="C133" s="16">
        <v>73485</v>
      </c>
      <c r="D133" s="16">
        <v>925426</v>
      </c>
      <c r="E133" s="16">
        <v>416913</v>
      </c>
      <c r="F133" s="16">
        <v>0</v>
      </c>
      <c r="G133" s="16">
        <v>0</v>
      </c>
      <c r="H133" s="16">
        <v>4799</v>
      </c>
      <c r="I133" s="16">
        <v>12279.999999999998</v>
      </c>
      <c r="J133" s="16">
        <v>0</v>
      </c>
      <c r="K133" s="16">
        <v>30</v>
      </c>
      <c r="L133" s="16">
        <v>30</v>
      </c>
    </row>
    <row r="134" spans="1:12">
      <c r="A134" s="32">
        <v>44544</v>
      </c>
      <c r="B134" s="16">
        <v>4991.5</v>
      </c>
      <c r="C134" s="16">
        <v>14546</v>
      </c>
      <c r="D134" s="16">
        <v>1077514.0000000002</v>
      </c>
      <c r="E134" s="16">
        <v>486052.99999999994</v>
      </c>
      <c r="F134" s="16">
        <v>0</v>
      </c>
      <c r="G134" s="16">
        <v>0</v>
      </c>
      <c r="H134" s="16">
        <v>4764</v>
      </c>
      <c r="I134" s="16">
        <v>27889.000000000004</v>
      </c>
      <c r="J134" s="16">
        <v>0</v>
      </c>
      <c r="K134" s="16">
        <v>30</v>
      </c>
      <c r="L134" s="16">
        <v>30</v>
      </c>
    </row>
    <row r="135" spans="1:12">
      <c r="A135" s="32">
        <v>44551</v>
      </c>
      <c r="B135" s="16">
        <v>5069</v>
      </c>
      <c r="C135" s="16">
        <v>34016</v>
      </c>
      <c r="D135" s="16">
        <v>1146811</v>
      </c>
      <c r="E135" s="16">
        <v>381731</v>
      </c>
      <c r="F135" s="16">
        <v>0</v>
      </c>
      <c r="G135" s="16">
        <v>74.999999999999986</v>
      </c>
      <c r="H135" s="16">
        <v>4296</v>
      </c>
      <c r="I135" s="16">
        <v>9097</v>
      </c>
      <c r="J135" s="16">
        <v>5</v>
      </c>
      <c r="K135" s="16">
        <v>30</v>
      </c>
      <c r="L135" s="16">
        <v>30</v>
      </c>
    </row>
    <row r="136" spans="1:12">
      <c r="A136" s="32">
        <v>44558</v>
      </c>
      <c r="B136" s="16">
        <v>5138</v>
      </c>
      <c r="C136" s="16">
        <v>43119.000000000007</v>
      </c>
      <c r="D136" s="16">
        <v>2036127</v>
      </c>
      <c r="E136" s="16">
        <v>555306</v>
      </c>
      <c r="F136" s="16">
        <v>0</v>
      </c>
      <c r="G136" s="16">
        <v>134.99999999999997</v>
      </c>
      <c r="H136" s="16">
        <v>4904</v>
      </c>
      <c r="I136" s="16">
        <v>11044.000000000002</v>
      </c>
      <c r="J136" s="16">
        <v>7</v>
      </c>
      <c r="K136" s="16">
        <v>30</v>
      </c>
      <c r="L136" s="16">
        <v>30</v>
      </c>
    </row>
    <row r="137" spans="1:12">
      <c r="A137" s="32">
        <v>44565</v>
      </c>
      <c r="B137" s="16">
        <v>5756</v>
      </c>
      <c r="C137" s="16">
        <v>82602.999999999985</v>
      </c>
      <c r="D137" s="16">
        <v>2395790</v>
      </c>
      <c r="E137" s="16">
        <v>638261.99999999988</v>
      </c>
      <c r="F137" s="16">
        <v>0</v>
      </c>
      <c r="G137" s="16">
        <v>0</v>
      </c>
      <c r="H137" s="16">
        <v>4965</v>
      </c>
      <c r="I137" s="16">
        <v>6899</v>
      </c>
      <c r="J137" s="16">
        <v>7</v>
      </c>
      <c r="K137" s="16">
        <v>30</v>
      </c>
      <c r="L137" s="16">
        <v>30</v>
      </c>
    </row>
    <row r="138" spans="1:12">
      <c r="A138" s="32">
        <v>44572</v>
      </c>
      <c r="B138" s="16">
        <v>5535</v>
      </c>
      <c r="C138" s="16">
        <v>20032</v>
      </c>
      <c r="D138" s="16">
        <v>1827482.9999999998</v>
      </c>
      <c r="E138" s="16">
        <v>535413</v>
      </c>
      <c r="F138" s="16">
        <v>0</v>
      </c>
      <c r="G138" s="16">
        <v>0</v>
      </c>
      <c r="H138" s="16">
        <v>4920</v>
      </c>
      <c r="I138" s="16">
        <v>9131</v>
      </c>
      <c r="J138" s="16">
        <v>0</v>
      </c>
      <c r="K138" s="16">
        <v>30</v>
      </c>
      <c r="L138" s="16">
        <v>27.714285714285719</v>
      </c>
    </row>
    <row r="139" spans="1:12">
      <c r="A139" s="32">
        <v>44579</v>
      </c>
      <c r="B139" s="16">
        <v>5155.5</v>
      </c>
      <c r="C139" s="16">
        <v>0</v>
      </c>
      <c r="D139" s="16">
        <v>1151869</v>
      </c>
      <c r="E139" s="16">
        <v>489747.00000000006</v>
      </c>
      <c r="F139" s="16">
        <v>0</v>
      </c>
      <c r="G139" s="16">
        <v>109</v>
      </c>
      <c r="H139" s="16">
        <v>5348</v>
      </c>
      <c r="I139" s="16">
        <v>7101</v>
      </c>
      <c r="J139" s="16">
        <v>0</v>
      </c>
      <c r="K139" s="16">
        <v>30</v>
      </c>
      <c r="L139" s="16">
        <v>14</v>
      </c>
    </row>
    <row r="140" spans="1:12">
      <c r="A140" s="32">
        <v>44586</v>
      </c>
      <c r="B140" s="16">
        <v>5573</v>
      </c>
      <c r="C140" s="16">
        <v>0</v>
      </c>
      <c r="D140" s="16">
        <v>1099039</v>
      </c>
      <c r="E140" s="16">
        <v>484309</v>
      </c>
      <c r="F140" s="16">
        <v>0</v>
      </c>
      <c r="G140" s="16">
        <v>138.00000000000003</v>
      </c>
      <c r="H140" s="16">
        <v>5021</v>
      </c>
      <c r="I140" s="16">
        <v>5807</v>
      </c>
      <c r="J140" s="16">
        <v>0</v>
      </c>
      <c r="K140" s="16">
        <v>30</v>
      </c>
      <c r="L140" s="16">
        <v>14</v>
      </c>
    </row>
    <row r="141" spans="1:12">
      <c r="A141" s="32">
        <v>44593</v>
      </c>
      <c r="B141" s="16">
        <v>5267</v>
      </c>
      <c r="C141" s="16">
        <v>0</v>
      </c>
      <c r="D141" s="16">
        <v>1782943</v>
      </c>
      <c r="E141" s="16">
        <v>482777.99999999988</v>
      </c>
      <c r="F141" s="16">
        <v>0</v>
      </c>
      <c r="G141" s="16">
        <v>0</v>
      </c>
      <c r="H141" s="16">
        <v>4279</v>
      </c>
      <c r="I141" s="16">
        <v>5180.9999999999991</v>
      </c>
      <c r="J141" s="16">
        <v>0</v>
      </c>
      <c r="K141" s="16">
        <v>30</v>
      </c>
      <c r="L141" s="16">
        <v>14</v>
      </c>
    </row>
    <row r="142" spans="1:12">
      <c r="A142" s="32">
        <v>44600</v>
      </c>
      <c r="B142" s="16">
        <v>4424</v>
      </c>
      <c r="C142" s="16">
        <v>30376.000000000004</v>
      </c>
      <c r="D142" s="16">
        <v>1572853</v>
      </c>
      <c r="E142" s="16">
        <v>697618.00000000012</v>
      </c>
      <c r="F142" s="16">
        <v>0</v>
      </c>
      <c r="G142" s="16">
        <v>0</v>
      </c>
      <c r="H142" s="16">
        <v>4311</v>
      </c>
      <c r="I142" s="16">
        <v>5331</v>
      </c>
      <c r="J142" s="16">
        <v>0</v>
      </c>
      <c r="K142" s="16">
        <v>30</v>
      </c>
      <c r="L142" s="16">
        <v>14</v>
      </c>
    </row>
    <row r="143" spans="1:12">
      <c r="A143" s="32">
        <v>44607</v>
      </c>
      <c r="B143" s="16">
        <v>4733.5</v>
      </c>
      <c r="C143" s="16">
        <v>17178</v>
      </c>
      <c r="D143" s="16">
        <v>3138881.0000000005</v>
      </c>
      <c r="E143" s="16">
        <v>707923</v>
      </c>
      <c r="F143" s="16">
        <v>0</v>
      </c>
      <c r="G143" s="16">
        <v>0</v>
      </c>
      <c r="H143" s="16">
        <v>3592</v>
      </c>
      <c r="I143" s="16">
        <v>5324.9999999999991</v>
      </c>
      <c r="J143" s="16">
        <v>0</v>
      </c>
      <c r="K143" s="16">
        <v>30</v>
      </c>
      <c r="L143" s="16">
        <v>14</v>
      </c>
    </row>
    <row r="144" spans="1:12">
      <c r="A144" s="32">
        <v>44614</v>
      </c>
      <c r="B144" s="16">
        <v>4314.5</v>
      </c>
      <c r="C144" s="16">
        <v>66046.999999999985</v>
      </c>
      <c r="D144" s="16">
        <v>1892092</v>
      </c>
      <c r="E144" s="16">
        <v>414441.00000000006</v>
      </c>
      <c r="F144" s="16">
        <v>0</v>
      </c>
      <c r="G144" s="16">
        <v>0</v>
      </c>
      <c r="H144" s="16">
        <v>3354</v>
      </c>
      <c r="I144" s="16">
        <v>3491</v>
      </c>
      <c r="J144" s="16">
        <v>1</v>
      </c>
      <c r="K144" s="16">
        <v>30</v>
      </c>
      <c r="L144" s="16">
        <v>14</v>
      </c>
    </row>
    <row r="145" spans="1:12">
      <c r="A145" s="32">
        <v>44621</v>
      </c>
      <c r="B145" s="16">
        <v>3794</v>
      </c>
      <c r="C145" s="16">
        <v>23451.000000000004</v>
      </c>
      <c r="D145" s="16">
        <v>509869</v>
      </c>
      <c r="E145" s="16">
        <v>275621</v>
      </c>
      <c r="F145" s="16">
        <v>0</v>
      </c>
      <c r="G145" s="16">
        <v>0</v>
      </c>
      <c r="H145" s="16">
        <v>3131</v>
      </c>
      <c r="I145" s="16">
        <v>8754</v>
      </c>
      <c r="J145" s="16">
        <v>4</v>
      </c>
      <c r="K145" s="16">
        <v>30</v>
      </c>
      <c r="L145" s="16">
        <v>14</v>
      </c>
    </row>
    <row r="146" spans="1:12">
      <c r="A146" s="32">
        <v>44628</v>
      </c>
      <c r="B146" s="16">
        <v>4326</v>
      </c>
      <c r="C146" s="16">
        <v>25343.999999999996</v>
      </c>
      <c r="D146" s="16">
        <v>748276</v>
      </c>
      <c r="E146" s="16">
        <v>316939.99999999994</v>
      </c>
      <c r="F146" s="16">
        <v>0</v>
      </c>
      <c r="G146" s="16">
        <v>0</v>
      </c>
      <c r="H146" s="16">
        <v>3044</v>
      </c>
      <c r="I146" s="16">
        <v>3933.0000000000009</v>
      </c>
      <c r="J146" s="16">
        <v>0</v>
      </c>
      <c r="K146" s="16">
        <v>30</v>
      </c>
      <c r="L146" s="16">
        <v>27.714285714285719</v>
      </c>
    </row>
    <row r="147" spans="1:12">
      <c r="A147" s="32">
        <v>44635</v>
      </c>
      <c r="B147" s="16">
        <v>4649.5</v>
      </c>
      <c r="C147" s="16">
        <v>20701</v>
      </c>
      <c r="D147" s="16">
        <v>1009906</v>
      </c>
      <c r="E147" s="16">
        <v>409803.00000000006</v>
      </c>
      <c r="F147" s="16">
        <v>0</v>
      </c>
      <c r="G147" s="16">
        <v>336</v>
      </c>
      <c r="H147" s="16">
        <v>2854</v>
      </c>
      <c r="I147" s="16">
        <v>4188</v>
      </c>
      <c r="J147" s="16">
        <v>0</v>
      </c>
      <c r="K147" s="16">
        <v>30</v>
      </c>
      <c r="L147" s="16">
        <v>30</v>
      </c>
    </row>
    <row r="148" spans="1:12">
      <c r="A148" s="32">
        <v>44642</v>
      </c>
      <c r="B148" s="16">
        <v>5421</v>
      </c>
      <c r="C148" s="16">
        <v>28600</v>
      </c>
      <c r="D148" s="16">
        <v>1817863</v>
      </c>
      <c r="E148" s="16">
        <v>418371.00000000006</v>
      </c>
      <c r="F148" s="16">
        <v>0</v>
      </c>
      <c r="G148" s="16">
        <v>0</v>
      </c>
      <c r="H148" s="16">
        <v>2843</v>
      </c>
      <c r="I148" s="16">
        <v>5093.9999999999991</v>
      </c>
      <c r="J148" s="16">
        <v>0</v>
      </c>
      <c r="K148" s="16">
        <v>30</v>
      </c>
      <c r="L148" s="16">
        <v>30</v>
      </c>
    </row>
    <row r="149" spans="1:12">
      <c r="A149" s="32">
        <v>44649</v>
      </c>
      <c r="B149" s="16">
        <v>5458</v>
      </c>
      <c r="C149" s="16">
        <v>29977.999999999996</v>
      </c>
      <c r="D149" s="16">
        <v>1310500</v>
      </c>
      <c r="E149" s="16">
        <v>396923.00000000006</v>
      </c>
      <c r="F149" s="16">
        <v>0</v>
      </c>
      <c r="G149" s="16">
        <v>0</v>
      </c>
      <c r="H149" s="16">
        <v>2377</v>
      </c>
      <c r="I149" s="16">
        <v>3258.0000000000005</v>
      </c>
      <c r="J149" s="16">
        <v>0</v>
      </c>
      <c r="K149" s="16">
        <v>30</v>
      </c>
      <c r="L149" s="16">
        <v>30</v>
      </c>
    </row>
    <row r="150" spans="1:12">
      <c r="A150" s="32">
        <v>44656</v>
      </c>
      <c r="B150" s="16">
        <v>4669</v>
      </c>
      <c r="C150" s="16">
        <v>14894.000000000002</v>
      </c>
      <c r="D150" s="16">
        <v>1162218</v>
      </c>
      <c r="E150" s="16">
        <v>462402</v>
      </c>
      <c r="F150" s="16">
        <v>0</v>
      </c>
      <c r="G150" s="16">
        <v>0</v>
      </c>
      <c r="H150" s="16">
        <v>2193</v>
      </c>
      <c r="I150" s="16">
        <v>6443</v>
      </c>
      <c r="J150" s="16">
        <v>1</v>
      </c>
      <c r="K150" s="16">
        <v>30</v>
      </c>
      <c r="L150" s="16">
        <v>30</v>
      </c>
    </row>
    <row r="151" spans="1:12">
      <c r="A151" s="32">
        <v>44663</v>
      </c>
      <c r="B151" s="16">
        <v>5178.5</v>
      </c>
      <c r="C151" s="16">
        <v>13602</v>
      </c>
      <c r="D151" s="16">
        <v>783682</v>
      </c>
      <c r="E151" s="16">
        <v>512561</v>
      </c>
      <c r="F151" s="16">
        <v>0</v>
      </c>
      <c r="G151" s="16">
        <v>0</v>
      </c>
      <c r="H151" s="16">
        <v>2339</v>
      </c>
      <c r="I151" s="16">
        <v>5687</v>
      </c>
      <c r="J151" s="16">
        <v>3</v>
      </c>
      <c r="K151" s="16">
        <v>30</v>
      </c>
      <c r="L151" s="16">
        <v>30</v>
      </c>
    </row>
    <row r="152" spans="1:12">
      <c r="A152" s="32">
        <v>44670</v>
      </c>
      <c r="B152" s="16">
        <v>5890.5</v>
      </c>
      <c r="C152" s="16">
        <v>12833.999999999998</v>
      </c>
      <c r="D152" s="16">
        <v>1019131.9999999999</v>
      </c>
      <c r="E152" s="16">
        <v>579510</v>
      </c>
      <c r="F152" s="16">
        <v>0</v>
      </c>
      <c r="G152" s="16">
        <v>88.999999999999986</v>
      </c>
      <c r="H152" s="16">
        <v>2762</v>
      </c>
      <c r="I152" s="16">
        <v>5399.0000000000009</v>
      </c>
      <c r="J152" s="16">
        <v>0</v>
      </c>
      <c r="K152" s="16">
        <v>30</v>
      </c>
      <c r="L152" s="16">
        <v>30</v>
      </c>
    </row>
    <row r="153" spans="1:12">
      <c r="A153" s="32">
        <v>44677</v>
      </c>
      <c r="B153" s="16">
        <v>5371</v>
      </c>
      <c r="C153" s="16">
        <v>8994</v>
      </c>
      <c r="D153" s="16">
        <v>853116.00000000012</v>
      </c>
      <c r="E153" s="16">
        <v>387691</v>
      </c>
      <c r="F153" s="16">
        <v>0</v>
      </c>
      <c r="G153" s="16">
        <v>43.000000000000007</v>
      </c>
      <c r="H153" s="16">
        <v>2320</v>
      </c>
      <c r="I153" s="16">
        <v>7021.9999999999991</v>
      </c>
      <c r="J153" s="16">
        <v>0</v>
      </c>
      <c r="K153" s="16">
        <v>30</v>
      </c>
      <c r="L153" s="16">
        <v>30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9FF47-F602-4634-9CD6-89E0D2F5C2ED}">
  <dimension ref="A1:M38"/>
  <sheetViews>
    <sheetView workbookViewId="0">
      <pane xSplit="1" ySplit="2" topLeftCell="E23" activePane="bottomRight" state="frozen"/>
      <selection pane="topRight" activeCell="B1" sqref="B1"/>
      <selection pane="bottomLeft" activeCell="A3" sqref="A3"/>
      <selection pane="bottomRight" activeCell="H7" sqref="H7"/>
    </sheetView>
  </sheetViews>
  <sheetFormatPr defaultRowHeight="14.5"/>
  <cols>
    <col min="1" max="1" width="9.90625" style="85" bestFit="1" customWidth="1"/>
    <col min="2" max="2" width="25" bestFit="1" customWidth="1"/>
    <col min="3" max="3" width="16.453125" bestFit="1" customWidth="1"/>
    <col min="4" max="4" width="36.81640625" bestFit="1" customWidth="1"/>
    <col min="5" max="5" width="11.81640625" bestFit="1" customWidth="1"/>
    <col min="6" max="6" width="16.08984375" bestFit="1" customWidth="1"/>
    <col min="7" max="7" width="29.90625" bestFit="1" customWidth="1"/>
    <col min="8" max="8" width="19.453125" bestFit="1" customWidth="1"/>
    <col min="9" max="9" width="20.36328125" bestFit="1" customWidth="1"/>
    <col min="10" max="10" width="20.90625" bestFit="1" customWidth="1"/>
    <col min="11" max="11" width="11.81640625" bestFit="1" customWidth="1"/>
  </cols>
  <sheetData>
    <row r="1" spans="1:13" s="83" customFormat="1" ht="18.5">
      <c r="A1" s="150" t="s">
        <v>94</v>
      </c>
      <c r="B1" s="150"/>
      <c r="C1" s="150"/>
      <c r="D1" s="150"/>
      <c r="E1" s="150"/>
      <c r="F1" s="150"/>
      <c r="G1" s="150"/>
      <c r="H1" s="150"/>
      <c r="I1" s="150"/>
      <c r="J1" s="150"/>
      <c r="K1" s="150"/>
      <c r="L1"/>
      <c r="M1"/>
    </row>
    <row r="2" spans="1:13">
      <c r="A2" s="150"/>
      <c r="B2" s="150"/>
      <c r="C2" s="150"/>
      <c r="D2" s="150"/>
      <c r="E2" s="150"/>
      <c r="F2" s="150"/>
      <c r="G2" s="150"/>
      <c r="H2" s="150"/>
      <c r="I2" s="150"/>
      <c r="J2" s="150"/>
      <c r="K2" s="150"/>
    </row>
    <row r="3" spans="1:13" s="15" customFormat="1">
      <c r="A3" s="84" t="s">
        <v>0</v>
      </c>
      <c r="B3" s="15" t="s">
        <v>30</v>
      </c>
      <c r="C3" s="15" t="s">
        <v>3</v>
      </c>
      <c r="D3" s="15" t="s">
        <v>31</v>
      </c>
      <c r="E3" s="15" t="s">
        <v>1</v>
      </c>
      <c r="F3" s="15" t="s">
        <v>4</v>
      </c>
      <c r="G3" s="15" t="s">
        <v>32</v>
      </c>
      <c r="H3" s="15" t="s">
        <v>2</v>
      </c>
      <c r="I3" s="15" t="s">
        <v>33</v>
      </c>
      <c r="J3" s="15" t="s">
        <v>34</v>
      </c>
      <c r="K3" s="15" t="s">
        <v>35</v>
      </c>
    </row>
    <row r="4" spans="1:13" s="16" customFormat="1">
      <c r="A4" s="32">
        <v>44313</v>
      </c>
      <c r="B4" s="16">
        <v>0</v>
      </c>
      <c r="C4" s="16">
        <v>458302.25519629777</v>
      </c>
      <c r="D4" s="16">
        <v>311775.00000000006</v>
      </c>
      <c r="E4" s="16">
        <v>2.3514556341488384</v>
      </c>
      <c r="F4" s="16">
        <v>0.69058861961527607</v>
      </c>
      <c r="G4" s="16">
        <v>4624</v>
      </c>
      <c r="H4" s="16">
        <v>9.4623124477852141</v>
      </c>
      <c r="I4" s="16">
        <v>0</v>
      </c>
      <c r="J4" s="16">
        <v>14</v>
      </c>
      <c r="K4" s="16">
        <v>14</v>
      </c>
    </row>
    <row r="5" spans="1:13" s="16" customFormat="1">
      <c r="A5" s="32">
        <v>44320</v>
      </c>
      <c r="B5" s="16">
        <v>0</v>
      </c>
      <c r="C5" s="16">
        <v>682371.90301939135</v>
      </c>
      <c r="D5" s="16">
        <v>299950</v>
      </c>
      <c r="E5" s="16">
        <v>5.2838237311806173</v>
      </c>
      <c r="F5" s="16">
        <v>0.65354540965681074</v>
      </c>
      <c r="G5" s="16">
        <v>4964</v>
      </c>
      <c r="H5" s="16">
        <v>9.1767568659300078</v>
      </c>
      <c r="I5" s="16">
        <v>0</v>
      </c>
      <c r="J5" s="16">
        <v>14</v>
      </c>
      <c r="K5" s="16">
        <v>14</v>
      </c>
    </row>
    <row r="6" spans="1:13" s="16" customFormat="1">
      <c r="A6" s="32">
        <v>44327</v>
      </c>
      <c r="B6" s="16">
        <v>0</v>
      </c>
      <c r="C6" s="16">
        <v>874713.26619688084</v>
      </c>
      <c r="D6" s="16">
        <v>281190</v>
      </c>
      <c r="E6" s="16">
        <v>8.4186926225453913</v>
      </c>
      <c r="F6" s="16">
        <v>0.63929058598869426</v>
      </c>
      <c r="G6" s="16">
        <v>3937</v>
      </c>
      <c r="H6" s="16">
        <v>8.8632245164373948</v>
      </c>
      <c r="I6" s="16">
        <v>0</v>
      </c>
      <c r="J6" s="16">
        <v>14</v>
      </c>
      <c r="K6" s="16">
        <v>14</v>
      </c>
    </row>
    <row r="7" spans="1:13" s="16" customFormat="1">
      <c r="A7" s="32">
        <v>44334</v>
      </c>
      <c r="B7" s="16">
        <v>0</v>
      </c>
      <c r="C7" s="16">
        <v>823716.174205938</v>
      </c>
      <c r="D7" s="16">
        <v>334226</v>
      </c>
      <c r="E7" s="16">
        <v>4.3386622265881805</v>
      </c>
      <c r="F7" s="16">
        <v>3.2688851289461316</v>
      </c>
      <c r="G7" s="16">
        <v>4148</v>
      </c>
      <c r="H7" s="16">
        <v>9.0486667892585739</v>
      </c>
      <c r="I7" s="16">
        <v>0</v>
      </c>
      <c r="J7" s="16">
        <v>14</v>
      </c>
      <c r="K7" s="16">
        <v>30</v>
      </c>
    </row>
    <row r="8" spans="1:13" s="16" customFormat="1">
      <c r="A8" s="32">
        <v>44341</v>
      </c>
      <c r="B8" s="16">
        <v>0</v>
      </c>
      <c r="C8" s="16">
        <v>819322.18695714173</v>
      </c>
      <c r="D8" s="16">
        <v>284148</v>
      </c>
      <c r="E8" s="16">
        <v>16.088193387539661</v>
      </c>
      <c r="F8" s="16">
        <v>1.2171605436186488</v>
      </c>
      <c r="G8" s="16">
        <v>4354</v>
      </c>
      <c r="H8" s="16">
        <v>10.803970383376601</v>
      </c>
      <c r="I8" s="16">
        <v>0</v>
      </c>
      <c r="J8" s="16">
        <v>14</v>
      </c>
      <c r="K8" s="16">
        <v>30</v>
      </c>
    </row>
    <row r="9" spans="1:13" s="16" customFormat="1">
      <c r="A9" s="32">
        <v>44348</v>
      </c>
      <c r="B9" s="16">
        <v>0</v>
      </c>
      <c r="C9" s="16">
        <v>1118804.5280211349</v>
      </c>
      <c r="D9" s="16">
        <v>255181.99999999997</v>
      </c>
      <c r="E9" s="16">
        <v>15.455191646159502</v>
      </c>
      <c r="F9" s="16">
        <v>0.81983630795627949</v>
      </c>
      <c r="G9" s="16">
        <v>4486</v>
      </c>
      <c r="H9" s="16">
        <v>13.831675637350555</v>
      </c>
      <c r="I9" s="16">
        <v>1</v>
      </c>
      <c r="J9" s="16">
        <v>27.714285714285719</v>
      </c>
      <c r="K9" s="16">
        <v>30</v>
      </c>
    </row>
    <row r="10" spans="1:13" s="16" customFormat="1">
      <c r="A10" s="32">
        <v>44355</v>
      </c>
      <c r="B10" s="16">
        <v>0</v>
      </c>
      <c r="C10" s="16">
        <v>1263279.8760512059</v>
      </c>
      <c r="D10" s="16">
        <v>288503</v>
      </c>
      <c r="E10" s="16">
        <v>19.409516899115523</v>
      </c>
      <c r="F10" s="16">
        <v>2.7384673473325116</v>
      </c>
      <c r="G10" s="16">
        <v>4490</v>
      </c>
      <c r="H10" s="16">
        <v>15.572516571371063</v>
      </c>
      <c r="I10" s="16">
        <v>7</v>
      </c>
      <c r="J10" s="16">
        <v>30</v>
      </c>
      <c r="K10" s="16">
        <v>30</v>
      </c>
    </row>
    <row r="11" spans="1:13" s="16" customFormat="1">
      <c r="A11" s="32">
        <v>44362</v>
      </c>
      <c r="B11" s="16">
        <v>0</v>
      </c>
      <c r="C11" s="16">
        <v>1445306.8287372049</v>
      </c>
      <c r="D11" s="16">
        <v>253554.99999999994</v>
      </c>
      <c r="E11" s="16">
        <v>8.9658995794739536</v>
      </c>
      <c r="F11" s="16">
        <v>1.1339424885107245</v>
      </c>
      <c r="G11" s="16">
        <v>4700</v>
      </c>
      <c r="H11" s="16">
        <v>15.524376212064059</v>
      </c>
      <c r="I11" s="16">
        <v>7</v>
      </c>
      <c r="J11" s="16">
        <v>30</v>
      </c>
      <c r="K11" s="16">
        <v>30</v>
      </c>
    </row>
    <row r="12" spans="1:13" s="16" customFormat="1">
      <c r="A12" s="32">
        <v>44369</v>
      </c>
      <c r="B12" s="16">
        <v>0</v>
      </c>
      <c r="C12" s="16">
        <v>1492139.1405381029</v>
      </c>
      <c r="D12" s="16">
        <v>241372</v>
      </c>
      <c r="E12" s="16">
        <v>7.8469063291130041</v>
      </c>
      <c r="F12" s="16">
        <v>0.79693777532807697</v>
      </c>
      <c r="G12" s="16">
        <v>4994</v>
      </c>
      <c r="H12" s="16">
        <v>19.674230699019258</v>
      </c>
      <c r="I12" s="16">
        <v>7</v>
      </c>
      <c r="J12" s="16">
        <v>30</v>
      </c>
      <c r="K12" s="16">
        <v>30</v>
      </c>
    </row>
    <row r="13" spans="1:13" s="16" customFormat="1">
      <c r="A13" s="32">
        <v>44376</v>
      </c>
      <c r="B13" s="16">
        <v>70547.999999999985</v>
      </c>
      <c r="C13" s="16">
        <v>1812954.0245619779</v>
      </c>
      <c r="D13" s="16">
        <v>344141.99999999994</v>
      </c>
      <c r="E13" s="16">
        <v>4.6218283774740678</v>
      </c>
      <c r="F13" s="16">
        <v>13.729076072160312</v>
      </c>
      <c r="G13" s="16">
        <v>6100</v>
      </c>
      <c r="H13" s="16">
        <v>22.275956372053248</v>
      </c>
      <c r="I13" s="16">
        <v>7</v>
      </c>
      <c r="J13" s="16">
        <v>30</v>
      </c>
      <c r="K13" s="16">
        <v>30</v>
      </c>
    </row>
    <row r="14" spans="1:13" s="16" customFormat="1">
      <c r="A14" s="32">
        <v>44383</v>
      </c>
      <c r="B14" s="16">
        <v>73613</v>
      </c>
      <c r="C14" s="16">
        <v>1856403.3436903423</v>
      </c>
      <c r="D14" s="16">
        <v>403872.99999999994</v>
      </c>
      <c r="E14" s="16">
        <v>3.9141693694448305</v>
      </c>
      <c r="F14" s="16">
        <v>10.530660723640901</v>
      </c>
      <c r="G14" s="16">
        <v>6005</v>
      </c>
      <c r="H14" s="16">
        <v>22.129207871909042</v>
      </c>
      <c r="I14" s="16">
        <v>7</v>
      </c>
      <c r="J14" s="16">
        <v>30</v>
      </c>
      <c r="K14" s="16">
        <v>30</v>
      </c>
    </row>
    <row r="15" spans="1:13" s="16" customFormat="1">
      <c r="A15" s="32">
        <v>44390</v>
      </c>
      <c r="B15" s="16">
        <v>0</v>
      </c>
      <c r="C15" s="16">
        <v>1855498.164210808</v>
      </c>
      <c r="D15" s="16">
        <v>370463.00000000006</v>
      </c>
      <c r="E15" s="16">
        <v>6.9634704136107821</v>
      </c>
      <c r="F15" s="16">
        <v>5.2537126084756327</v>
      </c>
      <c r="G15" s="16">
        <v>4956</v>
      </c>
      <c r="H15" s="16">
        <v>20.18961237577096</v>
      </c>
      <c r="I15" s="16">
        <v>7</v>
      </c>
      <c r="J15" s="16">
        <v>30</v>
      </c>
      <c r="K15" s="16">
        <v>30</v>
      </c>
    </row>
    <row r="16" spans="1:13" s="16" customFormat="1">
      <c r="A16" s="32">
        <v>44397</v>
      </c>
      <c r="B16" s="16">
        <v>0</v>
      </c>
      <c r="C16" s="16">
        <v>1921041.0109392812</v>
      </c>
      <c r="D16" s="16">
        <v>378336.99999999994</v>
      </c>
      <c r="E16" s="16">
        <v>7.5664484321711223</v>
      </c>
      <c r="F16" s="16">
        <v>6.0660050303082675</v>
      </c>
      <c r="G16" s="16">
        <v>5330</v>
      </c>
      <c r="H16" s="16">
        <v>19.780209475622865</v>
      </c>
      <c r="I16" s="16">
        <v>7</v>
      </c>
      <c r="J16" s="16">
        <v>30</v>
      </c>
      <c r="K16" s="16">
        <v>30</v>
      </c>
    </row>
    <row r="17" spans="1:11" s="16" customFormat="1">
      <c r="A17" s="32">
        <v>44404</v>
      </c>
      <c r="B17" s="16">
        <v>0</v>
      </c>
      <c r="C17" s="16">
        <v>1704902.5706135735</v>
      </c>
      <c r="D17" s="16">
        <v>348166</v>
      </c>
      <c r="E17" s="16">
        <v>7.2959741606009878</v>
      </c>
      <c r="F17" s="16">
        <v>3.7390193605527973</v>
      </c>
      <c r="G17" s="16">
        <v>5009</v>
      </c>
      <c r="H17" s="16">
        <v>19.528107645199757</v>
      </c>
      <c r="I17" s="16">
        <v>7</v>
      </c>
      <c r="J17" s="16">
        <v>30</v>
      </c>
      <c r="K17" s="16">
        <v>30</v>
      </c>
    </row>
    <row r="18" spans="1:11" s="16" customFormat="1">
      <c r="A18" s="32">
        <v>44411</v>
      </c>
      <c r="B18" s="16">
        <v>0</v>
      </c>
      <c r="C18" s="16">
        <v>1755482.8363542282</v>
      </c>
      <c r="D18" s="16">
        <v>296754</v>
      </c>
      <c r="E18" s="16">
        <v>5.1314289132173352</v>
      </c>
      <c r="F18" s="16">
        <v>4.2331820393405728</v>
      </c>
      <c r="G18" s="16">
        <v>4717</v>
      </c>
      <c r="H18" s="16">
        <v>14.638236456219635</v>
      </c>
      <c r="I18" s="16">
        <v>7</v>
      </c>
      <c r="J18" s="16">
        <v>30</v>
      </c>
      <c r="K18" s="16">
        <v>30</v>
      </c>
    </row>
    <row r="19" spans="1:11" s="16" customFormat="1">
      <c r="A19" s="32">
        <v>44418</v>
      </c>
      <c r="B19" s="16">
        <v>0</v>
      </c>
      <c r="C19" s="16">
        <v>1613218.251588786</v>
      </c>
      <c r="D19" s="16">
        <v>299693</v>
      </c>
      <c r="E19" s="16">
        <v>4.5666775697364921</v>
      </c>
      <c r="F19" s="16">
        <v>1.3497544863436246</v>
      </c>
      <c r="G19" s="16">
        <v>5073</v>
      </c>
      <c r="H19" s="16">
        <v>14.384471909589385</v>
      </c>
      <c r="I19" s="16">
        <v>7</v>
      </c>
      <c r="J19" s="16">
        <v>30</v>
      </c>
      <c r="K19" s="16">
        <v>30</v>
      </c>
    </row>
    <row r="20" spans="1:11" s="16" customFormat="1">
      <c r="A20" s="32">
        <v>44425</v>
      </c>
      <c r="B20" s="16">
        <v>0</v>
      </c>
      <c r="C20" s="16">
        <v>1371006.9049943637</v>
      </c>
      <c r="D20" s="16">
        <v>286411.00000000006</v>
      </c>
      <c r="E20" s="16">
        <v>5.0841431370695096</v>
      </c>
      <c r="F20" s="16">
        <v>7.492748405856319</v>
      </c>
      <c r="G20" s="16">
        <v>4919</v>
      </c>
      <c r="H20" s="16">
        <v>14.736751887264841</v>
      </c>
      <c r="I20" s="16">
        <v>0</v>
      </c>
      <c r="J20" s="16">
        <v>30</v>
      </c>
      <c r="K20" s="16">
        <v>30</v>
      </c>
    </row>
    <row r="21" spans="1:11" s="16" customFormat="1">
      <c r="A21" s="32">
        <v>44432</v>
      </c>
      <c r="B21" s="16">
        <v>0</v>
      </c>
      <c r="C21" s="16">
        <v>1132545.0197111736</v>
      </c>
      <c r="D21" s="16">
        <v>365442</v>
      </c>
      <c r="E21" s="16">
        <v>18.036225062150297</v>
      </c>
      <c r="F21" s="16">
        <v>5.7634745333260602</v>
      </c>
      <c r="G21" s="16">
        <v>4774</v>
      </c>
      <c r="H21" s="16">
        <v>14.070737568200714</v>
      </c>
      <c r="I21" s="16">
        <v>0</v>
      </c>
      <c r="J21" s="16">
        <v>30</v>
      </c>
      <c r="K21" s="16">
        <v>30</v>
      </c>
    </row>
    <row r="22" spans="1:11" s="16" customFormat="1">
      <c r="A22" s="32">
        <v>44439</v>
      </c>
      <c r="B22" s="16">
        <v>0</v>
      </c>
      <c r="C22" s="16">
        <v>1381856.0351646701</v>
      </c>
      <c r="D22" s="16">
        <v>400756.00000000006</v>
      </c>
      <c r="E22" s="16">
        <v>20.116498321581531</v>
      </c>
      <c r="F22" s="16">
        <v>11.575529813059763</v>
      </c>
      <c r="G22" s="16">
        <v>5079</v>
      </c>
      <c r="H22" s="16">
        <v>14.056242479263625</v>
      </c>
      <c r="I22" s="16">
        <v>0</v>
      </c>
      <c r="J22" s="16">
        <v>30</v>
      </c>
      <c r="K22" s="16">
        <v>30</v>
      </c>
    </row>
    <row r="23" spans="1:11" s="16" customFormat="1">
      <c r="A23" s="32">
        <v>44446</v>
      </c>
      <c r="B23" s="16">
        <v>0</v>
      </c>
      <c r="C23" s="16">
        <v>1349645.3767370258</v>
      </c>
      <c r="D23" s="16">
        <v>441653.00000000006</v>
      </c>
      <c r="E23" s="16">
        <v>17.592099495094548</v>
      </c>
      <c r="F23" s="16">
        <v>2.0183865935811589</v>
      </c>
      <c r="G23" s="16">
        <v>5054</v>
      </c>
      <c r="H23" s="16">
        <v>13.338764852761518</v>
      </c>
      <c r="I23" s="16">
        <v>0</v>
      </c>
      <c r="J23" s="16">
        <v>30</v>
      </c>
      <c r="K23" s="16">
        <v>30</v>
      </c>
    </row>
    <row r="24" spans="1:11" s="16" customFormat="1">
      <c r="A24" s="32">
        <v>44453</v>
      </c>
      <c r="B24" s="16">
        <v>0</v>
      </c>
      <c r="C24" s="16">
        <v>1417092.9151869691</v>
      </c>
      <c r="D24" s="16">
        <v>376155</v>
      </c>
      <c r="E24" s="16">
        <v>6.9599636576372106</v>
      </c>
      <c r="F24" s="16">
        <v>5.7998094194055394</v>
      </c>
      <c r="G24" s="16">
        <v>5055</v>
      </c>
      <c r="H24" s="16">
        <v>12.94343280275459</v>
      </c>
      <c r="I24" s="16">
        <v>0</v>
      </c>
      <c r="J24" s="16">
        <v>30</v>
      </c>
      <c r="K24" s="16">
        <v>30</v>
      </c>
    </row>
    <row r="25" spans="1:11" s="16" customFormat="1">
      <c r="A25" s="32">
        <v>44460</v>
      </c>
      <c r="B25" s="16">
        <v>0</v>
      </c>
      <c r="C25" s="16">
        <v>1014494.4802333743</v>
      </c>
      <c r="D25" s="16">
        <v>421372</v>
      </c>
      <c r="E25" s="16">
        <v>9.2819339769105067</v>
      </c>
      <c r="F25" s="16">
        <v>2.7812152425627614</v>
      </c>
      <c r="G25" s="16">
        <v>5090</v>
      </c>
      <c r="H25" s="16">
        <v>12.19655925245206</v>
      </c>
      <c r="I25" s="16">
        <v>0</v>
      </c>
      <c r="J25" s="16">
        <v>30</v>
      </c>
      <c r="K25" s="16">
        <v>30</v>
      </c>
    </row>
    <row r="26" spans="1:11" s="16" customFormat="1">
      <c r="A26" s="32">
        <v>44467</v>
      </c>
      <c r="B26" s="16">
        <v>0</v>
      </c>
      <c r="C26" s="16">
        <v>854854.13825185655</v>
      </c>
      <c r="D26" s="16">
        <v>381104</v>
      </c>
      <c r="E26" s="16">
        <v>10.13043888878258</v>
      </c>
      <c r="F26" s="16">
        <v>4.9089198966999374</v>
      </c>
      <c r="G26" s="16">
        <v>4146</v>
      </c>
      <c r="H26" s="16">
        <v>14.023318472630574</v>
      </c>
      <c r="I26" s="16">
        <v>0</v>
      </c>
      <c r="J26" s="16">
        <v>30</v>
      </c>
      <c r="K26" s="16">
        <v>30</v>
      </c>
    </row>
    <row r="27" spans="1:11" s="16" customFormat="1">
      <c r="A27" s="32">
        <v>44474</v>
      </c>
      <c r="B27" s="16">
        <v>0</v>
      </c>
      <c r="C27" s="16">
        <v>770027.2673749954</v>
      </c>
      <c r="D27" s="16">
        <v>359447.99999999994</v>
      </c>
      <c r="E27" s="16">
        <v>11.255951892575686</v>
      </c>
      <c r="F27" s="16">
        <v>6.7745577248926692</v>
      </c>
      <c r="G27" s="16">
        <v>4898</v>
      </c>
      <c r="H27" s="16">
        <v>13.120628801254439</v>
      </c>
      <c r="I27" s="16">
        <v>0</v>
      </c>
      <c r="J27" s="16">
        <v>30</v>
      </c>
      <c r="K27" s="16">
        <v>14</v>
      </c>
    </row>
    <row r="28" spans="1:11" s="16" customFormat="1">
      <c r="A28" s="32">
        <v>44481</v>
      </c>
      <c r="B28" s="16">
        <v>0</v>
      </c>
      <c r="C28" s="16">
        <v>588777.48853237974</v>
      </c>
      <c r="D28" s="16">
        <v>342873.00000000006</v>
      </c>
      <c r="E28" s="16">
        <v>9.9670335033153545</v>
      </c>
      <c r="F28" s="16">
        <v>4.0192940879500991</v>
      </c>
      <c r="G28" s="16">
        <v>4815</v>
      </c>
      <c r="H28" s="16">
        <v>14.238996158093498</v>
      </c>
      <c r="I28" s="16">
        <v>0</v>
      </c>
      <c r="J28" s="16">
        <v>30</v>
      </c>
      <c r="K28" s="16">
        <v>14</v>
      </c>
    </row>
    <row r="29" spans="1:11" s="16" customFormat="1">
      <c r="A29" s="32">
        <v>44488</v>
      </c>
      <c r="B29" s="16">
        <v>0</v>
      </c>
      <c r="C29" s="16">
        <v>505443.14820027677</v>
      </c>
      <c r="D29" s="16">
        <v>527422</v>
      </c>
      <c r="E29" s="16">
        <v>1.9011411796448492</v>
      </c>
      <c r="F29" s="16">
        <v>1.3220501063704961</v>
      </c>
      <c r="G29" s="16">
        <v>4858</v>
      </c>
      <c r="H29" s="16">
        <v>13.422063770854429</v>
      </c>
      <c r="I29" s="16">
        <v>0</v>
      </c>
      <c r="J29" s="16">
        <v>30</v>
      </c>
      <c r="K29" s="16">
        <v>23.142857142857142</v>
      </c>
    </row>
    <row r="30" spans="1:11" s="16" customFormat="1">
      <c r="A30" s="32">
        <v>44495</v>
      </c>
      <c r="B30" s="16">
        <v>3419.0000000000005</v>
      </c>
      <c r="C30" s="16">
        <v>257448.8573583347</v>
      </c>
      <c r="D30" s="16">
        <v>513187</v>
      </c>
      <c r="E30" s="16">
        <v>0.97992705718755746</v>
      </c>
      <c r="F30" s="16">
        <v>0.84739747952087618</v>
      </c>
      <c r="G30" s="16">
        <v>5520</v>
      </c>
      <c r="H30" s="16">
        <v>15.375917793347483</v>
      </c>
      <c r="I30" s="16">
        <v>1</v>
      </c>
      <c r="J30" s="16">
        <v>30</v>
      </c>
      <c r="K30" s="16">
        <v>30</v>
      </c>
    </row>
    <row r="31" spans="1:11" s="16" customFormat="1">
      <c r="A31" s="32">
        <v>44502</v>
      </c>
      <c r="B31" s="16">
        <v>17668</v>
      </c>
      <c r="C31" s="16">
        <v>210349.69851544782</v>
      </c>
      <c r="D31" s="16">
        <v>558415</v>
      </c>
      <c r="E31" s="16">
        <v>0.75173626435843066</v>
      </c>
      <c r="F31" s="16">
        <v>0.70928841898845885</v>
      </c>
      <c r="G31" s="16">
        <v>5322</v>
      </c>
      <c r="H31" s="16">
        <v>14.193791336941844</v>
      </c>
      <c r="I31" s="16">
        <v>4</v>
      </c>
      <c r="J31" s="16">
        <v>30</v>
      </c>
      <c r="K31" s="16">
        <v>30</v>
      </c>
    </row>
    <row r="32" spans="1:11" s="16" customFormat="1">
      <c r="A32" s="32">
        <v>44509</v>
      </c>
      <c r="B32" s="16">
        <v>0</v>
      </c>
      <c r="C32" s="16">
        <v>153776.61097505857</v>
      </c>
      <c r="D32" s="16">
        <v>409320.00000000006</v>
      </c>
      <c r="E32" s="16">
        <v>0.67610508505329303</v>
      </c>
      <c r="F32" s="16">
        <v>0.66056741901133165</v>
      </c>
      <c r="G32" s="16">
        <v>5099</v>
      </c>
      <c r="H32" s="16">
        <v>11.864723891446349</v>
      </c>
      <c r="I32" s="16">
        <v>0</v>
      </c>
      <c r="J32" s="16">
        <v>30</v>
      </c>
      <c r="K32" s="16">
        <v>30</v>
      </c>
    </row>
    <row r="33" spans="1:11" s="16" customFormat="1">
      <c r="A33" s="32">
        <v>44516</v>
      </c>
      <c r="B33" s="16">
        <v>0</v>
      </c>
      <c r="C33" s="16">
        <v>156888.53290881682</v>
      </c>
      <c r="D33" s="16">
        <v>351043</v>
      </c>
      <c r="E33" s="16">
        <v>0.64802786777610855</v>
      </c>
      <c r="F33" s="16">
        <v>0.64202931955913189</v>
      </c>
      <c r="G33" s="16">
        <v>4962</v>
      </c>
      <c r="H33" s="16">
        <v>14.811666055968573</v>
      </c>
      <c r="I33" s="16">
        <v>0</v>
      </c>
      <c r="J33" s="16">
        <v>30</v>
      </c>
      <c r="K33" s="16">
        <v>30</v>
      </c>
    </row>
    <row r="34" spans="1:11" s="16" customFormat="1">
      <c r="A34" s="32">
        <v>44523</v>
      </c>
      <c r="B34" s="16">
        <v>67415.000000000015</v>
      </c>
      <c r="C34" s="16">
        <v>258854.7334737085</v>
      </c>
      <c r="D34" s="16">
        <v>250159</v>
      </c>
      <c r="E34" s="16">
        <v>0.63712621500302513</v>
      </c>
      <c r="F34" s="16">
        <v>3.3356321852678219</v>
      </c>
      <c r="G34" s="16">
        <v>4488</v>
      </c>
      <c r="H34" s="16">
        <v>12.948119203442465</v>
      </c>
      <c r="I34" s="16">
        <v>0</v>
      </c>
      <c r="J34" s="16">
        <v>30</v>
      </c>
      <c r="K34" s="16">
        <v>30</v>
      </c>
    </row>
    <row r="35" spans="1:11" s="16" customFormat="1">
      <c r="A35" s="32">
        <v>44530</v>
      </c>
      <c r="B35" s="16">
        <v>15079</v>
      </c>
      <c r="C35" s="16">
        <v>692097.43025158974</v>
      </c>
      <c r="D35" s="16">
        <v>349559</v>
      </c>
      <c r="E35" s="16">
        <v>0.63281707885623018</v>
      </c>
      <c r="F35" s="16">
        <v>3.7187328532865549</v>
      </c>
      <c r="G35" s="16">
        <v>4549</v>
      </c>
      <c r="H35" s="16">
        <v>15.838603953499327</v>
      </c>
      <c r="I35" s="16">
        <v>0</v>
      </c>
      <c r="J35" s="16">
        <v>30</v>
      </c>
      <c r="K35" s="16">
        <v>30</v>
      </c>
    </row>
    <row r="36" spans="1:11" s="16" customFormat="1">
      <c r="A36" s="32">
        <v>44537</v>
      </c>
      <c r="B36" s="16">
        <v>73485</v>
      </c>
      <c r="C36" s="16">
        <v>311800.60626445897</v>
      </c>
      <c r="D36" s="16">
        <v>416913</v>
      </c>
      <c r="E36" s="16">
        <v>0.63110159589487602</v>
      </c>
      <c r="F36" s="16">
        <v>1.2815808046108603</v>
      </c>
      <c r="G36" s="16">
        <v>4799</v>
      </c>
      <c r="H36" s="16">
        <v>16.856845773904023</v>
      </c>
      <c r="I36" s="16">
        <v>0</v>
      </c>
      <c r="J36" s="16">
        <v>30</v>
      </c>
      <c r="K36" s="16">
        <v>30</v>
      </c>
    </row>
    <row r="37" spans="1:11" s="16" customFormat="1">
      <c r="A37" s="32">
        <v>44544</v>
      </c>
      <c r="B37" s="16">
        <v>14546</v>
      </c>
      <c r="C37" s="16">
        <v>303387.77877386328</v>
      </c>
      <c r="D37" s="16">
        <v>486052.99999999994</v>
      </c>
      <c r="E37" s="16">
        <v>0.63041670554201934</v>
      </c>
      <c r="F37" s="16">
        <v>0.83692472702518228</v>
      </c>
      <c r="G37" s="16">
        <v>4764</v>
      </c>
      <c r="H37" s="16">
        <v>21.559453970830653</v>
      </c>
      <c r="I37" s="16">
        <v>0</v>
      </c>
      <c r="J37" s="16">
        <v>30</v>
      </c>
      <c r="K37" s="16">
        <v>30</v>
      </c>
    </row>
    <row r="38" spans="1:11" s="16" customFormat="1">
      <c r="A38" s="32">
        <v>44551</v>
      </c>
      <c r="B38" s="16">
        <v>34016</v>
      </c>
      <c r="C38" s="16">
        <v>317760.00257434533</v>
      </c>
      <c r="D38" s="16">
        <v>381731</v>
      </c>
      <c r="E38" s="16">
        <v>0.63014295755985295</v>
      </c>
      <c r="F38" s="16">
        <v>5.636260657235586</v>
      </c>
      <c r="G38" s="16">
        <v>4296</v>
      </c>
      <c r="H38" s="16">
        <v>15.406370311605009</v>
      </c>
      <c r="I38" s="16">
        <v>5</v>
      </c>
      <c r="J38" s="16">
        <v>30</v>
      </c>
      <c r="K38" s="16">
        <v>30</v>
      </c>
    </row>
  </sheetData>
  <mergeCells count="1">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4160-BEF9-499A-BC45-F74B25F966CF}">
  <dimension ref="A1:Y91"/>
  <sheetViews>
    <sheetView zoomScale="55" zoomScaleNormal="55" workbookViewId="0">
      <pane ySplit="3" topLeftCell="A7" activePane="bottomLeft" state="frozen"/>
      <selection pane="bottomLeft" activeCell="Y7" sqref="Y7"/>
    </sheetView>
  </sheetViews>
  <sheetFormatPr defaultRowHeight="14.5"/>
  <cols>
    <col min="1" max="1" width="10.6328125" bestFit="1" customWidth="1"/>
    <col min="2" max="2" width="30" bestFit="1" customWidth="1"/>
    <col min="3" max="3" width="27.36328125" bestFit="1" customWidth="1"/>
    <col min="4" max="4" width="36.81640625" bestFit="1" customWidth="1"/>
    <col min="5" max="5" width="7.7265625" bestFit="1" customWidth="1"/>
    <col min="6" max="6" width="16.08984375" bestFit="1" customWidth="1"/>
    <col min="7" max="7" width="30" customWidth="1"/>
    <col min="8" max="8" width="19.453125" bestFit="1" customWidth="1"/>
    <col min="9" max="9" width="20.54296875" customWidth="1"/>
    <col min="10" max="10" width="20.90625" bestFit="1" customWidth="1"/>
    <col min="11" max="11" width="12" bestFit="1" customWidth="1"/>
    <col min="15" max="15" width="13.453125" bestFit="1" customWidth="1"/>
    <col min="16" max="16" width="28.1796875" bestFit="1" customWidth="1"/>
    <col min="17" max="17" width="18.26953125" bestFit="1" customWidth="1"/>
    <col min="18" max="18" width="40.7265625" bestFit="1" customWidth="1"/>
    <col min="19" max="19" width="12" bestFit="1" customWidth="1"/>
    <col min="20" max="20" width="18.08984375" bestFit="1" customWidth="1"/>
    <col min="21" max="21" width="32.6328125" bestFit="1" customWidth="1"/>
    <col min="22" max="22" width="21.54296875" bestFit="1" customWidth="1"/>
    <col min="23" max="23" width="22.7265625" bestFit="1" customWidth="1"/>
    <col min="24" max="24" width="22.26953125" bestFit="1" customWidth="1"/>
    <col min="25" max="25" width="12" bestFit="1" customWidth="1"/>
  </cols>
  <sheetData>
    <row r="1" spans="1:25" ht="14.5" customHeight="1">
      <c r="A1" s="157" t="s">
        <v>95</v>
      </c>
      <c r="B1" s="158"/>
      <c r="C1" s="158"/>
      <c r="D1" s="158"/>
      <c r="E1" s="158"/>
      <c r="F1" s="158"/>
      <c r="G1" s="158"/>
      <c r="H1" s="158"/>
      <c r="I1" s="158"/>
      <c r="J1" s="158"/>
      <c r="K1" s="158"/>
    </row>
    <row r="2" spans="1:25" ht="14.5" customHeight="1">
      <c r="A2" s="157"/>
      <c r="B2" s="158"/>
      <c r="C2" s="158"/>
      <c r="D2" s="158"/>
      <c r="E2" s="158"/>
      <c r="F2" s="158"/>
      <c r="G2" s="158"/>
      <c r="H2" s="158"/>
      <c r="I2" s="158"/>
      <c r="J2" s="158"/>
      <c r="K2" s="158"/>
    </row>
    <row r="3" spans="1:25" ht="15" customHeight="1">
      <c r="A3" s="157"/>
      <c r="B3" s="158"/>
      <c r="C3" s="158"/>
      <c r="D3" s="158"/>
      <c r="E3" s="158"/>
      <c r="F3" s="158"/>
      <c r="G3" s="158"/>
      <c r="H3" s="158"/>
      <c r="I3" s="158"/>
      <c r="J3" s="158"/>
      <c r="K3" s="158"/>
    </row>
    <row r="4" spans="1:25">
      <c r="A4" s="146" t="s">
        <v>104</v>
      </c>
      <c r="B4" s="146"/>
      <c r="C4" s="146"/>
      <c r="D4" s="146"/>
      <c r="E4" s="146"/>
      <c r="F4" s="146"/>
      <c r="G4" s="146"/>
      <c r="H4" s="146"/>
      <c r="I4" s="146"/>
      <c r="J4" s="146"/>
      <c r="K4" s="146"/>
    </row>
    <row r="5" spans="1:25" ht="15" thickBot="1"/>
    <row r="6" spans="1:25" s="16" customFormat="1" ht="15" thickBot="1">
      <c r="A6" s="151" t="s">
        <v>96</v>
      </c>
      <c r="B6" s="152"/>
      <c r="C6" s="152"/>
      <c r="D6" s="152"/>
      <c r="E6" s="152"/>
      <c r="F6" s="152"/>
      <c r="G6" s="152"/>
      <c r="H6" s="152"/>
      <c r="I6" s="152"/>
      <c r="J6" s="152"/>
      <c r="K6" s="153"/>
      <c r="O6" s="154" t="s">
        <v>97</v>
      </c>
      <c r="P6" s="155"/>
      <c r="Q6" s="155"/>
      <c r="R6" s="155"/>
      <c r="S6" s="155"/>
      <c r="T6" s="155"/>
      <c r="U6" s="155"/>
      <c r="V6" s="155"/>
      <c r="W6" s="155"/>
      <c r="X6" s="155"/>
      <c r="Y6" s="155"/>
    </row>
    <row r="7" spans="1:25" s="16" customFormat="1">
      <c r="A7" s="86" t="s">
        <v>0</v>
      </c>
      <c r="B7" s="87" t="s">
        <v>30</v>
      </c>
      <c r="C7" s="87" t="s">
        <v>3</v>
      </c>
      <c r="D7" s="87" t="s">
        <v>31</v>
      </c>
      <c r="E7" s="87" t="s">
        <v>1</v>
      </c>
      <c r="F7" s="87" t="s">
        <v>4</v>
      </c>
      <c r="G7" s="87" t="s">
        <v>32</v>
      </c>
      <c r="H7" s="87" t="s">
        <v>2</v>
      </c>
      <c r="I7" s="87" t="s">
        <v>33</v>
      </c>
      <c r="J7" s="87" t="s">
        <v>34</v>
      </c>
      <c r="K7" s="88" t="s">
        <v>35</v>
      </c>
      <c r="O7" s="89" t="s">
        <v>0</v>
      </c>
      <c r="P7" s="90" t="s">
        <v>30</v>
      </c>
      <c r="Q7" s="90" t="s">
        <v>3</v>
      </c>
      <c r="R7" s="90" t="s">
        <v>31</v>
      </c>
      <c r="S7" s="90" t="s">
        <v>1</v>
      </c>
      <c r="T7" s="90" t="s">
        <v>4</v>
      </c>
      <c r="U7" s="90" t="s">
        <v>32</v>
      </c>
      <c r="V7" s="90" t="s">
        <v>2</v>
      </c>
      <c r="W7" s="90" t="s">
        <v>33</v>
      </c>
      <c r="X7" s="90" t="s">
        <v>34</v>
      </c>
      <c r="Y7" s="91" t="s">
        <v>35</v>
      </c>
    </row>
    <row r="8" spans="1:25" s="16" customFormat="1">
      <c r="A8" s="92">
        <f>A9-7</f>
        <v>44677</v>
      </c>
      <c r="B8" s="93">
        <v>0</v>
      </c>
      <c r="C8" s="93">
        <v>3278003.9999999995</v>
      </c>
      <c r="D8" s="93">
        <v>311775.00000000006</v>
      </c>
      <c r="E8" s="93">
        <v>0</v>
      </c>
      <c r="F8" s="93">
        <v>0</v>
      </c>
      <c r="G8" s="93">
        <v>4624</v>
      </c>
      <c r="H8" s="93">
        <v>3582</v>
      </c>
      <c r="I8" s="93">
        <v>0</v>
      </c>
      <c r="J8" s="93">
        <v>14</v>
      </c>
      <c r="K8" s="94">
        <v>14</v>
      </c>
      <c r="O8" s="95">
        <f>O9-7</f>
        <v>44677</v>
      </c>
      <c r="P8" s="16">
        <f t="shared" ref="P8:P42" si="0">B8</f>
        <v>0</v>
      </c>
      <c r="Q8" s="16">
        <f t="shared" ref="Q8:Q42" si="1">(C8+(1-0.5)*0)^0.9</f>
        <v>731220.79091845511</v>
      </c>
      <c r="R8" s="16">
        <f>D8</f>
        <v>311775.00000000006</v>
      </c>
      <c r="S8" s="16">
        <f>(E8+(1-0.5)*0)^0.4</f>
        <v>0</v>
      </c>
      <c r="T8" s="16">
        <f>(F8+(1-0.5)*0)^0.4</f>
        <v>0</v>
      </c>
      <c r="U8" s="16">
        <f>G8</f>
        <v>4624</v>
      </c>
      <c r="V8" s="16">
        <f>(H8+(1-0.9)*0)^0.3</f>
        <v>11.647632899634509</v>
      </c>
      <c r="W8" s="16">
        <f>I8</f>
        <v>0</v>
      </c>
      <c r="X8" s="16">
        <f>J8</f>
        <v>14</v>
      </c>
      <c r="Y8" s="96">
        <f>K8</f>
        <v>14</v>
      </c>
    </row>
    <row r="9" spans="1:25" s="16" customFormat="1">
      <c r="A9" s="92">
        <v>44684</v>
      </c>
      <c r="B9" s="93">
        <v>0</v>
      </c>
      <c r="C9" s="93">
        <v>5612914</v>
      </c>
      <c r="D9" s="93">
        <v>299950</v>
      </c>
      <c r="E9" s="93">
        <v>63</v>
      </c>
      <c r="F9" s="93">
        <v>0</v>
      </c>
      <c r="G9" s="93">
        <v>4964</v>
      </c>
      <c r="H9" s="93">
        <v>3234</v>
      </c>
      <c r="I9" s="93">
        <v>0</v>
      </c>
      <c r="J9" s="93">
        <v>14</v>
      </c>
      <c r="K9" s="94">
        <v>14</v>
      </c>
      <c r="O9" s="95">
        <v>44684</v>
      </c>
      <c r="P9" s="16">
        <f t="shared" si="0"/>
        <v>0</v>
      </c>
      <c r="Q9" s="16">
        <f t="shared" si="1"/>
        <v>1186504.936029294</v>
      </c>
      <c r="R9" s="16">
        <f t="shared" ref="R9:R42" si="2">D9</f>
        <v>299950</v>
      </c>
      <c r="S9" s="16">
        <f t="shared" ref="S9:T42" si="3">(E9+(1-0.5)*0)^0.4</f>
        <v>5.2448880136708409</v>
      </c>
      <c r="T9" s="16">
        <f t="shared" si="3"/>
        <v>0</v>
      </c>
      <c r="U9" s="16">
        <f t="shared" ref="U9:U42" si="4">G9</f>
        <v>4964</v>
      </c>
      <c r="V9" s="16">
        <f t="shared" ref="V9:V42" si="5">(H9+(1-0.9)*0)^0.3</f>
        <v>11.295930318469354</v>
      </c>
      <c r="W9" s="16">
        <f t="shared" ref="W9:Y42" si="6">I9</f>
        <v>0</v>
      </c>
      <c r="X9" s="16">
        <f t="shared" si="6"/>
        <v>14</v>
      </c>
      <c r="Y9" s="96">
        <f t="shared" si="6"/>
        <v>14</v>
      </c>
    </row>
    <row r="10" spans="1:25" s="16" customFormat="1">
      <c r="A10" s="92">
        <v>44691</v>
      </c>
      <c r="B10" s="93">
        <v>0</v>
      </c>
      <c r="C10" s="93">
        <v>7317868.0000000009</v>
      </c>
      <c r="D10" s="93">
        <v>281190</v>
      </c>
      <c r="E10" s="93">
        <v>203</v>
      </c>
      <c r="F10" s="93">
        <v>0</v>
      </c>
      <c r="G10" s="93">
        <v>3937</v>
      </c>
      <c r="H10" s="93">
        <v>2880.0000000000005</v>
      </c>
      <c r="I10" s="93">
        <v>0</v>
      </c>
      <c r="J10" s="93">
        <v>14</v>
      </c>
      <c r="K10" s="94">
        <v>14</v>
      </c>
      <c r="O10" s="95">
        <v>44691</v>
      </c>
      <c r="P10" s="16">
        <f t="shared" si="0"/>
        <v>0</v>
      </c>
      <c r="Q10" s="16">
        <f t="shared" si="1"/>
        <v>1506420.1432484402</v>
      </c>
      <c r="R10" s="16">
        <f t="shared" si="2"/>
        <v>281190</v>
      </c>
      <c r="S10" s="16">
        <f t="shared" si="3"/>
        <v>8.3752622580654137</v>
      </c>
      <c r="T10" s="16">
        <f t="shared" si="3"/>
        <v>0</v>
      </c>
      <c r="U10" s="16">
        <f t="shared" si="4"/>
        <v>3937</v>
      </c>
      <c r="V10" s="16">
        <f t="shared" si="5"/>
        <v>10.909824045964625</v>
      </c>
      <c r="W10" s="16">
        <f t="shared" si="6"/>
        <v>0</v>
      </c>
      <c r="X10" s="16">
        <f t="shared" si="6"/>
        <v>14</v>
      </c>
      <c r="Y10" s="96">
        <f t="shared" si="6"/>
        <v>14</v>
      </c>
    </row>
    <row r="11" spans="1:25" s="16" customFormat="1">
      <c r="A11" s="92">
        <v>44698</v>
      </c>
      <c r="B11" s="93">
        <v>0</v>
      </c>
      <c r="C11" s="93">
        <v>6608984</v>
      </c>
      <c r="D11" s="93">
        <v>334226</v>
      </c>
      <c r="E11" s="93">
        <v>35</v>
      </c>
      <c r="F11" s="93">
        <v>19.000000000000004</v>
      </c>
      <c r="G11" s="93">
        <v>4148</v>
      </c>
      <c r="H11" s="93">
        <v>3085.9999999999995</v>
      </c>
      <c r="I11" s="93">
        <v>0</v>
      </c>
      <c r="J11" s="93">
        <v>14</v>
      </c>
      <c r="K11" s="94">
        <v>30</v>
      </c>
      <c r="O11" s="95">
        <v>44698</v>
      </c>
      <c r="P11" s="16">
        <f t="shared" si="0"/>
        <v>0</v>
      </c>
      <c r="Q11" s="16">
        <f t="shared" si="1"/>
        <v>1374425.583244852</v>
      </c>
      <c r="R11" s="16">
        <f t="shared" si="2"/>
        <v>334226</v>
      </c>
      <c r="S11" s="16">
        <f t="shared" si="3"/>
        <v>4.1459801431212604</v>
      </c>
      <c r="T11" s="16">
        <f t="shared" si="3"/>
        <v>3.247143191135669</v>
      </c>
      <c r="U11" s="16">
        <f t="shared" si="4"/>
        <v>4148</v>
      </c>
      <c r="V11" s="16">
        <f t="shared" si="5"/>
        <v>11.138296549961668</v>
      </c>
      <c r="W11" s="16">
        <f t="shared" si="6"/>
        <v>0</v>
      </c>
      <c r="X11" s="16">
        <f t="shared" si="6"/>
        <v>14</v>
      </c>
      <c r="Y11" s="96">
        <f t="shared" si="6"/>
        <v>30</v>
      </c>
    </row>
    <row r="12" spans="1:25" s="16" customFormat="1">
      <c r="A12" s="92">
        <v>44705</v>
      </c>
      <c r="B12" s="93">
        <v>0</v>
      </c>
      <c r="C12" s="93">
        <v>6615638</v>
      </c>
      <c r="D12" s="93">
        <v>284148</v>
      </c>
      <c r="E12" s="93">
        <v>1036</v>
      </c>
      <c r="F12" s="93">
        <v>0</v>
      </c>
      <c r="G12" s="93">
        <v>4354</v>
      </c>
      <c r="H12" s="93">
        <v>5574.0000000000009</v>
      </c>
      <c r="I12" s="93">
        <v>0</v>
      </c>
      <c r="J12" s="93">
        <v>14</v>
      </c>
      <c r="K12" s="94">
        <v>30</v>
      </c>
      <c r="O12" s="95">
        <v>44705</v>
      </c>
      <c r="P12" s="16">
        <f t="shared" si="0"/>
        <v>0</v>
      </c>
      <c r="Q12" s="16">
        <f t="shared" si="1"/>
        <v>1375670.9291033505</v>
      </c>
      <c r="R12" s="16">
        <f t="shared" si="2"/>
        <v>284148</v>
      </c>
      <c r="S12" s="16">
        <f t="shared" si="3"/>
        <v>16.074737963626454</v>
      </c>
      <c r="T12" s="16">
        <f t="shared" si="3"/>
        <v>0</v>
      </c>
      <c r="U12" s="16">
        <f t="shared" si="4"/>
        <v>4354</v>
      </c>
      <c r="V12" s="16">
        <f t="shared" si="5"/>
        <v>13.299952481643524</v>
      </c>
      <c r="W12" s="16">
        <f t="shared" si="6"/>
        <v>0</v>
      </c>
      <c r="X12" s="16">
        <f t="shared" si="6"/>
        <v>14</v>
      </c>
      <c r="Y12" s="96">
        <f t="shared" si="6"/>
        <v>30</v>
      </c>
    </row>
    <row r="13" spans="1:25" s="16" customFormat="1">
      <c r="A13" s="92">
        <v>44712</v>
      </c>
      <c r="B13" s="93">
        <v>0</v>
      </c>
      <c r="C13" s="93">
        <v>9697100</v>
      </c>
      <c r="D13" s="93">
        <v>255181.99999999997</v>
      </c>
      <c r="E13" s="93">
        <v>931</v>
      </c>
      <c r="F13" s="93">
        <v>0</v>
      </c>
      <c r="G13" s="93">
        <v>4486</v>
      </c>
      <c r="H13" s="93">
        <v>12702.000000000002</v>
      </c>
      <c r="I13" s="93">
        <v>1</v>
      </c>
      <c r="J13" s="93">
        <v>27.714285714285719</v>
      </c>
      <c r="K13" s="94">
        <v>30</v>
      </c>
      <c r="O13" s="95">
        <v>44712</v>
      </c>
      <c r="P13" s="16">
        <f t="shared" si="0"/>
        <v>0</v>
      </c>
      <c r="Q13" s="16">
        <f t="shared" si="1"/>
        <v>1940786.1612898964</v>
      </c>
      <c r="R13" s="16">
        <f t="shared" si="2"/>
        <v>255181.99999999997</v>
      </c>
      <c r="S13" s="16">
        <f t="shared" si="3"/>
        <v>15.402097645813155</v>
      </c>
      <c r="T13" s="16">
        <f t="shared" si="3"/>
        <v>0</v>
      </c>
      <c r="U13" s="16">
        <f t="shared" si="4"/>
        <v>4486</v>
      </c>
      <c r="V13" s="16">
        <f t="shared" si="5"/>
        <v>17.02792123108868</v>
      </c>
      <c r="W13" s="16">
        <f t="shared" si="6"/>
        <v>1</v>
      </c>
      <c r="X13" s="16">
        <f t="shared" si="6"/>
        <v>27.714285714285719</v>
      </c>
      <c r="Y13" s="96">
        <f t="shared" si="6"/>
        <v>30</v>
      </c>
    </row>
    <row r="14" spans="1:25" s="16" customFormat="1">
      <c r="A14" s="92">
        <v>44719</v>
      </c>
      <c r="B14" s="93">
        <v>0</v>
      </c>
      <c r="C14" s="93">
        <v>10916968</v>
      </c>
      <c r="D14" s="93">
        <v>288503</v>
      </c>
      <c r="E14" s="93">
        <v>1652.0000000000002</v>
      </c>
      <c r="F14" s="93">
        <v>11.999999999999998</v>
      </c>
      <c r="G14" s="93">
        <v>4490</v>
      </c>
      <c r="H14" s="93">
        <v>18858</v>
      </c>
      <c r="I14" s="93">
        <v>7</v>
      </c>
      <c r="J14" s="93">
        <v>30</v>
      </c>
      <c r="K14" s="94">
        <v>30</v>
      </c>
      <c r="O14" s="95">
        <v>44719</v>
      </c>
      <c r="P14" s="16">
        <f t="shared" si="0"/>
        <v>0</v>
      </c>
      <c r="Q14" s="16">
        <f t="shared" si="1"/>
        <v>2159194.8394295978</v>
      </c>
      <c r="R14" s="16">
        <f t="shared" si="2"/>
        <v>288503</v>
      </c>
      <c r="S14" s="16">
        <f t="shared" si="3"/>
        <v>19.373318446838667</v>
      </c>
      <c r="T14" s="16">
        <f t="shared" si="3"/>
        <v>2.7019200770412271</v>
      </c>
      <c r="U14" s="16">
        <f t="shared" si="4"/>
        <v>4490</v>
      </c>
      <c r="V14" s="16">
        <f t="shared" si="5"/>
        <v>19.171173139254684</v>
      </c>
      <c r="W14" s="16">
        <f t="shared" si="6"/>
        <v>7</v>
      </c>
      <c r="X14" s="16">
        <f t="shared" si="6"/>
        <v>30</v>
      </c>
      <c r="Y14" s="96">
        <f t="shared" si="6"/>
        <v>30</v>
      </c>
    </row>
    <row r="15" spans="1:25" s="16" customFormat="1">
      <c r="A15" s="92">
        <v>44726</v>
      </c>
      <c r="B15" s="93">
        <v>0</v>
      </c>
      <c r="C15" s="93">
        <v>12714238.000000002</v>
      </c>
      <c r="D15" s="93">
        <v>253554.99999999994</v>
      </c>
      <c r="E15" s="93">
        <v>231</v>
      </c>
      <c r="F15" s="93">
        <v>0</v>
      </c>
      <c r="G15" s="93">
        <v>4700</v>
      </c>
      <c r="H15" s="93">
        <v>18664</v>
      </c>
      <c r="I15" s="93">
        <v>7</v>
      </c>
      <c r="J15" s="93">
        <v>30</v>
      </c>
      <c r="K15" s="94">
        <v>30</v>
      </c>
      <c r="O15" s="95">
        <v>44726</v>
      </c>
      <c r="P15" s="16">
        <f t="shared" si="0"/>
        <v>0</v>
      </c>
      <c r="Q15" s="16">
        <f t="shared" si="1"/>
        <v>2476630.9910770501</v>
      </c>
      <c r="R15" s="16">
        <f t="shared" si="2"/>
        <v>253554.99999999994</v>
      </c>
      <c r="S15" s="16">
        <f t="shared" si="3"/>
        <v>8.8195168023922594</v>
      </c>
      <c r="T15" s="16">
        <f t="shared" si="3"/>
        <v>0</v>
      </c>
      <c r="U15" s="16">
        <f t="shared" si="4"/>
        <v>4700</v>
      </c>
      <c r="V15" s="16">
        <f t="shared" si="5"/>
        <v>19.111792331796536</v>
      </c>
      <c r="W15" s="16">
        <f t="shared" si="6"/>
        <v>7</v>
      </c>
      <c r="X15" s="16">
        <f t="shared" si="6"/>
        <v>30</v>
      </c>
      <c r="Y15" s="96">
        <f t="shared" si="6"/>
        <v>30</v>
      </c>
    </row>
    <row r="16" spans="1:25" s="16" customFormat="1">
      <c r="A16" s="92">
        <v>44733</v>
      </c>
      <c r="B16" s="93">
        <v>0</v>
      </c>
      <c r="C16" s="93">
        <v>13036346</v>
      </c>
      <c r="D16" s="93">
        <v>241372</v>
      </c>
      <c r="E16" s="93">
        <v>167.99999999999997</v>
      </c>
      <c r="F16" s="93">
        <v>0</v>
      </c>
      <c r="G16" s="93">
        <v>4994</v>
      </c>
      <c r="H16" s="93">
        <v>41114</v>
      </c>
      <c r="I16" s="93">
        <v>7</v>
      </c>
      <c r="J16" s="93">
        <v>30</v>
      </c>
      <c r="K16" s="94">
        <v>30</v>
      </c>
      <c r="O16" s="95">
        <v>44733</v>
      </c>
      <c r="P16" s="16">
        <f t="shared" si="0"/>
        <v>0</v>
      </c>
      <c r="Q16" s="16">
        <f t="shared" si="1"/>
        <v>2533029.751375312</v>
      </c>
      <c r="R16" s="16">
        <f t="shared" si="2"/>
        <v>241372</v>
      </c>
      <c r="S16" s="16">
        <f t="shared" si="3"/>
        <v>7.7646826910059064</v>
      </c>
      <c r="T16" s="16">
        <f t="shared" si="3"/>
        <v>0</v>
      </c>
      <c r="U16" s="16">
        <f t="shared" si="4"/>
        <v>4994</v>
      </c>
      <c r="V16" s="16">
        <f t="shared" si="5"/>
        <v>24.221270478906714</v>
      </c>
      <c r="W16" s="16">
        <f t="shared" si="6"/>
        <v>7</v>
      </c>
      <c r="X16" s="16">
        <f t="shared" si="6"/>
        <v>30</v>
      </c>
      <c r="Y16" s="96">
        <f t="shared" si="6"/>
        <v>30</v>
      </c>
    </row>
    <row r="17" spans="1:25" s="16" customFormat="1">
      <c r="A17" s="92">
        <v>44740</v>
      </c>
      <c r="B17" s="93">
        <v>70547.999999999985</v>
      </c>
      <c r="C17" s="93">
        <v>16488002</v>
      </c>
      <c r="D17" s="93">
        <v>344141.99999999994</v>
      </c>
      <c r="E17" s="93">
        <v>41.999999999999993</v>
      </c>
      <c r="F17" s="93">
        <v>697.99999999999989</v>
      </c>
      <c r="G17" s="93">
        <v>6100</v>
      </c>
      <c r="H17" s="93">
        <v>62200.000000000015</v>
      </c>
      <c r="I17" s="93">
        <v>7</v>
      </c>
      <c r="J17" s="93">
        <v>30</v>
      </c>
      <c r="K17" s="94">
        <v>30</v>
      </c>
      <c r="O17" s="95">
        <v>44740</v>
      </c>
      <c r="P17" s="16">
        <f t="shared" si="0"/>
        <v>70547.999999999985</v>
      </c>
      <c r="Q17" s="16">
        <f t="shared" si="1"/>
        <v>3129329.0251284852</v>
      </c>
      <c r="R17" s="16">
        <f t="shared" si="2"/>
        <v>344141.99999999994</v>
      </c>
      <c r="S17" s="16">
        <f t="shared" si="3"/>
        <v>4.4596391171162173</v>
      </c>
      <c r="T17" s="16">
        <f t="shared" si="3"/>
        <v>13.725942304506873</v>
      </c>
      <c r="U17" s="16">
        <f t="shared" si="4"/>
        <v>6100</v>
      </c>
      <c r="V17" s="16">
        <f t="shared" si="5"/>
        <v>27.424398780845276</v>
      </c>
      <c r="W17" s="16">
        <f t="shared" si="6"/>
        <v>7</v>
      </c>
      <c r="X17" s="16">
        <f t="shared" si="6"/>
        <v>30</v>
      </c>
      <c r="Y17" s="96">
        <f t="shared" si="6"/>
        <v>30</v>
      </c>
    </row>
    <row r="18" spans="1:25" s="16" customFormat="1">
      <c r="A18" s="92">
        <v>44747</v>
      </c>
      <c r="B18" s="93">
        <v>73613</v>
      </c>
      <c r="C18" s="93">
        <v>16646612</v>
      </c>
      <c r="D18" s="93">
        <v>403872.99999999994</v>
      </c>
      <c r="E18" s="93">
        <v>27.999999999999993</v>
      </c>
      <c r="F18" s="93">
        <v>353.00000000000006</v>
      </c>
      <c r="G18" s="93">
        <v>6005</v>
      </c>
      <c r="H18" s="93">
        <v>60844</v>
      </c>
      <c r="I18" s="93">
        <v>7</v>
      </c>
      <c r="J18" s="93">
        <v>30</v>
      </c>
      <c r="K18" s="94">
        <v>30</v>
      </c>
      <c r="O18" s="95">
        <v>44747</v>
      </c>
      <c r="P18" s="16">
        <f t="shared" si="0"/>
        <v>73613</v>
      </c>
      <c r="Q18" s="16">
        <f t="shared" si="1"/>
        <v>3156408.9880274711</v>
      </c>
      <c r="R18" s="16">
        <f t="shared" si="2"/>
        <v>403872.99999999994</v>
      </c>
      <c r="S18" s="16">
        <f t="shared" si="3"/>
        <v>3.7919553292794634</v>
      </c>
      <c r="T18" s="16">
        <f t="shared" si="3"/>
        <v>10.44984580472574</v>
      </c>
      <c r="U18" s="16">
        <f t="shared" si="4"/>
        <v>6005</v>
      </c>
      <c r="V18" s="16">
        <f t="shared" si="5"/>
        <v>27.243652198516454</v>
      </c>
      <c r="W18" s="16">
        <f t="shared" si="6"/>
        <v>7</v>
      </c>
      <c r="X18" s="16">
        <f t="shared" si="6"/>
        <v>30</v>
      </c>
      <c r="Y18" s="96">
        <f t="shared" si="6"/>
        <v>30</v>
      </c>
    </row>
    <row r="19" spans="1:25" s="16" customFormat="1">
      <c r="A19" s="92">
        <v>44754</v>
      </c>
      <c r="B19" s="93">
        <v>0</v>
      </c>
      <c r="C19" s="93">
        <v>16593162</v>
      </c>
      <c r="D19" s="93">
        <v>370463.00000000006</v>
      </c>
      <c r="E19" s="93">
        <v>126</v>
      </c>
      <c r="F19" s="93">
        <v>58</v>
      </c>
      <c r="G19" s="93">
        <v>4956</v>
      </c>
      <c r="H19" s="93">
        <v>44814</v>
      </c>
      <c r="I19" s="93">
        <v>7</v>
      </c>
      <c r="J19" s="93">
        <v>30</v>
      </c>
      <c r="K19" s="94">
        <v>30</v>
      </c>
      <c r="O19" s="95">
        <v>44754</v>
      </c>
      <c r="P19" s="16">
        <f t="shared" si="0"/>
        <v>0</v>
      </c>
      <c r="Q19" s="16">
        <f t="shared" si="1"/>
        <v>3147286.2031724402</v>
      </c>
      <c r="R19" s="16">
        <f t="shared" si="2"/>
        <v>370463.00000000006</v>
      </c>
      <c r="S19" s="16">
        <f t="shared" si="3"/>
        <v>6.9206712251566067</v>
      </c>
      <c r="T19" s="16">
        <f t="shared" si="3"/>
        <v>5.0742422539753829</v>
      </c>
      <c r="U19" s="16">
        <f t="shared" si="4"/>
        <v>4956</v>
      </c>
      <c r="V19" s="16">
        <f t="shared" si="5"/>
        <v>24.855592086181932</v>
      </c>
      <c r="W19" s="16">
        <f t="shared" si="6"/>
        <v>7</v>
      </c>
      <c r="X19" s="16">
        <f t="shared" si="6"/>
        <v>30</v>
      </c>
      <c r="Y19" s="96">
        <f t="shared" si="6"/>
        <v>30</v>
      </c>
    </row>
    <row r="20" spans="1:25" s="16" customFormat="1">
      <c r="A20" s="92">
        <v>44761</v>
      </c>
      <c r="B20" s="93">
        <v>0</v>
      </c>
      <c r="C20" s="93">
        <v>17319590</v>
      </c>
      <c r="D20" s="93">
        <v>378336.99999999994</v>
      </c>
      <c r="E20" s="93">
        <v>154</v>
      </c>
      <c r="F20" s="93">
        <v>88</v>
      </c>
      <c r="G20" s="93">
        <v>5330</v>
      </c>
      <c r="H20" s="93">
        <v>41856</v>
      </c>
      <c r="I20" s="93">
        <v>7</v>
      </c>
      <c r="J20" s="93">
        <v>30</v>
      </c>
      <c r="K20" s="94">
        <v>30</v>
      </c>
      <c r="O20" s="95">
        <v>44761</v>
      </c>
      <c r="P20" s="16">
        <f t="shared" si="0"/>
        <v>0</v>
      </c>
      <c r="Q20" s="16">
        <f t="shared" si="1"/>
        <v>3271024.8707051673</v>
      </c>
      <c r="R20" s="16">
        <f t="shared" si="2"/>
        <v>378336.99999999994</v>
      </c>
      <c r="S20" s="16">
        <f t="shared" si="3"/>
        <v>7.4990852089679505</v>
      </c>
      <c r="T20" s="16">
        <f t="shared" si="3"/>
        <v>5.9950535794237005</v>
      </c>
      <c r="U20" s="16">
        <f t="shared" si="4"/>
        <v>5330</v>
      </c>
      <c r="V20" s="16">
        <f t="shared" si="5"/>
        <v>24.351589642201944</v>
      </c>
      <c r="W20" s="16">
        <f t="shared" si="6"/>
        <v>7</v>
      </c>
      <c r="X20" s="16">
        <f t="shared" si="6"/>
        <v>30</v>
      </c>
      <c r="Y20" s="96">
        <f t="shared" si="6"/>
        <v>30</v>
      </c>
    </row>
    <row r="21" spans="1:25" s="16" customFormat="1">
      <c r="A21" s="92">
        <v>44768</v>
      </c>
      <c r="B21" s="93">
        <v>0</v>
      </c>
      <c r="C21" s="93">
        <v>14872436</v>
      </c>
      <c r="D21" s="93">
        <v>348166</v>
      </c>
      <c r="E21" s="93">
        <v>140</v>
      </c>
      <c r="F21" s="93">
        <v>23.999999999999996</v>
      </c>
      <c r="G21" s="93">
        <v>5009</v>
      </c>
      <c r="H21" s="93">
        <v>40103.999999999993</v>
      </c>
      <c r="I21" s="93">
        <v>7</v>
      </c>
      <c r="J21" s="93">
        <v>30</v>
      </c>
      <c r="K21" s="94">
        <v>30</v>
      </c>
      <c r="O21" s="95">
        <v>44768</v>
      </c>
      <c r="P21" s="16">
        <f t="shared" si="0"/>
        <v>0</v>
      </c>
      <c r="Q21" s="16">
        <f t="shared" si="1"/>
        <v>2851963.0719592781</v>
      </c>
      <c r="R21" s="16">
        <f t="shared" si="2"/>
        <v>348166</v>
      </c>
      <c r="S21" s="16">
        <f t="shared" si="3"/>
        <v>7.2185706980175164</v>
      </c>
      <c r="T21" s="16">
        <f t="shared" si="3"/>
        <v>3.5652049159320067</v>
      </c>
      <c r="U21" s="16">
        <f t="shared" si="4"/>
        <v>5009</v>
      </c>
      <c r="V21" s="16">
        <f t="shared" si="5"/>
        <v>24.041209194714302</v>
      </c>
      <c r="W21" s="16">
        <f t="shared" si="6"/>
        <v>7</v>
      </c>
      <c r="X21" s="16">
        <f t="shared" si="6"/>
        <v>30</v>
      </c>
      <c r="Y21" s="96">
        <f t="shared" si="6"/>
        <v>30</v>
      </c>
    </row>
    <row r="22" spans="1:25" s="16" customFormat="1">
      <c r="A22" s="92">
        <v>44775</v>
      </c>
      <c r="B22" s="93">
        <v>0</v>
      </c>
      <c r="C22" s="93">
        <v>15643058</v>
      </c>
      <c r="D22" s="93">
        <v>296754</v>
      </c>
      <c r="E22" s="93">
        <v>55.999999999999986</v>
      </c>
      <c r="F22" s="93">
        <v>35</v>
      </c>
      <c r="G22" s="93">
        <v>4717</v>
      </c>
      <c r="H22" s="93">
        <v>15342.000000000002</v>
      </c>
      <c r="I22" s="93">
        <v>7</v>
      </c>
      <c r="J22" s="93">
        <v>30</v>
      </c>
      <c r="K22" s="94">
        <v>30</v>
      </c>
      <c r="O22" s="95">
        <v>44775</v>
      </c>
      <c r="P22" s="16">
        <f t="shared" si="0"/>
        <v>0</v>
      </c>
      <c r="Q22" s="16">
        <f t="shared" si="1"/>
        <v>2984623.0589882578</v>
      </c>
      <c r="R22" s="16">
        <f t="shared" si="2"/>
        <v>296754</v>
      </c>
      <c r="S22" s="16">
        <f t="shared" si="3"/>
        <v>5.003515054281686</v>
      </c>
      <c r="T22" s="16">
        <f t="shared" si="3"/>
        <v>4.1459801431212604</v>
      </c>
      <c r="U22" s="16">
        <f t="shared" si="4"/>
        <v>4717</v>
      </c>
      <c r="V22" s="16">
        <f t="shared" si="5"/>
        <v>18.020406917378285</v>
      </c>
      <c r="W22" s="16">
        <f t="shared" si="6"/>
        <v>7</v>
      </c>
      <c r="X22" s="16">
        <f t="shared" si="6"/>
        <v>30</v>
      </c>
      <c r="Y22" s="96">
        <f t="shared" si="6"/>
        <v>30</v>
      </c>
    </row>
    <row r="23" spans="1:25" s="16" customFormat="1">
      <c r="A23" s="92">
        <v>44782</v>
      </c>
      <c r="B23" s="93">
        <v>0</v>
      </c>
      <c r="C23" s="93">
        <v>14037595.999999998</v>
      </c>
      <c r="D23" s="93">
        <v>299693</v>
      </c>
      <c r="E23" s="93">
        <v>41.999999999999993</v>
      </c>
      <c r="F23" s="93">
        <v>0</v>
      </c>
      <c r="G23" s="93">
        <v>5073</v>
      </c>
      <c r="H23" s="93">
        <v>14474.000000000002</v>
      </c>
      <c r="I23" s="93">
        <v>7</v>
      </c>
      <c r="J23" s="93">
        <v>30</v>
      </c>
      <c r="K23" s="94">
        <v>30</v>
      </c>
      <c r="O23" s="95">
        <v>44782</v>
      </c>
      <c r="P23" s="16">
        <f t="shared" si="0"/>
        <v>0</v>
      </c>
      <c r="Q23" s="16">
        <f t="shared" si="1"/>
        <v>2707468.8295164066</v>
      </c>
      <c r="R23" s="16">
        <f t="shared" si="2"/>
        <v>299693</v>
      </c>
      <c r="S23" s="16">
        <f t="shared" si="3"/>
        <v>4.4596391171162173</v>
      </c>
      <c r="T23" s="16">
        <f t="shared" si="3"/>
        <v>0</v>
      </c>
      <c r="U23" s="16">
        <f t="shared" si="4"/>
        <v>5073</v>
      </c>
      <c r="V23" s="16">
        <f t="shared" si="5"/>
        <v>17.708287753051334</v>
      </c>
      <c r="W23" s="16">
        <f t="shared" si="6"/>
        <v>7</v>
      </c>
      <c r="X23" s="16">
        <f t="shared" si="6"/>
        <v>30</v>
      </c>
      <c r="Y23" s="96">
        <f t="shared" si="6"/>
        <v>30</v>
      </c>
    </row>
    <row r="24" spans="1:25" s="16" customFormat="1">
      <c r="A24" s="92">
        <v>44789</v>
      </c>
      <c r="B24" s="93">
        <v>0</v>
      </c>
      <c r="C24" s="93">
        <v>11568224</v>
      </c>
      <c r="D24" s="93">
        <v>286411.00000000006</v>
      </c>
      <c r="E24" s="93">
        <v>55.999999999999986</v>
      </c>
      <c r="F24" s="93">
        <v>153</v>
      </c>
      <c r="G24" s="93">
        <v>4919</v>
      </c>
      <c r="H24" s="93">
        <v>15690.000000000004</v>
      </c>
      <c r="I24" s="93">
        <v>0</v>
      </c>
      <c r="J24" s="93">
        <v>30</v>
      </c>
      <c r="K24" s="94">
        <v>30</v>
      </c>
      <c r="O24" s="95">
        <v>44789</v>
      </c>
      <c r="P24" s="16">
        <f t="shared" si="0"/>
        <v>0</v>
      </c>
      <c r="Q24" s="16">
        <f t="shared" si="1"/>
        <v>2274783.2435323135</v>
      </c>
      <c r="R24" s="16">
        <f t="shared" si="2"/>
        <v>286411.00000000006</v>
      </c>
      <c r="S24" s="16">
        <f t="shared" si="3"/>
        <v>5.003515054281686</v>
      </c>
      <c r="T24" s="16">
        <f t="shared" si="3"/>
        <v>7.4795689891662809</v>
      </c>
      <c r="U24" s="16">
        <f t="shared" si="4"/>
        <v>4919</v>
      </c>
      <c r="V24" s="16">
        <f t="shared" si="5"/>
        <v>18.142071870135641</v>
      </c>
      <c r="W24" s="16">
        <f t="shared" si="6"/>
        <v>0</v>
      </c>
      <c r="X24" s="16">
        <f t="shared" si="6"/>
        <v>30</v>
      </c>
      <c r="Y24" s="96">
        <f t="shared" si="6"/>
        <v>30</v>
      </c>
    </row>
    <row r="25" spans="1:25" s="16" customFormat="1">
      <c r="A25" s="92">
        <v>44796</v>
      </c>
      <c r="B25" s="93">
        <v>0</v>
      </c>
      <c r="C25" s="93">
        <v>9289020</v>
      </c>
      <c r="D25" s="93">
        <v>365442</v>
      </c>
      <c r="E25" s="93">
        <v>1379</v>
      </c>
      <c r="F25" s="93">
        <v>76.000000000000014</v>
      </c>
      <c r="G25" s="93">
        <v>4774</v>
      </c>
      <c r="H25" s="93">
        <v>13448</v>
      </c>
      <c r="I25" s="93">
        <v>0</v>
      </c>
      <c r="J25" s="93">
        <v>30</v>
      </c>
      <c r="K25" s="94">
        <v>30</v>
      </c>
      <c r="O25" s="95">
        <v>44796</v>
      </c>
      <c r="P25" s="16">
        <f t="shared" si="0"/>
        <v>0</v>
      </c>
      <c r="Q25" s="16">
        <f t="shared" si="1"/>
        <v>1867122.9112369993</v>
      </c>
      <c r="R25" s="16">
        <f t="shared" si="2"/>
        <v>365442</v>
      </c>
      <c r="S25" s="16">
        <f t="shared" si="3"/>
        <v>18.022942887125701</v>
      </c>
      <c r="T25" s="16">
        <f t="shared" si="3"/>
        <v>5.6536046682926608</v>
      </c>
      <c r="U25" s="16">
        <f t="shared" si="4"/>
        <v>4774</v>
      </c>
      <c r="V25" s="16">
        <f t="shared" si="5"/>
        <v>17.321971117627577</v>
      </c>
      <c r="W25" s="16">
        <f t="shared" si="6"/>
        <v>0</v>
      </c>
      <c r="X25" s="16">
        <f t="shared" si="6"/>
        <v>30</v>
      </c>
      <c r="Y25" s="96">
        <f t="shared" si="6"/>
        <v>30</v>
      </c>
    </row>
    <row r="26" spans="1:25" s="16" customFormat="1">
      <c r="A26" s="92">
        <v>44803</v>
      </c>
      <c r="B26" s="93">
        <v>0</v>
      </c>
      <c r="C26" s="93">
        <v>12164846</v>
      </c>
      <c r="D26" s="93">
        <v>400756.00000000006</v>
      </c>
      <c r="E26" s="93">
        <v>1806</v>
      </c>
      <c r="F26" s="93">
        <v>453</v>
      </c>
      <c r="G26" s="93">
        <v>5079</v>
      </c>
      <c r="H26" s="93">
        <v>13402.000000000002</v>
      </c>
      <c r="I26" s="93">
        <v>0</v>
      </c>
      <c r="J26" s="93">
        <v>30</v>
      </c>
      <c r="K26" s="94">
        <v>30</v>
      </c>
      <c r="O26" s="95">
        <v>44803</v>
      </c>
      <c r="P26" s="16">
        <f t="shared" si="0"/>
        <v>0</v>
      </c>
      <c r="Q26" s="16">
        <f t="shared" si="1"/>
        <v>2380104.1075668298</v>
      </c>
      <c r="R26" s="16">
        <f t="shared" si="2"/>
        <v>400756.00000000006</v>
      </c>
      <c r="S26" s="16">
        <f t="shared" si="3"/>
        <v>20.07645817564654</v>
      </c>
      <c r="T26" s="16">
        <f t="shared" si="3"/>
        <v>11.546205446207738</v>
      </c>
      <c r="U26" s="16">
        <f t="shared" si="4"/>
        <v>5079</v>
      </c>
      <c r="V26" s="16">
        <f t="shared" si="5"/>
        <v>17.30417442362749</v>
      </c>
      <c r="W26" s="16">
        <f t="shared" si="6"/>
        <v>0</v>
      </c>
      <c r="X26" s="16">
        <f t="shared" si="6"/>
        <v>30</v>
      </c>
      <c r="Y26" s="96">
        <f t="shared" si="6"/>
        <v>30</v>
      </c>
    </row>
    <row r="27" spans="1:25" s="16" customFormat="1">
      <c r="A27" s="92">
        <v>44810</v>
      </c>
      <c r="B27" s="93">
        <v>0</v>
      </c>
      <c r="C27" s="93">
        <v>11571586</v>
      </c>
      <c r="D27" s="93">
        <v>441653.00000000006</v>
      </c>
      <c r="E27" s="93">
        <v>1287.9999999999998</v>
      </c>
      <c r="F27" s="93">
        <v>0</v>
      </c>
      <c r="G27" s="93">
        <v>5054</v>
      </c>
      <c r="H27" s="93">
        <v>11254.000000000002</v>
      </c>
      <c r="I27" s="93">
        <v>0</v>
      </c>
      <c r="J27" s="93">
        <v>30</v>
      </c>
      <c r="K27" s="94">
        <v>30</v>
      </c>
      <c r="O27" s="95">
        <v>44810</v>
      </c>
      <c r="P27" s="16">
        <f t="shared" si="0"/>
        <v>0</v>
      </c>
      <c r="Q27" s="16">
        <f t="shared" si="1"/>
        <v>2275378.2302070423</v>
      </c>
      <c r="R27" s="16">
        <f t="shared" si="2"/>
        <v>441653.00000000006</v>
      </c>
      <c r="S27" s="16">
        <f t="shared" si="3"/>
        <v>17.537445936129682</v>
      </c>
      <c r="T27" s="16">
        <f t="shared" si="3"/>
        <v>0</v>
      </c>
      <c r="U27" s="16">
        <f t="shared" si="4"/>
        <v>5054</v>
      </c>
      <c r="V27" s="16">
        <f t="shared" si="5"/>
        <v>16.420715368870667</v>
      </c>
      <c r="W27" s="16">
        <f t="shared" si="6"/>
        <v>0</v>
      </c>
      <c r="X27" s="16">
        <f t="shared" si="6"/>
        <v>30</v>
      </c>
      <c r="Y27" s="96">
        <f t="shared" si="6"/>
        <v>30</v>
      </c>
    </row>
    <row r="28" spans="1:25" s="16" customFormat="1">
      <c r="A28" s="92">
        <v>44817</v>
      </c>
      <c r="B28" s="93">
        <v>0</v>
      </c>
      <c r="C28" s="93">
        <v>12325030.000000002</v>
      </c>
      <c r="D28" s="93">
        <v>376155</v>
      </c>
      <c r="E28" s="93">
        <v>119</v>
      </c>
      <c r="F28" s="93">
        <v>80</v>
      </c>
      <c r="G28" s="93">
        <v>5055</v>
      </c>
      <c r="H28" s="93">
        <v>10179.999999999998</v>
      </c>
      <c r="I28" s="93">
        <v>0</v>
      </c>
      <c r="J28" s="93">
        <v>30</v>
      </c>
      <c r="K28" s="94">
        <v>30</v>
      </c>
      <c r="O28" s="95">
        <v>44817</v>
      </c>
      <c r="P28" s="16">
        <f t="shared" si="0"/>
        <v>0</v>
      </c>
      <c r="Q28" s="16">
        <f t="shared" si="1"/>
        <v>2408292.2414380461</v>
      </c>
      <c r="R28" s="16">
        <f t="shared" si="2"/>
        <v>376155</v>
      </c>
      <c r="S28" s="16">
        <f t="shared" si="3"/>
        <v>6.7642365155677959</v>
      </c>
      <c r="T28" s="16">
        <f t="shared" si="3"/>
        <v>5.7707996236288537</v>
      </c>
      <c r="U28" s="16">
        <f t="shared" si="4"/>
        <v>5055</v>
      </c>
      <c r="V28" s="16">
        <f t="shared" si="5"/>
        <v>15.933982410039752</v>
      </c>
      <c r="W28" s="16">
        <f t="shared" si="6"/>
        <v>0</v>
      </c>
      <c r="X28" s="16">
        <f t="shared" si="6"/>
        <v>30</v>
      </c>
      <c r="Y28" s="96">
        <f t="shared" si="6"/>
        <v>30</v>
      </c>
    </row>
    <row r="29" spans="1:25" s="16" customFormat="1">
      <c r="A29" s="92">
        <v>44824</v>
      </c>
      <c r="B29" s="93">
        <v>0</v>
      </c>
      <c r="C29" s="93">
        <v>8015709.9999999991</v>
      </c>
      <c r="D29" s="93">
        <v>421372</v>
      </c>
      <c r="E29" s="93">
        <v>259</v>
      </c>
      <c r="F29" s="93">
        <v>10</v>
      </c>
      <c r="G29" s="93">
        <v>5090</v>
      </c>
      <c r="H29" s="93">
        <v>8350</v>
      </c>
      <c r="I29" s="93">
        <v>0</v>
      </c>
      <c r="J29" s="93">
        <v>30</v>
      </c>
      <c r="K29" s="94">
        <v>30</v>
      </c>
      <c r="O29" s="95">
        <v>44824</v>
      </c>
      <c r="P29" s="16">
        <f t="shared" si="0"/>
        <v>0</v>
      </c>
      <c r="Q29" s="16">
        <f t="shared" si="1"/>
        <v>1635113.0957060223</v>
      </c>
      <c r="R29" s="16">
        <f t="shared" si="2"/>
        <v>421372</v>
      </c>
      <c r="S29" s="16">
        <f t="shared" si="3"/>
        <v>9.2325125279130482</v>
      </c>
      <c r="T29" s="16">
        <f t="shared" si="3"/>
        <v>2.5118864315095806</v>
      </c>
      <c r="U29" s="16">
        <f t="shared" si="4"/>
        <v>5090</v>
      </c>
      <c r="V29" s="16">
        <f t="shared" si="5"/>
        <v>15.014329503902397</v>
      </c>
      <c r="W29" s="16">
        <f t="shared" si="6"/>
        <v>0</v>
      </c>
      <c r="X29" s="16">
        <f t="shared" si="6"/>
        <v>30</v>
      </c>
      <c r="Y29" s="96">
        <f t="shared" si="6"/>
        <v>30</v>
      </c>
    </row>
    <row r="30" spans="1:25" s="16" customFormat="1">
      <c r="A30" s="92">
        <v>44831</v>
      </c>
      <c r="B30" s="93">
        <v>0</v>
      </c>
      <c r="C30" s="93">
        <v>6784186</v>
      </c>
      <c r="D30" s="93">
        <v>381104</v>
      </c>
      <c r="E30" s="93">
        <v>321.99999999999994</v>
      </c>
      <c r="F30" s="93">
        <v>52.000000000000007</v>
      </c>
      <c r="G30" s="93">
        <v>4146</v>
      </c>
      <c r="H30" s="93">
        <v>13298.000000000002</v>
      </c>
      <c r="I30" s="93">
        <v>0</v>
      </c>
      <c r="J30" s="93">
        <v>30</v>
      </c>
      <c r="K30" s="94">
        <v>30</v>
      </c>
      <c r="O30" s="95">
        <v>44831</v>
      </c>
      <c r="P30" s="16">
        <f t="shared" si="0"/>
        <v>0</v>
      </c>
      <c r="Q30" s="16">
        <f t="shared" si="1"/>
        <v>1407174.5492905127</v>
      </c>
      <c r="R30" s="16">
        <f t="shared" si="2"/>
        <v>381104</v>
      </c>
      <c r="S30" s="16">
        <f t="shared" si="3"/>
        <v>10.072617648840801</v>
      </c>
      <c r="T30" s="16">
        <f t="shared" si="3"/>
        <v>4.8573716916244507</v>
      </c>
      <c r="U30" s="16">
        <f t="shared" si="4"/>
        <v>4146</v>
      </c>
      <c r="V30" s="16">
        <f t="shared" si="5"/>
        <v>17.263780223306188</v>
      </c>
      <c r="W30" s="16">
        <f t="shared" si="6"/>
        <v>0</v>
      </c>
      <c r="X30" s="16">
        <f t="shared" si="6"/>
        <v>30</v>
      </c>
      <c r="Y30" s="96">
        <f t="shared" si="6"/>
        <v>30</v>
      </c>
    </row>
    <row r="31" spans="1:25" s="16" customFormat="1">
      <c r="A31" s="92">
        <v>44838</v>
      </c>
      <c r="B31" s="93">
        <v>0</v>
      </c>
      <c r="C31" s="93">
        <v>6088868</v>
      </c>
      <c r="D31" s="93">
        <v>359447.99999999994</v>
      </c>
      <c r="E31" s="93">
        <v>419.99999999999994</v>
      </c>
      <c r="F31" s="93">
        <v>117.00000000000003</v>
      </c>
      <c r="G31" s="93">
        <v>4898</v>
      </c>
      <c r="H31" s="93">
        <v>10652.000000000002</v>
      </c>
      <c r="I31" s="93">
        <v>0</v>
      </c>
      <c r="J31" s="93">
        <v>30</v>
      </c>
      <c r="K31" s="94">
        <v>14</v>
      </c>
      <c r="O31" s="95">
        <v>44838</v>
      </c>
      <c r="P31" s="16">
        <f t="shared" si="0"/>
        <v>0</v>
      </c>
      <c r="Q31" s="16">
        <f t="shared" si="1"/>
        <v>1276682.4936506725</v>
      </c>
      <c r="R31" s="16">
        <f t="shared" si="2"/>
        <v>359447.99999999994</v>
      </c>
      <c r="S31" s="16">
        <f t="shared" si="3"/>
        <v>11.202106987713591</v>
      </c>
      <c r="T31" s="16">
        <f t="shared" si="3"/>
        <v>6.7185312987814347</v>
      </c>
      <c r="U31" s="16">
        <f t="shared" si="4"/>
        <v>4898</v>
      </c>
      <c r="V31" s="16">
        <f t="shared" si="5"/>
        <v>16.152113113976419</v>
      </c>
      <c r="W31" s="16">
        <f t="shared" si="6"/>
        <v>0</v>
      </c>
      <c r="X31" s="16">
        <f t="shared" si="6"/>
        <v>30</v>
      </c>
      <c r="Y31" s="96">
        <f t="shared" si="6"/>
        <v>14</v>
      </c>
    </row>
    <row r="32" spans="1:25" s="16" customFormat="1">
      <c r="A32" s="92">
        <v>44845</v>
      </c>
      <c r="B32" s="93">
        <v>0</v>
      </c>
      <c r="C32" s="93">
        <v>4383290.0000000009</v>
      </c>
      <c r="D32" s="93">
        <v>342873.00000000006</v>
      </c>
      <c r="E32" s="93">
        <v>308</v>
      </c>
      <c r="F32" s="93">
        <v>29</v>
      </c>
      <c r="G32" s="93">
        <v>4815</v>
      </c>
      <c r="H32" s="93">
        <v>13992</v>
      </c>
      <c r="I32" s="93">
        <v>0</v>
      </c>
      <c r="J32" s="93">
        <v>30</v>
      </c>
      <c r="K32" s="94">
        <v>14</v>
      </c>
      <c r="O32" s="95">
        <v>44845</v>
      </c>
      <c r="P32" s="16">
        <f t="shared" si="0"/>
        <v>0</v>
      </c>
      <c r="Q32" s="16">
        <f t="shared" si="1"/>
        <v>949773.7978948775</v>
      </c>
      <c r="R32" s="16">
        <f t="shared" si="2"/>
        <v>342873.00000000006</v>
      </c>
      <c r="S32" s="16">
        <f t="shared" si="3"/>
        <v>9.8951022567932103</v>
      </c>
      <c r="T32" s="16">
        <f t="shared" si="3"/>
        <v>3.8455565234187752</v>
      </c>
      <c r="U32" s="16">
        <f t="shared" si="4"/>
        <v>4815</v>
      </c>
      <c r="V32" s="16">
        <f t="shared" si="5"/>
        <v>17.529274379537334</v>
      </c>
      <c r="W32" s="16">
        <f t="shared" si="6"/>
        <v>0</v>
      </c>
      <c r="X32" s="16">
        <f t="shared" si="6"/>
        <v>30</v>
      </c>
      <c r="Y32" s="96">
        <f t="shared" si="6"/>
        <v>14</v>
      </c>
    </row>
    <row r="33" spans="1:25" s="16" customFormat="1">
      <c r="A33" s="92">
        <v>44852</v>
      </c>
      <c r="B33" s="93">
        <v>0</v>
      </c>
      <c r="C33" s="93">
        <v>3760766</v>
      </c>
      <c r="D33" s="93">
        <v>527422</v>
      </c>
      <c r="E33" s="93">
        <v>0</v>
      </c>
      <c r="F33" s="93">
        <v>0</v>
      </c>
      <c r="G33" s="93">
        <v>4858</v>
      </c>
      <c r="H33" s="93">
        <v>11489.999999999998</v>
      </c>
      <c r="I33" s="93">
        <v>0</v>
      </c>
      <c r="J33" s="93">
        <v>30</v>
      </c>
      <c r="K33" s="94">
        <v>23.142857142857142</v>
      </c>
      <c r="O33" s="95">
        <v>44852</v>
      </c>
      <c r="P33" s="16">
        <f t="shared" si="0"/>
        <v>0</v>
      </c>
      <c r="Q33" s="16">
        <f t="shared" si="1"/>
        <v>827463.18533238769</v>
      </c>
      <c r="R33" s="16">
        <f t="shared" si="2"/>
        <v>527422</v>
      </c>
      <c r="S33" s="16">
        <f t="shared" si="3"/>
        <v>0</v>
      </c>
      <c r="T33" s="16">
        <f t="shared" si="3"/>
        <v>0</v>
      </c>
      <c r="U33" s="16">
        <f t="shared" si="4"/>
        <v>4858</v>
      </c>
      <c r="V33" s="16">
        <f t="shared" si="5"/>
        <v>16.523270344663832</v>
      </c>
      <c r="W33" s="16">
        <f t="shared" si="6"/>
        <v>0</v>
      </c>
      <c r="X33" s="16">
        <f t="shared" si="6"/>
        <v>30</v>
      </c>
      <c r="Y33" s="96">
        <f t="shared" si="6"/>
        <v>23.142857142857142</v>
      </c>
    </row>
    <row r="34" spans="1:25" s="16" customFormat="1">
      <c r="A34" s="92">
        <v>44859</v>
      </c>
      <c r="B34" s="93">
        <v>3419.0000000000005</v>
      </c>
      <c r="C34" s="93">
        <v>1550015.9999999998</v>
      </c>
      <c r="D34" s="93">
        <v>513187</v>
      </c>
      <c r="E34" s="93">
        <v>0</v>
      </c>
      <c r="F34" s="93">
        <v>0</v>
      </c>
      <c r="G34" s="93">
        <v>5520</v>
      </c>
      <c r="H34" s="93">
        <v>18076</v>
      </c>
      <c r="I34" s="93">
        <v>1</v>
      </c>
      <c r="J34" s="93">
        <v>30</v>
      </c>
      <c r="K34" s="94">
        <v>30</v>
      </c>
      <c r="O34" s="95">
        <v>44859</v>
      </c>
      <c r="P34" s="16">
        <f t="shared" si="0"/>
        <v>3419.0000000000005</v>
      </c>
      <c r="Q34" s="16">
        <f t="shared" si="1"/>
        <v>372651.23346261395</v>
      </c>
      <c r="R34" s="16">
        <f t="shared" si="2"/>
        <v>513187</v>
      </c>
      <c r="S34" s="16">
        <f t="shared" si="3"/>
        <v>0</v>
      </c>
      <c r="T34" s="16">
        <f t="shared" si="3"/>
        <v>0</v>
      </c>
      <c r="U34" s="16">
        <f t="shared" si="4"/>
        <v>5520</v>
      </c>
      <c r="V34" s="16">
        <f t="shared" si="5"/>
        <v>18.92913200250937</v>
      </c>
      <c r="W34" s="16">
        <f t="shared" si="6"/>
        <v>1</v>
      </c>
      <c r="X34" s="16">
        <f t="shared" si="6"/>
        <v>30</v>
      </c>
      <c r="Y34" s="96">
        <f t="shared" si="6"/>
        <v>30</v>
      </c>
    </row>
    <row r="35" spans="1:25" s="16" customFormat="1">
      <c r="A35" s="92">
        <v>44866</v>
      </c>
      <c r="B35" s="93">
        <v>17668</v>
      </c>
      <c r="C35" s="93">
        <v>1384690</v>
      </c>
      <c r="D35" s="93">
        <v>558415</v>
      </c>
      <c r="E35" s="93">
        <v>0</v>
      </c>
      <c r="F35" s="93">
        <v>0</v>
      </c>
      <c r="G35" s="93">
        <v>5322</v>
      </c>
      <c r="H35" s="93">
        <v>13844.000000000002</v>
      </c>
      <c r="I35" s="93">
        <v>4</v>
      </c>
      <c r="J35" s="93">
        <v>30</v>
      </c>
      <c r="K35" s="94">
        <v>30</v>
      </c>
      <c r="O35" s="95">
        <v>44866</v>
      </c>
      <c r="P35" s="16">
        <f t="shared" si="0"/>
        <v>17668</v>
      </c>
      <c r="Q35" s="16">
        <f t="shared" si="1"/>
        <v>336679.98583477538</v>
      </c>
      <c r="R35" s="16">
        <f t="shared" si="2"/>
        <v>558415</v>
      </c>
      <c r="S35" s="16">
        <f t="shared" si="3"/>
        <v>0</v>
      </c>
      <c r="T35" s="16">
        <f t="shared" si="3"/>
        <v>0</v>
      </c>
      <c r="U35" s="16">
        <f t="shared" si="4"/>
        <v>5322</v>
      </c>
      <c r="V35" s="16">
        <f t="shared" si="5"/>
        <v>17.473442580439382</v>
      </c>
      <c r="W35" s="16">
        <f t="shared" si="6"/>
        <v>4</v>
      </c>
      <c r="X35" s="16">
        <f t="shared" si="6"/>
        <v>30</v>
      </c>
      <c r="Y35" s="96">
        <f t="shared" si="6"/>
        <v>30</v>
      </c>
    </row>
    <row r="36" spans="1:25" s="16" customFormat="1">
      <c r="A36" s="92">
        <v>44873</v>
      </c>
      <c r="B36" s="93">
        <v>0</v>
      </c>
      <c r="C36" s="93">
        <v>949072</v>
      </c>
      <c r="D36" s="93">
        <v>409320.00000000006</v>
      </c>
      <c r="E36" s="93">
        <v>0</v>
      </c>
      <c r="F36" s="93">
        <v>0</v>
      </c>
      <c r="G36" s="93">
        <v>5099</v>
      </c>
      <c r="H36" s="93">
        <v>7616</v>
      </c>
      <c r="I36" s="93">
        <v>0</v>
      </c>
      <c r="J36" s="93">
        <v>30</v>
      </c>
      <c r="K36" s="94">
        <v>30</v>
      </c>
      <c r="O36" s="95">
        <v>44873</v>
      </c>
      <c r="P36" s="16">
        <f t="shared" si="0"/>
        <v>0</v>
      </c>
      <c r="Q36" s="16">
        <f t="shared" si="1"/>
        <v>239645.4814556214</v>
      </c>
      <c r="R36" s="16">
        <f t="shared" si="2"/>
        <v>409320.00000000006</v>
      </c>
      <c r="S36" s="16">
        <f t="shared" si="3"/>
        <v>0</v>
      </c>
      <c r="T36" s="16">
        <f t="shared" si="3"/>
        <v>0</v>
      </c>
      <c r="U36" s="16">
        <f t="shared" si="4"/>
        <v>5099</v>
      </c>
      <c r="V36" s="16">
        <f t="shared" si="5"/>
        <v>14.605555542435228</v>
      </c>
      <c r="W36" s="16">
        <f t="shared" si="6"/>
        <v>0</v>
      </c>
      <c r="X36" s="16">
        <f t="shared" si="6"/>
        <v>30</v>
      </c>
      <c r="Y36" s="96">
        <f t="shared" si="6"/>
        <v>30</v>
      </c>
    </row>
    <row r="37" spans="1:25" s="16" customFormat="1">
      <c r="A37" s="92">
        <v>44880</v>
      </c>
      <c r="B37" s="93">
        <v>0</v>
      </c>
      <c r="C37" s="93">
        <v>1031744</v>
      </c>
      <c r="D37" s="93">
        <v>351043</v>
      </c>
      <c r="E37" s="93">
        <v>0</v>
      </c>
      <c r="F37" s="93">
        <v>0</v>
      </c>
      <c r="G37" s="93">
        <v>4962</v>
      </c>
      <c r="H37" s="93">
        <v>15958.000000000002</v>
      </c>
      <c r="I37" s="93">
        <v>0</v>
      </c>
      <c r="J37" s="93">
        <v>30</v>
      </c>
      <c r="K37" s="94">
        <v>30</v>
      </c>
      <c r="O37" s="95">
        <v>44880</v>
      </c>
      <c r="P37" s="16">
        <f t="shared" si="0"/>
        <v>0</v>
      </c>
      <c r="Q37" s="16">
        <f t="shared" si="1"/>
        <v>258353.74230352551</v>
      </c>
      <c r="R37" s="16">
        <f t="shared" si="2"/>
        <v>351043</v>
      </c>
      <c r="S37" s="16">
        <f t="shared" si="3"/>
        <v>0</v>
      </c>
      <c r="T37" s="16">
        <f t="shared" si="3"/>
        <v>0</v>
      </c>
      <c r="U37" s="16">
        <f t="shared" si="4"/>
        <v>4962</v>
      </c>
      <c r="V37" s="16">
        <f t="shared" si="5"/>
        <v>18.234486522390917</v>
      </c>
      <c r="W37" s="16">
        <f t="shared" si="6"/>
        <v>0</v>
      </c>
      <c r="X37" s="16">
        <f t="shared" si="6"/>
        <v>30</v>
      </c>
      <c r="Y37" s="96">
        <f t="shared" si="6"/>
        <v>30</v>
      </c>
    </row>
    <row r="38" spans="1:25" s="16" customFormat="1">
      <c r="A38" s="92">
        <v>44887</v>
      </c>
      <c r="B38" s="93">
        <v>67415.000000000015</v>
      </c>
      <c r="C38" s="93">
        <v>1911046</v>
      </c>
      <c r="D38" s="93">
        <v>250159</v>
      </c>
      <c r="E38" s="93">
        <v>0</v>
      </c>
      <c r="F38" s="93">
        <v>20</v>
      </c>
      <c r="G38" s="93">
        <v>4488</v>
      </c>
      <c r="H38" s="93">
        <v>10192</v>
      </c>
      <c r="I38" s="93">
        <v>0</v>
      </c>
      <c r="J38" s="93">
        <v>30</v>
      </c>
      <c r="K38" s="94">
        <v>30</v>
      </c>
      <c r="O38" s="95">
        <v>44887</v>
      </c>
      <c r="P38" s="16">
        <f t="shared" si="0"/>
        <v>67415.000000000015</v>
      </c>
      <c r="Q38" s="16">
        <f t="shared" si="1"/>
        <v>449929.04191951262</v>
      </c>
      <c r="R38" s="16">
        <f t="shared" si="2"/>
        <v>250159</v>
      </c>
      <c r="S38" s="16">
        <f t="shared" si="3"/>
        <v>0</v>
      </c>
      <c r="T38" s="16">
        <f t="shared" si="3"/>
        <v>3.3144540173399868</v>
      </c>
      <c r="U38" s="16">
        <f t="shared" si="4"/>
        <v>4488</v>
      </c>
      <c r="V38" s="16">
        <f t="shared" si="5"/>
        <v>15.939614893957444</v>
      </c>
      <c r="W38" s="16">
        <f t="shared" si="6"/>
        <v>0</v>
      </c>
      <c r="X38" s="16">
        <f t="shared" si="6"/>
        <v>30</v>
      </c>
      <c r="Y38" s="96">
        <f t="shared" si="6"/>
        <v>30</v>
      </c>
    </row>
    <row r="39" spans="1:25" s="16" customFormat="1">
      <c r="A39" s="92">
        <v>44894</v>
      </c>
      <c r="B39" s="93">
        <v>15079</v>
      </c>
      <c r="C39" s="93">
        <v>5908582</v>
      </c>
      <c r="D39" s="93">
        <v>349559</v>
      </c>
      <c r="E39" s="93">
        <v>0</v>
      </c>
      <c r="F39" s="93">
        <v>25.000000000000004</v>
      </c>
      <c r="G39" s="93">
        <v>4549</v>
      </c>
      <c r="H39" s="93">
        <v>19953.999999999996</v>
      </c>
      <c r="I39" s="93">
        <v>0</v>
      </c>
      <c r="J39" s="93">
        <v>30</v>
      </c>
      <c r="K39" s="94">
        <v>30</v>
      </c>
      <c r="O39" s="95">
        <v>44894</v>
      </c>
      <c r="P39" s="16">
        <f t="shared" si="0"/>
        <v>15079</v>
      </c>
      <c r="Q39" s="16">
        <f t="shared" si="1"/>
        <v>1242610.274898716</v>
      </c>
      <c r="R39" s="16">
        <f t="shared" si="2"/>
        <v>349559</v>
      </c>
      <c r="S39" s="16">
        <f t="shared" si="3"/>
        <v>0</v>
      </c>
      <c r="T39" s="16">
        <f t="shared" si="3"/>
        <v>3.6238983183884788</v>
      </c>
      <c r="U39" s="16">
        <f t="shared" si="4"/>
        <v>4549</v>
      </c>
      <c r="V39" s="16">
        <f t="shared" si="5"/>
        <v>19.498849640643311</v>
      </c>
      <c r="W39" s="16">
        <f t="shared" si="6"/>
        <v>0</v>
      </c>
      <c r="X39" s="16">
        <f t="shared" si="6"/>
        <v>30</v>
      </c>
      <c r="Y39" s="96">
        <f t="shared" si="6"/>
        <v>30</v>
      </c>
    </row>
    <row r="40" spans="1:25" s="16" customFormat="1">
      <c r="A40" s="92">
        <v>44901</v>
      </c>
      <c r="B40" s="93">
        <v>73485</v>
      </c>
      <c r="C40" s="93">
        <v>1850852</v>
      </c>
      <c r="D40" s="93">
        <v>416913</v>
      </c>
      <c r="E40" s="93">
        <v>0</v>
      </c>
      <c r="F40" s="93">
        <v>0</v>
      </c>
      <c r="G40" s="93">
        <v>4799</v>
      </c>
      <c r="H40" s="93">
        <v>24559.999999999996</v>
      </c>
      <c r="I40" s="93">
        <v>0</v>
      </c>
      <c r="J40" s="93">
        <v>30</v>
      </c>
      <c r="K40" s="94">
        <v>30</v>
      </c>
      <c r="O40" s="95">
        <v>44901</v>
      </c>
      <c r="P40" s="16">
        <f t="shared" si="0"/>
        <v>73485</v>
      </c>
      <c r="Q40" s="16">
        <f t="shared" si="1"/>
        <v>437154.06718028558</v>
      </c>
      <c r="R40" s="16">
        <f t="shared" si="2"/>
        <v>416913</v>
      </c>
      <c r="S40" s="16">
        <f t="shared" si="3"/>
        <v>0</v>
      </c>
      <c r="T40" s="16">
        <f t="shared" si="3"/>
        <v>0</v>
      </c>
      <c r="U40" s="16">
        <f t="shared" si="4"/>
        <v>4799</v>
      </c>
      <c r="V40" s="16">
        <f t="shared" si="5"/>
        <v>20.752408550808664</v>
      </c>
      <c r="W40" s="16">
        <f t="shared" si="6"/>
        <v>0</v>
      </c>
      <c r="X40" s="16">
        <f t="shared" si="6"/>
        <v>30</v>
      </c>
      <c r="Y40" s="96">
        <f t="shared" si="6"/>
        <v>30</v>
      </c>
    </row>
    <row r="41" spans="1:25" s="16" customFormat="1">
      <c r="A41" s="92">
        <v>44908</v>
      </c>
      <c r="B41" s="93">
        <v>14546</v>
      </c>
      <c r="C41" s="93">
        <v>2155028.0000000005</v>
      </c>
      <c r="D41" s="93">
        <v>486052.99999999994</v>
      </c>
      <c r="E41" s="93">
        <v>0</v>
      </c>
      <c r="F41" s="93">
        <v>0</v>
      </c>
      <c r="G41" s="93">
        <v>4764</v>
      </c>
      <c r="H41" s="93">
        <v>55778.000000000007</v>
      </c>
      <c r="I41" s="93">
        <v>0</v>
      </c>
      <c r="J41" s="93">
        <v>30</v>
      </c>
      <c r="K41" s="94">
        <v>30</v>
      </c>
      <c r="O41" s="95">
        <v>44908</v>
      </c>
      <c r="P41" s="16">
        <f t="shared" si="0"/>
        <v>14546</v>
      </c>
      <c r="Q41" s="16">
        <f t="shared" si="1"/>
        <v>501311.45171566983</v>
      </c>
      <c r="R41" s="16">
        <f t="shared" si="2"/>
        <v>486052.99999999994</v>
      </c>
      <c r="S41" s="16">
        <f t="shared" si="3"/>
        <v>0</v>
      </c>
      <c r="T41" s="16">
        <f t="shared" si="3"/>
        <v>0</v>
      </c>
      <c r="U41" s="16">
        <f t="shared" si="4"/>
        <v>4764</v>
      </c>
      <c r="V41" s="16">
        <f t="shared" si="5"/>
        <v>26.5423200348277</v>
      </c>
      <c r="W41" s="16">
        <f t="shared" si="6"/>
        <v>0</v>
      </c>
      <c r="X41" s="16">
        <f t="shared" si="6"/>
        <v>30</v>
      </c>
      <c r="Y41" s="96">
        <f t="shared" si="6"/>
        <v>30</v>
      </c>
    </row>
    <row r="42" spans="1:25" s="16" customFormat="1" ht="15" thickBot="1">
      <c r="A42" s="92">
        <v>44915</v>
      </c>
      <c r="B42" s="97">
        <v>34016</v>
      </c>
      <c r="C42" s="97">
        <v>2293622</v>
      </c>
      <c r="D42" s="97">
        <v>381731</v>
      </c>
      <c r="E42" s="97">
        <v>0</v>
      </c>
      <c r="F42" s="97">
        <v>74.999999999999986</v>
      </c>
      <c r="G42" s="97">
        <v>4296</v>
      </c>
      <c r="H42" s="97">
        <v>18194</v>
      </c>
      <c r="I42" s="97">
        <v>5</v>
      </c>
      <c r="J42" s="97">
        <v>30</v>
      </c>
      <c r="K42" s="98">
        <v>30</v>
      </c>
      <c r="O42" s="117">
        <v>44915</v>
      </c>
      <c r="P42" s="41">
        <f t="shared" si="0"/>
        <v>34016</v>
      </c>
      <c r="Q42" s="41">
        <f t="shared" si="1"/>
        <v>530236.55008502444</v>
      </c>
      <c r="R42" s="41">
        <f t="shared" si="2"/>
        <v>381731</v>
      </c>
      <c r="S42" s="41">
        <f t="shared" si="3"/>
        <v>0</v>
      </c>
      <c r="T42" s="41">
        <f t="shared" si="3"/>
        <v>5.6237305657104733</v>
      </c>
      <c r="U42" s="41">
        <f t="shared" si="4"/>
        <v>4296</v>
      </c>
      <c r="V42" s="41">
        <f t="shared" si="5"/>
        <v>18.966118387147947</v>
      </c>
      <c r="W42" s="41">
        <f t="shared" si="6"/>
        <v>5</v>
      </c>
      <c r="X42" s="41">
        <f t="shared" si="6"/>
        <v>30</v>
      </c>
      <c r="Y42" s="118">
        <f t="shared" si="6"/>
        <v>30</v>
      </c>
    </row>
    <row r="43" spans="1:25">
      <c r="P43" s="16"/>
      <c r="Q43" s="16"/>
      <c r="R43" s="16"/>
      <c r="S43" s="16"/>
      <c r="T43" s="16"/>
      <c r="U43" s="16"/>
      <c r="V43" s="16"/>
      <c r="W43" s="16"/>
      <c r="X43" s="16"/>
      <c r="Y43" s="16"/>
    </row>
    <row r="44" spans="1:25">
      <c r="Q44" s="16"/>
    </row>
    <row r="45" spans="1:25">
      <c r="O45" s="156"/>
      <c r="P45" s="156"/>
      <c r="Q45" s="156"/>
      <c r="R45" s="156"/>
      <c r="S45" s="156"/>
      <c r="T45" s="156"/>
      <c r="U45" s="156"/>
      <c r="V45" s="156"/>
      <c r="W45" s="156"/>
      <c r="X45" s="156"/>
      <c r="Y45" s="156"/>
    </row>
    <row r="46" spans="1:25">
      <c r="O46" s="85"/>
      <c r="Q46" s="85"/>
      <c r="R46" s="85"/>
      <c r="S46" s="85"/>
      <c r="T46" s="85"/>
      <c r="U46" s="85"/>
      <c r="V46" s="85"/>
      <c r="W46" s="85"/>
      <c r="X46" s="85"/>
      <c r="Y46" s="85"/>
    </row>
    <row r="47" spans="1:25">
      <c r="O47" s="85"/>
    </row>
    <row r="48" spans="1:25">
      <c r="O48" s="85"/>
    </row>
    <row r="49" spans="15:15">
      <c r="O49" s="85"/>
    </row>
    <row r="50" spans="15:15">
      <c r="O50" s="85"/>
    </row>
    <row r="51" spans="15:15">
      <c r="O51" s="85"/>
    </row>
    <row r="52" spans="15:15">
      <c r="O52" s="85"/>
    </row>
    <row r="53" spans="15:15">
      <c r="O53" s="85"/>
    </row>
    <row r="54" spans="15:15">
      <c r="O54" s="85"/>
    </row>
    <row r="55" spans="15:15">
      <c r="O55" s="85"/>
    </row>
    <row r="56" spans="15:15">
      <c r="O56" s="85"/>
    </row>
    <row r="57" spans="15:15">
      <c r="O57" s="85"/>
    </row>
    <row r="58" spans="15:15">
      <c r="O58" s="85"/>
    </row>
    <row r="59" spans="15:15">
      <c r="O59" s="85"/>
    </row>
    <row r="60" spans="15:15">
      <c r="O60" s="85"/>
    </row>
    <row r="61" spans="15:15">
      <c r="O61" s="85"/>
    </row>
    <row r="62" spans="15:15">
      <c r="O62" s="85"/>
    </row>
    <row r="63" spans="15:15">
      <c r="O63" s="85"/>
    </row>
    <row r="64" spans="15:15">
      <c r="O64" s="85"/>
    </row>
    <row r="65" spans="15:15">
      <c r="O65" s="85"/>
    </row>
    <row r="66" spans="15:15">
      <c r="O66" s="85"/>
    </row>
    <row r="67" spans="15:15">
      <c r="O67" s="85"/>
    </row>
    <row r="68" spans="15:15">
      <c r="O68" s="85"/>
    </row>
    <row r="69" spans="15:15">
      <c r="O69" s="85"/>
    </row>
    <row r="70" spans="15:15">
      <c r="O70" s="85"/>
    </row>
    <row r="71" spans="15:15">
      <c r="O71" s="85"/>
    </row>
    <row r="72" spans="15:15">
      <c r="O72" s="85"/>
    </row>
    <row r="73" spans="15:15">
      <c r="O73" s="85"/>
    </row>
    <row r="74" spans="15:15">
      <c r="O74" s="85"/>
    </row>
    <row r="75" spans="15:15">
      <c r="O75" s="85"/>
    </row>
    <row r="76" spans="15:15">
      <c r="O76" s="85"/>
    </row>
    <row r="77" spans="15:15">
      <c r="O77" s="85"/>
    </row>
    <row r="78" spans="15:15">
      <c r="O78" s="85"/>
    </row>
    <row r="79" spans="15:15">
      <c r="O79" s="85"/>
    </row>
    <row r="80" spans="15:15">
      <c r="O80" s="85"/>
    </row>
    <row r="81" spans="15:25">
      <c r="O81" s="85"/>
    </row>
    <row r="82" spans="15:25">
      <c r="O82" s="85"/>
    </row>
    <row r="83" spans="15:25">
      <c r="O83" s="85"/>
      <c r="P83" s="85"/>
      <c r="Q83" s="85"/>
      <c r="R83" s="85"/>
      <c r="S83" s="85"/>
      <c r="T83" s="85"/>
      <c r="U83" s="85"/>
      <c r="V83" s="85"/>
      <c r="W83" s="85"/>
      <c r="X83" s="85"/>
      <c r="Y83" s="85"/>
    </row>
    <row r="84" spans="15:25">
      <c r="O84" s="85"/>
      <c r="P84" s="85"/>
      <c r="Q84" s="85"/>
      <c r="R84" s="85"/>
      <c r="S84" s="85"/>
      <c r="T84" s="85"/>
      <c r="U84" s="85"/>
      <c r="V84" s="85"/>
      <c r="W84" s="85"/>
      <c r="X84" s="85"/>
      <c r="Y84" s="85"/>
    </row>
    <row r="85" spans="15:25">
      <c r="O85" s="85"/>
      <c r="P85" s="85"/>
      <c r="Q85" s="85"/>
      <c r="R85" s="85"/>
      <c r="S85" s="85"/>
      <c r="T85" s="85"/>
      <c r="U85" s="85"/>
      <c r="V85" s="85"/>
      <c r="W85" s="85"/>
      <c r="X85" s="85"/>
      <c r="Y85" s="85"/>
    </row>
    <row r="86" spans="15:25">
      <c r="O86" s="85"/>
      <c r="P86" s="85"/>
      <c r="Q86" s="85"/>
      <c r="R86" s="85"/>
      <c r="S86" s="85"/>
      <c r="T86" s="85"/>
      <c r="U86" s="85"/>
      <c r="V86" s="85"/>
      <c r="W86" s="85"/>
      <c r="X86" s="85"/>
      <c r="Y86" s="85"/>
    </row>
    <row r="87" spans="15:25">
      <c r="O87" s="85"/>
      <c r="P87" s="85"/>
      <c r="Q87" s="85"/>
      <c r="R87" s="85"/>
      <c r="S87" s="85"/>
      <c r="T87" s="85"/>
      <c r="U87" s="85"/>
      <c r="V87" s="85"/>
      <c r="W87" s="85"/>
      <c r="X87" s="85"/>
      <c r="Y87" s="85"/>
    </row>
    <row r="88" spans="15:25">
      <c r="O88" s="85"/>
      <c r="P88" s="85"/>
      <c r="Q88" s="85"/>
      <c r="R88" s="85"/>
      <c r="S88" s="85"/>
      <c r="T88" s="85"/>
      <c r="U88" s="85"/>
      <c r="V88" s="85"/>
      <c r="W88" s="85"/>
      <c r="X88" s="85"/>
      <c r="Y88" s="85"/>
    </row>
    <row r="89" spans="15:25">
      <c r="O89" s="85"/>
      <c r="P89" s="85"/>
      <c r="Q89" s="85"/>
      <c r="R89" s="85"/>
      <c r="S89" s="85"/>
      <c r="T89" s="85"/>
      <c r="U89" s="85"/>
      <c r="V89" s="85"/>
      <c r="W89" s="85"/>
      <c r="X89" s="85"/>
      <c r="Y89" s="85"/>
    </row>
    <row r="90" spans="15:25">
      <c r="O90" s="85"/>
      <c r="P90" s="85"/>
      <c r="Q90" s="85"/>
      <c r="R90" s="85"/>
      <c r="S90" s="85"/>
      <c r="T90" s="85"/>
      <c r="U90" s="85"/>
      <c r="V90" s="85"/>
      <c r="W90" s="85"/>
      <c r="X90" s="85"/>
      <c r="Y90" s="85"/>
    </row>
    <row r="91" spans="15:25">
      <c r="O91" s="85"/>
      <c r="P91" s="85"/>
      <c r="Q91" s="85"/>
      <c r="R91" s="85"/>
      <c r="S91" s="85"/>
      <c r="T91" s="85"/>
      <c r="U91" s="85"/>
      <c r="V91" s="85"/>
      <c r="W91" s="85"/>
      <c r="X91" s="85"/>
      <c r="Y91" s="85"/>
    </row>
  </sheetData>
  <mergeCells count="5">
    <mergeCell ref="A6:K6"/>
    <mergeCell ref="O6:Y6"/>
    <mergeCell ref="O45:Y45"/>
    <mergeCell ref="A1:K3"/>
    <mergeCell ref="A4:K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D20E-A45A-4EC5-8167-7BC28377943C}">
  <dimension ref="A1:N22"/>
  <sheetViews>
    <sheetView tabSelected="1" workbookViewId="0">
      <selection activeCell="C15" sqref="C15"/>
    </sheetView>
  </sheetViews>
  <sheetFormatPr defaultRowHeight="14.5"/>
  <cols>
    <col min="1" max="1" width="39.6328125" bestFit="1" customWidth="1"/>
    <col min="2" max="2" width="13.54296875" bestFit="1" customWidth="1"/>
    <col min="3" max="3" width="12.54296875" bestFit="1" customWidth="1"/>
    <col min="5" max="5" width="41.08984375" bestFit="1" customWidth="1"/>
    <col min="6" max="6" width="13.54296875" bestFit="1" customWidth="1"/>
    <col min="7" max="7" width="12.54296875" bestFit="1" customWidth="1"/>
    <col min="8" max="9" width="14" bestFit="1" customWidth="1"/>
  </cols>
  <sheetData>
    <row r="1" spans="1:7" ht="14.5" customHeight="1">
      <c r="A1" s="120" t="s">
        <v>98</v>
      </c>
      <c r="B1" s="120"/>
      <c r="C1" s="120"/>
      <c r="D1" s="120"/>
      <c r="E1" s="120"/>
      <c r="F1" s="120"/>
      <c r="G1" s="120"/>
    </row>
    <row r="2" spans="1:7" ht="14.5" customHeight="1">
      <c r="A2" s="120"/>
      <c r="B2" s="120"/>
      <c r="C2" s="120"/>
      <c r="D2" s="120"/>
      <c r="E2" s="120"/>
      <c r="F2" s="120"/>
      <c r="G2" s="120"/>
    </row>
    <row r="3" spans="1:7" ht="15" thickBot="1"/>
    <row r="4" spans="1:7" ht="16" thickBot="1">
      <c r="A4" s="159" t="s">
        <v>99</v>
      </c>
      <c r="B4" s="160"/>
      <c r="C4" s="161"/>
      <c r="E4" s="162" t="s">
        <v>100</v>
      </c>
      <c r="F4" s="163"/>
      <c r="G4" s="164"/>
    </row>
    <row r="5" spans="1:7" ht="16" thickBot="1">
      <c r="A5" s="99" t="s">
        <v>101</v>
      </c>
      <c r="B5" s="100" t="s">
        <v>54</v>
      </c>
      <c r="C5" s="101" t="s">
        <v>85</v>
      </c>
      <c r="E5" s="99" t="s">
        <v>101</v>
      </c>
      <c r="F5" s="102" t="s">
        <v>54</v>
      </c>
      <c r="G5" s="103" t="s">
        <v>85</v>
      </c>
    </row>
    <row r="6" spans="1:7" ht="15.5">
      <c r="A6" s="104" t="s">
        <v>61</v>
      </c>
      <c r="B6" s="105">
        <v>1725.6178041694825</v>
      </c>
      <c r="C6" s="106">
        <f>B6*35</f>
        <v>60396.623145931888</v>
      </c>
      <c r="E6" s="104" t="s">
        <v>61</v>
      </c>
      <c r="F6" s="105">
        <v>1725.6178041694825</v>
      </c>
      <c r="G6" s="106">
        <f>F6*35</f>
        <v>60396.623145931888</v>
      </c>
    </row>
    <row r="7" spans="1:7" ht="15.5">
      <c r="A7" s="104" t="s">
        <v>30</v>
      </c>
      <c r="B7" s="105">
        <v>1.3438387873791974E-3</v>
      </c>
      <c r="C7" s="107">
        <f>B7*SUM('9.Current Scenario'!B4:B38)</f>
        <v>496.93680134616602</v>
      </c>
      <c r="E7" s="104" t="s">
        <v>30</v>
      </c>
      <c r="F7" s="105">
        <v>1.3438387873791974E-3</v>
      </c>
      <c r="G7" s="106">
        <f>F7*SUM('10.Prediction Scenario_'!P8:P42)</f>
        <v>496.93680134616602</v>
      </c>
    </row>
    <row r="8" spans="1:7" ht="15.5">
      <c r="A8" s="104" t="s">
        <v>3</v>
      </c>
      <c r="B8" s="105">
        <v>7.9993580136969097E-4</v>
      </c>
      <c r="C8" s="107">
        <f>B8*SUM('9.Current Scenario'!C4:C38)</f>
        <v>27634.232931239345</v>
      </c>
      <c r="E8" s="104" t="s">
        <v>3</v>
      </c>
      <c r="F8" s="105">
        <v>7.9993580136969097E-4</v>
      </c>
      <c r="G8" s="106">
        <f>F8*SUM('10.Prediction Scenario_'!Q8:Q42)</f>
        <v>46558.221768907068</v>
      </c>
    </row>
    <row r="9" spans="1:7" ht="15.5">
      <c r="A9" s="104" t="s">
        <v>31</v>
      </c>
      <c r="B9" s="105">
        <v>2.0341503702638484E-3</v>
      </c>
      <c r="C9" s="107">
        <f>B9*SUM('9.Current Scenario'!D4:D38)</f>
        <v>25651.337950904868</v>
      </c>
      <c r="E9" s="104" t="s">
        <v>31</v>
      </c>
      <c r="F9" s="105">
        <v>2.0341503702638484E-3</v>
      </c>
      <c r="G9" s="106">
        <f>F9*SUM('10.Prediction Scenario_'!R8:R42)</f>
        <v>25651.337950904868</v>
      </c>
    </row>
    <row r="10" spans="1:7" ht="15.5">
      <c r="A10" s="104" t="s">
        <v>1</v>
      </c>
      <c r="B10" s="105">
        <v>31.636021358062251</v>
      </c>
      <c r="C10" s="107">
        <f>B10*SUM('9.Current Scenario'!E4:E38)</f>
        <v>7743.2695775147122</v>
      </c>
      <c r="E10" s="104" t="s">
        <v>1</v>
      </c>
      <c r="F10" s="105">
        <v>31.636021358062251</v>
      </c>
      <c r="G10" s="106">
        <f>F10*SUM('10.Prediction Scenario_'!S8:S42)</f>
        <v>7350.9616681489579</v>
      </c>
    </row>
    <row r="11" spans="1:7" ht="15.5">
      <c r="A11" s="104" t="s">
        <v>4</v>
      </c>
      <c r="B11" s="105">
        <v>5.7270930875143522</v>
      </c>
      <c r="C11" s="107">
        <f>B11*SUM('9.Current Scenario'!F4:F38)</f>
        <v>727.25184723308632</v>
      </c>
      <c r="E11" s="104" t="s">
        <v>4</v>
      </c>
      <c r="F11" s="105">
        <v>5.7270930875143522</v>
      </c>
      <c r="G11" s="106">
        <f>F11*SUM('10.Prediction Scenario_'!T8:T42)</f>
        <v>629.12655823712964</v>
      </c>
    </row>
    <row r="12" spans="1:7" ht="15.5">
      <c r="A12" s="104" t="s">
        <v>32</v>
      </c>
      <c r="B12" s="105">
        <v>0.1145568218403568</v>
      </c>
      <c r="C12" s="107">
        <f>B12*SUM('9.Current Scenario'!G4:G38)</f>
        <v>19517.503964228948</v>
      </c>
      <c r="E12" s="104" t="s">
        <v>32</v>
      </c>
      <c r="F12" s="105">
        <v>0.1145568218403568</v>
      </c>
      <c r="G12" s="106">
        <f>F12*SUM('10.Prediction Scenario_'!U8:U42)</f>
        <v>19517.503964228948</v>
      </c>
    </row>
    <row r="13" spans="1:7" ht="15.5">
      <c r="A13" s="104" t="s">
        <v>2</v>
      </c>
      <c r="B13" s="105">
        <v>177.2540211464798</v>
      </c>
      <c r="C13" s="107">
        <f>B13*SUM('9.Current Scenario'!H4:H38)</f>
        <v>92151.976310082275</v>
      </c>
      <c r="E13" s="104" t="s">
        <v>2</v>
      </c>
      <c r="F13" s="105">
        <v>177.2540211464798</v>
      </c>
      <c r="G13" s="106">
        <f>F13*SUM('10.Prediction Scenario_'!V8:V42)</f>
        <v>113445.50548550175</v>
      </c>
    </row>
    <row r="14" spans="1:7" ht="15.5">
      <c r="A14" s="104" t="s">
        <v>33</v>
      </c>
      <c r="B14" s="105">
        <v>153.42065281774944</v>
      </c>
      <c r="C14" s="107">
        <f>B14*SUM('9.Current Scenario'!I4:I38)</f>
        <v>12427.072878237705</v>
      </c>
      <c r="E14" s="104" t="s">
        <v>33</v>
      </c>
      <c r="F14" s="105">
        <v>153.42065281774944</v>
      </c>
      <c r="G14" s="106">
        <f>F14*SUM('10.Prediction Scenario_'!W8:W42)</f>
        <v>12427.072878237705</v>
      </c>
    </row>
    <row r="15" spans="1:7" ht="15.5">
      <c r="A15" s="104" t="s">
        <v>34</v>
      </c>
      <c r="B15" s="105">
        <v>-58.459894855310587</v>
      </c>
      <c r="C15" s="107">
        <f>B15*SUM('9.Current Scenario'!J4:J38)</f>
        <v>-56572.475392839136</v>
      </c>
      <c r="E15" s="104" t="s">
        <v>34</v>
      </c>
      <c r="F15" s="105">
        <v>-58.459894855310587</v>
      </c>
      <c r="G15" s="106">
        <f>F15*SUM('10.Prediction Scenario_'!X8:X42)</f>
        <v>-56572.475392839136</v>
      </c>
    </row>
    <row r="16" spans="1:7" ht="16" thickBot="1">
      <c r="A16" s="108" t="s">
        <v>35</v>
      </c>
      <c r="B16" s="109">
        <v>20.535909366087996</v>
      </c>
      <c r="C16" s="107">
        <f>B16*SUM('9.Current Scenario'!K4:K38)</f>
        <v>19779.014420880751</v>
      </c>
      <c r="E16" s="108" t="s">
        <v>35</v>
      </c>
      <c r="F16" s="109">
        <v>20.535909366087996</v>
      </c>
      <c r="G16" s="106">
        <f>F16*SUM('10.Prediction Scenario_'!Y8:Y42)</f>
        <v>19779.014420880751</v>
      </c>
    </row>
    <row r="17" spans="1:14" ht="16" thickBot="1">
      <c r="A17" s="110" t="s">
        <v>102</v>
      </c>
      <c r="B17" s="111"/>
      <c r="C17" s="112">
        <f>SUM(C6:C16)</f>
        <v>209952.74443476059</v>
      </c>
      <c r="E17" s="110" t="s">
        <v>103</v>
      </c>
      <c r="F17" s="113"/>
      <c r="G17" s="114">
        <f>SUM(G6:G16)</f>
        <v>249679.82924948607</v>
      </c>
    </row>
    <row r="18" spans="1:14" ht="18.5" customHeight="1">
      <c r="F18" s="16"/>
      <c r="G18" s="115">
        <f>(G17-C17)/C17</f>
        <v>0.18921917368443841</v>
      </c>
      <c r="K18" s="27"/>
      <c r="L18" s="27"/>
      <c r="M18" s="27"/>
      <c r="N18" s="27"/>
    </row>
    <row r="19" spans="1:14" ht="15.5" customHeight="1">
      <c r="A19" s="116"/>
      <c r="B19" s="116"/>
      <c r="E19" s="165" t="s">
        <v>105</v>
      </c>
      <c r="F19" s="165"/>
      <c r="G19" s="165"/>
      <c r="J19" s="27"/>
      <c r="K19" s="27"/>
      <c r="L19" s="27"/>
      <c r="M19" s="27"/>
      <c r="N19" s="27"/>
    </row>
    <row r="20" spans="1:14">
      <c r="E20" s="165"/>
      <c r="F20" s="165"/>
      <c r="G20" s="165"/>
      <c r="J20" s="27"/>
      <c r="K20" s="27"/>
      <c r="L20" s="27"/>
      <c r="M20" s="27"/>
      <c r="N20" s="27"/>
    </row>
    <row r="21" spans="1:14">
      <c r="E21" s="165"/>
      <c r="F21" s="165"/>
      <c r="G21" s="165"/>
    </row>
    <row r="22" spans="1:14">
      <c r="E22" s="165"/>
      <c r="F22" s="165"/>
      <c r="G22" s="165"/>
    </row>
  </sheetData>
  <mergeCells count="4">
    <mergeCell ref="A1:G2"/>
    <mergeCell ref="A4:C4"/>
    <mergeCell ref="E4:G4"/>
    <mergeCell ref="E19:G22"/>
  </mergeCells>
  <conditionalFormatting sqref="B6:B16">
    <cfRule type="cellIs" dxfId="3" priority="1" operator="lessThan">
      <formula>0</formula>
    </cfRule>
    <cfRule type="cellIs" dxfId="2" priority="2" operator="greaterThan">
      <formula>0</formula>
    </cfRule>
  </conditionalFormatting>
  <conditionalFormatting sqref="F6:F16">
    <cfRule type="cellIs" dxfId="1" priority="3" operator="lessThan">
      <formula>0</formula>
    </cfRule>
    <cfRule type="cellIs" dxfId="0" priority="4"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E5FA3-453F-40D6-A139-3090E6F23D72}">
  <dimension ref="A1:AC15"/>
  <sheetViews>
    <sheetView workbookViewId="0">
      <selection activeCell="Q9" sqref="Q9"/>
    </sheetView>
  </sheetViews>
  <sheetFormatPr defaultRowHeight="14.5"/>
  <cols>
    <col min="18" max="18" width="36.7265625" bestFit="1" customWidth="1"/>
    <col min="19" max="19" width="20.08984375" bestFit="1" customWidth="1"/>
    <col min="20" max="20" width="25" bestFit="1" customWidth="1"/>
    <col min="21" max="21" width="16.36328125" bestFit="1" customWidth="1"/>
    <col min="22" max="22" width="36.7265625" bestFit="1" customWidth="1"/>
    <col min="23" max="23" width="12.453125" bestFit="1" customWidth="1"/>
    <col min="24" max="24" width="16" bestFit="1" customWidth="1"/>
    <col min="25" max="25" width="29.7265625" bestFit="1" customWidth="1"/>
    <col min="26" max="26" width="19.453125" bestFit="1" customWidth="1"/>
    <col min="27" max="27" width="20.26953125" bestFit="1" customWidth="1"/>
    <col min="28" max="28" width="20.54296875" bestFit="1" customWidth="1"/>
    <col min="29" max="29" width="9.6328125" bestFit="1" customWidth="1"/>
  </cols>
  <sheetData>
    <row r="1" spans="1:29">
      <c r="A1" s="119" t="s">
        <v>36</v>
      </c>
      <c r="B1" s="119"/>
      <c r="C1" s="119"/>
      <c r="D1" s="119"/>
      <c r="E1" s="119"/>
      <c r="F1" s="119"/>
      <c r="G1" s="119"/>
      <c r="H1" s="119"/>
      <c r="I1" s="119"/>
      <c r="J1" s="119"/>
      <c r="K1" s="119"/>
      <c r="L1" s="119"/>
      <c r="M1" s="119"/>
      <c r="N1" s="119"/>
      <c r="O1" s="119"/>
      <c r="P1" s="119"/>
      <c r="R1" s="120" t="s">
        <v>37</v>
      </c>
      <c r="S1" s="120"/>
      <c r="T1" s="120"/>
      <c r="U1" s="120"/>
      <c r="V1" s="120"/>
      <c r="W1" s="120"/>
      <c r="X1" s="120"/>
      <c r="Y1" s="120"/>
      <c r="Z1" s="120"/>
      <c r="AA1" s="120"/>
      <c r="AB1" s="120"/>
      <c r="AC1" s="120"/>
    </row>
    <row r="2" spans="1:29" ht="15" thickBot="1">
      <c r="A2" s="119"/>
      <c r="B2" s="119"/>
      <c r="C2" s="119"/>
      <c r="D2" s="119"/>
      <c r="E2" s="119"/>
      <c r="F2" s="119"/>
      <c r="G2" s="119"/>
      <c r="H2" s="119"/>
      <c r="I2" s="119"/>
      <c r="J2" s="119"/>
      <c r="K2" s="119"/>
      <c r="L2" s="119"/>
      <c r="M2" s="119"/>
      <c r="N2" s="119"/>
      <c r="O2" s="119"/>
      <c r="P2" s="119"/>
      <c r="R2" s="121"/>
      <c r="S2" s="121"/>
      <c r="T2" s="121"/>
      <c r="U2" s="121"/>
      <c r="V2" s="121"/>
      <c r="W2" s="121"/>
      <c r="X2" s="121"/>
      <c r="Y2" s="121"/>
      <c r="Z2" s="121"/>
      <c r="AA2" s="121"/>
      <c r="AB2" s="121"/>
      <c r="AC2" s="121"/>
    </row>
    <row r="3" spans="1:29" ht="15" thickBot="1"/>
    <row r="4" spans="1:29" ht="15" thickBot="1">
      <c r="R4" s="33"/>
      <c r="S4" s="36" t="s">
        <v>29</v>
      </c>
      <c r="T4" s="38" t="s">
        <v>30</v>
      </c>
      <c r="U4" s="38" t="s">
        <v>3</v>
      </c>
      <c r="V4" s="38" t="s">
        <v>31</v>
      </c>
      <c r="W4" s="38" t="s">
        <v>1</v>
      </c>
      <c r="X4" s="38" t="s">
        <v>4</v>
      </c>
      <c r="Y4" s="38" t="s">
        <v>32</v>
      </c>
      <c r="Z4" s="38" t="s">
        <v>2</v>
      </c>
      <c r="AA4" s="38" t="s">
        <v>33</v>
      </c>
      <c r="AB4" s="38" t="s">
        <v>34</v>
      </c>
      <c r="AC4" s="38" t="s">
        <v>35</v>
      </c>
    </row>
    <row r="5" spans="1:29" ht="15" thickBot="1">
      <c r="R5" s="35" t="s">
        <v>29</v>
      </c>
      <c r="S5" s="34">
        <v>1</v>
      </c>
      <c r="T5" s="33"/>
      <c r="U5" s="33"/>
      <c r="V5" s="33"/>
      <c r="W5" s="33"/>
      <c r="X5" s="33"/>
      <c r="Y5" s="33"/>
      <c r="Z5" s="33"/>
      <c r="AA5" s="33"/>
      <c r="AB5" s="33"/>
      <c r="AC5" s="33"/>
    </row>
    <row r="6" spans="1:29" ht="15" thickBot="1">
      <c r="R6" s="37" t="s">
        <v>30</v>
      </c>
      <c r="S6" s="34">
        <v>-8.0116386351541009E-3</v>
      </c>
      <c r="T6" s="34">
        <v>1</v>
      </c>
      <c r="U6" s="33"/>
      <c r="V6" s="33"/>
      <c r="W6" s="33"/>
      <c r="X6" s="33"/>
      <c r="Y6" s="33"/>
      <c r="Z6" s="33"/>
      <c r="AA6" s="33"/>
      <c r="AB6" s="33"/>
      <c r="AC6" s="33"/>
    </row>
    <row r="7" spans="1:29" ht="15" thickBot="1">
      <c r="R7" s="37" t="s">
        <v>3</v>
      </c>
      <c r="S7" s="34">
        <v>0.65625779680971164</v>
      </c>
      <c r="T7" s="34">
        <v>-7.0180643488256839E-2</v>
      </c>
      <c r="U7" s="34">
        <v>1</v>
      </c>
      <c r="V7" s="33"/>
      <c r="W7" s="33"/>
      <c r="X7" s="33"/>
      <c r="Y7" s="33"/>
      <c r="Z7" s="33"/>
      <c r="AA7" s="33"/>
      <c r="AB7" s="33"/>
      <c r="AC7" s="33"/>
    </row>
    <row r="8" spans="1:29" ht="15" thickBot="1">
      <c r="R8" s="37" t="s">
        <v>31</v>
      </c>
      <c r="S8" s="34">
        <v>0.16198875553333905</v>
      </c>
      <c r="T8" s="34">
        <v>-6.8139030335193931E-2</v>
      </c>
      <c r="U8" s="34">
        <v>0.19090196386948574</v>
      </c>
      <c r="V8" s="34">
        <v>1</v>
      </c>
      <c r="W8" s="33"/>
      <c r="X8" s="33"/>
      <c r="Y8" s="33"/>
      <c r="Z8" s="33"/>
      <c r="AA8" s="33"/>
      <c r="AB8" s="33"/>
      <c r="AC8" s="33"/>
    </row>
    <row r="9" spans="1:29" ht="15" thickBot="1">
      <c r="R9" s="37" t="s">
        <v>1</v>
      </c>
      <c r="S9" s="34">
        <v>0.24991459278083589</v>
      </c>
      <c r="T9" s="34">
        <v>5.0810861018825131E-3</v>
      </c>
      <c r="U9" s="34">
        <v>9.9120738974653941E-2</v>
      </c>
      <c r="V9" s="34">
        <v>-0.13821078405328319</v>
      </c>
      <c r="W9" s="34">
        <v>1</v>
      </c>
      <c r="X9" s="33"/>
      <c r="Y9" s="33"/>
      <c r="Z9" s="33"/>
      <c r="AA9" s="33"/>
      <c r="AB9" s="33"/>
      <c r="AC9" s="33"/>
    </row>
    <row r="10" spans="1:29" ht="15" thickBot="1">
      <c r="R10" s="37" t="s">
        <v>4</v>
      </c>
      <c r="S10" s="34">
        <v>0.12176175912981496</v>
      </c>
      <c r="T10" s="34">
        <v>-2.0110455479896348E-2</v>
      </c>
      <c r="U10" s="34">
        <v>0.15364367075373533</v>
      </c>
      <c r="V10" s="34">
        <v>-1.2651105467564585E-2</v>
      </c>
      <c r="W10" s="34">
        <v>2.46743415578345E-2</v>
      </c>
      <c r="X10" s="34">
        <v>1</v>
      </c>
      <c r="Y10" s="33"/>
      <c r="Z10" s="33"/>
      <c r="AA10" s="33"/>
      <c r="AB10" s="33"/>
      <c r="AC10" s="33"/>
    </row>
    <row r="11" spans="1:29" ht="15" thickBot="1">
      <c r="R11" s="37" t="s">
        <v>32</v>
      </c>
      <c r="S11" s="34">
        <v>0.55607256638209657</v>
      </c>
      <c r="T11" s="34">
        <v>4.7991766168716705E-2</v>
      </c>
      <c r="U11" s="34">
        <v>0.45515676414309725</v>
      </c>
      <c r="V11" s="34">
        <v>0.33745806208104462</v>
      </c>
      <c r="W11" s="34">
        <v>0.22384310644199665</v>
      </c>
      <c r="X11" s="34">
        <v>0.10976038027705602</v>
      </c>
      <c r="Y11" s="34">
        <v>1</v>
      </c>
      <c r="Z11" s="33"/>
      <c r="AA11" s="33"/>
      <c r="AB11" s="33"/>
      <c r="AC11" s="33"/>
    </row>
    <row r="12" spans="1:29" ht="15" thickBot="1">
      <c r="R12" s="37" t="s">
        <v>2</v>
      </c>
      <c r="S12" s="34">
        <v>0.43428122958592552</v>
      </c>
      <c r="T12" s="34">
        <v>-3.8331458998625514E-2</v>
      </c>
      <c r="U12" s="34">
        <v>0.19182051001191677</v>
      </c>
      <c r="V12" s="34">
        <v>-0.11899207554618935</v>
      </c>
      <c r="W12" s="34">
        <v>-1.1489083927112691E-2</v>
      </c>
      <c r="X12" s="34">
        <v>0.23303768109022657</v>
      </c>
      <c r="Y12" s="34">
        <v>0.19416152018358096</v>
      </c>
      <c r="Z12" s="34">
        <v>1</v>
      </c>
      <c r="AA12" s="33"/>
      <c r="AB12" s="33"/>
      <c r="AC12" s="33"/>
    </row>
    <row r="13" spans="1:29" ht="15" thickBot="1">
      <c r="R13" s="37" t="s">
        <v>33</v>
      </c>
      <c r="S13" s="34">
        <v>0.67032101105928987</v>
      </c>
      <c r="T13" s="34">
        <v>-0.11554902346947925</v>
      </c>
      <c r="U13" s="34">
        <v>0.47546724212231967</v>
      </c>
      <c r="V13" s="34">
        <v>-3.4494121138504245E-2</v>
      </c>
      <c r="W13" s="34">
        <v>0.14842740807468977</v>
      </c>
      <c r="X13" s="34">
        <v>0.13187833081209829</v>
      </c>
      <c r="Y13" s="34">
        <v>0.30871198008031975</v>
      </c>
      <c r="Z13" s="34">
        <v>0.42389398889538038</v>
      </c>
      <c r="AA13" s="34">
        <v>1</v>
      </c>
      <c r="AB13" s="33"/>
      <c r="AC13" s="33"/>
    </row>
    <row r="14" spans="1:29" ht="15" thickBot="1">
      <c r="R14" s="37" t="s">
        <v>34</v>
      </c>
      <c r="S14" s="34">
        <v>-6.0450155982921479E-2</v>
      </c>
      <c r="T14" s="34">
        <v>-4.0667695803790788E-2</v>
      </c>
      <c r="U14" s="34">
        <v>-6.7758172215518664E-2</v>
      </c>
      <c r="V14" s="34">
        <v>0.17492906835334263</v>
      </c>
      <c r="W14" s="34">
        <v>-5.148978063971775E-2</v>
      </c>
      <c r="X14" s="34">
        <v>0.17032524030066501</v>
      </c>
      <c r="Y14" s="34">
        <v>-9.3392900929193154E-2</v>
      </c>
      <c r="Z14" s="34">
        <v>0.3824965054795274</v>
      </c>
      <c r="AA14" s="34">
        <v>4.8648077746270946E-2</v>
      </c>
      <c r="AB14" s="34">
        <v>1</v>
      </c>
      <c r="AC14" s="33"/>
    </row>
    <row r="15" spans="1:29" ht="15" thickBot="1">
      <c r="R15" s="37" t="s">
        <v>35</v>
      </c>
      <c r="S15" s="34">
        <v>0.13510669411138596</v>
      </c>
      <c r="T15" s="34">
        <v>8.6684300142622992E-3</v>
      </c>
      <c r="U15" s="34">
        <v>0.14678664315640988</v>
      </c>
      <c r="V15" s="34">
        <v>2.5933474164511996E-2</v>
      </c>
      <c r="W15" s="34">
        <v>-4.0576244392035096E-2</v>
      </c>
      <c r="X15" s="34">
        <v>0.13001436357951129</v>
      </c>
      <c r="Y15" s="34">
        <v>3.9920492187648413E-2</v>
      </c>
      <c r="Z15" s="34">
        <v>0.41713054938663408</v>
      </c>
      <c r="AA15" s="34">
        <v>0.1208296440290435</v>
      </c>
      <c r="AB15" s="34">
        <v>0.71895500153613068</v>
      </c>
      <c r="AC15" s="34">
        <v>1</v>
      </c>
    </row>
  </sheetData>
  <mergeCells count="2">
    <mergeCell ref="A1:P2"/>
    <mergeCell ref="R1:A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AACB-E4F2-4C39-A36A-2C0CD74B9A38}">
  <dimension ref="A1:J184"/>
  <sheetViews>
    <sheetView workbookViewId="0">
      <selection activeCell="C8" sqref="C8"/>
    </sheetView>
  </sheetViews>
  <sheetFormatPr defaultRowHeight="14.5"/>
  <cols>
    <col min="1" max="1" width="36.7265625" bestFit="1" customWidth="1"/>
    <col min="2" max="2" width="28.36328125" bestFit="1" customWidth="1"/>
    <col min="3" max="3" width="20.26953125" style="14" bestFit="1" customWidth="1"/>
    <col min="4" max="4" width="15.453125" bestFit="1" customWidth="1"/>
    <col min="5" max="5" width="11.81640625" bestFit="1" customWidth="1"/>
    <col min="6" max="9" width="12.453125" bestFit="1" customWidth="1"/>
  </cols>
  <sheetData>
    <row r="1" spans="1:10">
      <c r="A1" s="119" t="s">
        <v>67</v>
      </c>
      <c r="B1" s="119"/>
      <c r="C1" s="119"/>
      <c r="D1" s="119"/>
      <c r="E1" s="119"/>
      <c r="F1" s="119"/>
      <c r="G1" s="119"/>
      <c r="H1" s="119"/>
      <c r="I1" s="119"/>
      <c r="J1" s="119"/>
    </row>
    <row r="2" spans="1:10">
      <c r="A2" s="119"/>
      <c r="B2" s="119"/>
      <c r="C2" s="119"/>
      <c r="D2" s="119"/>
      <c r="E2" s="119"/>
      <c r="F2" s="119"/>
      <c r="G2" s="119"/>
      <c r="H2" s="119"/>
      <c r="I2" s="119"/>
      <c r="J2" s="119"/>
    </row>
    <row r="3" spans="1:10">
      <c r="B3" s="16"/>
      <c r="C3" s="16"/>
      <c r="D3" s="16"/>
      <c r="E3" s="16"/>
      <c r="F3" s="16"/>
      <c r="G3" s="16"/>
      <c r="H3" s="16"/>
      <c r="I3" s="16"/>
    </row>
    <row r="4" spans="1:10" ht="15" thickBot="1">
      <c r="A4" s="42" t="s">
        <v>38</v>
      </c>
      <c r="B4" s="16"/>
      <c r="C4" s="16"/>
      <c r="D4" s="16"/>
      <c r="E4" s="16"/>
      <c r="F4" s="16"/>
      <c r="G4" s="16"/>
      <c r="H4" s="16"/>
      <c r="I4" s="16"/>
    </row>
    <row r="5" spans="1:10">
      <c r="A5" s="39" t="s">
        <v>39</v>
      </c>
      <c r="B5" s="39"/>
      <c r="C5" s="16"/>
      <c r="D5" s="16"/>
      <c r="E5" s="16"/>
      <c r="F5" s="16"/>
      <c r="G5" s="16"/>
      <c r="H5" s="16"/>
      <c r="I5" s="16"/>
    </row>
    <row r="6" spans="1:10">
      <c r="A6" s="28" t="s">
        <v>40</v>
      </c>
      <c r="B6" s="43">
        <v>0.85137908324888256</v>
      </c>
      <c r="C6" s="16"/>
      <c r="D6" s="16"/>
      <c r="E6" s="16"/>
      <c r="F6" s="16"/>
      <c r="G6" s="16"/>
      <c r="H6" s="16"/>
      <c r="I6" s="16"/>
    </row>
    <row r="7" spans="1:10">
      <c r="A7" s="28" t="s">
        <v>41</v>
      </c>
      <c r="B7" s="44">
        <v>0.72484634339370768</v>
      </c>
      <c r="C7" s="16"/>
      <c r="D7" s="16"/>
      <c r="E7" s="16"/>
      <c r="F7" s="16"/>
      <c r="G7" s="16"/>
      <c r="H7" s="16"/>
      <c r="I7" s="16"/>
    </row>
    <row r="8" spans="1:10">
      <c r="A8" s="28" t="s">
        <v>42</v>
      </c>
      <c r="B8" s="44">
        <v>0.70533189966276499</v>
      </c>
      <c r="C8" s="16"/>
      <c r="D8" s="16"/>
      <c r="E8" s="16"/>
      <c r="F8" s="16"/>
      <c r="G8" s="16"/>
      <c r="H8" s="16"/>
      <c r="I8" s="16"/>
    </row>
    <row r="9" spans="1:10">
      <c r="A9" s="28" t="s">
        <v>43</v>
      </c>
      <c r="B9" s="16">
        <v>730.02093490718903</v>
      </c>
      <c r="C9" s="16"/>
      <c r="D9" s="16"/>
      <c r="E9" s="16"/>
      <c r="F9" s="16"/>
      <c r="G9" s="16"/>
      <c r="H9" s="16"/>
      <c r="I9" s="16"/>
    </row>
    <row r="10" spans="1:10" ht="15" thickBot="1">
      <c r="A10" s="40" t="s">
        <v>44</v>
      </c>
      <c r="B10" s="41">
        <v>152</v>
      </c>
      <c r="C10" s="16"/>
      <c r="D10" s="16"/>
      <c r="E10" s="16"/>
      <c r="F10" s="16"/>
      <c r="G10" s="16"/>
      <c r="H10" s="16"/>
      <c r="I10" s="16"/>
    </row>
    <row r="11" spans="1:10">
      <c r="A11" s="16"/>
      <c r="B11" s="16"/>
      <c r="C11" s="16"/>
      <c r="D11" s="16"/>
      <c r="E11" s="16"/>
      <c r="F11" s="16"/>
      <c r="G11" s="16"/>
      <c r="H11" s="16"/>
      <c r="I11" s="16"/>
    </row>
    <row r="12" spans="1:10" ht="15" thickBot="1">
      <c r="A12" s="42" t="s">
        <v>45</v>
      </c>
      <c r="B12" s="16"/>
      <c r="C12" s="16"/>
      <c r="D12" s="16"/>
      <c r="E12" s="16"/>
      <c r="F12" s="16"/>
      <c r="G12" s="16"/>
      <c r="H12" s="16"/>
      <c r="I12" s="16"/>
    </row>
    <row r="13" spans="1:10">
      <c r="A13" s="39"/>
      <c r="B13" s="39" t="s">
        <v>46</v>
      </c>
      <c r="C13" s="39" t="s">
        <v>47</v>
      </c>
      <c r="D13" s="39" t="s">
        <v>48</v>
      </c>
      <c r="E13" s="39" t="s">
        <v>49</v>
      </c>
      <c r="F13" s="39" t="s">
        <v>50</v>
      </c>
      <c r="G13" s="16"/>
      <c r="H13" s="16"/>
      <c r="I13" s="16"/>
    </row>
    <row r="14" spans="1:10">
      <c r="A14" s="28" t="s">
        <v>51</v>
      </c>
      <c r="B14" s="16">
        <v>10</v>
      </c>
      <c r="C14" s="16">
        <v>197952233.19761783</v>
      </c>
      <c r="D14" s="16">
        <v>19795223.319761783</v>
      </c>
      <c r="E14" s="16">
        <v>37.14409456849485</v>
      </c>
      <c r="F14" s="16">
        <v>1.0308315962797153E-34</v>
      </c>
      <c r="G14" s="16"/>
      <c r="H14" s="16"/>
      <c r="I14" s="16"/>
    </row>
    <row r="15" spans="1:10">
      <c r="A15" s="28" t="s">
        <v>52</v>
      </c>
      <c r="B15" s="16">
        <v>141</v>
      </c>
      <c r="C15" s="16">
        <v>75143209.72179006</v>
      </c>
      <c r="D15" s="16">
        <v>532930.56540276634</v>
      </c>
      <c r="E15" s="16"/>
      <c r="F15" s="16"/>
      <c r="G15" s="16"/>
      <c r="H15" s="16"/>
      <c r="I15" s="16"/>
    </row>
    <row r="16" spans="1:10" ht="15" thickBot="1">
      <c r="A16" s="40" t="s">
        <v>53</v>
      </c>
      <c r="B16" s="41">
        <v>151</v>
      </c>
      <c r="C16" s="41">
        <v>273095442.9194079</v>
      </c>
      <c r="D16" s="41"/>
      <c r="E16" s="41"/>
      <c r="F16" s="41"/>
      <c r="G16" s="16"/>
      <c r="H16" s="16"/>
      <c r="I16" s="16"/>
    </row>
    <row r="17" spans="1:9" ht="15" thickBot="1">
      <c r="A17" s="16"/>
      <c r="B17" s="16"/>
      <c r="C17" s="16"/>
      <c r="D17" s="16"/>
      <c r="E17" s="16"/>
      <c r="F17" s="16"/>
      <c r="G17" s="16"/>
      <c r="H17" s="16"/>
      <c r="I17" s="16"/>
    </row>
    <row r="18" spans="1:9">
      <c r="A18" s="39"/>
      <c r="B18" s="39" t="s">
        <v>54</v>
      </c>
      <c r="C18" s="39" t="s">
        <v>43</v>
      </c>
      <c r="D18" s="39" t="s">
        <v>55</v>
      </c>
      <c r="E18" s="39" t="s">
        <v>56</v>
      </c>
      <c r="F18" s="39" t="s">
        <v>57</v>
      </c>
      <c r="G18" s="39" t="s">
        <v>58</v>
      </c>
      <c r="H18" s="39" t="s">
        <v>59</v>
      </c>
      <c r="I18" s="39" t="s">
        <v>60</v>
      </c>
    </row>
    <row r="19" spans="1:9">
      <c r="A19" s="28" t="s">
        <v>61</v>
      </c>
      <c r="B19" s="16">
        <v>3549.2937901366499</v>
      </c>
      <c r="C19" s="16">
        <v>281.05647263398578</v>
      </c>
      <c r="D19" s="16">
        <v>12.628400822345851</v>
      </c>
      <c r="E19" s="16">
        <v>6.248524723121712E-25</v>
      </c>
      <c r="F19" s="16">
        <v>2993.6643993020507</v>
      </c>
      <c r="G19" s="16">
        <v>4104.9231809712492</v>
      </c>
      <c r="H19" s="16">
        <v>2993.6643993020507</v>
      </c>
      <c r="I19" s="16">
        <v>4104.9231809712492</v>
      </c>
    </row>
    <row r="20" spans="1:9">
      <c r="A20" s="45" t="s">
        <v>30</v>
      </c>
      <c r="B20" s="46">
        <v>1.1823760556143367E-3</v>
      </c>
      <c r="C20" s="16">
        <v>9.1660784535851361E-4</v>
      </c>
      <c r="D20" s="16">
        <v>1.2899475622007937</v>
      </c>
      <c r="E20" s="16">
        <v>0.19918051221597868</v>
      </c>
      <c r="F20" s="16">
        <v>-6.2969485660410913E-4</v>
      </c>
      <c r="G20" s="16">
        <v>2.9944469678327822E-3</v>
      </c>
      <c r="H20" s="16">
        <v>-6.2969485660410913E-4</v>
      </c>
      <c r="I20" s="16">
        <v>2.9944469678327822E-3</v>
      </c>
    </row>
    <row r="21" spans="1:9">
      <c r="A21" s="45" t="s">
        <v>3</v>
      </c>
      <c r="B21" s="46">
        <v>1.7376124830259263E-4</v>
      </c>
      <c r="C21" s="16">
        <v>3.340856299285984E-5</v>
      </c>
      <c r="D21" s="16">
        <v>5.2010991415503058</v>
      </c>
      <c r="E21" s="16">
        <v>6.8366951644742236E-7</v>
      </c>
      <c r="F21" s="16">
        <v>1.0771480813198686E-4</v>
      </c>
      <c r="G21" s="16">
        <v>2.398076884731984E-4</v>
      </c>
      <c r="H21" s="16">
        <v>1.0771480813198686E-4</v>
      </c>
      <c r="I21" s="16">
        <v>2.398076884731984E-4</v>
      </c>
    </row>
    <row r="22" spans="1:9">
      <c r="A22" s="45" t="s">
        <v>31</v>
      </c>
      <c r="B22" s="46">
        <v>1.7322190545182848E-3</v>
      </c>
      <c r="C22" s="16">
        <v>5.6474761858178876E-4</v>
      </c>
      <c r="D22" s="16">
        <v>3.0672445487566384</v>
      </c>
      <c r="E22" s="16">
        <v>2.5907705723754097E-3</v>
      </c>
      <c r="F22" s="16">
        <v>6.1575170421273705E-4</v>
      </c>
      <c r="G22" s="16">
        <v>2.8486864048238325E-3</v>
      </c>
      <c r="H22" s="16">
        <v>6.1575170421273705E-4</v>
      </c>
      <c r="I22" s="16">
        <v>2.8486864048238325E-3</v>
      </c>
    </row>
    <row r="23" spans="1:9">
      <c r="A23" s="45" t="s">
        <v>1</v>
      </c>
      <c r="B23" s="46">
        <v>0.32708237174823213</v>
      </c>
      <c r="C23" s="16">
        <v>0.10041129205901689</v>
      </c>
      <c r="D23" s="16">
        <v>3.2574261822663231</v>
      </c>
      <c r="E23" s="16">
        <v>1.4085704533380922E-3</v>
      </c>
      <c r="F23" s="16">
        <v>0.12857612666231064</v>
      </c>
      <c r="G23" s="16">
        <v>0.52558861683415359</v>
      </c>
      <c r="H23" s="16">
        <v>0.12857612666231064</v>
      </c>
      <c r="I23" s="16">
        <v>0.52558861683415359</v>
      </c>
    </row>
    <row r="24" spans="1:9">
      <c r="A24" s="49" t="s">
        <v>4</v>
      </c>
      <c r="B24" s="50">
        <v>-0.27370199104177223</v>
      </c>
      <c r="C24" s="16">
        <v>0.52840754408559343</v>
      </c>
      <c r="D24" s="16">
        <v>-0.51797517674622173</v>
      </c>
      <c r="E24" s="16">
        <v>0.60528737876826133</v>
      </c>
      <c r="F24" s="16">
        <v>-1.3183275037764766</v>
      </c>
      <c r="G24" s="16">
        <v>0.77092352169293221</v>
      </c>
      <c r="H24" s="16">
        <v>-1.3183275037764766</v>
      </c>
      <c r="I24" s="16">
        <v>0.77092352169293221</v>
      </c>
    </row>
    <row r="25" spans="1:9">
      <c r="A25" s="45" t="s">
        <v>32</v>
      </c>
      <c r="B25" s="46">
        <v>0.12661755523740917</v>
      </c>
      <c r="C25" s="16">
        <v>5.327517619537947E-2</v>
      </c>
      <c r="D25" s="16">
        <v>2.3766707926606658</v>
      </c>
      <c r="E25" s="16">
        <v>1.8813002162471549E-2</v>
      </c>
      <c r="F25" s="16">
        <v>2.1296181854225257E-2</v>
      </c>
      <c r="G25" s="16">
        <v>0.23193892862059307</v>
      </c>
      <c r="H25" s="16">
        <v>2.1296181854225257E-2</v>
      </c>
      <c r="I25" s="16">
        <v>0.23193892862059307</v>
      </c>
    </row>
    <row r="26" spans="1:9">
      <c r="A26" s="45" t="s">
        <v>2</v>
      </c>
      <c r="B26" s="46">
        <v>6.7885219522388338E-2</v>
      </c>
      <c r="C26" s="16">
        <v>1.4183726554463013E-2</v>
      </c>
      <c r="D26" s="16">
        <v>4.7861342547546339</v>
      </c>
      <c r="E26" s="16">
        <v>4.2427606888442199E-6</v>
      </c>
      <c r="F26" s="16">
        <v>3.9844963870692522E-2</v>
      </c>
      <c r="G26" s="16">
        <v>9.5925475174084146E-2</v>
      </c>
      <c r="H26" s="16">
        <v>3.9844963870692522E-2</v>
      </c>
      <c r="I26" s="16">
        <v>9.5925475174084146E-2</v>
      </c>
    </row>
    <row r="27" spans="1:9">
      <c r="A27" s="45" t="s">
        <v>33</v>
      </c>
      <c r="B27" s="46">
        <v>165.60150456488913</v>
      </c>
      <c r="C27" s="16">
        <v>25.598795515044309</v>
      </c>
      <c r="D27" s="16">
        <v>6.4691131450917601</v>
      </c>
      <c r="E27" s="16">
        <v>1.5115195528636472E-9</v>
      </c>
      <c r="F27" s="16">
        <v>114.99443964008861</v>
      </c>
      <c r="G27" s="16">
        <v>216.20856948968964</v>
      </c>
      <c r="H27" s="16">
        <v>114.99443964008861</v>
      </c>
      <c r="I27" s="16">
        <v>216.20856948968964</v>
      </c>
    </row>
    <row r="28" spans="1:9">
      <c r="A28" s="49" t="s">
        <v>34</v>
      </c>
      <c r="B28" s="50">
        <v>-43.588776486463139</v>
      </c>
      <c r="C28" s="16">
        <v>13.373706100683957</v>
      </c>
      <c r="D28" s="16">
        <v>-3.2592892469974291</v>
      </c>
      <c r="E28" s="16">
        <v>1.4000025208446845E-3</v>
      </c>
      <c r="F28" s="16">
        <v>-70.027677196645328</v>
      </c>
      <c r="G28" s="16">
        <v>-17.14987577628095</v>
      </c>
      <c r="H28" s="16">
        <v>-70.027677196645328</v>
      </c>
      <c r="I28" s="16">
        <v>-17.14987577628095</v>
      </c>
    </row>
    <row r="29" spans="1:9" ht="15" thickBot="1">
      <c r="A29" s="48" t="s">
        <v>35</v>
      </c>
      <c r="B29" s="47">
        <v>19.339454776967401</v>
      </c>
      <c r="C29" s="41">
        <v>12.752422964528023</v>
      </c>
      <c r="D29" s="41">
        <v>1.5165317862151986</v>
      </c>
      <c r="E29" s="41">
        <v>0.13162371040895515</v>
      </c>
      <c r="F29" s="41">
        <v>-5.8712117379906772</v>
      </c>
      <c r="G29" s="41">
        <v>44.550121291925478</v>
      </c>
      <c r="H29" s="41">
        <v>-5.8712117379906772</v>
      </c>
      <c r="I29" s="41">
        <v>44.550121291925478</v>
      </c>
    </row>
    <row r="30" spans="1:9">
      <c r="B30" s="16"/>
      <c r="C30" s="16"/>
      <c r="D30" s="16"/>
      <c r="E30" s="16"/>
      <c r="F30" s="16"/>
      <c r="G30" s="16"/>
      <c r="H30" s="16"/>
      <c r="I30" s="16"/>
    </row>
    <row r="31" spans="1:9" ht="15" thickBot="1">
      <c r="A31" s="42" t="s">
        <v>62</v>
      </c>
      <c r="B31" s="16"/>
      <c r="C31" s="16"/>
      <c r="D31" s="16" t="s">
        <v>66</v>
      </c>
      <c r="E31" s="16"/>
      <c r="F31" s="16"/>
      <c r="G31" s="16"/>
      <c r="H31" s="16"/>
      <c r="I31" s="16"/>
    </row>
    <row r="32" spans="1:9">
      <c r="A32" s="39" t="s">
        <v>63</v>
      </c>
      <c r="B32" s="39" t="s">
        <v>64</v>
      </c>
      <c r="C32" s="39" t="s">
        <v>29</v>
      </c>
      <c r="D32" s="39" t="s">
        <v>65</v>
      </c>
      <c r="F32" s="16"/>
      <c r="G32" s="16"/>
      <c r="H32" s="16"/>
      <c r="I32" s="16"/>
    </row>
    <row r="33" spans="1:9">
      <c r="A33" s="16">
        <v>1</v>
      </c>
      <c r="B33" s="16">
        <v>4727.0684293615423</v>
      </c>
      <c r="C33" s="14">
        <v>4182</v>
      </c>
      <c r="D33" s="16">
        <v>-545.06842936154226</v>
      </c>
      <c r="F33" s="16"/>
      <c r="G33" s="16"/>
      <c r="H33" s="16"/>
      <c r="I33" s="16"/>
    </row>
    <row r="34" spans="1:9">
      <c r="A34" s="16">
        <v>2</v>
      </c>
      <c r="B34" s="16">
        <v>5505.4911719985239</v>
      </c>
      <c r="C34" s="14">
        <v>5167.5</v>
      </c>
      <c r="D34" s="16">
        <v>-337.9911719985239</v>
      </c>
      <c r="F34" s="16"/>
      <c r="G34" s="16"/>
      <c r="H34" s="16"/>
      <c r="I34" s="16"/>
    </row>
    <row r="35" spans="1:9">
      <c r="A35" s="16">
        <v>3</v>
      </c>
      <c r="B35" s="16">
        <v>6115.9594455774868</v>
      </c>
      <c r="C35" s="14">
        <v>6229</v>
      </c>
      <c r="D35" s="16">
        <v>113.0405544225132</v>
      </c>
      <c r="F35" s="16"/>
      <c r="G35" s="16"/>
      <c r="H35" s="16"/>
      <c r="I35" s="16"/>
    </row>
    <row r="36" spans="1:9">
      <c r="A36" s="16">
        <v>4</v>
      </c>
      <c r="B36" s="16">
        <v>7086.9917672092151</v>
      </c>
      <c r="C36" s="14">
        <v>7801.5</v>
      </c>
      <c r="D36" s="16">
        <v>714.50823279078486</v>
      </c>
      <c r="F36" s="16"/>
      <c r="G36" s="16"/>
      <c r="H36" s="16"/>
      <c r="I36" s="16"/>
    </row>
    <row r="37" spans="1:9">
      <c r="A37" s="16">
        <v>5</v>
      </c>
      <c r="B37" s="16">
        <v>7757.7173764141889</v>
      </c>
      <c r="C37" s="14">
        <v>9505</v>
      </c>
      <c r="D37" s="16">
        <v>1747.2826235858111</v>
      </c>
      <c r="F37" s="16"/>
      <c r="G37" s="16"/>
      <c r="H37" s="16"/>
      <c r="I37" s="16"/>
    </row>
    <row r="38" spans="1:9">
      <c r="A38" s="16">
        <v>6</v>
      </c>
      <c r="B38" s="16">
        <v>7468.5022464916829</v>
      </c>
      <c r="C38" s="14">
        <v>9369.5</v>
      </c>
      <c r="D38" s="16">
        <v>1900.9977535083171</v>
      </c>
      <c r="F38" s="16"/>
      <c r="G38" s="16"/>
      <c r="H38" s="16"/>
      <c r="I38" s="16"/>
    </row>
    <row r="39" spans="1:9">
      <c r="A39" s="16">
        <v>7</v>
      </c>
      <c r="B39" s="16">
        <v>6669.4464575213742</v>
      </c>
      <c r="C39" s="14">
        <v>8097.5</v>
      </c>
      <c r="D39" s="16">
        <v>1428.0535424786258</v>
      </c>
      <c r="F39" s="16"/>
      <c r="G39" s="16"/>
      <c r="H39" s="16"/>
      <c r="I39" s="16"/>
    </row>
    <row r="40" spans="1:9">
      <c r="A40" s="16">
        <v>8</v>
      </c>
      <c r="B40" s="16">
        <v>7247.1975739653908</v>
      </c>
      <c r="C40" s="14">
        <v>6998</v>
      </c>
      <c r="D40" s="16">
        <v>-249.1975739653908</v>
      </c>
      <c r="F40" s="16"/>
      <c r="G40" s="16"/>
      <c r="H40" s="16"/>
      <c r="I40" s="16"/>
    </row>
    <row r="41" spans="1:9">
      <c r="A41" s="16">
        <v>9</v>
      </c>
      <c r="B41" s="16">
        <v>6926.2440196711932</v>
      </c>
      <c r="C41" s="14">
        <v>6876.5</v>
      </c>
      <c r="D41" s="16">
        <v>-49.7440196711932</v>
      </c>
      <c r="F41" s="16"/>
      <c r="G41" s="16"/>
      <c r="H41" s="16"/>
      <c r="I41" s="16"/>
    </row>
    <row r="42" spans="1:9">
      <c r="A42" s="16">
        <v>10</v>
      </c>
      <c r="B42" s="16">
        <v>6161.0665774317267</v>
      </c>
      <c r="C42" s="14">
        <v>7117</v>
      </c>
      <c r="D42" s="16">
        <v>955.93342256827327</v>
      </c>
      <c r="F42" s="16"/>
      <c r="G42" s="16"/>
      <c r="H42" s="16"/>
      <c r="I42" s="16"/>
    </row>
    <row r="43" spans="1:9">
      <c r="A43" s="16">
        <v>11</v>
      </c>
      <c r="B43" s="16">
        <v>5804.3127043773957</v>
      </c>
      <c r="C43" s="14">
        <v>6581</v>
      </c>
      <c r="D43" s="16">
        <v>776.68729562260432</v>
      </c>
      <c r="F43" s="16"/>
      <c r="G43" s="16"/>
      <c r="H43" s="16"/>
      <c r="I43" s="16"/>
    </row>
    <row r="44" spans="1:9">
      <c r="A44" s="16">
        <v>12</v>
      </c>
      <c r="B44" s="16">
        <v>4375.818718237656</v>
      </c>
      <c r="C44" s="14">
        <v>5451</v>
      </c>
      <c r="D44" s="16">
        <v>1075.181281762344</v>
      </c>
      <c r="F44" s="16"/>
      <c r="G44" s="16"/>
      <c r="H44" s="16"/>
      <c r="I44" s="16"/>
    </row>
    <row r="45" spans="1:9">
      <c r="A45" s="16">
        <v>13</v>
      </c>
      <c r="B45" s="16">
        <v>4195.4115016175292</v>
      </c>
      <c r="C45" s="14">
        <v>4816.5</v>
      </c>
      <c r="D45" s="16">
        <v>621.08849838247079</v>
      </c>
      <c r="F45" s="16"/>
      <c r="G45" s="16"/>
      <c r="H45" s="16"/>
      <c r="I45" s="16"/>
    </row>
    <row r="46" spans="1:9">
      <c r="A46" s="16">
        <v>14</v>
      </c>
      <c r="B46" s="16">
        <v>4335.1700846620988</v>
      </c>
      <c r="C46" s="14">
        <v>5097</v>
      </c>
      <c r="D46" s="16">
        <v>761.82991533790118</v>
      </c>
      <c r="F46" s="16"/>
      <c r="G46" s="16"/>
      <c r="H46" s="16"/>
      <c r="I46" s="16"/>
    </row>
    <row r="47" spans="1:9">
      <c r="A47" s="16">
        <v>15</v>
      </c>
      <c r="B47" s="16">
        <v>4314.9679712120887</v>
      </c>
      <c r="C47" s="14">
        <v>5611</v>
      </c>
      <c r="D47" s="16">
        <v>1296.0320287879113</v>
      </c>
      <c r="F47" s="16"/>
      <c r="G47" s="16"/>
      <c r="H47" s="16"/>
      <c r="I47" s="16"/>
    </row>
    <row r="48" spans="1:9">
      <c r="A48" s="16">
        <v>16</v>
      </c>
      <c r="B48" s="16">
        <v>4195.7142574274803</v>
      </c>
      <c r="C48" s="14">
        <v>4853</v>
      </c>
      <c r="D48" s="16">
        <v>657.28574257251967</v>
      </c>
      <c r="F48" s="16"/>
      <c r="G48" s="16"/>
      <c r="H48" s="16"/>
      <c r="I48" s="16"/>
    </row>
    <row r="49" spans="1:9">
      <c r="A49" s="16">
        <v>17</v>
      </c>
      <c r="B49" s="16">
        <v>4146.0835585343302</v>
      </c>
      <c r="C49" s="14">
        <v>3869</v>
      </c>
      <c r="D49" s="16">
        <v>-277.08355853433022</v>
      </c>
      <c r="F49" s="16"/>
      <c r="G49" s="16"/>
      <c r="H49" s="16"/>
      <c r="I49" s="16"/>
    </row>
    <row r="50" spans="1:9">
      <c r="A50" s="16">
        <v>18</v>
      </c>
      <c r="B50" s="16">
        <v>4274.8897892140749</v>
      </c>
      <c r="C50" s="14">
        <v>3597</v>
      </c>
      <c r="D50" s="16">
        <v>-677.88978921407488</v>
      </c>
      <c r="F50" s="16"/>
      <c r="G50" s="16"/>
      <c r="H50" s="16"/>
      <c r="I50" s="16"/>
    </row>
    <row r="51" spans="1:9">
      <c r="A51" s="16">
        <v>19</v>
      </c>
      <c r="B51" s="16">
        <v>4303.6614092545387</v>
      </c>
      <c r="C51" s="14">
        <v>4163</v>
      </c>
      <c r="D51" s="16">
        <v>-140.66140925453874</v>
      </c>
      <c r="F51" s="16"/>
      <c r="G51" s="16"/>
      <c r="H51" s="16"/>
      <c r="I51" s="16"/>
    </row>
    <row r="52" spans="1:9">
      <c r="A52" s="16">
        <v>20</v>
      </c>
      <c r="B52" s="16">
        <v>4400.4325131119185</v>
      </c>
      <c r="C52" s="14">
        <v>4940</v>
      </c>
      <c r="D52" s="16">
        <v>539.56748688808148</v>
      </c>
      <c r="F52" s="16"/>
      <c r="G52" s="16"/>
      <c r="H52" s="16"/>
      <c r="I52" s="16"/>
    </row>
    <row r="53" spans="1:9">
      <c r="A53" s="16">
        <v>21</v>
      </c>
      <c r="B53" s="16">
        <v>5353.1045866835229</v>
      </c>
      <c r="C53" s="14">
        <v>5194</v>
      </c>
      <c r="D53" s="16">
        <v>-159.10458668352294</v>
      </c>
      <c r="F53" s="16"/>
      <c r="G53" s="16"/>
      <c r="H53" s="16"/>
      <c r="I53" s="16"/>
    </row>
    <row r="54" spans="1:9">
      <c r="A54" s="16">
        <v>22</v>
      </c>
      <c r="B54" s="16">
        <v>5898.7316109447156</v>
      </c>
      <c r="C54" s="14">
        <v>5118</v>
      </c>
      <c r="D54" s="16">
        <v>-780.73161094471561</v>
      </c>
      <c r="F54" s="16"/>
      <c r="G54" s="16"/>
      <c r="H54" s="16"/>
      <c r="I54" s="16"/>
    </row>
    <row r="55" spans="1:9">
      <c r="A55" s="16">
        <v>23</v>
      </c>
      <c r="B55" s="16">
        <v>5420.1845880396695</v>
      </c>
      <c r="C55" s="14">
        <v>4727.5</v>
      </c>
      <c r="D55" s="16">
        <v>-692.68458803966951</v>
      </c>
      <c r="F55" s="16"/>
      <c r="G55" s="16"/>
      <c r="H55" s="16"/>
      <c r="I55" s="16"/>
    </row>
    <row r="56" spans="1:9">
      <c r="A56" s="16">
        <v>24</v>
      </c>
      <c r="B56" s="16">
        <v>4805.6056177734708</v>
      </c>
      <c r="C56" s="14">
        <v>4190</v>
      </c>
      <c r="D56" s="16">
        <v>-615.60561777347084</v>
      </c>
      <c r="F56" s="16"/>
      <c r="G56" s="16"/>
      <c r="H56" s="16"/>
      <c r="I56" s="16"/>
    </row>
    <row r="57" spans="1:9">
      <c r="A57" s="16">
        <v>25</v>
      </c>
      <c r="B57" s="16">
        <v>4472.8693430120775</v>
      </c>
      <c r="C57" s="14">
        <v>3710</v>
      </c>
      <c r="D57" s="16">
        <v>-762.86934301207748</v>
      </c>
      <c r="F57" s="16"/>
      <c r="G57" s="16"/>
      <c r="H57" s="16"/>
      <c r="I57" s="16"/>
    </row>
    <row r="58" spans="1:9">
      <c r="A58" s="16">
        <v>26</v>
      </c>
      <c r="B58" s="16">
        <v>4374.5662861379269</v>
      </c>
      <c r="C58" s="14">
        <v>3684</v>
      </c>
      <c r="D58" s="16">
        <v>-690.56628613792691</v>
      </c>
      <c r="F58" s="16"/>
      <c r="G58" s="16"/>
      <c r="H58" s="16"/>
      <c r="I58" s="16"/>
    </row>
    <row r="59" spans="1:9">
      <c r="A59" s="16">
        <v>27</v>
      </c>
      <c r="B59" s="16">
        <v>4958.6427568474019</v>
      </c>
      <c r="C59" s="14">
        <v>4442</v>
      </c>
      <c r="D59" s="16">
        <v>-516.64275684740187</v>
      </c>
      <c r="F59" s="16"/>
      <c r="G59" s="16"/>
      <c r="H59" s="16"/>
      <c r="I59" s="16"/>
    </row>
    <row r="60" spans="1:9">
      <c r="A60" s="16">
        <v>28</v>
      </c>
      <c r="B60" s="16">
        <v>5499.0190511630308</v>
      </c>
      <c r="C60" s="14">
        <v>5196</v>
      </c>
      <c r="D60" s="16">
        <v>-303.01905116303078</v>
      </c>
      <c r="F60" s="16"/>
      <c r="G60" s="16"/>
      <c r="H60" s="16"/>
      <c r="I60" s="16"/>
    </row>
    <row r="61" spans="1:9">
      <c r="A61" s="16">
        <v>29</v>
      </c>
      <c r="B61" s="16">
        <v>5674.8990606892485</v>
      </c>
      <c r="C61" s="14">
        <v>5695</v>
      </c>
      <c r="D61" s="16">
        <v>20.100939310751528</v>
      </c>
      <c r="F61" s="16"/>
      <c r="G61" s="16"/>
      <c r="H61" s="16"/>
      <c r="I61" s="16"/>
    </row>
    <row r="62" spans="1:9">
      <c r="A62" s="16">
        <v>30</v>
      </c>
      <c r="B62" s="16">
        <v>6241.8619053406937</v>
      </c>
      <c r="C62" s="14">
        <v>5488</v>
      </c>
      <c r="D62" s="16">
        <v>-753.86190534069374</v>
      </c>
      <c r="F62" s="16"/>
      <c r="G62" s="16"/>
      <c r="H62" s="16"/>
      <c r="I62" s="16"/>
    </row>
    <row r="63" spans="1:9">
      <c r="A63" s="16">
        <v>31</v>
      </c>
      <c r="B63" s="16">
        <v>7029.4197893914888</v>
      </c>
      <c r="C63" s="14">
        <v>5416.5</v>
      </c>
      <c r="D63" s="16">
        <v>-1612.9197893914888</v>
      </c>
      <c r="F63" s="16"/>
      <c r="G63" s="16"/>
      <c r="H63" s="16"/>
      <c r="I63" s="16"/>
    </row>
    <row r="64" spans="1:9">
      <c r="A64" s="16">
        <v>32</v>
      </c>
      <c r="B64" s="16">
        <v>5552.2166591545529</v>
      </c>
      <c r="C64" s="14">
        <v>5522.5</v>
      </c>
      <c r="D64" s="16">
        <v>-29.716659154552872</v>
      </c>
      <c r="F64" s="16"/>
      <c r="G64" s="16"/>
      <c r="H64" s="16"/>
      <c r="I64" s="16"/>
    </row>
    <row r="65" spans="1:9">
      <c r="A65" s="16">
        <v>33</v>
      </c>
      <c r="B65" s="16">
        <v>5507.315914294416</v>
      </c>
      <c r="C65" s="14">
        <v>5186</v>
      </c>
      <c r="D65" s="16">
        <v>-321.31591429441596</v>
      </c>
      <c r="F65" s="16"/>
      <c r="G65" s="16"/>
      <c r="H65" s="16"/>
      <c r="I65" s="16"/>
    </row>
    <row r="66" spans="1:9">
      <c r="A66" s="16">
        <v>34</v>
      </c>
      <c r="B66" s="16">
        <v>5538.3503745278404</v>
      </c>
      <c r="C66" s="14">
        <v>5350</v>
      </c>
      <c r="D66" s="16">
        <v>-188.35037452784036</v>
      </c>
      <c r="F66" s="16"/>
      <c r="G66" s="16"/>
      <c r="H66" s="16"/>
      <c r="I66" s="16"/>
    </row>
    <row r="67" spans="1:9">
      <c r="A67" s="16">
        <v>35</v>
      </c>
      <c r="B67" s="16">
        <v>5435.7974383520968</v>
      </c>
      <c r="C67" s="14">
        <v>6038.5</v>
      </c>
      <c r="D67" s="16">
        <v>602.70256164790317</v>
      </c>
      <c r="F67" s="16"/>
      <c r="G67" s="16"/>
      <c r="H67" s="16"/>
      <c r="I67" s="16"/>
    </row>
    <row r="68" spans="1:9">
      <c r="A68" s="16">
        <v>36</v>
      </c>
      <c r="B68" s="16">
        <v>5101.1774576873495</v>
      </c>
      <c r="C68" s="14">
        <v>5686</v>
      </c>
      <c r="D68" s="16">
        <v>584.82254231265051</v>
      </c>
      <c r="F68" s="16"/>
      <c r="G68" s="16"/>
      <c r="H68" s="16"/>
      <c r="I68" s="16"/>
    </row>
    <row r="69" spans="1:9">
      <c r="A69" s="16">
        <v>37</v>
      </c>
      <c r="B69" s="16">
        <v>5328.5871105776669</v>
      </c>
      <c r="C69" s="14">
        <v>4831.5</v>
      </c>
      <c r="D69" s="16">
        <v>-497.08711057766686</v>
      </c>
      <c r="F69" s="16"/>
      <c r="G69" s="16"/>
      <c r="H69" s="16"/>
      <c r="I69" s="16"/>
    </row>
    <row r="70" spans="1:9">
      <c r="A70" s="16">
        <v>38</v>
      </c>
      <c r="B70" s="16">
        <v>5368.0474119912569</v>
      </c>
      <c r="C70" s="14">
        <v>4949.5</v>
      </c>
      <c r="D70" s="16">
        <v>-418.54741199125692</v>
      </c>
      <c r="F70" s="16"/>
      <c r="G70" s="16"/>
      <c r="H70" s="16"/>
      <c r="I70" s="16"/>
    </row>
    <row r="71" spans="1:9">
      <c r="A71" s="16">
        <v>39</v>
      </c>
      <c r="B71" s="16">
        <v>5804.9313086792745</v>
      </c>
      <c r="C71" s="14">
        <v>4728.5</v>
      </c>
      <c r="D71" s="16">
        <v>-1076.4313086792745</v>
      </c>
      <c r="F71" s="16"/>
      <c r="G71" s="16"/>
      <c r="H71" s="16"/>
      <c r="I71" s="16"/>
    </row>
    <row r="72" spans="1:9">
      <c r="A72" s="16">
        <v>40</v>
      </c>
      <c r="B72" s="16">
        <v>4905.434504434309</v>
      </c>
      <c r="C72" s="14">
        <v>4149</v>
      </c>
      <c r="D72" s="16">
        <v>-756.43450443430902</v>
      </c>
      <c r="F72" s="16"/>
      <c r="G72" s="16"/>
      <c r="H72" s="16"/>
      <c r="I72" s="16"/>
    </row>
    <row r="73" spans="1:9">
      <c r="A73" s="16">
        <v>41</v>
      </c>
      <c r="B73" s="16">
        <v>4944.0564511437306</v>
      </c>
      <c r="C73" s="14">
        <v>4185</v>
      </c>
      <c r="D73" s="16">
        <v>-759.05645114373056</v>
      </c>
      <c r="F73" s="16"/>
      <c r="G73" s="16"/>
      <c r="H73" s="16"/>
      <c r="I73" s="16"/>
    </row>
    <row r="74" spans="1:9">
      <c r="A74" s="16">
        <v>42</v>
      </c>
      <c r="B74" s="16">
        <v>5701.507736452234</v>
      </c>
      <c r="C74" s="14">
        <v>5765.5</v>
      </c>
      <c r="D74" s="16">
        <v>63.992263547766015</v>
      </c>
      <c r="F74" s="16"/>
      <c r="G74" s="16"/>
      <c r="H74" s="16"/>
      <c r="I74" s="16"/>
    </row>
    <row r="75" spans="1:9">
      <c r="A75" s="16">
        <v>43</v>
      </c>
      <c r="B75" s="16">
        <v>5314.109735480969</v>
      </c>
      <c r="C75" s="14">
        <v>6310.5</v>
      </c>
      <c r="D75" s="16">
        <v>996.39026451903101</v>
      </c>
      <c r="F75" s="16"/>
      <c r="G75" s="16"/>
      <c r="H75" s="16"/>
      <c r="I75" s="16"/>
    </row>
    <row r="76" spans="1:9">
      <c r="A76" s="16">
        <v>44</v>
      </c>
      <c r="B76" s="16">
        <v>5476.9778108466662</v>
      </c>
      <c r="C76" s="14">
        <v>5496.5</v>
      </c>
      <c r="D76" s="16">
        <v>19.522189153333784</v>
      </c>
      <c r="F76" s="16"/>
      <c r="G76" s="16"/>
      <c r="H76" s="16"/>
      <c r="I76" s="16"/>
    </row>
    <row r="77" spans="1:9">
      <c r="A77" s="16">
        <v>45</v>
      </c>
      <c r="B77" s="16">
        <v>6043.5607489671957</v>
      </c>
      <c r="C77" s="14">
        <v>5410.5</v>
      </c>
      <c r="D77" s="16">
        <v>-633.06074896719565</v>
      </c>
      <c r="F77" s="16"/>
      <c r="G77" s="16"/>
      <c r="H77" s="16"/>
      <c r="I77" s="16"/>
    </row>
    <row r="78" spans="1:9">
      <c r="A78" s="16">
        <v>46</v>
      </c>
      <c r="B78" s="16">
        <v>5449.8478459473945</v>
      </c>
      <c r="C78" s="14">
        <v>5452</v>
      </c>
      <c r="D78" s="16">
        <v>2.1521540526055105</v>
      </c>
      <c r="F78" s="16"/>
      <c r="G78" s="16"/>
      <c r="H78" s="16"/>
      <c r="I78" s="16"/>
    </row>
    <row r="79" spans="1:9">
      <c r="A79" s="16">
        <v>47</v>
      </c>
      <c r="B79" s="16">
        <v>5598.153871033398</v>
      </c>
      <c r="C79" s="14">
        <v>5390</v>
      </c>
      <c r="D79" s="16">
        <v>-208.15387103339799</v>
      </c>
      <c r="F79" s="16"/>
      <c r="G79" s="16"/>
      <c r="H79" s="16"/>
      <c r="I79" s="16"/>
    </row>
    <row r="80" spans="1:9">
      <c r="A80" s="16">
        <v>48</v>
      </c>
      <c r="B80" s="16">
        <v>5638.921969767217</v>
      </c>
      <c r="C80" s="14">
        <v>5154</v>
      </c>
      <c r="D80" s="16">
        <v>-484.92196976721698</v>
      </c>
      <c r="F80" s="16"/>
      <c r="G80" s="16"/>
      <c r="H80" s="16"/>
      <c r="I80" s="16"/>
    </row>
    <row r="81" spans="1:9">
      <c r="A81" s="16">
        <v>49</v>
      </c>
      <c r="B81" s="16">
        <v>5963.2266441722522</v>
      </c>
      <c r="C81" s="14">
        <v>5132</v>
      </c>
      <c r="D81" s="16">
        <v>-831.22664417225224</v>
      </c>
      <c r="F81" s="16"/>
      <c r="G81" s="16"/>
      <c r="H81" s="16"/>
      <c r="I81" s="16"/>
    </row>
    <row r="82" spans="1:9">
      <c r="A82" s="16">
        <v>50</v>
      </c>
      <c r="B82" s="16">
        <v>6226.3236121604432</v>
      </c>
      <c r="C82" s="14">
        <v>5726</v>
      </c>
      <c r="D82" s="16">
        <v>-500.32361216044319</v>
      </c>
      <c r="F82" s="16"/>
      <c r="G82" s="16"/>
      <c r="H82" s="16"/>
      <c r="I82" s="16"/>
    </row>
    <row r="83" spans="1:9">
      <c r="A83" s="16">
        <v>51</v>
      </c>
      <c r="B83" s="16">
        <v>5817.8688060363993</v>
      </c>
      <c r="C83" s="14">
        <v>5892</v>
      </c>
      <c r="D83" s="16">
        <v>74.131193963600708</v>
      </c>
      <c r="F83" s="16"/>
      <c r="G83" s="16"/>
      <c r="H83" s="16"/>
      <c r="I83" s="16"/>
    </row>
    <row r="84" spans="1:9">
      <c r="A84" s="16">
        <v>52</v>
      </c>
      <c r="B84" s="16">
        <v>6858.9751875288503</v>
      </c>
      <c r="C84" s="14">
        <v>6247</v>
      </c>
      <c r="D84" s="16">
        <v>-611.97518752885026</v>
      </c>
      <c r="F84" s="16"/>
      <c r="G84" s="16"/>
      <c r="H84" s="16"/>
      <c r="I84" s="16"/>
    </row>
    <row r="85" spans="1:9">
      <c r="A85" s="16">
        <v>53</v>
      </c>
      <c r="B85" s="16">
        <v>6286.7748995013872</v>
      </c>
      <c r="C85" s="14">
        <v>6391.5</v>
      </c>
      <c r="D85" s="16">
        <v>104.72510049861285</v>
      </c>
      <c r="F85" s="16"/>
      <c r="G85" s="16"/>
      <c r="H85" s="16"/>
      <c r="I85" s="16"/>
    </row>
    <row r="86" spans="1:9">
      <c r="A86" s="16">
        <v>54</v>
      </c>
      <c r="B86" s="16">
        <v>6958.133286873167</v>
      </c>
      <c r="C86" s="14">
        <v>6198</v>
      </c>
      <c r="D86" s="16">
        <v>-760.13328687316698</v>
      </c>
      <c r="F86" s="16"/>
      <c r="G86" s="16"/>
      <c r="H86" s="16"/>
      <c r="I86" s="16"/>
    </row>
    <row r="87" spans="1:9">
      <c r="A87" s="16">
        <v>55</v>
      </c>
      <c r="B87" s="16">
        <v>6980.6434800901161</v>
      </c>
      <c r="C87" s="14">
        <v>6883</v>
      </c>
      <c r="D87" s="16">
        <v>-97.6434800901161</v>
      </c>
      <c r="F87" s="16"/>
      <c r="G87" s="16"/>
      <c r="H87" s="16"/>
      <c r="I87" s="16"/>
    </row>
    <row r="88" spans="1:9">
      <c r="A88" s="16">
        <v>56</v>
      </c>
      <c r="B88" s="16">
        <v>8454.7631319928187</v>
      </c>
      <c r="C88" s="14">
        <v>8185.5</v>
      </c>
      <c r="D88" s="16">
        <v>-269.26313199281867</v>
      </c>
      <c r="F88" s="16"/>
      <c r="G88" s="16"/>
      <c r="H88" s="16"/>
      <c r="I88" s="16"/>
    </row>
    <row r="89" spans="1:9">
      <c r="A89" s="16">
        <v>57</v>
      </c>
      <c r="B89" s="16">
        <v>8059.9784808785416</v>
      </c>
      <c r="C89" s="14">
        <v>9595.5</v>
      </c>
      <c r="D89" s="16">
        <v>1535.5215191214584</v>
      </c>
      <c r="F89" s="16"/>
      <c r="G89" s="16"/>
      <c r="H89" s="16"/>
      <c r="I89" s="16"/>
    </row>
    <row r="90" spans="1:9">
      <c r="A90" s="16">
        <v>58</v>
      </c>
      <c r="B90" s="16">
        <v>7431.4471557490879</v>
      </c>
      <c r="C90" s="14">
        <v>9040.5</v>
      </c>
      <c r="D90" s="16">
        <v>1609.0528442509121</v>
      </c>
      <c r="F90" s="16"/>
      <c r="G90" s="16"/>
      <c r="H90" s="16"/>
      <c r="I90" s="16"/>
    </row>
    <row r="91" spans="1:9">
      <c r="A91" s="16">
        <v>59</v>
      </c>
      <c r="B91" s="16">
        <v>8066.8695904931819</v>
      </c>
      <c r="C91" s="14">
        <v>8819</v>
      </c>
      <c r="D91" s="16">
        <v>752.13040950681807</v>
      </c>
      <c r="F91" s="16"/>
      <c r="G91" s="16"/>
      <c r="H91" s="16"/>
      <c r="I91" s="16"/>
    </row>
    <row r="92" spans="1:9">
      <c r="A92" s="16">
        <v>60</v>
      </c>
      <c r="B92" s="16">
        <v>8096.8508744587571</v>
      </c>
      <c r="C92" s="14">
        <v>9022.5</v>
      </c>
      <c r="D92" s="16">
        <v>925.64912554124294</v>
      </c>
      <c r="F92" s="16"/>
      <c r="G92" s="16"/>
      <c r="H92" s="16"/>
      <c r="I92" s="16"/>
    </row>
    <row r="93" spans="1:9">
      <c r="A93" s="16">
        <v>61</v>
      </c>
      <c r="B93" s="16">
        <v>8156.0240658010598</v>
      </c>
      <c r="C93" s="14">
        <v>8272</v>
      </c>
      <c r="D93" s="16">
        <v>115.97593419894019</v>
      </c>
      <c r="F93" s="16"/>
      <c r="G93" s="16"/>
      <c r="H93" s="16"/>
      <c r="I93" s="16"/>
    </row>
    <row r="94" spans="1:9">
      <c r="A94" s="16">
        <v>62</v>
      </c>
      <c r="B94" s="16">
        <v>7861.3477923465534</v>
      </c>
      <c r="C94" s="14">
        <v>7696</v>
      </c>
      <c r="D94" s="16">
        <v>-165.34779234655343</v>
      </c>
      <c r="F94" s="16"/>
      <c r="G94" s="16"/>
      <c r="H94" s="16"/>
      <c r="I94" s="16"/>
    </row>
    <row r="95" spans="1:9">
      <c r="A95" s="16">
        <v>63</v>
      </c>
      <c r="B95" s="16">
        <v>8012.9433606479352</v>
      </c>
      <c r="C95" s="14">
        <v>7611</v>
      </c>
      <c r="D95" s="16">
        <v>-401.94336064793515</v>
      </c>
      <c r="F95" s="16"/>
      <c r="G95" s="16"/>
      <c r="H95" s="16"/>
      <c r="I95" s="16"/>
    </row>
    <row r="96" spans="1:9">
      <c r="A96" s="16">
        <v>64</v>
      </c>
      <c r="B96" s="16">
        <v>6617.2157390559196</v>
      </c>
      <c r="C96" s="14">
        <v>7726.5</v>
      </c>
      <c r="D96" s="16">
        <v>1109.2842609440804</v>
      </c>
      <c r="F96" s="16"/>
      <c r="G96" s="16"/>
      <c r="H96" s="16"/>
      <c r="I96" s="16"/>
    </row>
    <row r="97" spans="1:9">
      <c r="A97" s="16">
        <v>65</v>
      </c>
      <c r="B97" s="16">
        <v>5933.8236423193457</v>
      </c>
      <c r="C97" s="14">
        <v>7439.5</v>
      </c>
      <c r="D97" s="16">
        <v>1505.6763576806543</v>
      </c>
      <c r="F97" s="16"/>
      <c r="G97" s="16"/>
      <c r="H97" s="16"/>
      <c r="I97" s="16"/>
    </row>
    <row r="98" spans="1:9">
      <c r="A98" s="16">
        <v>66</v>
      </c>
      <c r="B98" s="16">
        <v>6227.6914375750193</v>
      </c>
      <c r="C98" s="14">
        <v>7019.5</v>
      </c>
      <c r="D98" s="16">
        <v>791.80856242498066</v>
      </c>
      <c r="F98" s="16"/>
      <c r="G98" s="16"/>
      <c r="H98" s="16"/>
      <c r="I98" s="16"/>
    </row>
    <row r="99" spans="1:9">
      <c r="A99" s="16">
        <v>67</v>
      </c>
      <c r="B99" s="16">
        <v>5575.1156557249842</v>
      </c>
      <c r="C99" s="14">
        <v>6238</v>
      </c>
      <c r="D99" s="16">
        <v>662.88434427501579</v>
      </c>
      <c r="F99" s="16"/>
      <c r="G99" s="16"/>
      <c r="H99" s="16"/>
      <c r="I99" s="16"/>
    </row>
    <row r="100" spans="1:9">
      <c r="A100" s="16">
        <v>68</v>
      </c>
      <c r="B100" s="16">
        <v>5337.4951854740711</v>
      </c>
      <c r="C100" s="14">
        <v>5588.5</v>
      </c>
      <c r="D100" s="16">
        <v>251.00481452592885</v>
      </c>
      <c r="F100" s="16"/>
      <c r="G100" s="16"/>
      <c r="H100" s="16"/>
      <c r="I100" s="16"/>
    </row>
    <row r="101" spans="1:9">
      <c r="A101" s="16">
        <v>69</v>
      </c>
      <c r="B101" s="16">
        <v>5404.8132486667701</v>
      </c>
      <c r="C101" s="14">
        <v>5348.5</v>
      </c>
      <c r="D101" s="16">
        <v>-56.31324866677005</v>
      </c>
      <c r="F101" s="16"/>
      <c r="G101" s="16"/>
      <c r="H101" s="16"/>
      <c r="I101" s="16"/>
    </row>
    <row r="102" spans="1:9">
      <c r="A102" s="16">
        <v>70</v>
      </c>
      <c r="B102" s="16">
        <v>5502.0118609871524</v>
      </c>
      <c r="C102" s="14">
        <v>5435.5</v>
      </c>
      <c r="D102" s="16">
        <v>-66.511860987152431</v>
      </c>
      <c r="F102" s="16"/>
      <c r="G102" s="16"/>
      <c r="H102" s="16"/>
      <c r="I102" s="16"/>
    </row>
    <row r="103" spans="1:9">
      <c r="A103" s="16">
        <v>71</v>
      </c>
      <c r="B103" s="16">
        <v>5045.2741180912099</v>
      </c>
      <c r="C103" s="14">
        <v>5316</v>
      </c>
      <c r="D103" s="16">
        <v>270.72588190879014</v>
      </c>
      <c r="F103" s="16"/>
      <c r="G103" s="16"/>
      <c r="H103" s="16"/>
      <c r="I103" s="16"/>
    </row>
    <row r="104" spans="1:9">
      <c r="A104" s="16">
        <v>72</v>
      </c>
      <c r="B104" s="16">
        <v>5840.0400906556779</v>
      </c>
      <c r="C104" s="14">
        <v>4929</v>
      </c>
      <c r="D104" s="16">
        <v>-911.04009065567789</v>
      </c>
      <c r="F104" s="16"/>
      <c r="G104" s="16"/>
      <c r="H104" s="16"/>
      <c r="I104" s="16"/>
    </row>
    <row r="105" spans="1:9">
      <c r="A105" s="16">
        <v>73</v>
      </c>
      <c r="B105" s="16">
        <v>5682.6884271668705</v>
      </c>
      <c r="C105" s="14">
        <v>5096</v>
      </c>
      <c r="D105" s="16">
        <v>-586.6884271668705</v>
      </c>
      <c r="F105" s="16"/>
      <c r="G105" s="16"/>
      <c r="H105" s="16"/>
      <c r="I105" s="16"/>
    </row>
    <row r="106" spans="1:9">
      <c r="A106" s="16">
        <v>74</v>
      </c>
      <c r="B106" s="16">
        <v>6017.8775739904549</v>
      </c>
      <c r="C106" s="14">
        <v>5203.5</v>
      </c>
      <c r="D106" s="16">
        <v>-814.37757399045495</v>
      </c>
      <c r="F106" s="16"/>
      <c r="G106" s="16"/>
      <c r="H106" s="16"/>
      <c r="I106" s="16"/>
    </row>
    <row r="107" spans="1:9">
      <c r="A107" s="16">
        <v>75</v>
      </c>
      <c r="B107" s="16">
        <v>5055.9698352917612</v>
      </c>
      <c r="C107" s="14">
        <v>4466.5</v>
      </c>
      <c r="D107" s="16">
        <v>-589.46983529176123</v>
      </c>
      <c r="F107" s="16"/>
      <c r="G107" s="16"/>
      <c r="H107" s="16"/>
      <c r="I107" s="16"/>
    </row>
    <row r="108" spans="1:9">
      <c r="A108" s="16">
        <v>76</v>
      </c>
      <c r="B108" s="16">
        <v>5740.2118743988294</v>
      </c>
      <c r="C108" s="14">
        <v>4535</v>
      </c>
      <c r="D108" s="16">
        <v>-1205.2118743988294</v>
      </c>
      <c r="F108" s="16"/>
      <c r="G108" s="16"/>
      <c r="H108" s="16"/>
      <c r="I108" s="16"/>
    </row>
    <row r="109" spans="1:9">
      <c r="A109" s="16">
        <v>77</v>
      </c>
      <c r="B109" s="16">
        <v>5596.8155298851843</v>
      </c>
      <c r="C109" s="14">
        <v>5530.5</v>
      </c>
      <c r="D109" s="16">
        <v>-66.315529885184333</v>
      </c>
      <c r="F109" s="16"/>
      <c r="G109" s="16"/>
      <c r="H109" s="16"/>
      <c r="I109" s="16"/>
    </row>
    <row r="110" spans="1:9">
      <c r="A110" s="16">
        <v>78</v>
      </c>
      <c r="B110" s="16">
        <v>5601.9850841967955</v>
      </c>
      <c r="C110" s="14">
        <v>6179</v>
      </c>
      <c r="D110" s="16">
        <v>577.01491580320453</v>
      </c>
      <c r="F110" s="16"/>
      <c r="G110" s="16"/>
      <c r="H110" s="16"/>
      <c r="I110" s="16"/>
    </row>
    <row r="111" spans="1:9">
      <c r="A111" s="16">
        <v>79</v>
      </c>
      <c r="B111" s="16">
        <v>5117.1903157660408</v>
      </c>
      <c r="C111" s="14">
        <v>5193.5</v>
      </c>
      <c r="D111" s="16">
        <v>76.30968423395916</v>
      </c>
      <c r="F111" s="16"/>
      <c r="G111" s="16"/>
      <c r="H111" s="16"/>
      <c r="I111" s="16"/>
    </row>
    <row r="112" spans="1:9">
      <c r="A112" s="16">
        <v>80</v>
      </c>
      <c r="B112" s="16">
        <v>4958.3961266947563</v>
      </c>
      <c r="C112" s="14">
        <v>4519</v>
      </c>
      <c r="D112" s="16">
        <v>-439.39612669475628</v>
      </c>
      <c r="F112" s="16"/>
      <c r="G112" s="16"/>
      <c r="H112" s="16"/>
      <c r="I112" s="16"/>
    </row>
    <row r="113" spans="1:9">
      <c r="A113" s="16">
        <v>81</v>
      </c>
      <c r="B113" s="16">
        <v>5487.8261733206155</v>
      </c>
      <c r="C113" s="14">
        <v>5715.5</v>
      </c>
      <c r="D113" s="16">
        <v>227.67382667938455</v>
      </c>
      <c r="F113" s="16"/>
      <c r="G113" s="16"/>
      <c r="H113" s="16"/>
      <c r="I113" s="16"/>
    </row>
    <row r="114" spans="1:9">
      <c r="A114" s="16">
        <v>82</v>
      </c>
      <c r="B114" s="16">
        <v>8740.9449170920234</v>
      </c>
      <c r="C114" s="14">
        <v>8015.5</v>
      </c>
      <c r="D114" s="16">
        <v>-725.44491709202339</v>
      </c>
      <c r="F114" s="16"/>
      <c r="G114" s="16"/>
      <c r="H114" s="16"/>
      <c r="I114" s="16"/>
    </row>
    <row r="115" spans="1:9">
      <c r="A115" s="16">
        <v>83</v>
      </c>
      <c r="B115" s="16">
        <v>7920.4947578564288</v>
      </c>
      <c r="C115" s="14">
        <v>8470.5</v>
      </c>
      <c r="D115" s="16">
        <v>550.00524214357119</v>
      </c>
      <c r="F115" s="16"/>
      <c r="G115" s="16"/>
      <c r="H115" s="16"/>
      <c r="I115" s="16"/>
    </row>
    <row r="116" spans="1:9">
      <c r="A116" s="16">
        <v>84</v>
      </c>
      <c r="B116" s="16">
        <v>8125.2809038953374</v>
      </c>
      <c r="C116" s="14">
        <v>7421.5</v>
      </c>
      <c r="D116" s="16">
        <v>-703.78090389533736</v>
      </c>
      <c r="F116" s="16"/>
      <c r="G116" s="16"/>
      <c r="H116" s="16"/>
      <c r="I116" s="16"/>
    </row>
    <row r="117" spans="1:9">
      <c r="A117" s="16">
        <v>85</v>
      </c>
      <c r="B117" s="16">
        <v>6348.0977285894305</v>
      </c>
      <c r="C117" s="14">
        <v>7190.5</v>
      </c>
      <c r="D117" s="16">
        <v>842.40227141056948</v>
      </c>
      <c r="F117" s="16"/>
      <c r="G117" s="16"/>
      <c r="H117" s="16"/>
      <c r="I117" s="16"/>
    </row>
    <row r="118" spans="1:9">
      <c r="A118" s="16">
        <v>86</v>
      </c>
      <c r="B118" s="16">
        <v>6421.7771500427853</v>
      </c>
      <c r="C118" s="14">
        <v>6684</v>
      </c>
      <c r="D118" s="16">
        <v>262.22284995721475</v>
      </c>
      <c r="F118" s="16"/>
      <c r="G118" s="16"/>
      <c r="H118" s="16"/>
      <c r="I118" s="16"/>
    </row>
    <row r="119" spans="1:9">
      <c r="A119" s="16">
        <v>87</v>
      </c>
      <c r="B119" s="16">
        <v>5882.0890960161933</v>
      </c>
      <c r="C119" s="14">
        <v>6259</v>
      </c>
      <c r="D119" s="16">
        <v>376.91090398380675</v>
      </c>
      <c r="F119" s="16"/>
      <c r="G119" s="16"/>
      <c r="H119" s="16"/>
      <c r="I119" s="16"/>
    </row>
    <row r="120" spans="1:9">
      <c r="A120" s="16">
        <v>88</v>
      </c>
      <c r="B120" s="16">
        <v>6206.6168500149251</v>
      </c>
      <c r="C120" s="14">
        <v>6300.5</v>
      </c>
      <c r="D120" s="16">
        <v>93.883149985074851</v>
      </c>
      <c r="F120" s="16"/>
      <c r="G120" s="16"/>
      <c r="H120" s="16"/>
      <c r="I120" s="16"/>
    </row>
    <row r="121" spans="1:9">
      <c r="A121" s="16">
        <v>89</v>
      </c>
      <c r="B121" s="16">
        <v>5177.0181759587222</v>
      </c>
      <c r="C121" s="14">
        <v>6401</v>
      </c>
      <c r="D121" s="16">
        <v>1223.9818240412778</v>
      </c>
      <c r="F121" s="16"/>
      <c r="G121" s="16"/>
      <c r="H121" s="16"/>
      <c r="I121" s="16"/>
    </row>
    <row r="122" spans="1:9">
      <c r="A122" s="16">
        <v>90</v>
      </c>
      <c r="B122" s="16">
        <v>5526.4610372577581</v>
      </c>
      <c r="C122" s="14">
        <v>6067</v>
      </c>
      <c r="D122" s="16">
        <v>540.53896274224189</v>
      </c>
      <c r="F122" s="16"/>
      <c r="G122" s="16"/>
      <c r="H122" s="16"/>
      <c r="I122" s="16"/>
    </row>
    <row r="123" spans="1:9">
      <c r="A123" s="16">
        <v>91</v>
      </c>
      <c r="B123" s="16">
        <v>5721.3374456738611</v>
      </c>
      <c r="C123" s="14">
        <v>5628</v>
      </c>
      <c r="D123" s="16">
        <v>-93.337445673861112</v>
      </c>
      <c r="F123" s="16"/>
      <c r="G123" s="16"/>
      <c r="H123" s="16"/>
      <c r="I123" s="16"/>
    </row>
    <row r="124" spans="1:9">
      <c r="A124" s="16">
        <v>92</v>
      </c>
      <c r="B124" s="16">
        <v>6233.1246285828956</v>
      </c>
      <c r="C124" s="14">
        <v>5513.5</v>
      </c>
      <c r="D124" s="16">
        <v>-719.62462858289564</v>
      </c>
      <c r="F124" s="16"/>
      <c r="G124" s="16"/>
      <c r="H124" s="16"/>
      <c r="I124" s="16"/>
    </row>
    <row r="125" spans="1:9">
      <c r="A125" s="16">
        <v>93</v>
      </c>
      <c r="B125" s="16">
        <v>5372.948181582663</v>
      </c>
      <c r="C125" s="14">
        <v>5660.5</v>
      </c>
      <c r="D125" s="16">
        <v>287.55181841733702</v>
      </c>
      <c r="F125" s="16"/>
      <c r="G125" s="16"/>
      <c r="H125" s="16"/>
      <c r="I125" s="16"/>
    </row>
    <row r="126" spans="1:9">
      <c r="A126" s="16">
        <v>94</v>
      </c>
      <c r="B126" s="16">
        <v>4978.827773017455</v>
      </c>
      <c r="C126" s="14">
        <v>5190</v>
      </c>
      <c r="D126" s="16">
        <v>211.172226982545</v>
      </c>
      <c r="F126" s="16"/>
      <c r="G126" s="16"/>
      <c r="H126" s="16"/>
      <c r="I126" s="16"/>
    </row>
    <row r="127" spans="1:9">
      <c r="A127" s="16">
        <v>95</v>
      </c>
      <c r="B127" s="16">
        <v>4947.6947625250077</v>
      </c>
      <c r="C127" s="14">
        <v>4625.5</v>
      </c>
      <c r="D127" s="16">
        <v>-322.19476252500772</v>
      </c>
      <c r="F127" s="16"/>
      <c r="G127" s="16"/>
      <c r="H127" s="16"/>
      <c r="I127" s="16"/>
    </row>
    <row r="128" spans="1:9">
      <c r="A128" s="16">
        <v>96</v>
      </c>
      <c r="B128" s="16">
        <v>4914.3001699501647</v>
      </c>
      <c r="C128" s="14">
        <v>4886</v>
      </c>
      <c r="D128" s="16">
        <v>-28.300169950164673</v>
      </c>
      <c r="F128" s="16"/>
      <c r="G128" s="16"/>
      <c r="H128" s="16"/>
      <c r="I128" s="16"/>
    </row>
    <row r="129" spans="1:9">
      <c r="A129" s="16">
        <v>97</v>
      </c>
      <c r="B129" s="16">
        <v>6215.5675613839621</v>
      </c>
      <c r="C129" s="14">
        <v>5269</v>
      </c>
      <c r="D129" s="16">
        <v>-946.56756138396213</v>
      </c>
      <c r="F129" s="16"/>
      <c r="G129" s="16"/>
      <c r="H129" s="16"/>
      <c r="I129" s="16"/>
    </row>
    <row r="130" spans="1:9">
      <c r="A130" s="16">
        <v>98</v>
      </c>
      <c r="B130" s="16">
        <v>5136.6981329982564</v>
      </c>
      <c r="C130" s="14">
        <v>4970</v>
      </c>
      <c r="D130" s="16">
        <v>-166.69813299825637</v>
      </c>
      <c r="F130" s="16"/>
      <c r="G130" s="16"/>
      <c r="H130" s="16"/>
      <c r="I130" s="16"/>
    </row>
    <row r="131" spans="1:9">
      <c r="A131" s="16">
        <v>99</v>
      </c>
      <c r="B131" s="16">
        <v>5673.0526169619852</v>
      </c>
      <c r="C131" s="14">
        <v>4692.5</v>
      </c>
      <c r="D131" s="16">
        <v>-980.55261696198522</v>
      </c>
      <c r="F131" s="16"/>
      <c r="G131" s="16"/>
      <c r="H131" s="16"/>
      <c r="I131" s="16"/>
    </row>
    <row r="132" spans="1:9">
      <c r="A132" s="16">
        <v>100</v>
      </c>
      <c r="B132" s="16">
        <v>4741.7229189989712</v>
      </c>
      <c r="C132" s="14">
        <v>4545</v>
      </c>
      <c r="D132" s="16">
        <v>-196.72291899897118</v>
      </c>
      <c r="F132" s="16"/>
      <c r="G132" s="16"/>
      <c r="H132" s="16"/>
      <c r="I132" s="16"/>
    </row>
    <row r="133" spans="1:9">
      <c r="A133" s="16">
        <v>101</v>
      </c>
      <c r="B133" s="16">
        <v>4975.9419968203574</v>
      </c>
      <c r="C133" s="14">
        <v>4511</v>
      </c>
      <c r="D133" s="16">
        <v>-464.94199682035742</v>
      </c>
      <c r="F133" s="16"/>
      <c r="G133" s="16"/>
      <c r="H133" s="16"/>
      <c r="I133" s="16"/>
    </row>
    <row r="134" spans="1:9">
      <c r="A134" s="16">
        <v>102</v>
      </c>
      <c r="B134" s="16">
        <v>4995.3126539873147</v>
      </c>
      <c r="C134" s="14">
        <v>4610.5</v>
      </c>
      <c r="D134" s="16">
        <v>-384.81265398731466</v>
      </c>
      <c r="F134" s="16"/>
      <c r="G134" s="16"/>
      <c r="H134" s="16"/>
      <c r="I134" s="16"/>
    </row>
    <row r="135" spans="1:9">
      <c r="A135" s="16">
        <v>103</v>
      </c>
      <c r="B135" s="16">
        <v>5308.5839213057598</v>
      </c>
      <c r="C135" s="14">
        <v>4816.5</v>
      </c>
      <c r="D135" s="16">
        <v>-492.08392130575976</v>
      </c>
      <c r="F135" s="16"/>
      <c r="G135" s="16"/>
      <c r="H135" s="16"/>
      <c r="I135" s="16"/>
    </row>
    <row r="136" spans="1:9">
      <c r="A136" s="16">
        <v>104</v>
      </c>
      <c r="B136" s="16">
        <v>5665.558180581228</v>
      </c>
      <c r="C136" s="14">
        <v>4964</v>
      </c>
      <c r="D136" s="16">
        <v>-701.55818058122804</v>
      </c>
      <c r="F136" s="16"/>
      <c r="G136" s="16"/>
      <c r="H136" s="16"/>
      <c r="I136" s="16"/>
    </row>
    <row r="137" spans="1:9">
      <c r="A137" s="16">
        <v>105</v>
      </c>
      <c r="B137" s="16">
        <v>5675.2274258355128</v>
      </c>
      <c r="C137" s="14">
        <v>5557</v>
      </c>
      <c r="D137" s="16">
        <v>-118.2274258355128</v>
      </c>
      <c r="F137" s="16"/>
      <c r="G137" s="16"/>
      <c r="H137" s="16"/>
      <c r="I137" s="16"/>
    </row>
    <row r="138" spans="1:9">
      <c r="A138" s="16">
        <v>106</v>
      </c>
      <c r="B138" s="16">
        <v>7174.906270499564</v>
      </c>
      <c r="C138" s="14">
        <v>6482</v>
      </c>
      <c r="D138" s="16">
        <v>-692.90627049956402</v>
      </c>
      <c r="F138" s="16"/>
      <c r="G138" s="16"/>
      <c r="H138" s="16"/>
      <c r="I138" s="16"/>
    </row>
    <row r="139" spans="1:9">
      <c r="A139" s="16">
        <v>107</v>
      </c>
      <c r="B139" s="16">
        <v>6829.0218122951055</v>
      </c>
      <c r="C139" s="14">
        <v>7316</v>
      </c>
      <c r="D139" s="16">
        <v>486.97818770489448</v>
      </c>
      <c r="F139" s="16"/>
      <c r="G139" s="16"/>
      <c r="H139" s="16"/>
      <c r="I139" s="16"/>
    </row>
    <row r="140" spans="1:9">
      <c r="A140" s="16">
        <v>108</v>
      </c>
      <c r="B140" s="16">
        <v>7614.5340925965056</v>
      </c>
      <c r="C140" s="14">
        <v>7788</v>
      </c>
      <c r="D140" s="16">
        <v>173.46590740349438</v>
      </c>
      <c r="F140" s="16"/>
      <c r="G140" s="16"/>
      <c r="H140" s="16"/>
      <c r="I140" s="16"/>
    </row>
    <row r="141" spans="1:9">
      <c r="A141" s="16">
        <v>109</v>
      </c>
      <c r="B141" s="16">
        <v>8799.3470553660773</v>
      </c>
      <c r="C141" s="14">
        <v>8943</v>
      </c>
      <c r="D141" s="16">
        <v>143.65294463392274</v>
      </c>
      <c r="F141" s="16"/>
      <c r="G141" s="16"/>
      <c r="H141" s="16"/>
      <c r="I141" s="16"/>
    </row>
    <row r="142" spans="1:9">
      <c r="A142" s="16">
        <v>110</v>
      </c>
      <c r="B142" s="16">
        <v>8952.0115372398068</v>
      </c>
      <c r="C142" s="14">
        <v>10163.5</v>
      </c>
      <c r="D142" s="16">
        <v>1211.4884627601932</v>
      </c>
      <c r="F142" s="16"/>
      <c r="G142" s="16"/>
      <c r="H142" s="16"/>
      <c r="I142" s="16"/>
    </row>
    <row r="143" spans="1:9">
      <c r="A143" s="16">
        <v>111</v>
      </c>
      <c r="B143" s="16">
        <v>8238.3303905581888</v>
      </c>
      <c r="C143" s="14">
        <v>8688.5</v>
      </c>
      <c r="D143" s="16">
        <v>450.16960944181119</v>
      </c>
      <c r="F143" s="16"/>
      <c r="G143" s="16"/>
      <c r="H143" s="16"/>
      <c r="I143" s="16"/>
    </row>
    <row r="144" spans="1:9">
      <c r="A144" s="16">
        <v>112</v>
      </c>
      <c r="B144" s="16">
        <v>8262.9823740973225</v>
      </c>
      <c r="C144" s="14">
        <v>7410.5</v>
      </c>
      <c r="D144" s="16">
        <v>-852.48237409732246</v>
      </c>
      <c r="F144" s="16"/>
      <c r="G144" s="16"/>
      <c r="H144" s="16"/>
      <c r="I144" s="16"/>
    </row>
    <row r="145" spans="1:9">
      <c r="A145" s="16">
        <v>113</v>
      </c>
      <c r="B145" s="16">
        <v>7910.9354127784854</v>
      </c>
      <c r="C145" s="14">
        <v>7131</v>
      </c>
      <c r="D145" s="16">
        <v>-779.93541277848544</v>
      </c>
      <c r="F145" s="16"/>
      <c r="G145" s="16"/>
      <c r="H145" s="16"/>
      <c r="I145" s="16"/>
    </row>
    <row r="146" spans="1:9">
      <c r="A146" s="16">
        <v>114</v>
      </c>
      <c r="B146" s="16">
        <v>6980.8858169279893</v>
      </c>
      <c r="C146" s="14">
        <v>6141.5</v>
      </c>
      <c r="D146" s="16">
        <v>-839.38581692798925</v>
      </c>
      <c r="F146" s="16"/>
      <c r="G146" s="16"/>
      <c r="H146" s="16"/>
      <c r="I146" s="16"/>
    </row>
    <row r="147" spans="1:9">
      <c r="A147" s="16">
        <v>115</v>
      </c>
      <c r="B147" s="16">
        <v>6867.1073489918153</v>
      </c>
      <c r="C147" s="14">
        <v>5721</v>
      </c>
      <c r="D147" s="16">
        <v>-1146.1073489918153</v>
      </c>
      <c r="F147" s="16"/>
      <c r="G147" s="16"/>
      <c r="H147" s="16"/>
      <c r="I147" s="16"/>
    </row>
    <row r="148" spans="1:9">
      <c r="A148" s="16">
        <v>116</v>
      </c>
      <c r="B148" s="16">
        <v>5454.8267614718834</v>
      </c>
      <c r="C148" s="14">
        <v>5603.5</v>
      </c>
      <c r="D148" s="16">
        <v>148.6732385281166</v>
      </c>
      <c r="F148" s="16"/>
      <c r="G148" s="16"/>
      <c r="H148" s="16"/>
      <c r="I148" s="16"/>
    </row>
    <row r="149" spans="1:9">
      <c r="A149" s="16">
        <v>117</v>
      </c>
      <c r="B149" s="16">
        <v>5753.0532540204922</v>
      </c>
      <c r="C149" s="14">
        <v>5442</v>
      </c>
      <c r="D149" s="16">
        <v>-311.0532540204922</v>
      </c>
      <c r="F149" s="16"/>
      <c r="G149" s="16"/>
      <c r="H149" s="16"/>
      <c r="I149" s="16"/>
    </row>
    <row r="150" spans="1:9">
      <c r="A150" s="16">
        <v>118</v>
      </c>
      <c r="B150" s="16">
        <v>6137.6139119544177</v>
      </c>
      <c r="C150" s="14">
        <v>6052</v>
      </c>
      <c r="D150" s="16">
        <v>-85.613911954417745</v>
      </c>
      <c r="F150" s="16"/>
      <c r="G150" s="16"/>
      <c r="H150" s="16"/>
      <c r="I150" s="16"/>
    </row>
    <row r="151" spans="1:9">
      <c r="A151" s="16">
        <v>119</v>
      </c>
      <c r="B151" s="16">
        <v>6035.3978442714133</v>
      </c>
      <c r="C151" s="14">
        <v>6270.5</v>
      </c>
      <c r="D151" s="16">
        <v>235.10215572858669</v>
      </c>
      <c r="F151" s="16"/>
      <c r="G151" s="16"/>
      <c r="H151" s="16"/>
      <c r="I151" s="16"/>
    </row>
    <row r="152" spans="1:9">
      <c r="A152" s="16">
        <v>120</v>
      </c>
      <c r="B152" s="16">
        <v>5546.8174484363126</v>
      </c>
      <c r="C152" s="14">
        <v>6405</v>
      </c>
      <c r="D152" s="16">
        <v>858.18255156368741</v>
      </c>
      <c r="F152" s="16"/>
      <c r="G152" s="16"/>
      <c r="H152" s="16"/>
      <c r="I152" s="16"/>
    </row>
    <row r="153" spans="1:9">
      <c r="A153" s="16">
        <v>121</v>
      </c>
      <c r="B153" s="16">
        <v>5258.0140961448024</v>
      </c>
      <c r="C153" s="14">
        <v>6031</v>
      </c>
      <c r="D153" s="16">
        <v>772.98590385519765</v>
      </c>
      <c r="F153" s="16"/>
      <c r="G153" s="16"/>
      <c r="H153" s="16"/>
      <c r="I153" s="16"/>
    </row>
    <row r="154" spans="1:9">
      <c r="A154" s="16">
        <v>122</v>
      </c>
      <c r="B154" s="16">
        <v>5138.7972922308172</v>
      </c>
      <c r="C154" s="14">
        <v>5145</v>
      </c>
      <c r="D154" s="16">
        <v>6.2027077691827799</v>
      </c>
      <c r="F154" s="16"/>
      <c r="G154" s="16"/>
      <c r="H154" s="16"/>
      <c r="I154" s="16"/>
    </row>
    <row r="155" spans="1:9">
      <c r="A155" s="16">
        <v>123</v>
      </c>
      <c r="B155" s="16">
        <v>4751.1111172550836</v>
      </c>
      <c r="C155" s="14">
        <v>4562</v>
      </c>
      <c r="D155" s="16">
        <v>-189.11111725508363</v>
      </c>
      <c r="F155" s="16"/>
      <c r="G155" s="16"/>
      <c r="H155" s="16"/>
      <c r="I155" s="16"/>
    </row>
    <row r="156" spans="1:9">
      <c r="A156" s="16">
        <v>124</v>
      </c>
      <c r="B156" s="16">
        <v>4664.5295143412814</v>
      </c>
      <c r="C156" s="14">
        <v>4310.5</v>
      </c>
      <c r="D156" s="16">
        <v>-354.02951434128136</v>
      </c>
      <c r="F156" s="16"/>
      <c r="G156" s="16"/>
      <c r="H156" s="16"/>
      <c r="I156" s="16"/>
    </row>
    <row r="157" spans="1:9">
      <c r="A157" s="16">
        <v>125</v>
      </c>
      <c r="B157" s="16">
        <v>4934.6575397054294</v>
      </c>
      <c r="C157" s="14">
        <v>4726.5</v>
      </c>
      <c r="D157" s="16">
        <v>-208.15753970542937</v>
      </c>
      <c r="F157" s="16"/>
      <c r="G157" s="16"/>
      <c r="H157" s="16"/>
      <c r="I157" s="16"/>
    </row>
    <row r="158" spans="1:9">
      <c r="A158" s="16">
        <v>126</v>
      </c>
      <c r="B158" s="16">
        <v>5327.5523635602267</v>
      </c>
      <c r="C158" s="14">
        <v>5466</v>
      </c>
      <c r="D158" s="16">
        <v>138.44763643977331</v>
      </c>
      <c r="F158" s="16"/>
      <c r="G158" s="16"/>
      <c r="H158" s="16"/>
      <c r="I158" s="16"/>
    </row>
    <row r="159" spans="1:9">
      <c r="A159" s="16">
        <v>127</v>
      </c>
      <c r="B159" s="16">
        <v>5736.470330554278</v>
      </c>
      <c r="C159" s="14">
        <v>6089</v>
      </c>
      <c r="D159" s="16">
        <v>352.52966944572199</v>
      </c>
      <c r="F159" s="16"/>
      <c r="G159" s="16"/>
      <c r="H159" s="16"/>
      <c r="I159" s="16"/>
    </row>
    <row r="160" spans="1:9">
      <c r="A160" s="16">
        <v>128</v>
      </c>
      <c r="B160" s="16">
        <v>4517.4318400685261</v>
      </c>
      <c r="C160" s="14">
        <v>5363.5</v>
      </c>
      <c r="D160" s="16">
        <v>846.06815993147393</v>
      </c>
      <c r="F160" s="16"/>
      <c r="G160" s="16"/>
      <c r="H160" s="16"/>
      <c r="I160" s="16"/>
    </row>
    <row r="161" spans="1:9">
      <c r="A161" s="16">
        <v>129</v>
      </c>
      <c r="B161" s="16">
        <v>4689.4685507485565</v>
      </c>
      <c r="C161" s="14">
        <v>4548.5</v>
      </c>
      <c r="D161" s="16">
        <v>-140.96855074855648</v>
      </c>
      <c r="F161" s="16"/>
      <c r="G161" s="16"/>
      <c r="H161" s="16"/>
      <c r="I161" s="16"/>
    </row>
    <row r="162" spans="1:9">
      <c r="A162" s="16">
        <v>130</v>
      </c>
      <c r="B162" s="16">
        <v>4409.6157031328457</v>
      </c>
      <c r="C162" s="14">
        <v>4522.5</v>
      </c>
      <c r="D162" s="16">
        <v>112.88429686715426</v>
      </c>
      <c r="F162" s="16"/>
      <c r="G162" s="16"/>
      <c r="H162" s="16"/>
      <c r="I162" s="16"/>
    </row>
    <row r="163" spans="1:9">
      <c r="A163" s="16">
        <v>131</v>
      </c>
      <c r="B163" s="16">
        <v>5204.9287840556563</v>
      </c>
      <c r="C163" s="14">
        <v>4736.5</v>
      </c>
      <c r="D163" s="16">
        <v>-468.42878405565625</v>
      </c>
      <c r="F163" s="16"/>
      <c r="G163" s="16"/>
      <c r="H163" s="16"/>
      <c r="I163" s="16"/>
    </row>
    <row r="164" spans="1:9">
      <c r="A164" s="16">
        <v>132</v>
      </c>
      <c r="B164" s="16">
        <v>5232.9570062659086</v>
      </c>
      <c r="C164" s="14">
        <v>4740</v>
      </c>
      <c r="D164" s="16">
        <v>-492.9570062659086</v>
      </c>
      <c r="F164" s="16"/>
      <c r="G164" s="16"/>
      <c r="H164" s="16"/>
      <c r="I164" s="16"/>
    </row>
    <row r="165" spans="1:9">
      <c r="A165" s="16">
        <v>133</v>
      </c>
      <c r="B165" s="16">
        <v>6364.6503471769456</v>
      </c>
      <c r="C165" s="14">
        <v>4991.5</v>
      </c>
      <c r="D165" s="16">
        <v>-1373.1503471769456</v>
      </c>
      <c r="F165" s="16"/>
      <c r="G165" s="16"/>
      <c r="H165" s="16"/>
      <c r="I165" s="16"/>
    </row>
    <row r="166" spans="1:9">
      <c r="A166" s="16">
        <v>134</v>
      </c>
      <c r="B166" s="16">
        <v>5691.5275983784077</v>
      </c>
      <c r="C166" s="14">
        <v>5069</v>
      </c>
      <c r="D166" s="16">
        <v>-622.52759837840767</v>
      </c>
      <c r="F166" s="16"/>
      <c r="G166" s="16"/>
      <c r="H166" s="16"/>
      <c r="I166" s="16"/>
    </row>
    <row r="167" spans="1:9">
      <c r="A167" s="16">
        <v>135</v>
      </c>
      <c r="B167" s="16">
        <v>6681.4262339578518</v>
      </c>
      <c r="C167" s="14">
        <v>5138</v>
      </c>
      <c r="D167" s="16">
        <v>-1543.4262339578518</v>
      </c>
      <c r="F167" s="16"/>
      <c r="G167" s="16"/>
      <c r="H167" s="16"/>
      <c r="I167" s="16"/>
    </row>
    <row r="168" spans="1:9">
      <c r="A168" s="16">
        <v>136</v>
      </c>
      <c r="B168" s="16">
        <v>6697.5938306124235</v>
      </c>
      <c r="C168" s="14">
        <v>5756</v>
      </c>
      <c r="D168" s="16">
        <v>-941.59383061242352</v>
      </c>
      <c r="F168" s="16"/>
      <c r="G168" s="16"/>
      <c r="H168" s="16"/>
      <c r="I168" s="16"/>
    </row>
    <row r="169" spans="1:9">
      <c r="A169" s="16">
        <v>137</v>
      </c>
      <c r="B169" s="16">
        <v>5289.1116671317513</v>
      </c>
      <c r="C169" s="14">
        <v>5535</v>
      </c>
      <c r="D169" s="16">
        <v>245.88833286824865</v>
      </c>
      <c r="F169" s="16"/>
      <c r="G169" s="16"/>
      <c r="H169" s="16"/>
      <c r="I169" s="16"/>
    </row>
    <row r="170" spans="1:9">
      <c r="A170" s="16">
        <v>138</v>
      </c>
      <c r="B170" s="16">
        <v>4690.2522552491164</v>
      </c>
      <c r="C170" s="14">
        <v>5155.5</v>
      </c>
      <c r="D170" s="16">
        <v>465.24774475088361</v>
      </c>
      <c r="F170" s="16"/>
      <c r="G170" s="16"/>
      <c r="H170" s="16"/>
      <c r="I170" s="16"/>
    </row>
    <row r="171" spans="1:9">
      <c r="A171" s="16">
        <v>139</v>
      </c>
      <c r="B171" s="16">
        <v>4534.4678689180046</v>
      </c>
      <c r="C171" s="14">
        <v>5573</v>
      </c>
      <c r="D171" s="16">
        <v>1038.5321310819954</v>
      </c>
      <c r="F171" s="16"/>
      <c r="G171" s="16"/>
      <c r="H171" s="16"/>
      <c r="I171" s="16"/>
    </row>
    <row r="172" spans="1:9">
      <c r="A172" s="16">
        <v>140</v>
      </c>
      <c r="B172" s="16">
        <v>4551.9763556612661</v>
      </c>
      <c r="C172" s="14">
        <v>5267</v>
      </c>
      <c r="D172" s="16">
        <v>715.0236443387339</v>
      </c>
      <c r="F172" s="16"/>
      <c r="G172" s="16"/>
      <c r="H172" s="16"/>
      <c r="I172" s="16"/>
    </row>
    <row r="173" spans="1:9">
      <c r="A173" s="16">
        <v>141</v>
      </c>
      <c r="B173" s="16">
        <v>4937.7711964393793</v>
      </c>
      <c r="C173" s="14">
        <v>4424</v>
      </c>
      <c r="D173" s="16">
        <v>-513.77119643937931</v>
      </c>
      <c r="F173" s="16"/>
      <c r="G173" s="16"/>
      <c r="H173" s="16"/>
      <c r="I173" s="16"/>
    </row>
    <row r="174" spans="1:9">
      <c r="A174" s="16">
        <v>142</v>
      </c>
      <c r="B174" s="16">
        <v>5120.6863612381721</v>
      </c>
      <c r="C174" s="14">
        <v>4733.5</v>
      </c>
      <c r="D174" s="16">
        <v>-387.18636123817214</v>
      </c>
      <c r="F174" s="16"/>
      <c r="G174" s="16"/>
      <c r="H174" s="16"/>
      <c r="I174" s="16"/>
    </row>
    <row r="175" spans="1:9">
      <c r="A175" s="16">
        <v>143</v>
      </c>
      <c r="B175" s="16">
        <v>4464.414204946238</v>
      </c>
      <c r="C175" s="14">
        <v>4314.5</v>
      </c>
      <c r="D175" s="16">
        <v>-149.91420494623799</v>
      </c>
      <c r="F175" s="16"/>
      <c r="G175" s="16"/>
      <c r="H175" s="16"/>
      <c r="I175" s="16"/>
    </row>
    <row r="176" spans="1:9">
      <c r="A176" s="16">
        <v>144</v>
      </c>
      <c r="B176" s="16">
        <v>4759.2549806435627</v>
      </c>
      <c r="C176" s="14">
        <v>3794</v>
      </c>
      <c r="D176" s="16">
        <v>-965.2549806435627</v>
      </c>
      <c r="F176" s="16"/>
      <c r="G176" s="16"/>
      <c r="H176" s="16"/>
      <c r="I176" s="16"/>
    </row>
    <row r="177" spans="1:9">
      <c r="A177" s="16">
        <v>145</v>
      </c>
      <c r="B177" s="16">
        <v>4139.0230950417508</v>
      </c>
      <c r="C177" s="14">
        <v>4326</v>
      </c>
      <c r="D177" s="16">
        <v>186.97690495824918</v>
      </c>
      <c r="F177" s="16"/>
      <c r="G177" s="16"/>
      <c r="H177" s="16"/>
      <c r="I177" s="16"/>
    </row>
    <row r="178" spans="1:9">
      <c r="A178" s="16">
        <v>146</v>
      </c>
      <c r="B178" s="16">
        <v>4285.3475310233771</v>
      </c>
      <c r="C178" s="14">
        <v>4649.5</v>
      </c>
      <c r="D178" s="16">
        <v>364.15246897662291</v>
      </c>
      <c r="F178" s="16"/>
      <c r="G178" s="16"/>
      <c r="H178" s="16"/>
      <c r="I178" s="16"/>
    </row>
    <row r="179" spans="1:9">
      <c r="A179" s="16">
        <v>147</v>
      </c>
      <c r="B179" s="16">
        <v>4601.995474010313</v>
      </c>
      <c r="C179" s="14">
        <v>5421</v>
      </c>
      <c r="D179" s="16">
        <v>819.00452598968695</v>
      </c>
      <c r="F179" s="16"/>
      <c r="G179" s="16"/>
      <c r="H179" s="16"/>
      <c r="I179" s="16"/>
    </row>
    <row r="180" spans="1:9">
      <c r="A180" s="16">
        <v>148</v>
      </c>
      <c r="B180" s="16">
        <v>4294.6710819273558</v>
      </c>
      <c r="C180" s="14">
        <v>5458</v>
      </c>
      <c r="D180" s="16">
        <v>1163.3289180726442</v>
      </c>
      <c r="F180" s="16"/>
      <c r="G180" s="16"/>
      <c r="H180" s="16"/>
      <c r="I180" s="16"/>
    </row>
    <row r="181" spans="1:9">
      <c r="A181" s="16">
        <v>149</v>
      </c>
      <c r="B181" s="16">
        <v>4723.0127261344796</v>
      </c>
      <c r="C181" s="14">
        <v>4669</v>
      </c>
      <c r="D181" s="16">
        <v>-54.012726134479635</v>
      </c>
      <c r="F181" s="16"/>
      <c r="G181" s="16"/>
      <c r="H181" s="16"/>
      <c r="I181" s="16"/>
    </row>
    <row r="182" spans="1:9">
      <c r="A182" s="16">
        <v>150</v>
      </c>
      <c r="B182" s="16">
        <v>5040.9645301742521</v>
      </c>
      <c r="C182" s="14">
        <v>5178.5</v>
      </c>
      <c r="D182" s="16">
        <v>137.5354698257479</v>
      </c>
      <c r="F182" s="16"/>
      <c r="G182" s="16"/>
      <c r="H182" s="16"/>
      <c r="I182" s="16"/>
    </row>
    <row r="183" spans="1:9">
      <c r="A183" s="16">
        <v>151</v>
      </c>
      <c r="B183" s="16">
        <v>4709.7831765029214</v>
      </c>
      <c r="C183" s="14">
        <v>5890.5</v>
      </c>
      <c r="D183" s="16">
        <v>1180.7168234970786</v>
      </c>
      <c r="F183" s="16"/>
      <c r="G183" s="16"/>
      <c r="H183" s="16"/>
      <c r="I183" s="16"/>
    </row>
    <row r="184" spans="1:9" ht="15" thickBot="1">
      <c r="A184" s="41">
        <v>152</v>
      </c>
      <c r="B184" s="41">
        <v>4410.9262216903408</v>
      </c>
      <c r="C184" s="41">
        <v>5371</v>
      </c>
      <c r="D184" s="41">
        <v>960.07377830965925</v>
      </c>
      <c r="F184" s="16"/>
      <c r="G184" s="16"/>
      <c r="H184" s="16"/>
      <c r="I184" s="16"/>
    </row>
  </sheetData>
  <mergeCells count="1">
    <mergeCell ref="A1:J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EE7BC-F987-419A-8F4F-CBDB4AA77CF8}">
  <dimension ref="A1:N167"/>
  <sheetViews>
    <sheetView zoomScale="60" zoomScaleNormal="60" workbookViewId="0">
      <pane ySplit="2" topLeftCell="A3" activePane="bottomLeft" state="frozen"/>
      <selection pane="bottomLeft" activeCell="F28" sqref="F28"/>
    </sheetView>
  </sheetViews>
  <sheetFormatPr defaultRowHeight="14.5"/>
  <cols>
    <col min="1" max="1" width="12.54296875" style="16" bestFit="1" customWidth="1"/>
    <col min="2" max="2" width="23.6328125" style="16" bestFit="1" customWidth="1"/>
    <col min="3" max="3" width="22.36328125" style="16" bestFit="1" customWidth="1"/>
    <col min="4" max="4" width="6.7265625" customWidth="1"/>
    <col min="5" max="5" width="19.453125" style="14" customWidth="1"/>
    <col min="6" max="6" width="30.453125" style="17" bestFit="1" customWidth="1"/>
    <col min="7" max="7" width="7.1796875" customWidth="1"/>
    <col min="8" max="8" width="17.453125" customWidth="1"/>
    <col min="9" max="9" width="28.08984375" bestFit="1" customWidth="1"/>
    <col min="10" max="10" width="7.36328125" customWidth="1"/>
    <col min="11" max="11" width="16.1796875" bestFit="1" customWidth="1"/>
    <col min="12" max="12" width="27.6328125" bestFit="1" customWidth="1"/>
    <col min="13" max="14" width="8.7265625" style="16"/>
  </cols>
  <sheetData>
    <row r="1" spans="1:14">
      <c r="A1" s="119" t="s">
        <v>68</v>
      </c>
      <c r="B1" s="119"/>
      <c r="C1" s="119"/>
      <c r="D1" s="119"/>
      <c r="E1" s="119"/>
      <c r="F1" s="119"/>
      <c r="G1" s="119"/>
      <c r="H1" s="119"/>
      <c r="I1" s="119"/>
      <c r="J1" s="119"/>
      <c r="K1" s="119"/>
      <c r="L1" s="119"/>
    </row>
    <row r="2" spans="1:14" ht="21" customHeight="1">
      <c r="A2" s="119"/>
      <c r="B2" s="119"/>
      <c r="C2" s="119"/>
      <c r="D2" s="119"/>
      <c r="E2" s="119"/>
      <c r="F2" s="119"/>
      <c r="G2" s="119"/>
      <c r="H2" s="119"/>
      <c r="I2" s="119"/>
      <c r="J2" s="119"/>
      <c r="K2" s="119"/>
      <c r="L2" s="119"/>
    </row>
    <row r="3" spans="1:14" ht="21" customHeight="1">
      <c r="A3" s="125" t="s">
        <v>73</v>
      </c>
      <c r="B3" s="125"/>
      <c r="C3" s="125"/>
      <c r="D3" s="125"/>
      <c r="E3" s="125"/>
      <c r="F3" s="125"/>
      <c r="G3" s="125"/>
      <c r="H3" s="125"/>
      <c r="I3" s="125"/>
      <c r="J3" s="125"/>
      <c r="K3" s="125"/>
      <c r="L3" s="125"/>
    </row>
    <row r="4" spans="1:14" ht="21" customHeight="1">
      <c r="A4" s="125"/>
      <c r="B4" s="125"/>
      <c r="C4" s="125"/>
      <c r="D4" s="125"/>
      <c r="E4" s="125"/>
      <c r="F4" s="125"/>
      <c r="G4" s="125"/>
      <c r="H4" s="125"/>
      <c r="I4" s="125"/>
      <c r="J4" s="125"/>
      <c r="K4" s="125"/>
      <c r="L4" s="125"/>
    </row>
    <row r="5" spans="1:14" ht="21" customHeight="1">
      <c r="A5" s="123" t="s">
        <v>70</v>
      </c>
      <c r="B5" s="123"/>
      <c r="C5" s="123"/>
      <c r="D5" s="123"/>
      <c r="E5" s="123"/>
      <c r="F5" s="123"/>
      <c r="G5" s="123"/>
      <c r="H5" s="123"/>
      <c r="I5" s="123"/>
      <c r="J5" s="123"/>
      <c r="K5" s="123"/>
      <c r="L5" s="123"/>
    </row>
    <row r="6" spans="1:14" ht="14.5" customHeight="1">
      <c r="A6" s="123" t="s">
        <v>71</v>
      </c>
      <c r="B6" s="124"/>
      <c r="C6" s="124"/>
      <c r="D6" s="124"/>
      <c r="E6" s="124"/>
      <c r="F6" s="124"/>
      <c r="G6" s="124"/>
      <c r="H6" s="124"/>
      <c r="I6" s="124"/>
      <c r="J6" s="124"/>
      <c r="K6" s="124"/>
      <c r="L6" s="124"/>
    </row>
    <row r="7" spans="1:14" ht="17.5">
      <c r="A7" s="123" t="s">
        <v>72</v>
      </c>
      <c r="B7" s="124"/>
      <c r="C7" s="124"/>
      <c r="D7" s="124"/>
      <c r="E7" s="124"/>
      <c r="F7" s="124"/>
      <c r="G7" s="124"/>
      <c r="H7" s="124"/>
      <c r="I7" s="124"/>
      <c r="J7" s="124"/>
      <c r="K7" s="124"/>
      <c r="L7" s="124"/>
    </row>
    <row r="9" spans="1:14" ht="17.5" customHeight="1">
      <c r="A9" s="122" t="s">
        <v>22</v>
      </c>
      <c r="B9" s="122"/>
      <c r="C9" s="122"/>
      <c r="D9" s="122"/>
      <c r="E9" s="122"/>
      <c r="F9" s="122"/>
      <c r="G9" s="122"/>
      <c r="H9" s="122"/>
      <c r="I9" s="122"/>
      <c r="J9" s="122"/>
      <c r="K9" s="122"/>
      <c r="L9" s="122"/>
    </row>
    <row r="10" spans="1:14" ht="17.5" customHeight="1">
      <c r="A10" s="122"/>
      <c r="B10" s="122"/>
      <c r="C10" s="122"/>
      <c r="D10" s="122"/>
      <c r="E10" s="122"/>
      <c r="F10" s="122"/>
      <c r="G10" s="122"/>
      <c r="H10" s="122"/>
      <c r="I10" s="122"/>
      <c r="J10" s="122"/>
      <c r="K10" s="122"/>
      <c r="L10" s="122"/>
    </row>
    <row r="11" spans="1:14" ht="14.5" customHeight="1">
      <c r="A11" s="122"/>
      <c r="B11" s="122"/>
      <c r="C11" s="122"/>
      <c r="D11" s="122"/>
      <c r="E11" s="122"/>
      <c r="F11" s="122"/>
      <c r="G11" s="122"/>
      <c r="H11" s="122"/>
      <c r="I11" s="122"/>
      <c r="J11" s="122"/>
      <c r="K11" s="122"/>
      <c r="L11" s="122"/>
    </row>
    <row r="13" spans="1:14">
      <c r="C13" s="16" t="s">
        <v>23</v>
      </c>
      <c r="F13" s="16" t="s">
        <v>23</v>
      </c>
      <c r="H13" s="14"/>
      <c r="I13" s="16" t="s">
        <v>23</v>
      </c>
      <c r="K13" s="14"/>
      <c r="L13" s="16" t="s">
        <v>23</v>
      </c>
    </row>
    <row r="14" spans="1:14">
      <c r="B14" s="14" t="s">
        <v>5</v>
      </c>
      <c r="C14" s="18">
        <v>0.5</v>
      </c>
      <c r="E14" s="14" t="s">
        <v>5</v>
      </c>
      <c r="F14" s="18">
        <v>0.9</v>
      </c>
      <c r="H14" s="14"/>
      <c r="I14" s="18">
        <v>0.5</v>
      </c>
      <c r="K14" s="14"/>
      <c r="L14" s="18">
        <v>0.5</v>
      </c>
    </row>
    <row r="15" spans="1:14" s="13" customFormat="1">
      <c r="A15" s="15" t="s">
        <v>0</v>
      </c>
      <c r="B15" s="13" t="s">
        <v>1</v>
      </c>
      <c r="C15" s="19" t="s">
        <v>8</v>
      </c>
      <c r="E15" s="13" t="s">
        <v>2</v>
      </c>
      <c r="F15" s="19" t="s">
        <v>7</v>
      </c>
      <c r="H15" s="13" t="s">
        <v>3</v>
      </c>
      <c r="I15" s="19" t="s">
        <v>9</v>
      </c>
      <c r="K15" s="13" t="s">
        <v>4</v>
      </c>
      <c r="L15" s="19" t="s">
        <v>10</v>
      </c>
      <c r="M15" s="15"/>
      <c r="N15" s="15"/>
    </row>
    <row r="16" spans="1:14">
      <c r="A16" s="12">
        <v>43620</v>
      </c>
      <c r="B16" s="14">
        <v>0</v>
      </c>
      <c r="C16" s="20">
        <f>B16+(1-$C$14)*0</f>
        <v>0</v>
      </c>
      <c r="E16" s="14">
        <v>1951.0000000000002</v>
      </c>
      <c r="F16" s="20">
        <f>E16+(1-$F$14)*0</f>
        <v>1951.0000000000002</v>
      </c>
      <c r="H16" s="14">
        <v>3501804</v>
      </c>
      <c r="I16" s="20">
        <f>H16+(1-$I$14)*0</f>
        <v>3501804</v>
      </c>
      <c r="K16" s="14">
        <v>0</v>
      </c>
      <c r="L16" s="20">
        <f>K16+(1-$L$14)*0</f>
        <v>0</v>
      </c>
    </row>
    <row r="17" spans="1:12">
      <c r="A17" s="12">
        <v>43627</v>
      </c>
      <c r="B17" s="14">
        <v>0</v>
      </c>
      <c r="C17" s="20">
        <f t="shared" ref="C17:C48" si="0">B17+(1-$C$14)*C16</f>
        <v>0</v>
      </c>
      <c r="E17" s="14">
        <v>1914.0000000000005</v>
      </c>
      <c r="F17" s="20">
        <f t="shared" ref="F17:F48" si="1">E17+(1-$F$14)*F16</f>
        <v>2109.1000000000004</v>
      </c>
      <c r="H17" s="14">
        <v>2896152</v>
      </c>
      <c r="I17" s="20">
        <f t="shared" ref="I17:I48" si="2">H17+(1-$I$14)*I16</f>
        <v>4647054</v>
      </c>
      <c r="K17" s="14">
        <v>697.99999999999989</v>
      </c>
      <c r="L17" s="20">
        <f t="shared" ref="L17:L48" si="3">K17+(1-$L$14)*L16</f>
        <v>697.99999999999989</v>
      </c>
    </row>
    <row r="18" spans="1:12">
      <c r="A18" s="12">
        <v>43634</v>
      </c>
      <c r="B18" s="14">
        <v>274.28571428571433</v>
      </c>
      <c r="C18" s="20">
        <f t="shared" si="0"/>
        <v>274.28571428571433</v>
      </c>
      <c r="E18" s="14">
        <v>4801.0000000000009</v>
      </c>
      <c r="F18" s="20">
        <f t="shared" si="1"/>
        <v>5011.9100000000008</v>
      </c>
      <c r="H18" s="14">
        <v>2214402.9999999995</v>
      </c>
      <c r="I18" s="20">
        <f t="shared" si="2"/>
        <v>4537930</v>
      </c>
      <c r="K18" s="14">
        <v>353.00000000000006</v>
      </c>
      <c r="L18" s="20">
        <f t="shared" si="3"/>
        <v>702</v>
      </c>
    </row>
    <row r="19" spans="1:12">
      <c r="A19" s="12">
        <v>43641</v>
      </c>
      <c r="B19" s="14">
        <v>1919.9999999999998</v>
      </c>
      <c r="C19" s="20">
        <f t="shared" si="0"/>
        <v>2057.1428571428569</v>
      </c>
      <c r="E19" s="14">
        <v>5925</v>
      </c>
      <c r="F19" s="20">
        <f t="shared" si="1"/>
        <v>6426.1909999999998</v>
      </c>
      <c r="H19" s="14">
        <v>2567240.9999999995</v>
      </c>
      <c r="I19" s="20">
        <f t="shared" si="2"/>
        <v>4836206</v>
      </c>
      <c r="K19" s="14">
        <v>58</v>
      </c>
      <c r="L19" s="20">
        <f t="shared" si="3"/>
        <v>409</v>
      </c>
    </row>
    <row r="20" spans="1:12">
      <c r="A20" s="12">
        <v>43648</v>
      </c>
      <c r="B20" s="14">
        <v>1919.9999999999998</v>
      </c>
      <c r="C20" s="20">
        <f t="shared" si="0"/>
        <v>2948.5714285714284</v>
      </c>
      <c r="E20" s="14">
        <v>13061</v>
      </c>
      <c r="F20" s="20">
        <f t="shared" si="1"/>
        <v>13703.6191</v>
      </c>
      <c r="H20" s="14">
        <v>3721506.9999999995</v>
      </c>
      <c r="I20" s="20">
        <f t="shared" si="2"/>
        <v>6139610</v>
      </c>
      <c r="K20" s="14">
        <v>88</v>
      </c>
      <c r="L20" s="20">
        <f t="shared" si="3"/>
        <v>292.5</v>
      </c>
    </row>
    <row r="21" spans="1:12">
      <c r="A21" s="12">
        <v>43655</v>
      </c>
      <c r="B21" s="14">
        <v>1919.9999999999998</v>
      </c>
      <c r="C21" s="20">
        <f t="shared" si="0"/>
        <v>3394.2857142857138</v>
      </c>
      <c r="E21" s="14">
        <v>11349.999999999998</v>
      </c>
      <c r="F21" s="20">
        <f t="shared" si="1"/>
        <v>12720.361909999998</v>
      </c>
      <c r="H21" s="14">
        <v>2962649.0000000005</v>
      </c>
      <c r="I21" s="20">
        <f t="shared" si="2"/>
        <v>6032454</v>
      </c>
      <c r="K21" s="14">
        <v>23.999999999999996</v>
      </c>
      <c r="L21" s="20">
        <f t="shared" si="3"/>
        <v>170.25</v>
      </c>
    </row>
    <row r="22" spans="1:12">
      <c r="A22" s="12">
        <v>43662</v>
      </c>
      <c r="B22" s="14">
        <v>1645.7142857142856</v>
      </c>
      <c r="C22" s="20">
        <f t="shared" si="0"/>
        <v>3342.8571428571422</v>
      </c>
      <c r="E22" s="14">
        <v>10644.000000000002</v>
      </c>
      <c r="F22" s="20">
        <f t="shared" si="1"/>
        <v>11916.036191000001</v>
      </c>
      <c r="H22" s="14">
        <v>0</v>
      </c>
      <c r="I22" s="20">
        <f t="shared" si="2"/>
        <v>3016227</v>
      </c>
      <c r="K22" s="14">
        <v>0</v>
      </c>
      <c r="L22" s="20">
        <f t="shared" si="3"/>
        <v>85.125</v>
      </c>
    </row>
    <row r="23" spans="1:12">
      <c r="A23" s="12">
        <v>43669</v>
      </c>
      <c r="B23" s="14">
        <v>0</v>
      </c>
      <c r="C23" s="20">
        <f t="shared" si="0"/>
        <v>1671.4285714285711</v>
      </c>
      <c r="E23" s="14">
        <v>28236.999999999996</v>
      </c>
      <c r="F23" s="20">
        <f t="shared" si="1"/>
        <v>29428.603619099995</v>
      </c>
      <c r="H23" s="14">
        <v>0</v>
      </c>
      <c r="I23" s="20">
        <f t="shared" si="2"/>
        <v>1508113.5</v>
      </c>
      <c r="K23" s="14">
        <v>0</v>
      </c>
      <c r="L23" s="20">
        <f t="shared" si="3"/>
        <v>42.5625</v>
      </c>
    </row>
    <row r="24" spans="1:12">
      <c r="A24" s="12">
        <v>43676</v>
      </c>
      <c r="B24" s="14">
        <v>0</v>
      </c>
      <c r="C24" s="20">
        <f t="shared" si="0"/>
        <v>835.71428571428555</v>
      </c>
      <c r="E24" s="14">
        <v>9541</v>
      </c>
      <c r="F24" s="20">
        <f t="shared" si="1"/>
        <v>12483.860361909999</v>
      </c>
      <c r="H24" s="14">
        <v>5248826</v>
      </c>
      <c r="I24" s="20">
        <f t="shared" si="2"/>
        <v>6002882.75</v>
      </c>
      <c r="K24" s="14">
        <v>0</v>
      </c>
      <c r="L24" s="20">
        <f t="shared" si="3"/>
        <v>21.28125</v>
      </c>
    </row>
    <row r="25" spans="1:12">
      <c r="A25" s="12">
        <v>43683</v>
      </c>
      <c r="B25" s="14">
        <v>0</v>
      </c>
      <c r="C25" s="20">
        <f t="shared" si="0"/>
        <v>417.85714285714278</v>
      </c>
      <c r="E25" s="14">
        <v>6426</v>
      </c>
      <c r="F25" s="20">
        <f t="shared" si="1"/>
        <v>7674.3860361909992</v>
      </c>
      <c r="H25" s="14">
        <v>3581767.0000000005</v>
      </c>
      <c r="I25" s="20">
        <f t="shared" si="2"/>
        <v>6583208.375</v>
      </c>
      <c r="K25" s="14">
        <v>0</v>
      </c>
      <c r="L25" s="20">
        <f t="shared" si="3"/>
        <v>10.640625</v>
      </c>
    </row>
    <row r="26" spans="1:12">
      <c r="A26" s="12">
        <v>43690</v>
      </c>
      <c r="B26" s="14">
        <v>0</v>
      </c>
      <c r="C26" s="20">
        <f t="shared" si="0"/>
        <v>208.92857142857139</v>
      </c>
      <c r="E26" s="14">
        <v>6365.0000000000009</v>
      </c>
      <c r="F26" s="20">
        <f t="shared" si="1"/>
        <v>7132.4386036191008</v>
      </c>
      <c r="H26" s="14">
        <v>3321122</v>
      </c>
      <c r="I26" s="20">
        <f t="shared" si="2"/>
        <v>6612726.1875</v>
      </c>
      <c r="K26" s="14">
        <v>0</v>
      </c>
      <c r="L26" s="20">
        <f t="shared" si="3"/>
        <v>5.3203125</v>
      </c>
    </row>
    <row r="27" spans="1:12">
      <c r="A27" s="12">
        <v>43697</v>
      </c>
      <c r="B27" s="14">
        <v>0</v>
      </c>
      <c r="C27" s="20">
        <f t="shared" si="0"/>
        <v>104.46428571428569</v>
      </c>
      <c r="E27" s="14">
        <v>6050.0000000000009</v>
      </c>
      <c r="F27" s="20">
        <f t="shared" si="1"/>
        <v>6763.2438603619112</v>
      </c>
      <c r="H27" s="14">
        <v>1987648</v>
      </c>
      <c r="I27" s="20">
        <f t="shared" si="2"/>
        <v>5294011.09375</v>
      </c>
      <c r="K27" s="14">
        <v>0</v>
      </c>
      <c r="L27" s="20">
        <f t="shared" si="3"/>
        <v>2.66015625</v>
      </c>
    </row>
    <row r="28" spans="1:12">
      <c r="A28" s="12">
        <v>43704</v>
      </c>
      <c r="B28" s="14">
        <v>0</v>
      </c>
      <c r="C28" s="20">
        <f t="shared" si="0"/>
        <v>52.232142857142847</v>
      </c>
      <c r="E28" s="14">
        <v>5548</v>
      </c>
      <c r="F28" s="20">
        <f t="shared" si="1"/>
        <v>6224.3243860361908</v>
      </c>
      <c r="H28" s="14">
        <v>1160709.0000000002</v>
      </c>
      <c r="I28" s="20">
        <f t="shared" si="2"/>
        <v>3807714.546875</v>
      </c>
      <c r="K28" s="14">
        <v>0</v>
      </c>
      <c r="L28" s="20">
        <f t="shared" si="3"/>
        <v>1.330078125</v>
      </c>
    </row>
    <row r="29" spans="1:12">
      <c r="A29" s="12">
        <v>43711</v>
      </c>
      <c r="B29" s="14">
        <v>0</v>
      </c>
      <c r="C29" s="20">
        <f t="shared" si="0"/>
        <v>26.116071428571423</v>
      </c>
      <c r="E29" s="14">
        <v>4865</v>
      </c>
      <c r="F29" s="20">
        <f t="shared" si="1"/>
        <v>5487.4324386036187</v>
      </c>
      <c r="H29" s="14">
        <v>2176438</v>
      </c>
      <c r="I29" s="20">
        <f t="shared" si="2"/>
        <v>4080295.2734375</v>
      </c>
      <c r="K29" s="14">
        <v>0</v>
      </c>
      <c r="L29" s="20">
        <f t="shared" si="3"/>
        <v>0.6650390625</v>
      </c>
    </row>
    <row r="30" spans="1:12">
      <c r="A30" s="12">
        <v>43718</v>
      </c>
      <c r="B30" s="14">
        <v>0</v>
      </c>
      <c r="C30" s="20">
        <f t="shared" si="0"/>
        <v>13.058035714285712</v>
      </c>
      <c r="E30" s="14">
        <v>5663.9999999999991</v>
      </c>
      <c r="F30" s="20">
        <f t="shared" si="1"/>
        <v>6212.743243860361</v>
      </c>
      <c r="H30" s="14">
        <v>1712532.9999999998</v>
      </c>
      <c r="I30" s="20">
        <f t="shared" si="2"/>
        <v>3752680.63671875</v>
      </c>
      <c r="K30" s="14">
        <v>0</v>
      </c>
      <c r="L30" s="20">
        <f t="shared" si="3"/>
        <v>0.33251953125</v>
      </c>
    </row>
    <row r="31" spans="1:12">
      <c r="A31" s="12">
        <v>43725</v>
      </c>
      <c r="B31" s="14">
        <v>0</v>
      </c>
      <c r="C31" s="20">
        <f t="shared" si="0"/>
        <v>6.5290178571428559</v>
      </c>
      <c r="E31" s="14">
        <v>5275.9999999999991</v>
      </c>
      <c r="F31" s="20">
        <f t="shared" si="1"/>
        <v>5897.274324386035</v>
      </c>
      <c r="H31" s="14">
        <v>1424444</v>
      </c>
      <c r="I31" s="20">
        <f t="shared" si="2"/>
        <v>3300784.318359375</v>
      </c>
      <c r="K31" s="14">
        <v>0</v>
      </c>
      <c r="L31" s="20">
        <f t="shared" si="3"/>
        <v>0.166259765625</v>
      </c>
    </row>
    <row r="32" spans="1:12">
      <c r="A32" s="12">
        <v>43732</v>
      </c>
      <c r="B32" s="14">
        <v>0</v>
      </c>
      <c r="C32" s="20">
        <f t="shared" si="0"/>
        <v>3.2645089285714279</v>
      </c>
      <c r="E32" s="14">
        <v>4878.0000000000009</v>
      </c>
      <c r="F32" s="20">
        <f t="shared" si="1"/>
        <v>5467.7274324386044</v>
      </c>
      <c r="H32" s="14">
        <v>1186353</v>
      </c>
      <c r="I32" s="20">
        <f t="shared" si="2"/>
        <v>2836745.1591796875</v>
      </c>
      <c r="K32" s="14">
        <v>0</v>
      </c>
      <c r="L32" s="20">
        <f t="shared" si="3"/>
        <v>8.31298828125E-2</v>
      </c>
    </row>
    <row r="33" spans="1:12">
      <c r="A33" s="12">
        <v>43739</v>
      </c>
      <c r="B33" s="14">
        <v>0</v>
      </c>
      <c r="C33" s="20">
        <f t="shared" si="0"/>
        <v>1.632254464285714</v>
      </c>
      <c r="E33" s="14">
        <v>5210.0000000000009</v>
      </c>
      <c r="F33" s="20">
        <f t="shared" si="1"/>
        <v>5756.7727432438614</v>
      </c>
      <c r="H33" s="14">
        <v>1898427.9999999995</v>
      </c>
      <c r="I33" s="20">
        <f t="shared" si="2"/>
        <v>3316800.5795898433</v>
      </c>
      <c r="K33" s="14">
        <v>0</v>
      </c>
      <c r="L33" s="20">
        <f t="shared" si="3"/>
        <v>4.156494140625E-2</v>
      </c>
    </row>
    <row r="34" spans="1:12">
      <c r="A34" s="12">
        <v>43746</v>
      </c>
      <c r="B34" s="14">
        <v>0</v>
      </c>
      <c r="C34" s="20">
        <f t="shared" si="0"/>
        <v>0.81612723214285698</v>
      </c>
      <c r="E34" s="14">
        <v>4918.9999999999991</v>
      </c>
      <c r="F34" s="20">
        <f t="shared" si="1"/>
        <v>5494.6772743243855</v>
      </c>
      <c r="H34" s="14">
        <v>1877373</v>
      </c>
      <c r="I34" s="20">
        <f t="shared" si="2"/>
        <v>3535773.2897949219</v>
      </c>
      <c r="K34" s="14">
        <v>0</v>
      </c>
      <c r="L34" s="20">
        <f t="shared" si="3"/>
        <v>2.0782470703125E-2</v>
      </c>
    </row>
    <row r="35" spans="1:12">
      <c r="A35" s="12">
        <v>43753</v>
      </c>
      <c r="B35" s="14">
        <v>0</v>
      </c>
      <c r="C35" s="20">
        <f t="shared" si="0"/>
        <v>0.40806361607142849</v>
      </c>
      <c r="E35" s="14">
        <v>4773.0000000000009</v>
      </c>
      <c r="F35" s="20">
        <f t="shared" si="1"/>
        <v>5322.4677274324395</v>
      </c>
      <c r="H35" s="14">
        <v>2168073</v>
      </c>
      <c r="I35" s="20">
        <f t="shared" si="2"/>
        <v>3935959.6448974609</v>
      </c>
      <c r="K35" s="14">
        <v>0</v>
      </c>
      <c r="L35" s="20">
        <f t="shared" si="3"/>
        <v>1.03912353515625E-2</v>
      </c>
    </row>
    <row r="36" spans="1:12">
      <c r="A36" s="12">
        <v>43760</v>
      </c>
      <c r="B36" s="14">
        <v>0</v>
      </c>
      <c r="C36" s="20">
        <f t="shared" si="0"/>
        <v>0.20403180803571425</v>
      </c>
      <c r="E36" s="14">
        <v>5191.9999999999991</v>
      </c>
      <c r="F36" s="20">
        <f t="shared" si="1"/>
        <v>5724.2467727432431</v>
      </c>
      <c r="H36" s="14">
        <v>2889250</v>
      </c>
      <c r="I36" s="20">
        <f t="shared" si="2"/>
        <v>4857229.8224487305</v>
      </c>
      <c r="K36" s="14">
        <v>0</v>
      </c>
      <c r="L36" s="20">
        <f t="shared" si="3"/>
        <v>5.19561767578125E-3</v>
      </c>
    </row>
    <row r="37" spans="1:12">
      <c r="A37" s="12">
        <v>43767</v>
      </c>
      <c r="B37" s="14">
        <v>0</v>
      </c>
      <c r="C37" s="20">
        <f t="shared" si="0"/>
        <v>0.10201590401785712</v>
      </c>
      <c r="E37" s="14">
        <v>5037.9999999999991</v>
      </c>
      <c r="F37" s="20">
        <f t="shared" si="1"/>
        <v>5610.4246772743236</v>
      </c>
      <c r="H37" s="14">
        <v>3032714</v>
      </c>
      <c r="I37" s="20">
        <f t="shared" si="2"/>
        <v>5461328.9112243652</v>
      </c>
      <c r="K37" s="14">
        <v>0</v>
      </c>
      <c r="L37" s="20">
        <f t="shared" si="3"/>
        <v>2.597808837890625E-3</v>
      </c>
    </row>
    <row r="38" spans="1:12">
      <c r="A38" s="12">
        <v>43774</v>
      </c>
      <c r="B38" s="14">
        <v>0</v>
      </c>
      <c r="C38" s="20">
        <f t="shared" si="0"/>
        <v>5.1007952008928562E-2</v>
      </c>
      <c r="E38" s="14">
        <v>3990.9999999999991</v>
      </c>
      <c r="F38" s="20">
        <f t="shared" si="1"/>
        <v>4552.0424677274314</v>
      </c>
      <c r="H38" s="14">
        <v>5838993</v>
      </c>
      <c r="I38" s="20">
        <f t="shared" si="2"/>
        <v>8569657.4556121826</v>
      </c>
      <c r="K38" s="14">
        <v>0</v>
      </c>
      <c r="L38" s="20">
        <f t="shared" si="3"/>
        <v>1.2989044189453125E-3</v>
      </c>
    </row>
    <row r="39" spans="1:12">
      <c r="A39" s="12">
        <v>43781</v>
      </c>
      <c r="B39" s="14">
        <v>0</v>
      </c>
      <c r="C39" s="20">
        <f t="shared" si="0"/>
        <v>2.5503976004464281E-2</v>
      </c>
      <c r="E39" s="14">
        <v>4245</v>
      </c>
      <c r="F39" s="20">
        <f t="shared" si="1"/>
        <v>4700.2042467727433</v>
      </c>
      <c r="H39" s="14">
        <v>2260317</v>
      </c>
      <c r="I39" s="20">
        <f t="shared" si="2"/>
        <v>6545145.7278060913</v>
      </c>
      <c r="K39" s="14">
        <v>0</v>
      </c>
      <c r="L39" s="20">
        <f t="shared" si="3"/>
        <v>6.4945220947265625E-4</v>
      </c>
    </row>
    <row r="40" spans="1:12">
      <c r="A40" s="12">
        <v>43788</v>
      </c>
      <c r="B40" s="14">
        <v>0</v>
      </c>
      <c r="C40" s="20">
        <f t="shared" si="0"/>
        <v>1.275198800223214E-2</v>
      </c>
      <c r="E40" s="14">
        <v>2586.0000000000005</v>
      </c>
      <c r="F40" s="20">
        <f t="shared" si="1"/>
        <v>3056.0204246772746</v>
      </c>
      <c r="H40" s="14">
        <v>1485845.0000000002</v>
      </c>
      <c r="I40" s="20">
        <f t="shared" si="2"/>
        <v>4758417.8639030457</v>
      </c>
      <c r="K40" s="14">
        <v>0</v>
      </c>
      <c r="L40" s="20">
        <f t="shared" si="3"/>
        <v>3.2472610473632813E-4</v>
      </c>
    </row>
    <row r="41" spans="1:12">
      <c r="A41" s="12">
        <v>43795</v>
      </c>
      <c r="B41" s="14">
        <v>0</v>
      </c>
      <c r="C41" s="20">
        <f t="shared" si="0"/>
        <v>6.3759940011160702E-3</v>
      </c>
      <c r="E41" s="14">
        <v>3846.9999999999995</v>
      </c>
      <c r="F41" s="20">
        <f t="shared" si="1"/>
        <v>4152.6020424677272</v>
      </c>
      <c r="H41" s="14">
        <v>507110</v>
      </c>
      <c r="I41" s="20">
        <f t="shared" si="2"/>
        <v>2886318.9319515228</v>
      </c>
      <c r="K41" s="14">
        <v>0</v>
      </c>
      <c r="L41" s="20">
        <f t="shared" si="3"/>
        <v>1.6236305236816406E-4</v>
      </c>
    </row>
    <row r="42" spans="1:12">
      <c r="A42" s="12">
        <v>43802</v>
      </c>
      <c r="B42" s="14">
        <v>0</v>
      </c>
      <c r="C42" s="20">
        <f t="shared" si="0"/>
        <v>3.1879970005580351E-3</v>
      </c>
      <c r="E42" s="14">
        <v>4893</v>
      </c>
      <c r="F42" s="20">
        <f t="shared" si="1"/>
        <v>5308.2602042467724</v>
      </c>
      <c r="H42" s="14">
        <v>1812434</v>
      </c>
      <c r="I42" s="20">
        <f t="shared" si="2"/>
        <v>3255593.4659757614</v>
      </c>
      <c r="K42" s="14">
        <v>0</v>
      </c>
      <c r="L42" s="20">
        <f t="shared" si="3"/>
        <v>8.1181526184082031E-5</v>
      </c>
    </row>
    <row r="43" spans="1:12">
      <c r="A43" s="12">
        <v>43809</v>
      </c>
      <c r="B43" s="14">
        <v>0</v>
      </c>
      <c r="C43" s="20">
        <f t="shared" si="0"/>
        <v>1.5939985002790175E-3</v>
      </c>
      <c r="E43" s="14">
        <v>5691</v>
      </c>
      <c r="F43" s="20">
        <f t="shared" si="1"/>
        <v>6221.8260204246772</v>
      </c>
      <c r="H43" s="14">
        <v>2513908</v>
      </c>
      <c r="I43" s="20">
        <f t="shared" si="2"/>
        <v>4141704.7329878807</v>
      </c>
      <c r="K43" s="14">
        <v>0</v>
      </c>
      <c r="L43" s="20">
        <f t="shared" si="3"/>
        <v>4.0590763092041016E-5</v>
      </c>
    </row>
    <row r="44" spans="1:12">
      <c r="A44" s="12">
        <v>43816</v>
      </c>
      <c r="B44" s="14">
        <v>0</v>
      </c>
      <c r="C44" s="20">
        <f t="shared" si="0"/>
        <v>7.9699925013950877E-4</v>
      </c>
      <c r="E44" s="14">
        <v>4603</v>
      </c>
      <c r="F44" s="20">
        <f t="shared" si="1"/>
        <v>5225.1826020424678</v>
      </c>
      <c r="H44" s="14">
        <v>2990266</v>
      </c>
      <c r="I44" s="20">
        <f t="shared" si="2"/>
        <v>5061118.3664939404</v>
      </c>
      <c r="K44" s="14">
        <v>0</v>
      </c>
      <c r="L44" s="20">
        <f t="shared" si="3"/>
        <v>2.0295381546020508E-5</v>
      </c>
    </row>
    <row r="45" spans="1:12">
      <c r="A45" s="12">
        <v>43823</v>
      </c>
      <c r="B45" s="14">
        <v>0</v>
      </c>
      <c r="C45" s="20">
        <f t="shared" si="0"/>
        <v>3.9849962506975439E-4</v>
      </c>
      <c r="E45" s="14">
        <v>3230.9999999999995</v>
      </c>
      <c r="F45" s="20">
        <f t="shared" si="1"/>
        <v>3753.518260204246</v>
      </c>
      <c r="H45" s="14">
        <v>3229179</v>
      </c>
      <c r="I45" s="20">
        <f t="shared" si="2"/>
        <v>5759738.1832469702</v>
      </c>
      <c r="K45" s="14">
        <v>0</v>
      </c>
      <c r="L45" s="20">
        <f t="shared" si="3"/>
        <v>1.0147690773010254E-5</v>
      </c>
    </row>
    <row r="46" spans="1:12">
      <c r="A46" s="12">
        <v>43830</v>
      </c>
      <c r="B46" s="14">
        <v>0</v>
      </c>
      <c r="C46" s="20">
        <f t="shared" si="0"/>
        <v>1.9924981253487719E-4</v>
      </c>
      <c r="E46" s="14">
        <v>4023</v>
      </c>
      <c r="F46" s="20">
        <f t="shared" si="1"/>
        <v>4398.3518260204246</v>
      </c>
      <c r="H46" s="14">
        <v>4277266</v>
      </c>
      <c r="I46" s="20">
        <f t="shared" si="2"/>
        <v>7157135.0916234851</v>
      </c>
      <c r="K46" s="14">
        <v>0</v>
      </c>
      <c r="L46" s="20">
        <f t="shared" si="3"/>
        <v>5.073845386505127E-6</v>
      </c>
    </row>
    <row r="47" spans="1:12">
      <c r="A47" s="12">
        <v>43837</v>
      </c>
      <c r="B47" s="14">
        <v>0</v>
      </c>
      <c r="C47" s="20">
        <f t="shared" si="0"/>
        <v>9.9624906267438597E-5</v>
      </c>
      <c r="E47" s="14">
        <v>3689</v>
      </c>
      <c r="F47" s="20">
        <f t="shared" si="1"/>
        <v>4128.8351826020426</v>
      </c>
      <c r="H47" s="14">
        <v>2712442</v>
      </c>
      <c r="I47" s="20">
        <f t="shared" si="2"/>
        <v>6291009.5458117425</v>
      </c>
      <c r="K47" s="14">
        <v>0</v>
      </c>
      <c r="L47" s="20">
        <f t="shared" si="3"/>
        <v>2.5369226932525635E-6</v>
      </c>
    </row>
    <row r="48" spans="1:12">
      <c r="A48" s="12">
        <v>43844</v>
      </c>
      <c r="B48" s="14">
        <v>0</v>
      </c>
      <c r="C48" s="20">
        <f t="shared" si="0"/>
        <v>4.9812453133719298E-5</v>
      </c>
      <c r="E48" s="14">
        <v>4375</v>
      </c>
      <c r="F48" s="20">
        <f t="shared" si="1"/>
        <v>4787.8835182602043</v>
      </c>
      <c r="H48" s="14">
        <v>2754891</v>
      </c>
      <c r="I48" s="20">
        <f t="shared" si="2"/>
        <v>5900395.7729058713</v>
      </c>
      <c r="K48" s="14">
        <v>0</v>
      </c>
      <c r="L48" s="20">
        <f t="shared" si="3"/>
        <v>1.2684613466262817E-6</v>
      </c>
    </row>
    <row r="49" spans="1:12">
      <c r="A49" s="12">
        <v>43851</v>
      </c>
      <c r="B49" s="14">
        <v>0</v>
      </c>
      <c r="C49" s="20">
        <f t="shared" ref="C49:C80" si="4">B49+(1-$C$14)*C48</f>
        <v>2.4906226566859649E-5</v>
      </c>
      <c r="E49" s="14">
        <v>4060.9999999999991</v>
      </c>
      <c r="F49" s="20">
        <f t="shared" ref="F49:F80" si="5">E49+(1-$F$14)*F48</f>
        <v>4539.7883518260196</v>
      </c>
      <c r="H49" s="14">
        <v>2830076.0000000005</v>
      </c>
      <c r="I49" s="20">
        <f t="shared" ref="I49:I80" si="6">H49+(1-$I$14)*I48</f>
        <v>5780273.8864529356</v>
      </c>
      <c r="K49" s="14">
        <v>0</v>
      </c>
      <c r="L49" s="20">
        <f t="shared" ref="L49:L80" si="7">K49+(1-$L$14)*L48</f>
        <v>6.3423067331314087E-7</v>
      </c>
    </row>
    <row r="50" spans="1:12">
      <c r="A50" s="12">
        <v>43858</v>
      </c>
      <c r="B50" s="14">
        <v>0</v>
      </c>
      <c r="C50" s="20">
        <f t="shared" si="4"/>
        <v>1.2453113283429825E-5</v>
      </c>
      <c r="E50" s="14">
        <v>3780</v>
      </c>
      <c r="F50" s="20">
        <f t="shared" si="5"/>
        <v>4233.9788351826019</v>
      </c>
      <c r="H50" s="14">
        <v>1427803.0000000002</v>
      </c>
      <c r="I50" s="20">
        <f t="shared" si="6"/>
        <v>4317939.9432264678</v>
      </c>
      <c r="K50" s="14">
        <v>0</v>
      </c>
      <c r="L50" s="20">
        <f t="shared" si="7"/>
        <v>3.1711533665657043E-7</v>
      </c>
    </row>
    <row r="51" spans="1:12">
      <c r="A51" s="12">
        <v>43865</v>
      </c>
      <c r="B51" s="14">
        <v>0</v>
      </c>
      <c r="C51" s="20">
        <f t="shared" si="4"/>
        <v>6.2265566417149123E-6</v>
      </c>
      <c r="E51" s="14">
        <v>4072</v>
      </c>
      <c r="F51" s="20">
        <f t="shared" si="5"/>
        <v>4495.3978835182597</v>
      </c>
      <c r="H51" s="14">
        <v>184496.99999999997</v>
      </c>
      <c r="I51" s="20">
        <f t="shared" si="6"/>
        <v>2343466.9716132339</v>
      </c>
      <c r="K51" s="14">
        <v>0</v>
      </c>
      <c r="L51" s="20">
        <f t="shared" si="7"/>
        <v>1.5855766832828522E-7</v>
      </c>
    </row>
    <row r="52" spans="1:12">
      <c r="A52" s="12">
        <v>43872</v>
      </c>
      <c r="B52" s="14">
        <v>0</v>
      </c>
      <c r="C52" s="20">
        <f t="shared" si="4"/>
        <v>3.1132783208574561E-6</v>
      </c>
      <c r="E52" s="14">
        <v>3321.9999999999995</v>
      </c>
      <c r="F52" s="20">
        <f t="shared" si="5"/>
        <v>3771.5397883518253</v>
      </c>
      <c r="H52" s="14">
        <v>2849328</v>
      </c>
      <c r="I52" s="20">
        <f t="shared" si="6"/>
        <v>4021061.485806617</v>
      </c>
      <c r="K52" s="14">
        <v>0</v>
      </c>
      <c r="L52" s="20">
        <f t="shared" si="7"/>
        <v>7.9278834164142609E-8</v>
      </c>
    </row>
    <row r="53" spans="1:12">
      <c r="A53" s="12">
        <v>43879</v>
      </c>
      <c r="B53" s="14">
        <v>0</v>
      </c>
      <c r="C53" s="20">
        <f t="shared" si="4"/>
        <v>1.5566391604287281E-6</v>
      </c>
      <c r="E53" s="14">
        <v>2308</v>
      </c>
      <c r="F53" s="20">
        <f t="shared" si="5"/>
        <v>2685.1539788351824</v>
      </c>
      <c r="H53" s="14">
        <v>2375082</v>
      </c>
      <c r="I53" s="20">
        <f t="shared" si="6"/>
        <v>4385612.7429033089</v>
      </c>
      <c r="K53" s="14">
        <v>0</v>
      </c>
      <c r="L53" s="20">
        <f t="shared" si="7"/>
        <v>3.9639417082071304E-8</v>
      </c>
    </row>
    <row r="54" spans="1:12">
      <c r="A54" s="12">
        <v>43886</v>
      </c>
      <c r="B54" s="14">
        <v>0</v>
      </c>
      <c r="C54" s="20">
        <f t="shared" si="4"/>
        <v>7.7831958021436404E-7</v>
      </c>
      <c r="E54" s="14">
        <v>3085.9999999999995</v>
      </c>
      <c r="F54" s="20">
        <f t="shared" si="5"/>
        <v>3354.5153978835178</v>
      </c>
      <c r="H54" s="14">
        <v>2305556.0000000005</v>
      </c>
      <c r="I54" s="20">
        <f t="shared" si="6"/>
        <v>4498362.3714516554</v>
      </c>
      <c r="K54" s="14">
        <v>0</v>
      </c>
      <c r="L54" s="20">
        <f t="shared" si="7"/>
        <v>1.9819708541035652E-8</v>
      </c>
    </row>
    <row r="55" spans="1:12">
      <c r="A55" s="12">
        <v>43893</v>
      </c>
      <c r="B55" s="14">
        <v>0</v>
      </c>
      <c r="C55" s="20">
        <f t="shared" si="4"/>
        <v>3.8915979010718202E-7</v>
      </c>
      <c r="E55" s="14">
        <v>2338</v>
      </c>
      <c r="F55" s="20">
        <f t="shared" si="5"/>
        <v>2673.4515397883515</v>
      </c>
      <c r="H55" s="14">
        <v>2483877</v>
      </c>
      <c r="I55" s="20">
        <f t="shared" si="6"/>
        <v>4733058.1857258277</v>
      </c>
      <c r="K55" s="14">
        <v>0</v>
      </c>
      <c r="L55" s="20">
        <f t="shared" si="7"/>
        <v>9.9098542705178261E-9</v>
      </c>
    </row>
    <row r="56" spans="1:12">
      <c r="A56" s="12">
        <v>43900</v>
      </c>
      <c r="B56" s="14">
        <v>0</v>
      </c>
      <c r="C56" s="20">
        <f t="shared" si="4"/>
        <v>1.9457989505359101E-7</v>
      </c>
      <c r="E56" s="14">
        <v>3162</v>
      </c>
      <c r="F56" s="20">
        <f t="shared" si="5"/>
        <v>3429.3451539788352</v>
      </c>
      <c r="H56" s="14">
        <v>2087615</v>
      </c>
      <c r="I56" s="20">
        <f t="shared" si="6"/>
        <v>4454144.0928629134</v>
      </c>
      <c r="K56" s="14">
        <v>0</v>
      </c>
      <c r="L56" s="20">
        <f t="shared" si="7"/>
        <v>4.954927135258913E-9</v>
      </c>
    </row>
    <row r="57" spans="1:12">
      <c r="A57" s="12">
        <v>43907</v>
      </c>
      <c r="B57" s="14">
        <v>0</v>
      </c>
      <c r="C57" s="20">
        <f t="shared" si="4"/>
        <v>9.7289947526795505E-8</v>
      </c>
      <c r="E57" s="14">
        <v>3628</v>
      </c>
      <c r="F57" s="20">
        <f t="shared" si="5"/>
        <v>3970.9345153978834</v>
      </c>
      <c r="H57" s="14">
        <v>4839835</v>
      </c>
      <c r="I57" s="20">
        <f t="shared" si="6"/>
        <v>7066907.0464314567</v>
      </c>
      <c r="K57" s="14">
        <v>0</v>
      </c>
      <c r="L57" s="20">
        <f t="shared" si="7"/>
        <v>2.4774635676294565E-9</v>
      </c>
    </row>
    <row r="58" spans="1:12">
      <c r="A58" s="12">
        <v>43914</v>
      </c>
      <c r="B58" s="14">
        <v>0</v>
      </c>
      <c r="C58" s="20">
        <f t="shared" si="4"/>
        <v>4.8644973763397752E-8</v>
      </c>
      <c r="E58" s="14">
        <v>4251</v>
      </c>
      <c r="F58" s="20">
        <f t="shared" si="5"/>
        <v>4648.0934515397885</v>
      </c>
      <c r="H58" s="14">
        <v>2020243.9999999998</v>
      </c>
      <c r="I58" s="20">
        <f t="shared" si="6"/>
        <v>5553697.5232157279</v>
      </c>
      <c r="K58" s="14">
        <v>0</v>
      </c>
      <c r="L58" s="20">
        <f t="shared" si="7"/>
        <v>1.2387317838147283E-9</v>
      </c>
    </row>
    <row r="59" spans="1:12">
      <c r="A59" s="12">
        <v>43921</v>
      </c>
      <c r="B59" s="14">
        <v>0</v>
      </c>
      <c r="C59" s="20">
        <f t="shared" si="4"/>
        <v>2.4322486881698876E-8</v>
      </c>
      <c r="E59" s="14">
        <v>5018.0000000000009</v>
      </c>
      <c r="F59" s="20">
        <f t="shared" si="5"/>
        <v>5482.8093451539798</v>
      </c>
      <c r="H59" s="14">
        <v>2269000</v>
      </c>
      <c r="I59" s="20">
        <f t="shared" si="6"/>
        <v>5045848.7616078639</v>
      </c>
      <c r="K59" s="14">
        <v>0</v>
      </c>
      <c r="L59" s="20">
        <f t="shared" si="7"/>
        <v>6.1936589190736413E-10</v>
      </c>
    </row>
    <row r="60" spans="1:12">
      <c r="A60" s="12">
        <v>43928</v>
      </c>
      <c r="B60" s="14">
        <v>0</v>
      </c>
      <c r="C60" s="20">
        <f t="shared" si="4"/>
        <v>1.2161243440849438E-8</v>
      </c>
      <c r="E60" s="14">
        <v>5880.9999999999991</v>
      </c>
      <c r="F60" s="20">
        <f t="shared" si="5"/>
        <v>6429.2809345153973</v>
      </c>
      <c r="H60" s="14">
        <v>3658115</v>
      </c>
      <c r="I60" s="20">
        <f t="shared" si="6"/>
        <v>6181039.3808039315</v>
      </c>
      <c r="K60" s="14">
        <v>0</v>
      </c>
      <c r="L60" s="20">
        <f t="shared" si="7"/>
        <v>3.0968294595368207E-10</v>
      </c>
    </row>
    <row r="61" spans="1:12">
      <c r="A61" s="12">
        <v>43935</v>
      </c>
      <c r="B61" s="14">
        <v>0</v>
      </c>
      <c r="C61" s="20">
        <f t="shared" si="4"/>
        <v>6.080621720424719E-9</v>
      </c>
      <c r="E61" s="14">
        <v>4452.9999999999991</v>
      </c>
      <c r="F61" s="20">
        <f t="shared" si="5"/>
        <v>5095.9280934515391</v>
      </c>
      <c r="H61" s="14">
        <v>2584769</v>
      </c>
      <c r="I61" s="20">
        <f t="shared" si="6"/>
        <v>5675288.6904019658</v>
      </c>
      <c r="K61" s="14">
        <v>0</v>
      </c>
      <c r="L61" s="20">
        <f t="shared" si="7"/>
        <v>1.5484147297684103E-10</v>
      </c>
    </row>
    <row r="62" spans="1:12">
      <c r="A62" s="12">
        <v>43942</v>
      </c>
      <c r="B62" s="14">
        <v>0</v>
      </c>
      <c r="C62" s="20">
        <f t="shared" si="4"/>
        <v>3.0403108602123595E-9</v>
      </c>
      <c r="E62" s="14">
        <v>3526</v>
      </c>
      <c r="F62" s="20">
        <f t="shared" si="5"/>
        <v>4035.5928093451539</v>
      </c>
      <c r="H62" s="14">
        <v>2885498.0000000005</v>
      </c>
      <c r="I62" s="20">
        <f t="shared" si="6"/>
        <v>5723142.3452009838</v>
      </c>
      <c r="K62" s="14">
        <v>0</v>
      </c>
      <c r="L62" s="20">
        <f t="shared" si="7"/>
        <v>7.7420736488420516E-11</v>
      </c>
    </row>
    <row r="63" spans="1:12">
      <c r="A63" s="12">
        <v>43949</v>
      </c>
      <c r="B63" s="14">
        <v>0</v>
      </c>
      <c r="C63" s="20">
        <f t="shared" si="4"/>
        <v>1.5201554301061798E-9</v>
      </c>
      <c r="E63" s="14">
        <v>3727.0000000000005</v>
      </c>
      <c r="F63" s="20">
        <f t="shared" si="5"/>
        <v>4130.5592809345162</v>
      </c>
      <c r="H63" s="14">
        <v>4164393.0000000005</v>
      </c>
      <c r="I63" s="20">
        <f t="shared" si="6"/>
        <v>7025964.1726004928</v>
      </c>
      <c r="K63" s="14">
        <v>697.99999999999989</v>
      </c>
      <c r="L63" s="20">
        <f t="shared" si="7"/>
        <v>698.00000000003865</v>
      </c>
    </row>
    <row r="64" spans="1:12">
      <c r="A64" s="12">
        <v>43956</v>
      </c>
      <c r="B64" s="14">
        <v>0</v>
      </c>
      <c r="C64" s="20">
        <f t="shared" si="4"/>
        <v>7.6007771505308988E-10</v>
      </c>
      <c r="E64" s="14">
        <v>2887.0000000000005</v>
      </c>
      <c r="F64" s="20">
        <f t="shared" si="5"/>
        <v>3300.0559280934522</v>
      </c>
      <c r="H64" s="14">
        <v>6262503.9999999991</v>
      </c>
      <c r="I64" s="20">
        <f t="shared" si="6"/>
        <v>9775486.0863002464</v>
      </c>
      <c r="K64" s="14">
        <v>353.00000000000006</v>
      </c>
      <c r="L64" s="20">
        <f t="shared" si="7"/>
        <v>702.00000000001933</v>
      </c>
    </row>
    <row r="65" spans="1:12">
      <c r="A65" s="12">
        <v>43963</v>
      </c>
      <c r="B65" s="14">
        <v>0</v>
      </c>
      <c r="C65" s="20">
        <f t="shared" si="4"/>
        <v>3.8003885752654494E-10</v>
      </c>
      <c r="E65" s="14">
        <v>3346</v>
      </c>
      <c r="F65" s="20">
        <f t="shared" si="5"/>
        <v>3676.0055928093452</v>
      </c>
      <c r="H65" s="14">
        <v>7308242.9999999991</v>
      </c>
      <c r="I65" s="20">
        <f t="shared" si="6"/>
        <v>12195986.043150123</v>
      </c>
      <c r="K65" s="14">
        <v>58</v>
      </c>
      <c r="L65" s="20">
        <f t="shared" si="7"/>
        <v>409.00000000000966</v>
      </c>
    </row>
    <row r="66" spans="1:12">
      <c r="A66" s="12">
        <v>43970</v>
      </c>
      <c r="B66" s="14">
        <v>578.57142857142844</v>
      </c>
      <c r="C66" s="20">
        <f t="shared" si="4"/>
        <v>578.57142857161841</v>
      </c>
      <c r="E66" s="14">
        <v>5022</v>
      </c>
      <c r="F66" s="20">
        <f t="shared" si="5"/>
        <v>5389.6005592809342</v>
      </c>
      <c r="H66" s="14">
        <v>3626676.0000000005</v>
      </c>
      <c r="I66" s="20">
        <f t="shared" si="6"/>
        <v>9724669.0215750616</v>
      </c>
      <c r="K66" s="14">
        <v>88</v>
      </c>
      <c r="L66" s="20">
        <f t="shared" si="7"/>
        <v>292.50000000000483</v>
      </c>
    </row>
    <row r="67" spans="1:12">
      <c r="A67" s="12">
        <v>43977</v>
      </c>
      <c r="B67" s="14">
        <v>3471.4285714285711</v>
      </c>
      <c r="C67" s="20">
        <f t="shared" si="4"/>
        <v>3760.7142857143804</v>
      </c>
      <c r="E67" s="14">
        <v>4709</v>
      </c>
      <c r="F67" s="20">
        <f t="shared" si="5"/>
        <v>5247.9600559280934</v>
      </c>
      <c r="H67" s="14">
        <v>4048603</v>
      </c>
      <c r="I67" s="20">
        <f t="shared" si="6"/>
        <v>8910937.5107875317</v>
      </c>
      <c r="K67" s="14">
        <v>23.999999999999996</v>
      </c>
      <c r="L67" s="20">
        <f t="shared" si="7"/>
        <v>170.25000000000242</v>
      </c>
    </row>
    <row r="68" spans="1:12">
      <c r="A68" s="12">
        <v>43984</v>
      </c>
      <c r="B68" s="14">
        <v>578.57142857142844</v>
      </c>
      <c r="C68" s="20">
        <f t="shared" si="4"/>
        <v>2458.9285714286189</v>
      </c>
      <c r="E68" s="14">
        <v>4305.9999999999991</v>
      </c>
      <c r="F68" s="20">
        <f t="shared" si="5"/>
        <v>4830.7960055928088</v>
      </c>
      <c r="H68" s="14">
        <v>6508157.9999999991</v>
      </c>
      <c r="I68" s="20">
        <f t="shared" si="6"/>
        <v>10963626.755393766</v>
      </c>
      <c r="K68" s="14">
        <v>0</v>
      </c>
      <c r="L68" s="20">
        <f t="shared" si="7"/>
        <v>85.125000000001208</v>
      </c>
    </row>
    <row r="69" spans="1:12">
      <c r="A69" s="12">
        <v>43991</v>
      </c>
      <c r="B69" s="14">
        <v>3471.4285714285711</v>
      </c>
      <c r="C69" s="20">
        <f t="shared" si="4"/>
        <v>4700.8928571428805</v>
      </c>
      <c r="E69" s="14">
        <v>4403</v>
      </c>
      <c r="F69" s="20">
        <f t="shared" si="5"/>
        <v>4886.0796005592811</v>
      </c>
      <c r="H69" s="14">
        <v>4564309</v>
      </c>
      <c r="I69" s="20">
        <f t="shared" si="6"/>
        <v>10046122.377696883</v>
      </c>
      <c r="K69" s="14">
        <v>0</v>
      </c>
      <c r="L69" s="20">
        <f t="shared" si="7"/>
        <v>42.562500000000604</v>
      </c>
    </row>
    <row r="70" spans="1:12">
      <c r="A70" s="12">
        <v>43998</v>
      </c>
      <c r="B70" s="14">
        <v>578.57142857142844</v>
      </c>
      <c r="C70" s="20">
        <f t="shared" si="4"/>
        <v>2929.0178571428687</v>
      </c>
      <c r="E70" s="14">
        <v>4457</v>
      </c>
      <c r="F70" s="20">
        <f t="shared" si="5"/>
        <v>4945.6079600559278</v>
      </c>
      <c r="H70" s="14">
        <v>5336332</v>
      </c>
      <c r="I70" s="20">
        <f t="shared" si="6"/>
        <v>10359393.188848441</v>
      </c>
      <c r="K70" s="14">
        <v>0</v>
      </c>
      <c r="L70" s="20">
        <f t="shared" si="7"/>
        <v>21.281250000000302</v>
      </c>
    </row>
    <row r="71" spans="1:12">
      <c r="A71" s="12">
        <v>44005</v>
      </c>
      <c r="B71" s="14">
        <v>3471.4285714285711</v>
      </c>
      <c r="C71" s="20">
        <f t="shared" si="4"/>
        <v>4935.9375000000055</v>
      </c>
      <c r="E71" s="14">
        <v>4077.9999999999995</v>
      </c>
      <c r="F71" s="20">
        <f t="shared" si="5"/>
        <v>4572.5607960055922</v>
      </c>
      <c r="H71" s="14">
        <v>6066913.9999999991</v>
      </c>
      <c r="I71" s="20">
        <f t="shared" si="6"/>
        <v>11246610.59442422</v>
      </c>
      <c r="K71" s="14">
        <v>0</v>
      </c>
      <c r="L71" s="20">
        <f t="shared" si="7"/>
        <v>10.640625000000151</v>
      </c>
    </row>
    <row r="72" spans="1:12">
      <c r="A72" s="12">
        <v>44012</v>
      </c>
      <c r="B72" s="14">
        <v>0</v>
      </c>
      <c r="C72" s="20">
        <f t="shared" si="4"/>
        <v>2467.9687500000027</v>
      </c>
      <c r="E72" s="14">
        <v>6395</v>
      </c>
      <c r="F72" s="20">
        <f t="shared" si="5"/>
        <v>6852.2560796005591</v>
      </c>
      <c r="H72" s="14">
        <v>7328668</v>
      </c>
      <c r="I72" s="20">
        <f t="shared" si="6"/>
        <v>12951973.297212109</v>
      </c>
      <c r="K72" s="14">
        <v>0</v>
      </c>
      <c r="L72" s="20">
        <f t="shared" si="7"/>
        <v>5.3203125000000755</v>
      </c>
    </row>
    <row r="73" spans="1:12">
      <c r="A73" s="12">
        <v>44019</v>
      </c>
      <c r="B73" s="14">
        <v>0</v>
      </c>
      <c r="C73" s="20">
        <f t="shared" si="4"/>
        <v>1233.9843750000014</v>
      </c>
      <c r="E73" s="14">
        <v>4772</v>
      </c>
      <c r="F73" s="20">
        <f t="shared" si="5"/>
        <v>5457.2256079600556</v>
      </c>
      <c r="H73" s="14">
        <v>5190058</v>
      </c>
      <c r="I73" s="20">
        <f t="shared" si="6"/>
        <v>11666044.648606054</v>
      </c>
      <c r="K73" s="14">
        <v>0</v>
      </c>
      <c r="L73" s="20">
        <f t="shared" si="7"/>
        <v>2.6601562500000377</v>
      </c>
    </row>
    <row r="74" spans="1:12">
      <c r="A74" s="12">
        <v>44026</v>
      </c>
      <c r="B74" s="14">
        <v>0</v>
      </c>
      <c r="C74" s="20">
        <f t="shared" si="4"/>
        <v>616.99218750000068</v>
      </c>
      <c r="E74" s="14">
        <v>4146</v>
      </c>
      <c r="F74" s="20">
        <f t="shared" si="5"/>
        <v>4691.7225607960054</v>
      </c>
      <c r="H74" s="14">
        <v>8862969</v>
      </c>
      <c r="I74" s="20">
        <f t="shared" si="6"/>
        <v>14695991.324303027</v>
      </c>
      <c r="K74" s="14">
        <v>0</v>
      </c>
      <c r="L74" s="20">
        <f t="shared" si="7"/>
        <v>1.3300781250000189</v>
      </c>
    </row>
    <row r="75" spans="1:12">
      <c r="A75" s="12">
        <v>44033</v>
      </c>
      <c r="B75" s="14">
        <v>0</v>
      </c>
      <c r="C75" s="20">
        <f t="shared" si="4"/>
        <v>308.49609375000034</v>
      </c>
      <c r="E75" s="14">
        <v>4195</v>
      </c>
      <c r="F75" s="20">
        <f t="shared" si="5"/>
        <v>4664.1722560796006</v>
      </c>
      <c r="H75" s="14">
        <v>9124069</v>
      </c>
      <c r="I75" s="20">
        <f t="shared" si="6"/>
        <v>16472064.662151514</v>
      </c>
      <c r="K75" s="14">
        <v>0</v>
      </c>
      <c r="L75" s="20">
        <f t="shared" si="7"/>
        <v>0.66503906250000944</v>
      </c>
    </row>
    <row r="76" spans="1:12">
      <c r="A76" s="12">
        <v>44040</v>
      </c>
      <c r="B76" s="14">
        <v>0</v>
      </c>
      <c r="C76" s="20">
        <f t="shared" si="4"/>
        <v>154.24804687500017</v>
      </c>
      <c r="E76" s="14">
        <v>4858.9999999999991</v>
      </c>
      <c r="F76" s="20">
        <f t="shared" si="5"/>
        <v>5325.4172256079592</v>
      </c>
      <c r="H76" s="14">
        <v>9309810.9999999981</v>
      </c>
      <c r="I76" s="20">
        <f t="shared" si="6"/>
        <v>17545843.331075754</v>
      </c>
      <c r="K76" s="14">
        <v>0</v>
      </c>
      <c r="L76" s="20">
        <f t="shared" si="7"/>
        <v>0.33251953125000472</v>
      </c>
    </row>
    <row r="77" spans="1:12">
      <c r="A77" s="12">
        <v>44047</v>
      </c>
      <c r="B77" s="14">
        <v>0</v>
      </c>
      <c r="C77" s="20">
        <f t="shared" si="4"/>
        <v>77.124023437500085</v>
      </c>
      <c r="E77" s="14">
        <v>3354.0000000000005</v>
      </c>
      <c r="F77" s="20">
        <f t="shared" si="5"/>
        <v>3886.5417225607962</v>
      </c>
      <c r="H77" s="14">
        <v>8287171</v>
      </c>
      <c r="I77" s="20">
        <f t="shared" si="6"/>
        <v>17060092.665537879</v>
      </c>
      <c r="K77" s="14">
        <v>0</v>
      </c>
      <c r="L77" s="20">
        <f t="shared" si="7"/>
        <v>0.16625976562500236</v>
      </c>
    </row>
    <row r="78" spans="1:12">
      <c r="A78" s="12">
        <v>44054</v>
      </c>
      <c r="B78" s="14">
        <v>0</v>
      </c>
      <c r="C78" s="20">
        <f t="shared" si="4"/>
        <v>38.562011718750043</v>
      </c>
      <c r="E78" s="14">
        <v>3650.0000000000005</v>
      </c>
      <c r="F78" s="20">
        <f t="shared" si="5"/>
        <v>4038.6541722560801</v>
      </c>
      <c r="H78" s="14">
        <v>9445888</v>
      </c>
      <c r="I78" s="20">
        <f t="shared" si="6"/>
        <v>17975934.332768939</v>
      </c>
      <c r="K78" s="14">
        <v>0</v>
      </c>
      <c r="L78" s="20">
        <f t="shared" si="7"/>
        <v>8.312988281250118E-2</v>
      </c>
    </row>
    <row r="79" spans="1:12">
      <c r="A79" s="12">
        <v>44061</v>
      </c>
      <c r="B79" s="14">
        <v>0</v>
      </c>
      <c r="C79" s="20">
        <f t="shared" si="4"/>
        <v>19.281005859375021</v>
      </c>
      <c r="E79" s="14">
        <v>3723.0000000000009</v>
      </c>
      <c r="F79" s="20">
        <f t="shared" si="5"/>
        <v>4126.8654172256092</v>
      </c>
      <c r="H79" s="14">
        <v>7316047</v>
      </c>
      <c r="I79" s="20">
        <f t="shared" si="6"/>
        <v>16304014.16638447</v>
      </c>
      <c r="K79" s="14">
        <v>0</v>
      </c>
      <c r="L79" s="20">
        <f t="shared" si="7"/>
        <v>4.156494140625059E-2</v>
      </c>
    </row>
    <row r="80" spans="1:12">
      <c r="A80" s="12">
        <v>44068</v>
      </c>
      <c r="B80" s="14">
        <v>0</v>
      </c>
      <c r="C80" s="20">
        <f t="shared" si="4"/>
        <v>9.6405029296875107</v>
      </c>
      <c r="E80" s="14">
        <v>3734.0000000000005</v>
      </c>
      <c r="F80" s="20">
        <f t="shared" si="5"/>
        <v>4146.6865417225617</v>
      </c>
      <c r="H80" s="14">
        <v>3629125.0000000005</v>
      </c>
      <c r="I80" s="20">
        <f t="shared" si="6"/>
        <v>11781132.083192235</v>
      </c>
      <c r="K80" s="14">
        <v>0</v>
      </c>
      <c r="L80" s="20">
        <f t="shared" si="7"/>
        <v>2.0782470703125295E-2</v>
      </c>
    </row>
    <row r="81" spans="1:12">
      <c r="A81" s="12">
        <v>44075</v>
      </c>
      <c r="B81" s="14">
        <v>0</v>
      </c>
      <c r="C81" s="20">
        <f t="shared" ref="C81:C112" si="8">B81+(1-$C$14)*C80</f>
        <v>4.8202514648437553</v>
      </c>
      <c r="E81" s="14">
        <v>4380</v>
      </c>
      <c r="F81" s="20">
        <f t="shared" ref="F81:F112" si="9">E81+(1-$F$14)*F80</f>
        <v>4794.6686541722556</v>
      </c>
      <c r="H81" s="14">
        <v>6068216</v>
      </c>
      <c r="I81" s="20">
        <f t="shared" ref="I81:I112" si="10">H81+(1-$I$14)*I80</f>
        <v>11958782.041596118</v>
      </c>
      <c r="K81" s="14">
        <v>0</v>
      </c>
      <c r="L81" s="20">
        <f t="shared" ref="L81:L112" si="11">K81+(1-$L$14)*L80</f>
        <v>1.0391235351562647E-2</v>
      </c>
    </row>
    <row r="82" spans="1:12">
      <c r="A82" s="12">
        <v>44082</v>
      </c>
      <c r="B82" s="14">
        <v>0</v>
      </c>
      <c r="C82" s="20">
        <f t="shared" si="8"/>
        <v>2.4101257324218777</v>
      </c>
      <c r="E82" s="14">
        <v>3132.0000000000005</v>
      </c>
      <c r="F82" s="20">
        <f t="shared" si="9"/>
        <v>3611.466865417226</v>
      </c>
      <c r="H82" s="14">
        <v>4397678</v>
      </c>
      <c r="I82" s="20">
        <f t="shared" si="10"/>
        <v>10377069.020798059</v>
      </c>
      <c r="K82" s="14">
        <v>0</v>
      </c>
      <c r="L82" s="20">
        <f t="shared" si="11"/>
        <v>5.1956176757813237E-3</v>
      </c>
    </row>
    <row r="83" spans="1:12">
      <c r="A83" s="12">
        <v>44089</v>
      </c>
      <c r="B83" s="14">
        <v>0</v>
      </c>
      <c r="C83" s="20">
        <f t="shared" si="8"/>
        <v>1.2050628662109388</v>
      </c>
      <c r="E83" s="14">
        <v>4431.9999999999991</v>
      </c>
      <c r="F83" s="20">
        <f t="shared" si="9"/>
        <v>4793.1466865417215</v>
      </c>
      <c r="H83" s="14">
        <v>3185716.0000000005</v>
      </c>
      <c r="I83" s="20">
        <f t="shared" si="10"/>
        <v>8374250.5103990305</v>
      </c>
      <c r="K83" s="14">
        <v>0</v>
      </c>
      <c r="L83" s="20">
        <f t="shared" si="11"/>
        <v>2.5978088378906619E-3</v>
      </c>
    </row>
    <row r="84" spans="1:12">
      <c r="A84" s="12">
        <v>44096</v>
      </c>
      <c r="B84" s="14">
        <v>0</v>
      </c>
      <c r="C84" s="20">
        <f t="shared" si="8"/>
        <v>0.60253143310546942</v>
      </c>
      <c r="E84" s="14">
        <v>4060.9999999999991</v>
      </c>
      <c r="F84" s="20">
        <f t="shared" si="9"/>
        <v>4540.3146686541713</v>
      </c>
      <c r="H84" s="14">
        <v>3692850</v>
      </c>
      <c r="I84" s="20">
        <f t="shared" si="10"/>
        <v>7879975.2551995153</v>
      </c>
      <c r="K84" s="14">
        <v>0</v>
      </c>
      <c r="L84" s="20">
        <f t="shared" si="11"/>
        <v>1.2989044189453309E-3</v>
      </c>
    </row>
    <row r="85" spans="1:12">
      <c r="A85" s="12">
        <v>44103</v>
      </c>
      <c r="B85" s="14">
        <v>0</v>
      </c>
      <c r="C85" s="20">
        <f t="shared" si="8"/>
        <v>0.30126571655273471</v>
      </c>
      <c r="E85" s="14">
        <v>4073.0000000000009</v>
      </c>
      <c r="F85" s="20">
        <f t="shared" si="9"/>
        <v>4527.0314668654182</v>
      </c>
      <c r="H85" s="14">
        <v>5198383</v>
      </c>
      <c r="I85" s="20">
        <f t="shared" si="10"/>
        <v>9138370.6275997572</v>
      </c>
      <c r="K85" s="14">
        <v>0</v>
      </c>
      <c r="L85" s="20">
        <f t="shared" si="11"/>
        <v>6.4945220947266547E-4</v>
      </c>
    </row>
    <row r="86" spans="1:12">
      <c r="A86" s="12">
        <v>44110</v>
      </c>
      <c r="B86" s="14">
        <v>0</v>
      </c>
      <c r="C86" s="20">
        <f t="shared" si="8"/>
        <v>0.15063285827636735</v>
      </c>
      <c r="E86" s="14">
        <v>3419.9999999999995</v>
      </c>
      <c r="F86" s="20">
        <f t="shared" si="9"/>
        <v>3872.7031466865415</v>
      </c>
      <c r="H86" s="14">
        <v>3367451</v>
      </c>
      <c r="I86" s="20">
        <f t="shared" si="10"/>
        <v>7936636.3137998786</v>
      </c>
      <c r="K86" s="14">
        <v>0</v>
      </c>
      <c r="L86" s="20">
        <f t="shared" si="11"/>
        <v>3.2472610473633273E-4</v>
      </c>
    </row>
    <row r="87" spans="1:12">
      <c r="A87" s="12">
        <v>44117</v>
      </c>
      <c r="B87" s="14">
        <v>0</v>
      </c>
      <c r="C87" s="20">
        <f t="shared" si="8"/>
        <v>7.5316429138183677E-2</v>
      </c>
      <c r="E87" s="14">
        <v>6024</v>
      </c>
      <c r="F87" s="20">
        <f t="shared" si="9"/>
        <v>6411.2703146686545</v>
      </c>
      <c r="H87" s="14">
        <v>3413153.0000000005</v>
      </c>
      <c r="I87" s="20">
        <f t="shared" si="10"/>
        <v>7381471.1568999402</v>
      </c>
      <c r="K87" s="14">
        <v>0</v>
      </c>
      <c r="L87" s="20">
        <f t="shared" si="11"/>
        <v>1.6236305236816637E-4</v>
      </c>
    </row>
    <row r="88" spans="1:12">
      <c r="A88" s="12">
        <v>44124</v>
      </c>
      <c r="B88" s="14">
        <v>0</v>
      </c>
      <c r="C88" s="20">
        <f t="shared" si="8"/>
        <v>3.7658214569091839E-2</v>
      </c>
      <c r="E88" s="14">
        <v>7600.0000000000018</v>
      </c>
      <c r="F88" s="20">
        <f t="shared" si="9"/>
        <v>8241.1270314668673</v>
      </c>
      <c r="H88" s="14">
        <v>2669548</v>
      </c>
      <c r="I88" s="20">
        <f t="shared" si="10"/>
        <v>6360283.5784499701</v>
      </c>
      <c r="K88" s="14">
        <v>0</v>
      </c>
      <c r="L88" s="20">
        <f t="shared" si="11"/>
        <v>8.1181526184083183E-5</v>
      </c>
    </row>
    <row r="89" spans="1:12">
      <c r="A89" s="12">
        <v>44131</v>
      </c>
      <c r="B89" s="14">
        <v>0</v>
      </c>
      <c r="C89" s="20">
        <f t="shared" si="8"/>
        <v>1.8829107284545919E-2</v>
      </c>
      <c r="E89" s="14">
        <v>6024</v>
      </c>
      <c r="F89" s="20">
        <f t="shared" si="9"/>
        <v>6848.1127031466867</v>
      </c>
      <c r="H89" s="14">
        <v>2587070</v>
      </c>
      <c r="I89" s="20">
        <f t="shared" si="10"/>
        <v>5767211.7892249851</v>
      </c>
      <c r="K89" s="14">
        <v>0</v>
      </c>
      <c r="L89" s="20">
        <f t="shared" si="11"/>
        <v>4.0590763092041592E-5</v>
      </c>
    </row>
    <row r="90" spans="1:12">
      <c r="A90" s="12">
        <v>44138</v>
      </c>
      <c r="B90" s="14">
        <v>0</v>
      </c>
      <c r="C90" s="20">
        <f t="shared" si="8"/>
        <v>9.4145536422729596E-3</v>
      </c>
      <c r="E90" s="14">
        <v>3745</v>
      </c>
      <c r="F90" s="20">
        <f t="shared" si="9"/>
        <v>4429.8112703146689</v>
      </c>
      <c r="H90" s="14">
        <v>2831557</v>
      </c>
      <c r="I90" s="20">
        <f t="shared" si="10"/>
        <v>5715162.894612493</v>
      </c>
      <c r="K90" s="14">
        <v>0</v>
      </c>
      <c r="L90" s="20">
        <f t="shared" si="11"/>
        <v>2.0295381546020796E-5</v>
      </c>
    </row>
    <row r="91" spans="1:12">
      <c r="A91" s="12">
        <v>44145</v>
      </c>
      <c r="B91" s="14">
        <v>0</v>
      </c>
      <c r="C91" s="20">
        <f t="shared" si="8"/>
        <v>4.7072768211364798E-3</v>
      </c>
      <c r="E91" s="14">
        <v>4939</v>
      </c>
      <c r="F91" s="20">
        <f t="shared" si="9"/>
        <v>5381.9811270314667</v>
      </c>
      <c r="H91" s="14">
        <v>3859643</v>
      </c>
      <c r="I91" s="20">
        <f t="shared" si="10"/>
        <v>6717224.4473062465</v>
      </c>
      <c r="K91" s="14">
        <v>0</v>
      </c>
      <c r="L91" s="20">
        <f t="shared" si="11"/>
        <v>1.0147690773010398E-5</v>
      </c>
    </row>
    <row r="92" spans="1:12">
      <c r="A92" s="12">
        <v>44152</v>
      </c>
      <c r="B92" s="14">
        <v>0</v>
      </c>
      <c r="C92" s="20">
        <f t="shared" si="8"/>
        <v>2.3536384105682399E-3</v>
      </c>
      <c r="E92" s="14">
        <v>4629</v>
      </c>
      <c r="F92" s="20">
        <f t="shared" si="9"/>
        <v>5167.1981127031468</v>
      </c>
      <c r="H92" s="14">
        <v>3430554.9999999995</v>
      </c>
      <c r="I92" s="20">
        <f t="shared" si="10"/>
        <v>6789167.2236531228</v>
      </c>
      <c r="K92" s="14">
        <v>0</v>
      </c>
      <c r="L92" s="20">
        <f t="shared" si="11"/>
        <v>5.073845386505199E-6</v>
      </c>
    </row>
    <row r="93" spans="1:12">
      <c r="A93" s="12">
        <v>44159</v>
      </c>
      <c r="B93" s="14">
        <v>0</v>
      </c>
      <c r="C93" s="20">
        <f t="shared" si="8"/>
        <v>1.17681920528412E-3</v>
      </c>
      <c r="E93" s="14">
        <v>3347.0000000000005</v>
      </c>
      <c r="F93" s="20">
        <f t="shared" si="9"/>
        <v>3863.7198112703149</v>
      </c>
      <c r="H93" s="14">
        <v>4101733.9999999995</v>
      </c>
      <c r="I93" s="20">
        <f t="shared" si="10"/>
        <v>7496317.6118265614</v>
      </c>
      <c r="K93" s="14">
        <v>0</v>
      </c>
      <c r="L93" s="20">
        <f t="shared" si="11"/>
        <v>2.5369226932525995E-6</v>
      </c>
    </row>
    <row r="94" spans="1:12">
      <c r="A94" s="12">
        <v>44166</v>
      </c>
      <c r="B94" s="14">
        <v>0</v>
      </c>
      <c r="C94" s="20">
        <f t="shared" si="8"/>
        <v>5.8840960264205998E-4</v>
      </c>
      <c r="E94" s="14">
        <v>3571.0000000000005</v>
      </c>
      <c r="F94" s="20">
        <f t="shared" si="9"/>
        <v>3957.3719811270321</v>
      </c>
      <c r="H94" s="14">
        <v>2246118</v>
      </c>
      <c r="I94" s="20">
        <f t="shared" si="10"/>
        <v>5994276.8059132807</v>
      </c>
      <c r="K94" s="14">
        <v>0</v>
      </c>
      <c r="L94" s="20">
        <f t="shared" si="11"/>
        <v>1.2684613466262997E-6</v>
      </c>
    </row>
    <row r="95" spans="1:12">
      <c r="A95" s="12">
        <v>44173</v>
      </c>
      <c r="B95" s="14">
        <v>0</v>
      </c>
      <c r="C95" s="20">
        <f t="shared" si="8"/>
        <v>2.9420480132102999E-4</v>
      </c>
      <c r="E95" s="14">
        <v>3341</v>
      </c>
      <c r="F95" s="20">
        <f t="shared" si="9"/>
        <v>3736.737198112703</v>
      </c>
      <c r="H95" s="14">
        <v>1429052</v>
      </c>
      <c r="I95" s="20">
        <f t="shared" si="10"/>
        <v>4426190.4029566403</v>
      </c>
      <c r="K95" s="14">
        <v>0</v>
      </c>
      <c r="L95" s="20">
        <f t="shared" si="11"/>
        <v>6.3423067331314987E-7</v>
      </c>
    </row>
    <row r="96" spans="1:12">
      <c r="A96" s="12">
        <v>44180</v>
      </c>
      <c r="B96" s="14">
        <v>0</v>
      </c>
      <c r="C96" s="20">
        <f t="shared" si="8"/>
        <v>1.4710240066051499E-4</v>
      </c>
      <c r="E96" s="14">
        <v>9759.9999999999982</v>
      </c>
      <c r="F96" s="20">
        <f t="shared" si="9"/>
        <v>10133.673719811268</v>
      </c>
      <c r="H96" s="14">
        <v>1675351</v>
      </c>
      <c r="I96" s="20">
        <f t="shared" si="10"/>
        <v>3888446.2014783202</v>
      </c>
      <c r="K96" s="14">
        <v>0</v>
      </c>
      <c r="L96" s="20">
        <f t="shared" si="11"/>
        <v>3.1711533665657493E-7</v>
      </c>
    </row>
    <row r="97" spans="1:12">
      <c r="A97" s="12">
        <v>44187</v>
      </c>
      <c r="B97" s="14">
        <v>0</v>
      </c>
      <c r="C97" s="20">
        <f t="shared" si="8"/>
        <v>7.3551200330257497E-5</v>
      </c>
      <c r="E97" s="14">
        <v>29764.999999999993</v>
      </c>
      <c r="F97" s="20">
        <f t="shared" si="9"/>
        <v>30778.36737198112</v>
      </c>
      <c r="H97" s="14">
        <v>5332382.0000000009</v>
      </c>
      <c r="I97" s="20">
        <f t="shared" si="10"/>
        <v>7276605.1007391606</v>
      </c>
      <c r="K97" s="14">
        <v>0</v>
      </c>
      <c r="L97" s="20">
        <f t="shared" si="11"/>
        <v>1.5855766832828747E-7</v>
      </c>
    </row>
    <row r="98" spans="1:12">
      <c r="A98" s="12">
        <v>44194</v>
      </c>
      <c r="B98" s="14">
        <v>0</v>
      </c>
      <c r="C98" s="20">
        <f t="shared" si="8"/>
        <v>3.6775600165128749E-5</v>
      </c>
      <c r="E98" s="14">
        <v>6836.9999999999991</v>
      </c>
      <c r="F98" s="20">
        <f t="shared" si="9"/>
        <v>9914.8367371981112</v>
      </c>
      <c r="H98" s="14">
        <v>8051351</v>
      </c>
      <c r="I98" s="20">
        <f t="shared" si="10"/>
        <v>11689653.550369579</v>
      </c>
      <c r="K98" s="14">
        <v>0</v>
      </c>
      <c r="L98" s="20">
        <f t="shared" si="11"/>
        <v>7.9278834164143734E-8</v>
      </c>
    </row>
    <row r="99" spans="1:12">
      <c r="A99" s="12">
        <v>44201</v>
      </c>
      <c r="B99" s="14">
        <v>0</v>
      </c>
      <c r="C99" s="20">
        <f t="shared" si="8"/>
        <v>1.8387800082564374E-5</v>
      </c>
      <c r="E99" s="14">
        <v>3951.9999999999995</v>
      </c>
      <c r="F99" s="20">
        <f t="shared" si="9"/>
        <v>4943.4836737198102</v>
      </c>
      <c r="H99" s="14">
        <v>9536401</v>
      </c>
      <c r="I99" s="20">
        <f t="shared" si="10"/>
        <v>15381227.77518479</v>
      </c>
      <c r="K99" s="14">
        <v>0</v>
      </c>
      <c r="L99" s="20">
        <f t="shared" si="11"/>
        <v>3.9639417082071867E-8</v>
      </c>
    </row>
    <row r="100" spans="1:12">
      <c r="A100" s="12">
        <v>44208</v>
      </c>
      <c r="B100" s="14">
        <v>0</v>
      </c>
      <c r="C100" s="20">
        <f t="shared" si="8"/>
        <v>9.1939000412821871E-6</v>
      </c>
      <c r="E100" s="14">
        <v>3871</v>
      </c>
      <c r="F100" s="20">
        <f t="shared" si="9"/>
        <v>4365.3483673719811</v>
      </c>
      <c r="H100" s="14">
        <v>6293242</v>
      </c>
      <c r="I100" s="20">
        <f t="shared" si="10"/>
        <v>13983855.887592394</v>
      </c>
      <c r="K100" s="14">
        <v>18</v>
      </c>
      <c r="L100" s="20">
        <f t="shared" si="11"/>
        <v>18.000000019819709</v>
      </c>
    </row>
    <row r="101" spans="1:12">
      <c r="A101" s="12">
        <v>44215</v>
      </c>
      <c r="B101" s="14">
        <v>0</v>
      </c>
      <c r="C101" s="20">
        <f t="shared" si="8"/>
        <v>4.5969500206410936E-6</v>
      </c>
      <c r="E101" s="14">
        <v>4396.9999999999991</v>
      </c>
      <c r="F101" s="20">
        <f t="shared" si="9"/>
        <v>4833.5348367371971</v>
      </c>
      <c r="H101" s="14">
        <v>6657754.9999999991</v>
      </c>
      <c r="I101" s="20">
        <f t="shared" si="10"/>
        <v>13649682.943796195</v>
      </c>
      <c r="K101" s="14">
        <v>0</v>
      </c>
      <c r="L101" s="20">
        <f t="shared" si="11"/>
        <v>9.0000000099098543</v>
      </c>
    </row>
    <row r="102" spans="1:12">
      <c r="A102" s="12">
        <v>44222</v>
      </c>
      <c r="B102" s="14">
        <v>0</v>
      </c>
      <c r="C102" s="20">
        <f t="shared" si="8"/>
        <v>2.2984750103205468E-6</v>
      </c>
      <c r="E102" s="14">
        <v>3922</v>
      </c>
      <c r="F102" s="20">
        <f t="shared" si="9"/>
        <v>4405.3534836737199</v>
      </c>
      <c r="H102" s="14">
        <v>4400266</v>
      </c>
      <c r="I102" s="20">
        <f t="shared" si="10"/>
        <v>11225107.471898098</v>
      </c>
      <c r="K102" s="14">
        <v>0</v>
      </c>
      <c r="L102" s="20">
        <f t="shared" si="11"/>
        <v>4.5000000049549271</v>
      </c>
    </row>
    <row r="103" spans="1:12">
      <c r="A103" s="12">
        <v>44229</v>
      </c>
      <c r="B103" s="14">
        <v>0</v>
      </c>
      <c r="C103" s="20">
        <f t="shared" si="8"/>
        <v>1.1492375051602734E-6</v>
      </c>
      <c r="E103" s="14">
        <v>3281.9999999999995</v>
      </c>
      <c r="F103" s="20">
        <f t="shared" si="9"/>
        <v>3722.5353483673716</v>
      </c>
      <c r="H103" s="14">
        <v>3952303</v>
      </c>
      <c r="I103" s="20">
        <f t="shared" si="10"/>
        <v>9564856.7359490488</v>
      </c>
      <c r="K103" s="14">
        <v>0</v>
      </c>
      <c r="L103" s="20">
        <f t="shared" si="11"/>
        <v>2.2500000024774636</v>
      </c>
    </row>
    <row r="104" spans="1:12">
      <c r="A104" s="12">
        <v>44236</v>
      </c>
      <c r="B104" s="14">
        <v>0</v>
      </c>
      <c r="C104" s="20">
        <f t="shared" si="8"/>
        <v>5.746187525801367E-7</v>
      </c>
      <c r="E104" s="14">
        <v>3454.9999999999995</v>
      </c>
      <c r="F104" s="20">
        <f t="shared" si="9"/>
        <v>3827.2535348367364</v>
      </c>
      <c r="H104" s="14">
        <v>1553495</v>
      </c>
      <c r="I104" s="20">
        <f t="shared" si="10"/>
        <v>6335923.3679745244</v>
      </c>
      <c r="K104" s="14">
        <v>0</v>
      </c>
      <c r="L104" s="20">
        <f t="shared" si="11"/>
        <v>1.1250000012387318</v>
      </c>
    </row>
    <row r="105" spans="1:12">
      <c r="A105" s="12">
        <v>44243</v>
      </c>
      <c r="B105" s="14">
        <v>952</v>
      </c>
      <c r="C105" s="20">
        <f t="shared" si="8"/>
        <v>952.00000028730938</v>
      </c>
      <c r="E105" s="14">
        <v>3195.0000000000005</v>
      </c>
      <c r="F105" s="20">
        <f t="shared" si="9"/>
        <v>3577.7253534836741</v>
      </c>
      <c r="H105" s="14">
        <v>2093310</v>
      </c>
      <c r="I105" s="20">
        <f t="shared" si="10"/>
        <v>5261271.6839872617</v>
      </c>
      <c r="K105" s="14">
        <v>0</v>
      </c>
      <c r="L105" s="20">
        <f t="shared" si="11"/>
        <v>0.56250000061936589</v>
      </c>
    </row>
    <row r="106" spans="1:12">
      <c r="A106" s="12">
        <v>44250</v>
      </c>
      <c r="B106" s="14">
        <v>1085</v>
      </c>
      <c r="C106" s="20">
        <f t="shared" si="8"/>
        <v>1561.0000001436547</v>
      </c>
      <c r="E106" s="14">
        <v>3577</v>
      </c>
      <c r="F106" s="20">
        <f t="shared" si="9"/>
        <v>3934.7725353483675</v>
      </c>
      <c r="H106" s="14">
        <v>3140858</v>
      </c>
      <c r="I106" s="20">
        <f t="shared" si="10"/>
        <v>5771493.8419936309</v>
      </c>
      <c r="K106" s="14">
        <v>0</v>
      </c>
      <c r="L106" s="20">
        <f t="shared" si="11"/>
        <v>0.28125000030968295</v>
      </c>
    </row>
    <row r="107" spans="1:12">
      <c r="A107" s="12">
        <v>44257</v>
      </c>
      <c r="B107" s="14">
        <v>917.00000000000023</v>
      </c>
      <c r="C107" s="20">
        <f t="shared" si="8"/>
        <v>1697.5000000718276</v>
      </c>
      <c r="E107" s="14">
        <v>3349.0000000000005</v>
      </c>
      <c r="F107" s="20">
        <f t="shared" si="9"/>
        <v>3742.477253534837</v>
      </c>
      <c r="H107" s="14">
        <v>4223775</v>
      </c>
      <c r="I107" s="20">
        <f t="shared" si="10"/>
        <v>7109521.920996815</v>
      </c>
      <c r="K107" s="14">
        <v>0</v>
      </c>
      <c r="L107" s="20">
        <f t="shared" si="11"/>
        <v>0.14062500015484147</v>
      </c>
    </row>
    <row r="108" spans="1:12">
      <c r="A108" s="12">
        <v>44264</v>
      </c>
      <c r="B108" s="14">
        <v>0</v>
      </c>
      <c r="C108" s="20">
        <f t="shared" si="8"/>
        <v>848.75000003591379</v>
      </c>
      <c r="E108" s="14">
        <v>3510.0000000000005</v>
      </c>
      <c r="F108" s="20">
        <f t="shared" si="9"/>
        <v>3884.2477253534839</v>
      </c>
      <c r="H108" s="14">
        <v>4048315</v>
      </c>
      <c r="I108" s="20">
        <f t="shared" si="10"/>
        <v>7603075.9604984075</v>
      </c>
      <c r="K108" s="14">
        <v>0</v>
      </c>
      <c r="L108" s="20">
        <f t="shared" si="11"/>
        <v>7.0312500077420736E-2</v>
      </c>
    </row>
    <row r="109" spans="1:12">
      <c r="A109" s="12">
        <v>44271</v>
      </c>
      <c r="B109" s="14">
        <v>0</v>
      </c>
      <c r="C109" s="20">
        <f t="shared" si="8"/>
        <v>424.37500001795689</v>
      </c>
      <c r="E109" s="14">
        <v>2616.9999999999995</v>
      </c>
      <c r="F109" s="20">
        <f t="shared" si="9"/>
        <v>3005.424772535348</v>
      </c>
      <c r="H109" s="14">
        <v>2331651.0000000005</v>
      </c>
      <c r="I109" s="20">
        <f t="shared" si="10"/>
        <v>6133188.9802492037</v>
      </c>
      <c r="K109" s="14">
        <v>15.999999999999996</v>
      </c>
      <c r="L109" s="20">
        <f t="shared" si="11"/>
        <v>16.035156250038707</v>
      </c>
    </row>
    <row r="110" spans="1:12">
      <c r="A110" s="12">
        <v>44278</v>
      </c>
      <c r="B110" s="14">
        <v>0</v>
      </c>
      <c r="C110" s="20">
        <f t="shared" si="8"/>
        <v>212.18750000897845</v>
      </c>
      <c r="E110" s="14">
        <v>3421</v>
      </c>
      <c r="F110" s="20">
        <f t="shared" si="9"/>
        <v>3721.5424772535348</v>
      </c>
      <c r="H110" s="14">
        <v>1948637</v>
      </c>
      <c r="I110" s="20">
        <f t="shared" si="10"/>
        <v>5015231.4901246019</v>
      </c>
      <c r="K110" s="14">
        <v>0</v>
      </c>
      <c r="L110" s="20">
        <f t="shared" si="11"/>
        <v>8.0175781250193534</v>
      </c>
    </row>
    <row r="111" spans="1:12">
      <c r="A111" s="12">
        <v>44285</v>
      </c>
      <c r="B111" s="14">
        <v>0</v>
      </c>
      <c r="C111" s="20">
        <f t="shared" si="8"/>
        <v>106.09375000448922</v>
      </c>
      <c r="E111" s="14">
        <v>3786.0000000000009</v>
      </c>
      <c r="F111" s="20">
        <f t="shared" si="9"/>
        <v>4158.1542477253543</v>
      </c>
      <c r="H111" s="14">
        <v>2061975</v>
      </c>
      <c r="I111" s="20">
        <f t="shared" si="10"/>
        <v>4569590.7450623009</v>
      </c>
      <c r="K111" s="14">
        <v>0</v>
      </c>
      <c r="L111" s="20">
        <f t="shared" si="11"/>
        <v>4.0087890625096767</v>
      </c>
    </row>
    <row r="112" spans="1:12">
      <c r="A112" s="12">
        <v>44292</v>
      </c>
      <c r="B112" s="14">
        <v>1232</v>
      </c>
      <c r="C112" s="20">
        <f t="shared" si="8"/>
        <v>1285.0468750022446</v>
      </c>
      <c r="E112" s="14">
        <v>1988</v>
      </c>
      <c r="F112" s="20">
        <f t="shared" si="9"/>
        <v>2403.8154247725352</v>
      </c>
      <c r="H112" s="14">
        <v>3499617.9999999995</v>
      </c>
      <c r="I112" s="20">
        <f t="shared" si="10"/>
        <v>5784413.3725311495</v>
      </c>
      <c r="K112" s="14">
        <v>11</v>
      </c>
      <c r="L112" s="20">
        <f t="shared" si="11"/>
        <v>13.004394531254839</v>
      </c>
    </row>
    <row r="113" spans="1:12">
      <c r="A113" s="12">
        <v>44299</v>
      </c>
      <c r="B113" s="14">
        <v>1085</v>
      </c>
      <c r="C113" s="20">
        <f t="shared" ref="C113:C144" si="12">B113+(1-$C$14)*C112</f>
        <v>1727.5234375011223</v>
      </c>
      <c r="E113" s="14">
        <v>1917</v>
      </c>
      <c r="F113" s="20">
        <f t="shared" ref="F113:F144" si="13">E113+(1-$F$14)*F112</f>
        <v>2157.3815424772533</v>
      </c>
      <c r="H113" s="14">
        <v>1977380</v>
      </c>
      <c r="I113" s="20">
        <f t="shared" ref="I113:I144" si="14">H113+(1-$I$14)*I112</f>
        <v>4869586.6862655748</v>
      </c>
      <c r="K113" s="14">
        <v>0</v>
      </c>
      <c r="L113" s="20">
        <f t="shared" ref="L113:L144" si="15">K113+(1-$L$14)*L112</f>
        <v>6.5021972656274194</v>
      </c>
    </row>
    <row r="114" spans="1:12">
      <c r="A114" s="12">
        <v>44306</v>
      </c>
      <c r="B114" s="14">
        <v>1176</v>
      </c>
      <c r="C114" s="20">
        <f t="shared" si="12"/>
        <v>2039.7617187505612</v>
      </c>
      <c r="E114" s="14">
        <v>1772.9999999999998</v>
      </c>
      <c r="F114" s="20">
        <f t="shared" si="13"/>
        <v>1988.7381542477251</v>
      </c>
      <c r="H114" s="14">
        <v>2469271.0000000005</v>
      </c>
      <c r="I114" s="20">
        <f t="shared" si="14"/>
        <v>4904064.3431327883</v>
      </c>
      <c r="K114" s="14">
        <v>0</v>
      </c>
      <c r="L114" s="20">
        <f t="shared" si="15"/>
        <v>3.2510986328137097</v>
      </c>
    </row>
    <row r="115" spans="1:12">
      <c r="A115" s="12">
        <v>44313</v>
      </c>
      <c r="B115" s="14">
        <v>0</v>
      </c>
      <c r="C115" s="20">
        <f t="shared" si="12"/>
        <v>1019.8808593752806</v>
      </c>
      <c r="E115" s="14">
        <v>1791</v>
      </c>
      <c r="F115" s="20">
        <f t="shared" si="13"/>
        <v>1989.8738154247724</v>
      </c>
      <c r="H115" s="14">
        <v>1639001.9999999998</v>
      </c>
      <c r="I115" s="20">
        <f t="shared" si="14"/>
        <v>4091034.1715663942</v>
      </c>
      <c r="K115" s="14">
        <v>0</v>
      </c>
      <c r="L115" s="20">
        <f t="shared" si="15"/>
        <v>1.6255493164068548</v>
      </c>
    </row>
    <row r="116" spans="1:12">
      <c r="A116" s="12">
        <v>44320</v>
      </c>
      <c r="B116" s="14">
        <v>63</v>
      </c>
      <c r="C116" s="20">
        <f t="shared" si="12"/>
        <v>572.94042968764029</v>
      </c>
      <c r="E116" s="14">
        <v>1617</v>
      </c>
      <c r="F116" s="20">
        <f t="shared" si="13"/>
        <v>1815.9873815424771</v>
      </c>
      <c r="H116" s="14">
        <v>2806457</v>
      </c>
      <c r="I116" s="20">
        <f t="shared" si="14"/>
        <v>4851974.0857831966</v>
      </c>
      <c r="K116" s="14">
        <v>0</v>
      </c>
      <c r="L116" s="20">
        <f t="shared" si="15"/>
        <v>0.81277465820342742</v>
      </c>
    </row>
    <row r="117" spans="1:12">
      <c r="A117" s="12">
        <v>44327</v>
      </c>
      <c r="B117" s="14">
        <v>203</v>
      </c>
      <c r="C117" s="20">
        <f t="shared" si="12"/>
        <v>489.47021484382014</v>
      </c>
      <c r="E117" s="14">
        <v>1440.0000000000002</v>
      </c>
      <c r="F117" s="20">
        <f t="shared" si="13"/>
        <v>1621.5987381542479</v>
      </c>
      <c r="H117" s="14">
        <v>3658934.0000000005</v>
      </c>
      <c r="I117" s="20">
        <f t="shared" si="14"/>
        <v>6084921.0428915992</v>
      </c>
      <c r="K117" s="14">
        <v>0</v>
      </c>
      <c r="L117" s="20">
        <f t="shared" si="15"/>
        <v>0.40638732910171371</v>
      </c>
    </row>
    <row r="118" spans="1:12">
      <c r="A118" s="12">
        <v>44334</v>
      </c>
      <c r="B118" s="14">
        <v>35</v>
      </c>
      <c r="C118" s="20">
        <f t="shared" si="12"/>
        <v>279.73510742191007</v>
      </c>
      <c r="E118" s="14">
        <v>1542.9999999999998</v>
      </c>
      <c r="F118" s="20">
        <f t="shared" si="13"/>
        <v>1705.1598738154246</v>
      </c>
      <c r="H118" s="14">
        <v>3304492</v>
      </c>
      <c r="I118" s="20">
        <f t="shared" si="14"/>
        <v>6346952.5214457996</v>
      </c>
      <c r="K118" s="14">
        <v>19.000000000000004</v>
      </c>
      <c r="L118" s="20">
        <f t="shared" si="15"/>
        <v>19.203193664550859</v>
      </c>
    </row>
    <row r="119" spans="1:12">
      <c r="A119" s="12">
        <v>44341</v>
      </c>
      <c r="B119" s="14">
        <v>1036</v>
      </c>
      <c r="C119" s="20">
        <f t="shared" si="12"/>
        <v>1175.867553710955</v>
      </c>
      <c r="E119" s="14">
        <v>2787.0000000000005</v>
      </c>
      <c r="F119" s="20">
        <f t="shared" si="13"/>
        <v>2957.5159873815428</v>
      </c>
      <c r="H119" s="14">
        <v>3307819</v>
      </c>
      <c r="I119" s="20">
        <f t="shared" si="14"/>
        <v>6481295.2607228998</v>
      </c>
      <c r="K119" s="14">
        <v>0</v>
      </c>
      <c r="L119" s="20">
        <f t="shared" si="15"/>
        <v>9.6015968322754297</v>
      </c>
    </row>
    <row r="120" spans="1:12">
      <c r="A120" s="12">
        <v>44348</v>
      </c>
      <c r="B120" s="14">
        <v>931</v>
      </c>
      <c r="C120" s="20">
        <f t="shared" si="12"/>
        <v>1518.9337768554774</v>
      </c>
      <c r="E120" s="14">
        <v>6351.0000000000009</v>
      </c>
      <c r="F120" s="20">
        <f t="shared" si="13"/>
        <v>6646.7515987381548</v>
      </c>
      <c r="H120" s="14">
        <v>4848550</v>
      </c>
      <c r="I120" s="20">
        <f t="shared" si="14"/>
        <v>8089197.6303614499</v>
      </c>
      <c r="K120" s="14">
        <v>0</v>
      </c>
      <c r="L120" s="20">
        <f t="shared" si="15"/>
        <v>4.8007984161377149</v>
      </c>
    </row>
    <row r="121" spans="1:12">
      <c r="A121" s="12">
        <v>44355</v>
      </c>
      <c r="B121" s="14">
        <v>1652.0000000000002</v>
      </c>
      <c r="C121" s="20">
        <f t="shared" si="12"/>
        <v>2411.4668884277389</v>
      </c>
      <c r="E121" s="14">
        <v>9429</v>
      </c>
      <c r="F121" s="20">
        <f t="shared" si="13"/>
        <v>10093.675159873816</v>
      </c>
      <c r="H121" s="14">
        <v>5458484</v>
      </c>
      <c r="I121" s="20">
        <f t="shared" si="14"/>
        <v>9503082.8151807245</v>
      </c>
      <c r="K121" s="14">
        <v>11.999999999999998</v>
      </c>
      <c r="L121" s="20">
        <f t="shared" si="15"/>
        <v>14.400399208068855</v>
      </c>
    </row>
    <row r="122" spans="1:12">
      <c r="A122" s="12">
        <v>44362</v>
      </c>
      <c r="B122" s="14">
        <v>231</v>
      </c>
      <c r="C122" s="20">
        <f t="shared" si="12"/>
        <v>1436.7334442138695</v>
      </c>
      <c r="E122" s="14">
        <v>9332</v>
      </c>
      <c r="F122" s="20">
        <f t="shared" si="13"/>
        <v>10341.367515987382</v>
      </c>
      <c r="H122" s="14">
        <v>6357119.0000000009</v>
      </c>
      <c r="I122" s="20">
        <f t="shared" si="14"/>
        <v>11108660.407590363</v>
      </c>
      <c r="K122" s="14">
        <v>0</v>
      </c>
      <c r="L122" s="20">
        <f t="shared" si="15"/>
        <v>7.2001996040344274</v>
      </c>
    </row>
    <row r="123" spans="1:12">
      <c r="A123" s="12">
        <v>44369</v>
      </c>
      <c r="B123" s="14">
        <v>167.99999999999997</v>
      </c>
      <c r="C123" s="20">
        <f t="shared" si="12"/>
        <v>886.36672210693473</v>
      </c>
      <c r="E123" s="14">
        <v>20557</v>
      </c>
      <c r="F123" s="20">
        <f t="shared" si="13"/>
        <v>21591.136751598737</v>
      </c>
      <c r="H123" s="14">
        <v>6518173</v>
      </c>
      <c r="I123" s="20">
        <f t="shared" si="14"/>
        <v>12072503.203795182</v>
      </c>
      <c r="K123" s="14">
        <v>0</v>
      </c>
      <c r="L123" s="20">
        <f t="shared" si="15"/>
        <v>3.6000998020172137</v>
      </c>
    </row>
    <row r="124" spans="1:12">
      <c r="A124" s="12">
        <v>44376</v>
      </c>
      <c r="B124" s="14">
        <v>41.999999999999993</v>
      </c>
      <c r="C124" s="20">
        <f t="shared" si="12"/>
        <v>485.18336105346737</v>
      </c>
      <c r="E124" s="14">
        <v>31100.000000000007</v>
      </c>
      <c r="F124" s="20">
        <f t="shared" si="13"/>
        <v>33259.113675159882</v>
      </c>
      <c r="H124" s="14">
        <v>8244001</v>
      </c>
      <c r="I124" s="20">
        <f t="shared" si="14"/>
        <v>14280252.60189759</v>
      </c>
      <c r="K124" s="14">
        <v>697.99999999999989</v>
      </c>
      <c r="L124" s="20">
        <f t="shared" si="15"/>
        <v>699.80004990100849</v>
      </c>
    </row>
    <row r="125" spans="1:12">
      <c r="A125" s="12">
        <v>44383</v>
      </c>
      <c r="B125" s="14">
        <v>27.999999999999993</v>
      </c>
      <c r="C125" s="20">
        <f t="shared" si="12"/>
        <v>270.59168052673368</v>
      </c>
      <c r="E125" s="14">
        <v>30422</v>
      </c>
      <c r="F125" s="20">
        <f t="shared" si="13"/>
        <v>33747.91136751599</v>
      </c>
      <c r="H125" s="14">
        <v>8323306</v>
      </c>
      <c r="I125" s="20">
        <f t="shared" si="14"/>
        <v>15463432.300948795</v>
      </c>
      <c r="K125" s="14">
        <v>353.00000000000006</v>
      </c>
      <c r="L125" s="20">
        <f t="shared" si="15"/>
        <v>702.9000249505043</v>
      </c>
    </row>
    <row r="126" spans="1:12">
      <c r="A126" s="12">
        <v>44390</v>
      </c>
      <c r="B126" s="14">
        <v>126</v>
      </c>
      <c r="C126" s="20">
        <f t="shared" si="12"/>
        <v>261.29584026336681</v>
      </c>
      <c r="E126" s="14">
        <v>22407</v>
      </c>
      <c r="F126" s="20">
        <f t="shared" si="13"/>
        <v>25781.791136751599</v>
      </c>
      <c r="H126" s="14">
        <v>8296581</v>
      </c>
      <c r="I126" s="20">
        <f t="shared" si="14"/>
        <v>16028297.150474397</v>
      </c>
      <c r="K126" s="14">
        <v>58</v>
      </c>
      <c r="L126" s="20">
        <f t="shared" si="15"/>
        <v>409.45001247525215</v>
      </c>
    </row>
    <row r="127" spans="1:12">
      <c r="A127" s="12">
        <v>44397</v>
      </c>
      <c r="B127" s="14">
        <v>154</v>
      </c>
      <c r="C127" s="20">
        <f t="shared" si="12"/>
        <v>284.64792013168341</v>
      </c>
      <c r="E127" s="14">
        <v>20928</v>
      </c>
      <c r="F127" s="20">
        <f t="shared" si="13"/>
        <v>23506.17911367516</v>
      </c>
      <c r="H127" s="14">
        <v>8659795</v>
      </c>
      <c r="I127" s="20">
        <f t="shared" si="14"/>
        <v>16673943.5752372</v>
      </c>
      <c r="K127" s="14">
        <v>88</v>
      </c>
      <c r="L127" s="20">
        <f t="shared" si="15"/>
        <v>292.72500623762608</v>
      </c>
    </row>
    <row r="128" spans="1:12">
      <c r="A128" s="12">
        <v>44404</v>
      </c>
      <c r="B128" s="14">
        <v>140</v>
      </c>
      <c r="C128" s="20">
        <f t="shared" si="12"/>
        <v>282.32396006584167</v>
      </c>
      <c r="E128" s="14">
        <v>20051.999999999996</v>
      </c>
      <c r="F128" s="20">
        <f t="shared" si="13"/>
        <v>22402.61791136751</v>
      </c>
      <c r="H128" s="14">
        <v>7436218</v>
      </c>
      <c r="I128" s="20">
        <f t="shared" si="14"/>
        <v>15773189.7876186</v>
      </c>
      <c r="K128" s="14">
        <v>23.999999999999996</v>
      </c>
      <c r="L128" s="20">
        <f t="shared" si="15"/>
        <v>170.36250311881304</v>
      </c>
    </row>
    <row r="129" spans="1:12">
      <c r="A129" s="12">
        <v>44411</v>
      </c>
      <c r="B129" s="14">
        <v>55.999999999999986</v>
      </c>
      <c r="C129" s="20">
        <f t="shared" si="12"/>
        <v>197.16198003292084</v>
      </c>
      <c r="E129" s="14">
        <v>7671.0000000000009</v>
      </c>
      <c r="F129" s="20">
        <f t="shared" si="13"/>
        <v>9911.2617911367524</v>
      </c>
      <c r="H129" s="14">
        <v>7821529</v>
      </c>
      <c r="I129" s="20">
        <f t="shared" si="14"/>
        <v>15708123.8938093</v>
      </c>
      <c r="K129" s="14">
        <v>35</v>
      </c>
      <c r="L129" s="20">
        <f t="shared" si="15"/>
        <v>120.18125155940652</v>
      </c>
    </row>
    <row r="130" spans="1:12">
      <c r="A130" s="12">
        <v>44418</v>
      </c>
      <c r="B130" s="14">
        <v>41.999999999999993</v>
      </c>
      <c r="C130" s="20">
        <f t="shared" si="12"/>
        <v>140.58099001646042</v>
      </c>
      <c r="E130" s="14">
        <v>7237.0000000000009</v>
      </c>
      <c r="F130" s="20">
        <f t="shared" si="13"/>
        <v>8228.1261791136767</v>
      </c>
      <c r="H130" s="14">
        <v>7018797.9999999991</v>
      </c>
      <c r="I130" s="20">
        <f t="shared" si="14"/>
        <v>14872859.946904648</v>
      </c>
      <c r="K130" s="14">
        <v>0</v>
      </c>
      <c r="L130" s="20">
        <f t="shared" si="15"/>
        <v>60.090625779703259</v>
      </c>
    </row>
    <row r="131" spans="1:12">
      <c r="A131" s="12">
        <v>44425</v>
      </c>
      <c r="B131" s="14">
        <v>55.999999999999986</v>
      </c>
      <c r="C131" s="20">
        <f t="shared" si="12"/>
        <v>126.2904950082302</v>
      </c>
      <c r="E131" s="14">
        <v>7845.0000000000018</v>
      </c>
      <c r="F131" s="20">
        <f t="shared" si="13"/>
        <v>8667.8126179113697</v>
      </c>
      <c r="H131" s="14">
        <v>5784112</v>
      </c>
      <c r="I131" s="20">
        <f t="shared" si="14"/>
        <v>13220541.973452324</v>
      </c>
      <c r="K131" s="14">
        <v>153</v>
      </c>
      <c r="L131" s="20">
        <f t="shared" si="15"/>
        <v>183.04531288985163</v>
      </c>
    </row>
    <row r="132" spans="1:12">
      <c r="A132" s="12">
        <v>44432</v>
      </c>
      <c r="B132" s="14">
        <v>1379</v>
      </c>
      <c r="C132" s="20">
        <f t="shared" si="12"/>
        <v>1442.1452475041151</v>
      </c>
      <c r="E132" s="14">
        <v>6724</v>
      </c>
      <c r="F132" s="20">
        <f t="shared" si="13"/>
        <v>7590.7812617911368</v>
      </c>
      <c r="H132" s="14">
        <v>4644510</v>
      </c>
      <c r="I132" s="20">
        <f t="shared" si="14"/>
        <v>11254780.986726161</v>
      </c>
      <c r="K132" s="14">
        <v>76.000000000000014</v>
      </c>
      <c r="L132" s="20">
        <f t="shared" si="15"/>
        <v>167.52265644492581</v>
      </c>
    </row>
    <row r="133" spans="1:12">
      <c r="A133" s="12">
        <v>44439</v>
      </c>
      <c r="B133" s="14">
        <v>1806</v>
      </c>
      <c r="C133" s="20">
        <f t="shared" si="12"/>
        <v>2527.0726237520576</v>
      </c>
      <c r="E133" s="14">
        <v>6701.0000000000009</v>
      </c>
      <c r="F133" s="20">
        <f t="shared" si="13"/>
        <v>7460.0781261791144</v>
      </c>
      <c r="H133" s="14">
        <v>6082423</v>
      </c>
      <c r="I133" s="20">
        <f t="shared" si="14"/>
        <v>11709813.493363081</v>
      </c>
      <c r="K133" s="14">
        <v>453</v>
      </c>
      <c r="L133" s="20">
        <f t="shared" si="15"/>
        <v>536.76132822246291</v>
      </c>
    </row>
    <row r="134" spans="1:12">
      <c r="A134" s="12">
        <v>44446</v>
      </c>
      <c r="B134" s="14">
        <v>1287.9999999999998</v>
      </c>
      <c r="C134" s="20">
        <f t="shared" si="12"/>
        <v>2551.5363118760288</v>
      </c>
      <c r="E134" s="14">
        <v>5627.0000000000009</v>
      </c>
      <c r="F134" s="20">
        <f t="shared" si="13"/>
        <v>6373.0078126179124</v>
      </c>
      <c r="H134" s="14">
        <v>5785793</v>
      </c>
      <c r="I134" s="20">
        <f t="shared" si="14"/>
        <v>11640699.746681541</v>
      </c>
      <c r="K134" s="14">
        <v>0</v>
      </c>
      <c r="L134" s="20">
        <f t="shared" si="15"/>
        <v>268.38066411123145</v>
      </c>
    </row>
    <row r="135" spans="1:12">
      <c r="A135" s="12">
        <v>44453</v>
      </c>
      <c r="B135" s="14">
        <v>119</v>
      </c>
      <c r="C135" s="20">
        <f t="shared" si="12"/>
        <v>1394.7681559380144</v>
      </c>
      <c r="E135" s="14">
        <v>5089.9999999999991</v>
      </c>
      <c r="F135" s="20">
        <f t="shared" si="13"/>
        <v>5727.3007812617907</v>
      </c>
      <c r="H135" s="14">
        <v>6162515.0000000009</v>
      </c>
      <c r="I135" s="20">
        <f t="shared" si="14"/>
        <v>11982864.873340771</v>
      </c>
      <c r="K135" s="14">
        <v>80</v>
      </c>
      <c r="L135" s="20">
        <f t="shared" si="15"/>
        <v>214.19033205561573</v>
      </c>
    </row>
    <row r="136" spans="1:12">
      <c r="A136" s="12">
        <v>44460</v>
      </c>
      <c r="B136" s="14">
        <v>259</v>
      </c>
      <c r="C136" s="20">
        <f t="shared" si="12"/>
        <v>956.38407796900719</v>
      </c>
      <c r="E136" s="14">
        <v>4175</v>
      </c>
      <c r="F136" s="20">
        <f t="shared" si="13"/>
        <v>4747.7300781261793</v>
      </c>
      <c r="H136" s="14">
        <v>4007854.9999999995</v>
      </c>
      <c r="I136" s="20">
        <f t="shared" si="14"/>
        <v>9999287.4366703853</v>
      </c>
      <c r="K136" s="14">
        <v>10</v>
      </c>
      <c r="L136" s="20">
        <f t="shared" si="15"/>
        <v>117.09516602780786</v>
      </c>
    </row>
    <row r="137" spans="1:12">
      <c r="A137" s="12">
        <v>44467</v>
      </c>
      <c r="B137" s="14">
        <v>321.99999999999994</v>
      </c>
      <c r="C137" s="20">
        <f t="shared" si="12"/>
        <v>800.1920389845036</v>
      </c>
      <c r="E137" s="14">
        <v>6649.0000000000009</v>
      </c>
      <c r="F137" s="20">
        <f t="shared" si="13"/>
        <v>7123.7730078126187</v>
      </c>
      <c r="H137" s="14">
        <v>3392093</v>
      </c>
      <c r="I137" s="20">
        <f t="shared" si="14"/>
        <v>8391736.7183351927</v>
      </c>
      <c r="K137" s="14">
        <v>52.000000000000007</v>
      </c>
      <c r="L137" s="20">
        <f t="shared" si="15"/>
        <v>110.54758301390393</v>
      </c>
    </row>
    <row r="138" spans="1:12">
      <c r="A138" s="12">
        <v>44474</v>
      </c>
      <c r="B138" s="14">
        <v>419.99999999999994</v>
      </c>
      <c r="C138" s="20">
        <f t="shared" si="12"/>
        <v>820.0960194922518</v>
      </c>
      <c r="E138" s="14">
        <v>5326.0000000000009</v>
      </c>
      <c r="F138" s="20">
        <f t="shared" si="13"/>
        <v>6038.3773007812624</v>
      </c>
      <c r="H138" s="14">
        <v>3044434</v>
      </c>
      <c r="I138" s="20">
        <f t="shared" si="14"/>
        <v>7240302.3591675963</v>
      </c>
      <c r="K138" s="14">
        <v>117.00000000000003</v>
      </c>
      <c r="L138" s="20">
        <f t="shared" si="15"/>
        <v>172.27379150695199</v>
      </c>
    </row>
    <row r="139" spans="1:12">
      <c r="A139" s="12">
        <v>44481</v>
      </c>
      <c r="B139" s="14">
        <v>308</v>
      </c>
      <c r="C139" s="20">
        <f t="shared" si="12"/>
        <v>718.0480097461259</v>
      </c>
      <c r="E139" s="14">
        <v>6996</v>
      </c>
      <c r="F139" s="20">
        <f t="shared" si="13"/>
        <v>7599.8377300781258</v>
      </c>
      <c r="H139" s="14">
        <v>2191645.0000000005</v>
      </c>
      <c r="I139" s="20">
        <f t="shared" si="14"/>
        <v>5811796.1795837991</v>
      </c>
      <c r="K139" s="14">
        <v>29</v>
      </c>
      <c r="L139" s="20">
        <f t="shared" si="15"/>
        <v>115.136895753476</v>
      </c>
    </row>
    <row r="140" spans="1:12">
      <c r="A140" s="12">
        <v>44488</v>
      </c>
      <c r="B140" s="14">
        <v>0</v>
      </c>
      <c r="C140" s="20">
        <f t="shared" si="12"/>
        <v>359.02400487306295</v>
      </c>
      <c r="E140" s="14">
        <v>5744.9999999999991</v>
      </c>
      <c r="F140" s="20">
        <f t="shared" si="13"/>
        <v>6504.9837730078116</v>
      </c>
      <c r="H140" s="14">
        <v>1880383</v>
      </c>
      <c r="I140" s="20">
        <f t="shared" si="14"/>
        <v>4786281.0897918995</v>
      </c>
      <c r="K140" s="14">
        <v>0</v>
      </c>
      <c r="L140" s="20">
        <f t="shared" si="15"/>
        <v>57.568447876737999</v>
      </c>
    </row>
    <row r="141" spans="1:12">
      <c r="A141" s="12">
        <v>44495</v>
      </c>
      <c r="B141" s="14">
        <v>0</v>
      </c>
      <c r="C141" s="20">
        <f t="shared" si="12"/>
        <v>179.51200243653147</v>
      </c>
      <c r="E141" s="14">
        <v>9038</v>
      </c>
      <c r="F141" s="20">
        <f t="shared" si="13"/>
        <v>9688.4983773007807</v>
      </c>
      <c r="H141" s="14">
        <v>775007.99999999988</v>
      </c>
      <c r="I141" s="20">
        <f t="shared" si="14"/>
        <v>3168148.5448959498</v>
      </c>
      <c r="K141" s="14">
        <v>0</v>
      </c>
      <c r="L141" s="20">
        <f t="shared" si="15"/>
        <v>28.784223938368999</v>
      </c>
    </row>
    <row r="142" spans="1:12">
      <c r="A142" s="12">
        <v>44502</v>
      </c>
      <c r="B142" s="14">
        <v>0</v>
      </c>
      <c r="C142" s="20">
        <f t="shared" si="12"/>
        <v>89.756001218265737</v>
      </c>
      <c r="E142" s="14">
        <v>6922.0000000000009</v>
      </c>
      <c r="F142" s="20">
        <f t="shared" si="13"/>
        <v>7890.8498377300784</v>
      </c>
      <c r="H142" s="14">
        <v>692345</v>
      </c>
      <c r="I142" s="20">
        <f t="shared" si="14"/>
        <v>2276419.2724479749</v>
      </c>
      <c r="K142" s="14">
        <v>0</v>
      </c>
      <c r="L142" s="20">
        <f t="shared" si="15"/>
        <v>14.3921119691845</v>
      </c>
    </row>
    <row r="143" spans="1:12">
      <c r="A143" s="12">
        <v>44509</v>
      </c>
      <c r="B143" s="14">
        <v>0</v>
      </c>
      <c r="C143" s="20">
        <f t="shared" si="12"/>
        <v>44.878000609132869</v>
      </c>
      <c r="E143" s="14">
        <v>3808</v>
      </c>
      <c r="F143" s="20">
        <f t="shared" si="13"/>
        <v>4597.0849837730075</v>
      </c>
      <c r="H143" s="14">
        <v>474536</v>
      </c>
      <c r="I143" s="20">
        <f t="shared" si="14"/>
        <v>1612745.6362239874</v>
      </c>
      <c r="K143" s="14">
        <v>0</v>
      </c>
      <c r="L143" s="20">
        <f t="shared" si="15"/>
        <v>7.1960559845922498</v>
      </c>
    </row>
    <row r="144" spans="1:12">
      <c r="A144" s="12">
        <v>44516</v>
      </c>
      <c r="B144" s="14">
        <v>0</v>
      </c>
      <c r="C144" s="20">
        <f t="shared" si="12"/>
        <v>22.439000304566434</v>
      </c>
      <c r="E144" s="14">
        <v>7979.0000000000009</v>
      </c>
      <c r="F144" s="20">
        <f t="shared" si="13"/>
        <v>8438.708498377302</v>
      </c>
      <c r="H144" s="14">
        <v>515872</v>
      </c>
      <c r="I144" s="20">
        <f t="shared" si="14"/>
        <v>1322244.8181119938</v>
      </c>
      <c r="K144" s="14">
        <v>0</v>
      </c>
      <c r="L144" s="20">
        <f t="shared" si="15"/>
        <v>3.5980279922961249</v>
      </c>
    </row>
    <row r="145" spans="1:12">
      <c r="A145" s="12">
        <v>44523</v>
      </c>
      <c r="B145" s="14">
        <v>0</v>
      </c>
      <c r="C145" s="20">
        <f t="shared" ref="C145:C167" si="16">B145+(1-$C$14)*C144</f>
        <v>11.219500152283217</v>
      </c>
      <c r="E145" s="14">
        <v>5096</v>
      </c>
      <c r="F145" s="20">
        <f t="shared" ref="F145:F167" si="17">E145+(1-$F$14)*F144</f>
        <v>5939.87084983773</v>
      </c>
      <c r="H145" s="14">
        <v>955523</v>
      </c>
      <c r="I145" s="20">
        <f t="shared" ref="I145:I167" si="18">H145+(1-$I$14)*I144</f>
        <v>1616645.4090559969</v>
      </c>
      <c r="K145" s="14">
        <v>20</v>
      </c>
      <c r="L145" s="20">
        <f t="shared" ref="L145:L167" si="19">K145+(1-$L$14)*L144</f>
        <v>21.799013996148062</v>
      </c>
    </row>
    <row r="146" spans="1:12">
      <c r="A146" s="12">
        <v>44530</v>
      </c>
      <c r="B146" s="14">
        <v>0</v>
      </c>
      <c r="C146" s="20">
        <f t="shared" si="16"/>
        <v>5.6097500761416086</v>
      </c>
      <c r="E146" s="14">
        <v>9976.9999999999982</v>
      </c>
      <c r="F146" s="20">
        <f t="shared" si="17"/>
        <v>10570.987084983772</v>
      </c>
      <c r="H146" s="14">
        <v>2954291</v>
      </c>
      <c r="I146" s="20">
        <f t="shared" si="18"/>
        <v>3762613.7045279983</v>
      </c>
      <c r="K146" s="14">
        <v>25.000000000000004</v>
      </c>
      <c r="L146" s="20">
        <f t="shared" si="19"/>
        <v>35.899506998074031</v>
      </c>
    </row>
    <row r="147" spans="1:12">
      <c r="A147" s="12">
        <v>44537</v>
      </c>
      <c r="B147" s="14">
        <v>0</v>
      </c>
      <c r="C147" s="20">
        <f t="shared" si="16"/>
        <v>2.8048750380708043</v>
      </c>
      <c r="E147" s="14">
        <v>12279.999999999998</v>
      </c>
      <c r="F147" s="20">
        <f t="shared" si="17"/>
        <v>13337.098708498375</v>
      </c>
      <c r="H147" s="14">
        <v>925426</v>
      </c>
      <c r="I147" s="20">
        <f t="shared" si="18"/>
        <v>2806732.8522639992</v>
      </c>
      <c r="K147" s="14">
        <v>0</v>
      </c>
      <c r="L147" s="20">
        <f t="shared" si="19"/>
        <v>17.949753499037016</v>
      </c>
    </row>
    <row r="148" spans="1:12">
      <c r="A148" s="12">
        <v>44544</v>
      </c>
      <c r="B148" s="14">
        <v>0</v>
      </c>
      <c r="C148" s="20">
        <f t="shared" si="16"/>
        <v>1.4024375190354021</v>
      </c>
      <c r="E148" s="14">
        <v>27889.000000000004</v>
      </c>
      <c r="F148" s="20">
        <f t="shared" si="17"/>
        <v>29222.709870849842</v>
      </c>
      <c r="H148" s="14">
        <v>1077514.0000000002</v>
      </c>
      <c r="I148" s="20">
        <f t="shared" si="18"/>
        <v>2480880.4261320001</v>
      </c>
      <c r="K148" s="14">
        <v>0</v>
      </c>
      <c r="L148" s="20">
        <f t="shared" si="19"/>
        <v>8.9748767495185078</v>
      </c>
    </row>
    <row r="149" spans="1:12">
      <c r="A149" s="12">
        <v>44551</v>
      </c>
      <c r="B149" s="14">
        <v>0</v>
      </c>
      <c r="C149" s="20">
        <f t="shared" si="16"/>
        <v>0.70121875951770107</v>
      </c>
      <c r="E149" s="14">
        <v>9097</v>
      </c>
      <c r="F149" s="20">
        <f t="shared" si="17"/>
        <v>12019.270987084983</v>
      </c>
      <c r="H149" s="14">
        <v>1146811</v>
      </c>
      <c r="I149" s="20">
        <f t="shared" si="18"/>
        <v>2387251.213066</v>
      </c>
      <c r="K149" s="14">
        <v>74.999999999999986</v>
      </c>
      <c r="L149" s="20">
        <f t="shared" si="19"/>
        <v>79.487438374759236</v>
      </c>
    </row>
    <row r="150" spans="1:12">
      <c r="A150" s="12">
        <v>44558</v>
      </c>
      <c r="B150" s="14">
        <v>0</v>
      </c>
      <c r="C150" s="20">
        <f t="shared" si="16"/>
        <v>0.35060937975885054</v>
      </c>
      <c r="E150" s="14">
        <v>11044.000000000002</v>
      </c>
      <c r="F150" s="20">
        <f t="shared" si="17"/>
        <v>12245.9270987085</v>
      </c>
      <c r="H150" s="14">
        <v>2036127</v>
      </c>
      <c r="I150" s="20">
        <f t="shared" si="18"/>
        <v>3229752.6065330002</v>
      </c>
      <c r="K150" s="14">
        <v>134.99999999999997</v>
      </c>
      <c r="L150" s="20">
        <f t="shared" si="19"/>
        <v>174.74371918737958</v>
      </c>
    </row>
    <row r="151" spans="1:12">
      <c r="A151" s="12">
        <v>44565</v>
      </c>
      <c r="B151" s="14">
        <v>0</v>
      </c>
      <c r="C151" s="20">
        <f t="shared" si="16"/>
        <v>0.17530468987942527</v>
      </c>
      <c r="E151" s="14">
        <v>6899</v>
      </c>
      <c r="F151" s="20">
        <f t="shared" si="17"/>
        <v>8123.5927098708498</v>
      </c>
      <c r="H151" s="14">
        <v>2395790</v>
      </c>
      <c r="I151" s="20">
        <f t="shared" si="18"/>
        <v>4010666.3032665001</v>
      </c>
      <c r="K151" s="14">
        <v>0</v>
      </c>
      <c r="L151" s="20">
        <f t="shared" si="19"/>
        <v>87.371859593689791</v>
      </c>
    </row>
    <row r="152" spans="1:12">
      <c r="A152" s="12">
        <v>44572</v>
      </c>
      <c r="B152" s="14">
        <v>0</v>
      </c>
      <c r="C152" s="20">
        <f t="shared" si="16"/>
        <v>8.7652344939712634E-2</v>
      </c>
      <c r="E152" s="14">
        <v>9131</v>
      </c>
      <c r="F152" s="20">
        <f t="shared" si="17"/>
        <v>9943.3592709870845</v>
      </c>
      <c r="H152" s="14">
        <v>1827482.9999999998</v>
      </c>
      <c r="I152" s="20">
        <f t="shared" si="18"/>
        <v>3832816.1516332496</v>
      </c>
      <c r="K152" s="14">
        <v>0</v>
      </c>
      <c r="L152" s="20">
        <f t="shared" si="19"/>
        <v>43.685929796844896</v>
      </c>
    </row>
    <row r="153" spans="1:12">
      <c r="A153" s="12">
        <v>44579</v>
      </c>
      <c r="B153" s="14">
        <v>0</v>
      </c>
      <c r="C153" s="20">
        <f t="shared" si="16"/>
        <v>4.3826172469856317E-2</v>
      </c>
      <c r="E153" s="14">
        <v>7101</v>
      </c>
      <c r="F153" s="20">
        <f t="shared" si="17"/>
        <v>8095.3359270987085</v>
      </c>
      <c r="H153" s="14">
        <v>1151869</v>
      </c>
      <c r="I153" s="20">
        <f t="shared" si="18"/>
        <v>3068277.0758166248</v>
      </c>
      <c r="K153" s="14">
        <v>109</v>
      </c>
      <c r="L153" s="20">
        <f t="shared" si="19"/>
        <v>130.84296489842245</v>
      </c>
    </row>
    <row r="154" spans="1:12">
      <c r="A154" s="12">
        <v>44586</v>
      </c>
      <c r="B154" s="14">
        <v>0</v>
      </c>
      <c r="C154" s="20">
        <f t="shared" si="16"/>
        <v>2.1913086234928159E-2</v>
      </c>
      <c r="E154" s="14">
        <v>5807</v>
      </c>
      <c r="F154" s="20">
        <f t="shared" si="17"/>
        <v>6616.5335927098704</v>
      </c>
      <c r="H154" s="14">
        <v>1099039</v>
      </c>
      <c r="I154" s="20">
        <f t="shared" si="18"/>
        <v>2633177.5379083124</v>
      </c>
      <c r="K154" s="14">
        <v>138.00000000000003</v>
      </c>
      <c r="L154" s="20">
        <f t="shared" si="19"/>
        <v>203.42148244921125</v>
      </c>
    </row>
    <row r="155" spans="1:12">
      <c r="A155" s="12">
        <v>44593</v>
      </c>
      <c r="B155" s="14">
        <v>0</v>
      </c>
      <c r="C155" s="20">
        <f t="shared" si="16"/>
        <v>1.0956543117464079E-2</v>
      </c>
      <c r="E155" s="14">
        <v>5180.9999999999991</v>
      </c>
      <c r="F155" s="20">
        <f t="shared" si="17"/>
        <v>5842.6533592709857</v>
      </c>
      <c r="H155" s="14">
        <v>1782943</v>
      </c>
      <c r="I155" s="20">
        <f t="shared" si="18"/>
        <v>3099531.768954156</v>
      </c>
      <c r="K155" s="14">
        <v>0</v>
      </c>
      <c r="L155" s="20">
        <f t="shared" si="19"/>
        <v>101.71074122460563</v>
      </c>
    </row>
    <row r="156" spans="1:12">
      <c r="A156" s="12">
        <v>44600</v>
      </c>
      <c r="B156" s="14">
        <v>0</v>
      </c>
      <c r="C156" s="20">
        <f t="shared" si="16"/>
        <v>5.4782715587320396E-3</v>
      </c>
      <c r="E156" s="14">
        <v>5331</v>
      </c>
      <c r="F156" s="20">
        <f t="shared" si="17"/>
        <v>5915.2653359270989</v>
      </c>
      <c r="H156" s="14">
        <v>1572853</v>
      </c>
      <c r="I156" s="20">
        <f t="shared" si="18"/>
        <v>3122618.884477078</v>
      </c>
      <c r="K156" s="14">
        <v>0</v>
      </c>
      <c r="L156" s="20">
        <f t="shared" si="19"/>
        <v>50.855370612302814</v>
      </c>
    </row>
    <row r="157" spans="1:12">
      <c r="A157" s="12">
        <v>44607</v>
      </c>
      <c r="B157" s="14">
        <v>0</v>
      </c>
      <c r="C157" s="20">
        <f t="shared" si="16"/>
        <v>2.7391357793660198E-3</v>
      </c>
      <c r="E157" s="14">
        <v>5324.9999999999991</v>
      </c>
      <c r="F157" s="20">
        <f t="shared" si="17"/>
        <v>5916.5265335927088</v>
      </c>
      <c r="H157" s="14">
        <v>3138881.0000000005</v>
      </c>
      <c r="I157" s="20">
        <f t="shared" si="18"/>
        <v>4700190.4422385395</v>
      </c>
      <c r="K157" s="14">
        <v>0</v>
      </c>
      <c r="L157" s="20">
        <f t="shared" si="19"/>
        <v>25.427685306151407</v>
      </c>
    </row>
    <row r="158" spans="1:12">
      <c r="A158" s="12">
        <v>44614</v>
      </c>
      <c r="B158" s="14">
        <v>0</v>
      </c>
      <c r="C158" s="20">
        <f t="shared" si="16"/>
        <v>1.3695678896830099E-3</v>
      </c>
      <c r="E158" s="14">
        <v>3491</v>
      </c>
      <c r="F158" s="20">
        <f t="shared" si="17"/>
        <v>4082.6526533592705</v>
      </c>
      <c r="H158" s="14">
        <v>1892092</v>
      </c>
      <c r="I158" s="20">
        <f t="shared" si="18"/>
        <v>4242187.2211192697</v>
      </c>
      <c r="K158" s="14">
        <v>0</v>
      </c>
      <c r="L158" s="20">
        <f t="shared" si="19"/>
        <v>12.713842653075703</v>
      </c>
    </row>
    <row r="159" spans="1:12">
      <c r="A159" s="12">
        <v>44621</v>
      </c>
      <c r="B159" s="14">
        <v>0</v>
      </c>
      <c r="C159" s="20">
        <f t="shared" si="16"/>
        <v>6.8478394484150495E-4</v>
      </c>
      <c r="E159" s="14">
        <v>8754</v>
      </c>
      <c r="F159" s="20">
        <f t="shared" si="17"/>
        <v>9162.2652653359273</v>
      </c>
      <c r="H159" s="14">
        <v>509869</v>
      </c>
      <c r="I159" s="20">
        <f t="shared" si="18"/>
        <v>2630962.6105596349</v>
      </c>
      <c r="K159" s="14">
        <v>0</v>
      </c>
      <c r="L159" s="20">
        <f t="shared" si="19"/>
        <v>6.3569213265378517</v>
      </c>
    </row>
    <row r="160" spans="1:12">
      <c r="A160" s="12">
        <v>44628</v>
      </c>
      <c r="B160" s="14">
        <v>0</v>
      </c>
      <c r="C160" s="20">
        <f t="shared" si="16"/>
        <v>3.4239197242075248E-4</v>
      </c>
      <c r="E160" s="14">
        <v>3933.0000000000009</v>
      </c>
      <c r="F160" s="20">
        <f t="shared" si="17"/>
        <v>4849.2265265335936</v>
      </c>
      <c r="H160" s="14">
        <v>748276</v>
      </c>
      <c r="I160" s="20">
        <f t="shared" si="18"/>
        <v>2063757.3052798174</v>
      </c>
      <c r="K160" s="14">
        <v>0</v>
      </c>
      <c r="L160" s="20">
        <f t="shared" si="19"/>
        <v>3.1784606632689258</v>
      </c>
    </row>
    <row r="161" spans="1:12">
      <c r="A161" s="12">
        <v>44635</v>
      </c>
      <c r="B161" s="14">
        <v>0</v>
      </c>
      <c r="C161" s="20">
        <f t="shared" si="16"/>
        <v>1.7119598621037624E-4</v>
      </c>
      <c r="E161" s="14">
        <v>4188</v>
      </c>
      <c r="F161" s="20">
        <f t="shared" si="17"/>
        <v>4672.9226526533594</v>
      </c>
      <c r="H161" s="14">
        <v>1009906</v>
      </c>
      <c r="I161" s="20">
        <f t="shared" si="18"/>
        <v>2041784.6526399087</v>
      </c>
      <c r="K161" s="14">
        <v>336</v>
      </c>
      <c r="L161" s="20">
        <f t="shared" si="19"/>
        <v>337.58923033163444</v>
      </c>
    </row>
    <row r="162" spans="1:12">
      <c r="A162" s="12">
        <v>44642</v>
      </c>
      <c r="B162" s="14">
        <v>0</v>
      </c>
      <c r="C162" s="20">
        <f t="shared" si="16"/>
        <v>8.5597993105188119E-5</v>
      </c>
      <c r="E162" s="14">
        <v>5093.9999999999991</v>
      </c>
      <c r="F162" s="20">
        <f t="shared" si="17"/>
        <v>5561.2922652653351</v>
      </c>
      <c r="H162" s="14">
        <v>1817863</v>
      </c>
      <c r="I162" s="20">
        <f t="shared" si="18"/>
        <v>2838755.3263199544</v>
      </c>
      <c r="K162" s="14">
        <v>0</v>
      </c>
      <c r="L162" s="20">
        <f t="shared" si="19"/>
        <v>168.79461516581722</v>
      </c>
    </row>
    <row r="163" spans="1:12">
      <c r="A163" s="12">
        <v>44649</v>
      </c>
      <c r="B163" s="14">
        <v>0</v>
      </c>
      <c r="C163" s="20">
        <f t="shared" si="16"/>
        <v>4.279899655259406E-5</v>
      </c>
      <c r="E163" s="14">
        <v>3258.0000000000005</v>
      </c>
      <c r="F163" s="20">
        <f t="shared" si="17"/>
        <v>3814.1292265265338</v>
      </c>
      <c r="H163" s="14">
        <v>1310500</v>
      </c>
      <c r="I163" s="20">
        <f t="shared" si="18"/>
        <v>2729877.6631599772</v>
      </c>
      <c r="K163" s="14">
        <v>0</v>
      </c>
      <c r="L163" s="20">
        <f t="shared" si="19"/>
        <v>84.39730758290861</v>
      </c>
    </row>
    <row r="164" spans="1:12">
      <c r="A164" s="12">
        <v>44656</v>
      </c>
      <c r="B164" s="14">
        <v>0</v>
      </c>
      <c r="C164" s="20">
        <f t="shared" si="16"/>
        <v>2.139949827629703E-5</v>
      </c>
      <c r="E164" s="14">
        <v>6443</v>
      </c>
      <c r="F164" s="20">
        <f t="shared" si="17"/>
        <v>6824.4129226526529</v>
      </c>
      <c r="H164" s="14">
        <v>1162218</v>
      </c>
      <c r="I164" s="20">
        <f t="shared" si="18"/>
        <v>2527156.8315799888</v>
      </c>
      <c r="K164" s="14">
        <v>0</v>
      </c>
      <c r="L164" s="20">
        <f t="shared" si="19"/>
        <v>42.198653791454305</v>
      </c>
    </row>
    <row r="165" spans="1:12">
      <c r="A165" s="12">
        <v>44663</v>
      </c>
      <c r="B165" s="14">
        <v>0</v>
      </c>
      <c r="C165" s="20">
        <f t="shared" si="16"/>
        <v>1.0699749138148515E-5</v>
      </c>
      <c r="E165" s="14">
        <v>5687</v>
      </c>
      <c r="F165" s="20">
        <f t="shared" si="17"/>
        <v>6369.4412922652655</v>
      </c>
      <c r="H165" s="14">
        <v>783682</v>
      </c>
      <c r="I165" s="20">
        <f t="shared" si="18"/>
        <v>2047260.4157899944</v>
      </c>
      <c r="K165" s="14">
        <v>0</v>
      </c>
      <c r="L165" s="20">
        <f t="shared" si="19"/>
        <v>21.099326895727152</v>
      </c>
    </row>
    <row r="166" spans="1:12">
      <c r="A166" s="12">
        <v>44670</v>
      </c>
      <c r="B166" s="14">
        <v>0</v>
      </c>
      <c r="C166" s="20">
        <f t="shared" si="16"/>
        <v>5.3498745690742575E-6</v>
      </c>
      <c r="E166" s="14">
        <v>5399.0000000000009</v>
      </c>
      <c r="F166" s="20">
        <f t="shared" si="17"/>
        <v>6035.9441292265274</v>
      </c>
      <c r="H166" s="14">
        <v>1019131.9999999999</v>
      </c>
      <c r="I166" s="20">
        <f t="shared" si="18"/>
        <v>2042762.2078949972</v>
      </c>
      <c r="K166" s="14">
        <v>88.999999999999986</v>
      </c>
      <c r="L166" s="20">
        <f t="shared" si="19"/>
        <v>99.549663447863566</v>
      </c>
    </row>
    <row r="167" spans="1:12">
      <c r="A167" s="12">
        <v>44677</v>
      </c>
      <c r="B167" s="14">
        <v>0</v>
      </c>
      <c r="C167" s="20">
        <f t="shared" si="16"/>
        <v>2.6749372845371287E-6</v>
      </c>
      <c r="E167" s="14">
        <v>7021.9999999999991</v>
      </c>
      <c r="F167" s="20">
        <f t="shared" si="17"/>
        <v>7625.5944129226518</v>
      </c>
      <c r="H167" s="14">
        <v>853116.00000000012</v>
      </c>
      <c r="I167" s="20">
        <f t="shared" si="18"/>
        <v>1874497.1039474988</v>
      </c>
      <c r="K167" s="14">
        <v>43.000000000000007</v>
      </c>
      <c r="L167" s="20">
        <f t="shared" si="19"/>
        <v>92.774831723931783</v>
      </c>
    </row>
  </sheetData>
  <mergeCells count="6">
    <mergeCell ref="A1:L2"/>
    <mergeCell ref="A9:L11"/>
    <mergeCell ref="A7:L7"/>
    <mergeCell ref="A6:L6"/>
    <mergeCell ref="A3:L4"/>
    <mergeCell ref="A5:L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126A-73C0-4F22-96A9-FD3A72E10A45}">
  <dimension ref="A1:M169"/>
  <sheetViews>
    <sheetView zoomScale="55" zoomScaleNormal="55" workbookViewId="0">
      <pane ySplit="13" topLeftCell="A14" activePane="bottomLeft" state="frozen"/>
      <selection pane="bottomLeft" activeCell="P55" sqref="P55"/>
    </sheetView>
  </sheetViews>
  <sheetFormatPr defaultRowHeight="14.5"/>
  <cols>
    <col min="1" max="1" width="12" bestFit="1" customWidth="1"/>
    <col min="2" max="2" width="22.36328125" customWidth="1"/>
    <col min="3" max="3" width="14.6328125" bestFit="1" customWidth="1"/>
    <col min="4" max="4" width="18.453125" bestFit="1" customWidth="1"/>
    <col min="6" max="6" width="12" bestFit="1" customWidth="1"/>
    <col min="7" max="7" width="27.54296875" bestFit="1" customWidth="1"/>
    <col min="8" max="8" width="14.6328125" bestFit="1" customWidth="1"/>
    <col min="9" max="9" width="23.36328125" bestFit="1" customWidth="1"/>
    <col min="10" max="10" width="27.54296875" bestFit="1" customWidth="1"/>
    <col min="12" max="12" width="12" bestFit="1" customWidth="1"/>
    <col min="13" max="13" width="43" bestFit="1" customWidth="1"/>
    <col min="15" max="15" width="10.08984375" bestFit="1" customWidth="1"/>
    <col min="16" max="16" width="23" bestFit="1" customWidth="1"/>
  </cols>
  <sheetData>
    <row r="1" spans="1:13">
      <c r="A1" s="126" t="s">
        <v>6</v>
      </c>
      <c r="B1" s="127"/>
      <c r="C1" s="127"/>
      <c r="D1" s="127"/>
      <c r="E1" s="127"/>
      <c r="F1" s="127"/>
      <c r="G1" s="127"/>
      <c r="H1" s="127"/>
      <c r="I1" s="127"/>
      <c r="J1" s="127"/>
      <c r="K1" s="127"/>
      <c r="L1" s="128"/>
    </row>
    <row r="2" spans="1:13">
      <c r="A2" s="129"/>
      <c r="B2" s="130"/>
      <c r="C2" s="130"/>
      <c r="D2" s="130"/>
      <c r="E2" s="130"/>
      <c r="F2" s="130"/>
      <c r="G2" s="130"/>
      <c r="H2" s="130"/>
      <c r="I2" s="130"/>
      <c r="J2" s="130"/>
      <c r="K2" s="130"/>
      <c r="L2" s="131"/>
    </row>
    <row r="3" spans="1:13">
      <c r="A3" s="129"/>
      <c r="B3" s="130"/>
      <c r="C3" s="130"/>
      <c r="D3" s="130"/>
      <c r="E3" s="130"/>
      <c r="F3" s="130"/>
      <c r="G3" s="130"/>
      <c r="H3" s="130"/>
      <c r="I3" s="130"/>
      <c r="J3" s="130"/>
      <c r="K3" s="130"/>
      <c r="L3" s="131"/>
    </row>
    <row r="4" spans="1:13">
      <c r="A4" s="129"/>
      <c r="B4" s="130"/>
      <c r="C4" s="130"/>
      <c r="D4" s="130"/>
      <c r="E4" s="130"/>
      <c r="F4" s="130"/>
      <c r="G4" s="130"/>
      <c r="H4" s="130"/>
      <c r="I4" s="130"/>
      <c r="J4" s="130"/>
      <c r="K4" s="130"/>
      <c r="L4" s="131"/>
    </row>
    <row r="5" spans="1:13">
      <c r="A5" s="129"/>
      <c r="B5" s="130"/>
      <c r="C5" s="130"/>
      <c r="D5" s="130"/>
      <c r="E5" s="130"/>
      <c r="F5" s="130"/>
      <c r="G5" s="130"/>
      <c r="H5" s="130"/>
      <c r="I5" s="130"/>
      <c r="J5" s="130"/>
      <c r="K5" s="130"/>
      <c r="L5" s="131"/>
    </row>
    <row r="6" spans="1:13">
      <c r="A6" s="129"/>
      <c r="B6" s="130"/>
      <c r="C6" s="130"/>
      <c r="D6" s="130"/>
      <c r="E6" s="130"/>
      <c r="F6" s="130"/>
      <c r="G6" s="130"/>
      <c r="H6" s="130"/>
      <c r="I6" s="130"/>
      <c r="J6" s="130"/>
      <c r="K6" s="130"/>
      <c r="L6" s="131"/>
    </row>
    <row r="7" spans="1:13">
      <c r="A7" s="129"/>
      <c r="B7" s="130"/>
      <c r="C7" s="130"/>
      <c r="D7" s="130"/>
      <c r="E7" s="130"/>
      <c r="F7" s="130"/>
      <c r="G7" s="130"/>
      <c r="H7" s="130"/>
      <c r="I7" s="130"/>
      <c r="J7" s="130"/>
      <c r="K7" s="130"/>
      <c r="L7" s="131"/>
    </row>
    <row r="8" spans="1:13">
      <c r="A8" s="129"/>
      <c r="B8" s="130"/>
      <c r="C8" s="130"/>
      <c r="D8" s="130"/>
      <c r="E8" s="130"/>
      <c r="F8" s="130"/>
      <c r="G8" s="130"/>
      <c r="H8" s="130"/>
      <c r="I8" s="130"/>
      <c r="J8" s="130"/>
      <c r="K8" s="130"/>
      <c r="L8" s="131"/>
    </row>
    <row r="9" spans="1:13">
      <c r="A9" s="129"/>
      <c r="B9" s="130"/>
      <c r="C9" s="130"/>
      <c r="D9" s="130"/>
      <c r="E9" s="130"/>
      <c r="F9" s="130"/>
      <c r="G9" s="130"/>
      <c r="H9" s="130"/>
      <c r="I9" s="130"/>
      <c r="J9" s="130"/>
      <c r="K9" s="130"/>
      <c r="L9" s="131"/>
    </row>
    <row r="10" spans="1:13">
      <c r="A10" s="129"/>
      <c r="B10" s="130"/>
      <c r="C10" s="130"/>
      <c r="D10" s="130"/>
      <c r="E10" s="130"/>
      <c r="F10" s="130"/>
      <c r="G10" s="130"/>
      <c r="H10" s="130"/>
      <c r="I10" s="130"/>
      <c r="J10" s="130"/>
      <c r="K10" s="130"/>
      <c r="L10" s="131"/>
    </row>
    <row r="11" spans="1:13">
      <c r="A11" s="129"/>
      <c r="B11" s="130"/>
      <c r="C11" s="130"/>
      <c r="D11" s="130"/>
      <c r="E11" s="130"/>
      <c r="F11" s="130"/>
      <c r="G11" s="130"/>
      <c r="H11" s="130"/>
      <c r="I11" s="130"/>
      <c r="J11" s="130"/>
      <c r="K11" s="130"/>
      <c r="L11" s="131"/>
    </row>
    <row r="12" spans="1:13">
      <c r="A12" s="129"/>
      <c r="B12" s="130"/>
      <c r="C12" s="130"/>
      <c r="D12" s="130"/>
      <c r="E12" s="130"/>
      <c r="F12" s="130"/>
      <c r="G12" s="130"/>
      <c r="H12" s="130"/>
      <c r="I12" s="130"/>
      <c r="J12" s="130"/>
      <c r="K12" s="130"/>
      <c r="L12" s="131"/>
    </row>
    <row r="13" spans="1:13" ht="33" customHeight="1" thickBot="1">
      <c r="A13" s="132"/>
      <c r="B13" s="133"/>
      <c r="C13" s="133"/>
      <c r="D13" s="133"/>
      <c r="E13" s="133"/>
      <c r="F13" s="133"/>
      <c r="G13" s="133"/>
      <c r="H13" s="133"/>
      <c r="I13" s="133"/>
      <c r="J13" s="133"/>
      <c r="K13" s="133"/>
      <c r="L13" s="134"/>
    </row>
    <row r="15" spans="1:13" ht="15" thickBot="1"/>
    <row r="16" spans="1:13" ht="15" thickBot="1">
      <c r="A16" s="135" t="s">
        <v>5</v>
      </c>
      <c r="B16" s="136"/>
      <c r="F16" s="137">
        <v>0.5</v>
      </c>
      <c r="G16" s="138"/>
      <c r="H16" s="10"/>
      <c r="I16" s="137">
        <v>0.7</v>
      </c>
      <c r="J16" s="138"/>
      <c r="L16" s="137">
        <v>0.9</v>
      </c>
      <c r="M16" s="138"/>
    </row>
    <row r="17" spans="1:13" ht="15" thickBot="1">
      <c r="A17" s="1" t="s">
        <v>0</v>
      </c>
      <c r="B17" s="6" t="s">
        <v>2</v>
      </c>
      <c r="F17" s="1" t="s">
        <v>0</v>
      </c>
      <c r="G17" s="2" t="str">
        <f>B17&amp;" D"&amp;$F$16</f>
        <v>YouTube_Impressions D0.5</v>
      </c>
      <c r="I17" s="1" t="s">
        <v>0</v>
      </c>
      <c r="J17" s="2" t="str">
        <f>B17&amp;" D"&amp;$I$16</f>
        <v>YouTube_Impressions D0.7</v>
      </c>
      <c r="L17" s="1" t="s">
        <v>0</v>
      </c>
      <c r="M17" s="2" t="str">
        <f>B17&amp;" D"&amp;$L$16</f>
        <v>YouTube_Impressions D0.9</v>
      </c>
    </row>
    <row r="18" spans="1:13">
      <c r="A18" s="7">
        <v>43620</v>
      </c>
      <c r="B18" s="8">
        <v>1951.0000000000002</v>
      </c>
      <c r="F18" s="3">
        <v>43620</v>
      </c>
      <c r="G18" s="4">
        <f>B18+(1-$F$16)*0</f>
        <v>1951.0000000000002</v>
      </c>
      <c r="I18" s="3">
        <v>43620</v>
      </c>
      <c r="J18" s="4">
        <f>B18+(1-$I$16)*0</f>
        <v>1951.0000000000002</v>
      </c>
      <c r="L18" s="3">
        <v>43620</v>
      </c>
      <c r="M18" s="4">
        <f>B18+(1-$L$16)*0</f>
        <v>1951.0000000000002</v>
      </c>
    </row>
    <row r="19" spans="1:13">
      <c r="A19" s="3">
        <v>43627</v>
      </c>
      <c r="B19">
        <v>1914.0000000000005</v>
      </c>
      <c r="F19" s="3">
        <v>43627</v>
      </c>
      <c r="G19" s="4">
        <f t="shared" ref="G19:G50" si="0">B19+(1-$F$16)*G18</f>
        <v>2889.5000000000005</v>
      </c>
      <c r="I19" s="3">
        <v>43627</v>
      </c>
      <c r="J19" s="4">
        <f t="shared" ref="J19:J50" si="1">B19+(1-$I$16)*J18</f>
        <v>2499.3000000000006</v>
      </c>
      <c r="L19" s="3">
        <v>43627</v>
      </c>
      <c r="M19" s="4">
        <f t="shared" ref="M19:M50" si="2">B19+(1-$L$16)*M18</f>
        <v>2109.1000000000004</v>
      </c>
    </row>
    <row r="20" spans="1:13">
      <c r="A20" s="3">
        <v>43634</v>
      </c>
      <c r="B20">
        <v>4801.0000000000009</v>
      </c>
      <c r="F20" s="3">
        <v>43634</v>
      </c>
      <c r="G20" s="4">
        <f t="shared" si="0"/>
        <v>6245.7500000000009</v>
      </c>
      <c r="I20" s="3">
        <v>43634</v>
      </c>
      <c r="J20" s="4">
        <f t="shared" si="1"/>
        <v>5550.7900000000009</v>
      </c>
      <c r="L20" s="3">
        <v>43634</v>
      </c>
      <c r="M20" s="4">
        <f t="shared" si="2"/>
        <v>5011.9100000000008</v>
      </c>
    </row>
    <row r="21" spans="1:13">
      <c r="A21" s="3">
        <v>43641</v>
      </c>
      <c r="B21">
        <v>5925</v>
      </c>
      <c r="F21" s="3">
        <v>43641</v>
      </c>
      <c r="G21" s="4">
        <f t="shared" si="0"/>
        <v>9047.875</v>
      </c>
      <c r="I21" s="3">
        <v>43641</v>
      </c>
      <c r="J21" s="4">
        <f t="shared" si="1"/>
        <v>7590.237000000001</v>
      </c>
      <c r="L21" s="3">
        <v>43641</v>
      </c>
      <c r="M21" s="4">
        <f t="shared" si="2"/>
        <v>6426.1909999999998</v>
      </c>
    </row>
    <row r="22" spans="1:13">
      <c r="A22" s="3">
        <v>43648</v>
      </c>
      <c r="B22">
        <v>13061</v>
      </c>
      <c r="F22" s="3">
        <v>43648</v>
      </c>
      <c r="G22" s="4">
        <f t="shared" si="0"/>
        <v>17584.9375</v>
      </c>
      <c r="I22" s="3">
        <v>43648</v>
      </c>
      <c r="J22" s="4">
        <f t="shared" si="1"/>
        <v>15338.071100000001</v>
      </c>
      <c r="L22" s="3">
        <v>43648</v>
      </c>
      <c r="M22" s="4">
        <f t="shared" si="2"/>
        <v>13703.6191</v>
      </c>
    </row>
    <row r="23" spans="1:13">
      <c r="A23" s="3">
        <v>43655</v>
      </c>
      <c r="B23">
        <v>11349.999999999998</v>
      </c>
      <c r="F23" s="3">
        <v>43655</v>
      </c>
      <c r="G23" s="4">
        <f t="shared" si="0"/>
        <v>20142.46875</v>
      </c>
      <c r="I23" s="3">
        <v>43655</v>
      </c>
      <c r="J23" s="4">
        <f t="shared" si="1"/>
        <v>15951.421329999999</v>
      </c>
      <c r="L23" s="3">
        <v>43655</v>
      </c>
      <c r="M23" s="4">
        <f t="shared" si="2"/>
        <v>12720.361909999998</v>
      </c>
    </row>
    <row r="24" spans="1:13">
      <c r="A24" s="3">
        <v>43662</v>
      </c>
      <c r="B24">
        <v>10644.000000000002</v>
      </c>
      <c r="F24" s="3">
        <v>43662</v>
      </c>
      <c r="G24" s="4">
        <f t="shared" si="0"/>
        <v>20715.234375</v>
      </c>
      <c r="I24" s="3">
        <v>43662</v>
      </c>
      <c r="J24" s="4">
        <f t="shared" si="1"/>
        <v>15429.426399000004</v>
      </c>
      <c r="L24" s="3">
        <v>43662</v>
      </c>
      <c r="M24" s="4">
        <f t="shared" si="2"/>
        <v>11916.036191000001</v>
      </c>
    </row>
    <row r="25" spans="1:13">
      <c r="A25" s="3">
        <v>43669</v>
      </c>
      <c r="B25">
        <v>28236.999999999996</v>
      </c>
      <c r="F25" s="3">
        <v>43669</v>
      </c>
      <c r="G25" s="4">
        <f t="shared" si="0"/>
        <v>38594.6171875</v>
      </c>
      <c r="I25" s="3">
        <v>43669</v>
      </c>
      <c r="J25" s="4">
        <f t="shared" si="1"/>
        <v>32865.827919700001</v>
      </c>
      <c r="L25" s="3">
        <v>43669</v>
      </c>
      <c r="M25" s="4">
        <f t="shared" si="2"/>
        <v>29428.603619099995</v>
      </c>
    </row>
    <row r="26" spans="1:13">
      <c r="A26" s="3">
        <v>43676</v>
      </c>
      <c r="B26">
        <v>9541</v>
      </c>
      <c r="F26" s="3">
        <v>43676</v>
      </c>
      <c r="G26" s="4">
        <f t="shared" si="0"/>
        <v>28838.30859375</v>
      </c>
      <c r="I26" s="3">
        <v>43676</v>
      </c>
      <c r="J26" s="4">
        <f t="shared" si="1"/>
        <v>19400.74837591</v>
      </c>
      <c r="L26" s="3">
        <v>43676</v>
      </c>
      <c r="M26" s="4">
        <f t="shared" si="2"/>
        <v>12483.860361909999</v>
      </c>
    </row>
    <row r="27" spans="1:13">
      <c r="A27" s="3">
        <v>43683</v>
      </c>
      <c r="B27">
        <v>6426</v>
      </c>
      <c r="F27" s="3">
        <v>43683</v>
      </c>
      <c r="G27" s="4">
        <f t="shared" si="0"/>
        <v>20845.154296875</v>
      </c>
      <c r="I27" s="3">
        <v>43683</v>
      </c>
      <c r="J27" s="4">
        <f t="shared" si="1"/>
        <v>12246.224512773002</v>
      </c>
      <c r="L27" s="3">
        <v>43683</v>
      </c>
      <c r="M27" s="4">
        <f t="shared" si="2"/>
        <v>7674.3860361909992</v>
      </c>
    </row>
    <row r="28" spans="1:13">
      <c r="A28" s="3">
        <v>43690</v>
      </c>
      <c r="B28">
        <v>6365.0000000000009</v>
      </c>
      <c r="F28" s="3">
        <v>43690</v>
      </c>
      <c r="G28" s="4">
        <f t="shared" si="0"/>
        <v>16787.5771484375</v>
      </c>
      <c r="I28" s="3">
        <v>43690</v>
      </c>
      <c r="J28" s="4">
        <f t="shared" si="1"/>
        <v>10038.867353831902</v>
      </c>
      <c r="L28" s="3">
        <v>43690</v>
      </c>
      <c r="M28" s="4">
        <f t="shared" si="2"/>
        <v>7132.4386036191008</v>
      </c>
    </row>
    <row r="29" spans="1:13">
      <c r="A29" s="3">
        <v>43697</v>
      </c>
      <c r="B29">
        <v>6050.0000000000009</v>
      </c>
      <c r="F29" s="3">
        <v>43697</v>
      </c>
      <c r="G29" s="4">
        <f t="shared" si="0"/>
        <v>14443.78857421875</v>
      </c>
      <c r="I29" s="3">
        <v>43697</v>
      </c>
      <c r="J29" s="4">
        <f t="shared" si="1"/>
        <v>9061.6602061495723</v>
      </c>
      <c r="L29" s="3">
        <v>43697</v>
      </c>
      <c r="M29" s="4">
        <f t="shared" si="2"/>
        <v>6763.2438603619112</v>
      </c>
    </row>
    <row r="30" spans="1:13">
      <c r="A30" s="3">
        <v>43704</v>
      </c>
      <c r="B30">
        <v>5548</v>
      </c>
      <c r="F30" s="3">
        <v>43704</v>
      </c>
      <c r="G30" s="4">
        <f t="shared" si="0"/>
        <v>12769.894287109375</v>
      </c>
      <c r="I30" s="3">
        <v>43704</v>
      </c>
      <c r="J30" s="4">
        <f t="shared" si="1"/>
        <v>8266.4980618448717</v>
      </c>
      <c r="L30" s="3">
        <v>43704</v>
      </c>
      <c r="M30" s="4">
        <f t="shared" si="2"/>
        <v>6224.3243860361908</v>
      </c>
    </row>
    <row r="31" spans="1:13">
      <c r="A31" s="3">
        <v>43711</v>
      </c>
      <c r="B31">
        <v>4865</v>
      </c>
      <c r="F31" s="3">
        <v>43711</v>
      </c>
      <c r="G31" s="4">
        <f t="shared" si="0"/>
        <v>11249.947143554688</v>
      </c>
      <c r="I31" s="3">
        <v>43711</v>
      </c>
      <c r="J31" s="4">
        <f t="shared" si="1"/>
        <v>7344.9494185534622</v>
      </c>
      <c r="L31" s="3">
        <v>43711</v>
      </c>
      <c r="M31" s="4">
        <f t="shared" si="2"/>
        <v>5487.4324386036187</v>
      </c>
    </row>
    <row r="32" spans="1:13">
      <c r="A32" s="3">
        <v>43718</v>
      </c>
      <c r="B32">
        <v>5663.9999999999991</v>
      </c>
      <c r="F32" s="3">
        <v>43718</v>
      </c>
      <c r="G32" s="4">
        <f t="shared" si="0"/>
        <v>11288.973571777344</v>
      </c>
      <c r="I32" s="3">
        <v>43718</v>
      </c>
      <c r="J32" s="4">
        <f t="shared" si="1"/>
        <v>7867.4848255660381</v>
      </c>
      <c r="L32" s="3">
        <v>43718</v>
      </c>
      <c r="M32" s="4">
        <f t="shared" si="2"/>
        <v>6212.743243860361</v>
      </c>
    </row>
    <row r="33" spans="1:13">
      <c r="A33" s="3">
        <v>43725</v>
      </c>
      <c r="B33">
        <v>5275.9999999999991</v>
      </c>
      <c r="F33" s="3">
        <v>43725</v>
      </c>
      <c r="G33" s="4">
        <f t="shared" si="0"/>
        <v>10920.486785888672</v>
      </c>
      <c r="I33" s="3">
        <v>43725</v>
      </c>
      <c r="J33" s="4">
        <f t="shared" si="1"/>
        <v>7636.2454476698113</v>
      </c>
      <c r="L33" s="3">
        <v>43725</v>
      </c>
      <c r="M33" s="4">
        <f t="shared" si="2"/>
        <v>5897.274324386035</v>
      </c>
    </row>
    <row r="34" spans="1:13">
      <c r="A34" s="3">
        <v>43732</v>
      </c>
      <c r="B34">
        <v>4878.0000000000009</v>
      </c>
      <c r="F34" s="3">
        <v>43732</v>
      </c>
      <c r="G34" s="4">
        <f t="shared" si="0"/>
        <v>10338.243392944336</v>
      </c>
      <c r="I34" s="3">
        <v>43732</v>
      </c>
      <c r="J34" s="4">
        <f t="shared" si="1"/>
        <v>7168.8736343009441</v>
      </c>
      <c r="L34" s="3">
        <v>43732</v>
      </c>
      <c r="M34" s="4">
        <f t="shared" si="2"/>
        <v>5467.7274324386044</v>
      </c>
    </row>
    <row r="35" spans="1:13">
      <c r="A35" s="3">
        <v>43739</v>
      </c>
      <c r="B35">
        <v>5210.0000000000009</v>
      </c>
      <c r="F35" s="3">
        <v>43739</v>
      </c>
      <c r="G35" s="4">
        <f t="shared" si="0"/>
        <v>10379.121696472168</v>
      </c>
      <c r="I35" s="3">
        <v>43739</v>
      </c>
      <c r="J35" s="4">
        <f t="shared" si="1"/>
        <v>7360.6620902902851</v>
      </c>
      <c r="L35" s="3">
        <v>43739</v>
      </c>
      <c r="M35" s="4">
        <f t="shared" si="2"/>
        <v>5756.7727432438614</v>
      </c>
    </row>
    <row r="36" spans="1:13">
      <c r="A36" s="3">
        <v>43746</v>
      </c>
      <c r="B36">
        <v>4918.9999999999991</v>
      </c>
      <c r="F36" s="3">
        <v>43746</v>
      </c>
      <c r="G36" s="4">
        <f t="shared" si="0"/>
        <v>10108.560848236084</v>
      </c>
      <c r="I36" s="3">
        <v>43746</v>
      </c>
      <c r="J36" s="4">
        <f t="shared" si="1"/>
        <v>7127.1986270870848</v>
      </c>
      <c r="L36" s="3">
        <v>43746</v>
      </c>
      <c r="M36" s="4">
        <f t="shared" si="2"/>
        <v>5494.6772743243855</v>
      </c>
    </row>
    <row r="37" spans="1:13">
      <c r="A37" s="3">
        <v>43753</v>
      </c>
      <c r="B37">
        <v>4773.0000000000009</v>
      </c>
      <c r="F37" s="3">
        <v>43753</v>
      </c>
      <c r="G37" s="4">
        <f t="shared" si="0"/>
        <v>9827.280424118042</v>
      </c>
      <c r="I37" s="3">
        <v>43753</v>
      </c>
      <c r="J37" s="4">
        <f t="shared" si="1"/>
        <v>6911.1595881261264</v>
      </c>
      <c r="L37" s="3">
        <v>43753</v>
      </c>
      <c r="M37" s="4">
        <f t="shared" si="2"/>
        <v>5322.4677274324395</v>
      </c>
    </row>
    <row r="38" spans="1:13">
      <c r="A38" s="3">
        <v>43760</v>
      </c>
      <c r="B38">
        <v>5191.9999999999991</v>
      </c>
      <c r="F38" s="3">
        <v>43760</v>
      </c>
      <c r="G38" s="4">
        <f t="shared" si="0"/>
        <v>10105.640212059021</v>
      </c>
      <c r="I38" s="3">
        <v>43760</v>
      </c>
      <c r="J38" s="4">
        <f t="shared" si="1"/>
        <v>7265.3478764378378</v>
      </c>
      <c r="L38" s="3">
        <v>43760</v>
      </c>
      <c r="M38" s="4">
        <f t="shared" si="2"/>
        <v>5724.2467727432431</v>
      </c>
    </row>
    <row r="39" spans="1:13">
      <c r="A39" s="3">
        <v>43767</v>
      </c>
      <c r="B39">
        <v>5037.9999999999991</v>
      </c>
      <c r="F39" s="3">
        <v>43767</v>
      </c>
      <c r="G39" s="4">
        <f t="shared" si="0"/>
        <v>10090.82010602951</v>
      </c>
      <c r="I39" s="3">
        <v>43767</v>
      </c>
      <c r="J39" s="4">
        <f t="shared" si="1"/>
        <v>7217.6043629313508</v>
      </c>
      <c r="L39" s="3">
        <v>43767</v>
      </c>
      <c r="M39" s="4">
        <f t="shared" si="2"/>
        <v>5610.4246772743236</v>
      </c>
    </row>
    <row r="40" spans="1:13">
      <c r="A40" s="3">
        <v>43774</v>
      </c>
      <c r="B40">
        <v>3990.9999999999991</v>
      </c>
      <c r="F40" s="3">
        <v>43774</v>
      </c>
      <c r="G40" s="4">
        <f t="shared" si="0"/>
        <v>9036.4100530147552</v>
      </c>
      <c r="I40" s="3">
        <v>43774</v>
      </c>
      <c r="J40" s="4">
        <f t="shared" si="1"/>
        <v>6156.2813088794046</v>
      </c>
      <c r="L40" s="3">
        <v>43774</v>
      </c>
      <c r="M40" s="4">
        <f t="shared" si="2"/>
        <v>4552.0424677274314</v>
      </c>
    </row>
    <row r="41" spans="1:13">
      <c r="A41" s="3">
        <v>43781</v>
      </c>
      <c r="B41">
        <v>4245</v>
      </c>
      <c r="F41" s="3">
        <v>43781</v>
      </c>
      <c r="G41" s="4">
        <f t="shared" si="0"/>
        <v>8763.2050265073776</v>
      </c>
      <c r="I41" s="3">
        <v>43781</v>
      </c>
      <c r="J41" s="4">
        <f t="shared" si="1"/>
        <v>6091.8843926638219</v>
      </c>
      <c r="L41" s="3">
        <v>43781</v>
      </c>
      <c r="M41" s="4">
        <f t="shared" si="2"/>
        <v>4700.2042467727433</v>
      </c>
    </row>
    <row r="42" spans="1:13">
      <c r="A42" s="3">
        <v>43788</v>
      </c>
      <c r="B42">
        <v>2586.0000000000005</v>
      </c>
      <c r="F42" s="3">
        <v>43788</v>
      </c>
      <c r="G42" s="4">
        <f t="shared" si="0"/>
        <v>6967.6025132536888</v>
      </c>
      <c r="I42" s="3">
        <v>43788</v>
      </c>
      <c r="J42" s="4">
        <f t="shared" si="1"/>
        <v>4413.5653177991471</v>
      </c>
      <c r="L42" s="3">
        <v>43788</v>
      </c>
      <c r="M42" s="4">
        <f t="shared" si="2"/>
        <v>3056.0204246772746</v>
      </c>
    </row>
    <row r="43" spans="1:13">
      <c r="A43" s="3">
        <v>43795</v>
      </c>
      <c r="B43">
        <v>3846.9999999999995</v>
      </c>
      <c r="F43" s="3">
        <v>43795</v>
      </c>
      <c r="G43" s="4">
        <f t="shared" si="0"/>
        <v>7330.8012566268444</v>
      </c>
      <c r="I43" s="3">
        <v>43795</v>
      </c>
      <c r="J43" s="4">
        <f t="shared" si="1"/>
        <v>5171.0695953397444</v>
      </c>
      <c r="L43" s="3">
        <v>43795</v>
      </c>
      <c r="M43" s="4">
        <f t="shared" si="2"/>
        <v>4152.6020424677272</v>
      </c>
    </row>
    <row r="44" spans="1:13">
      <c r="A44" s="3">
        <v>43802</v>
      </c>
      <c r="B44">
        <v>4893</v>
      </c>
      <c r="F44" s="3">
        <v>43802</v>
      </c>
      <c r="G44" s="4">
        <f t="shared" si="0"/>
        <v>8558.4006283134222</v>
      </c>
      <c r="I44" s="3">
        <v>43802</v>
      </c>
      <c r="J44" s="4">
        <f t="shared" si="1"/>
        <v>6444.3208786019241</v>
      </c>
      <c r="L44" s="3">
        <v>43802</v>
      </c>
      <c r="M44" s="4">
        <f t="shared" si="2"/>
        <v>5308.2602042467724</v>
      </c>
    </row>
    <row r="45" spans="1:13">
      <c r="A45" s="3">
        <v>43809</v>
      </c>
      <c r="B45">
        <v>5691</v>
      </c>
      <c r="F45" s="3">
        <v>43809</v>
      </c>
      <c r="G45" s="4">
        <f t="shared" si="0"/>
        <v>9970.2003141567111</v>
      </c>
      <c r="I45" s="3">
        <v>43809</v>
      </c>
      <c r="J45" s="4">
        <f t="shared" si="1"/>
        <v>7624.2962635805779</v>
      </c>
      <c r="L45" s="3">
        <v>43809</v>
      </c>
      <c r="M45" s="4">
        <f t="shared" si="2"/>
        <v>6221.8260204246772</v>
      </c>
    </row>
    <row r="46" spans="1:13">
      <c r="A46" s="3">
        <v>43816</v>
      </c>
      <c r="B46">
        <v>4603</v>
      </c>
      <c r="F46" s="3">
        <v>43816</v>
      </c>
      <c r="G46" s="4">
        <f t="shared" si="0"/>
        <v>9588.1001570783556</v>
      </c>
      <c r="I46" s="3">
        <v>43816</v>
      </c>
      <c r="J46" s="4">
        <f t="shared" si="1"/>
        <v>6890.2888790741736</v>
      </c>
      <c r="L46" s="3">
        <v>43816</v>
      </c>
      <c r="M46" s="4">
        <f t="shared" si="2"/>
        <v>5225.1826020424678</v>
      </c>
    </row>
    <row r="47" spans="1:13">
      <c r="A47" s="3">
        <v>43823</v>
      </c>
      <c r="B47">
        <v>3230.9999999999995</v>
      </c>
      <c r="F47" s="3">
        <v>43823</v>
      </c>
      <c r="G47" s="4">
        <f t="shared" si="0"/>
        <v>8025.0500785391778</v>
      </c>
      <c r="I47" s="3">
        <v>43823</v>
      </c>
      <c r="J47" s="4">
        <f t="shared" si="1"/>
        <v>5298.0866637222516</v>
      </c>
      <c r="L47" s="3">
        <v>43823</v>
      </c>
      <c r="M47" s="4">
        <f t="shared" si="2"/>
        <v>3753.518260204246</v>
      </c>
    </row>
    <row r="48" spans="1:13">
      <c r="A48" s="3">
        <v>43830</v>
      </c>
      <c r="B48">
        <v>4023</v>
      </c>
      <c r="F48" s="3">
        <v>43830</v>
      </c>
      <c r="G48" s="4">
        <f t="shared" si="0"/>
        <v>8035.5250392695889</v>
      </c>
      <c r="I48" s="3">
        <v>43830</v>
      </c>
      <c r="J48" s="4">
        <f t="shared" si="1"/>
        <v>5612.4259991166755</v>
      </c>
      <c r="L48" s="3">
        <v>43830</v>
      </c>
      <c r="M48" s="4">
        <f t="shared" si="2"/>
        <v>4398.3518260204246</v>
      </c>
    </row>
    <row r="49" spans="1:13">
      <c r="A49" s="3">
        <v>43837</v>
      </c>
      <c r="B49">
        <v>3689</v>
      </c>
      <c r="F49" s="3">
        <v>43837</v>
      </c>
      <c r="G49" s="4">
        <f t="shared" si="0"/>
        <v>7706.7625196347944</v>
      </c>
      <c r="I49" s="3">
        <v>43837</v>
      </c>
      <c r="J49" s="4">
        <f t="shared" si="1"/>
        <v>5372.7277997350029</v>
      </c>
      <c r="L49" s="3">
        <v>43837</v>
      </c>
      <c r="M49" s="4">
        <f t="shared" si="2"/>
        <v>4128.8351826020426</v>
      </c>
    </row>
    <row r="50" spans="1:13">
      <c r="A50" s="3">
        <v>43844</v>
      </c>
      <c r="B50">
        <v>4375</v>
      </c>
      <c r="F50" s="3">
        <v>43844</v>
      </c>
      <c r="G50" s="4">
        <f t="shared" si="0"/>
        <v>8228.3812598173972</v>
      </c>
      <c r="I50" s="3">
        <v>43844</v>
      </c>
      <c r="J50" s="4">
        <f t="shared" si="1"/>
        <v>5986.8183399205009</v>
      </c>
      <c r="L50" s="3">
        <v>43844</v>
      </c>
      <c r="M50" s="4">
        <f t="shared" si="2"/>
        <v>4787.8835182602043</v>
      </c>
    </row>
    <row r="51" spans="1:13">
      <c r="A51" s="3">
        <v>43851</v>
      </c>
      <c r="B51">
        <v>4060.9999999999991</v>
      </c>
      <c r="F51" s="3">
        <v>43851</v>
      </c>
      <c r="G51" s="4">
        <f t="shared" ref="G51:G82" si="3">B51+(1-$F$16)*G50</f>
        <v>8175.1906299086977</v>
      </c>
      <c r="I51" s="3">
        <v>43851</v>
      </c>
      <c r="J51" s="4">
        <f t="shared" ref="J51:J82" si="4">B51+(1-$I$16)*J50</f>
        <v>5857.0455019761494</v>
      </c>
      <c r="L51" s="3">
        <v>43851</v>
      </c>
      <c r="M51" s="4">
        <f t="shared" ref="M51:M82" si="5">B51+(1-$L$16)*M50</f>
        <v>4539.7883518260196</v>
      </c>
    </row>
    <row r="52" spans="1:13">
      <c r="A52" s="3">
        <v>43858</v>
      </c>
      <c r="B52">
        <v>3780</v>
      </c>
      <c r="F52" s="3">
        <v>43858</v>
      </c>
      <c r="G52" s="4">
        <f t="shared" si="3"/>
        <v>7867.5953149543493</v>
      </c>
      <c r="I52" s="3">
        <v>43858</v>
      </c>
      <c r="J52" s="4">
        <f t="shared" si="4"/>
        <v>5537.1136505928453</v>
      </c>
      <c r="L52" s="3">
        <v>43858</v>
      </c>
      <c r="M52" s="4">
        <f t="shared" si="5"/>
        <v>4233.9788351826019</v>
      </c>
    </row>
    <row r="53" spans="1:13">
      <c r="A53" s="3">
        <v>43865</v>
      </c>
      <c r="B53">
        <v>4072</v>
      </c>
      <c r="F53" s="3">
        <v>43865</v>
      </c>
      <c r="G53" s="4">
        <f t="shared" si="3"/>
        <v>8005.7976574771747</v>
      </c>
      <c r="I53" s="3">
        <v>43865</v>
      </c>
      <c r="J53" s="4">
        <f t="shared" si="4"/>
        <v>5733.1340951778539</v>
      </c>
      <c r="L53" s="3">
        <v>43865</v>
      </c>
      <c r="M53" s="4">
        <f t="shared" si="5"/>
        <v>4495.3978835182597</v>
      </c>
    </row>
    <row r="54" spans="1:13">
      <c r="A54" s="3">
        <v>43872</v>
      </c>
      <c r="B54">
        <v>3321.9999999999995</v>
      </c>
      <c r="F54" s="3">
        <v>43872</v>
      </c>
      <c r="G54" s="4">
        <f t="shared" si="3"/>
        <v>7324.8988287385873</v>
      </c>
      <c r="I54" s="3">
        <v>43872</v>
      </c>
      <c r="J54" s="4">
        <f t="shared" si="4"/>
        <v>5041.9402285533561</v>
      </c>
      <c r="L54" s="3">
        <v>43872</v>
      </c>
      <c r="M54" s="4">
        <f t="shared" si="5"/>
        <v>3771.5397883518253</v>
      </c>
    </row>
    <row r="55" spans="1:13">
      <c r="A55" s="3">
        <v>43879</v>
      </c>
      <c r="B55">
        <v>2308</v>
      </c>
      <c r="F55" s="3">
        <v>43879</v>
      </c>
      <c r="G55" s="4">
        <f t="shared" si="3"/>
        <v>5970.4494143692937</v>
      </c>
      <c r="I55" s="3">
        <v>43879</v>
      </c>
      <c r="J55" s="4">
        <f t="shared" si="4"/>
        <v>3820.5820685660074</v>
      </c>
      <c r="L55" s="3">
        <v>43879</v>
      </c>
      <c r="M55" s="4">
        <f t="shared" si="5"/>
        <v>2685.1539788351824</v>
      </c>
    </row>
    <row r="56" spans="1:13">
      <c r="A56" s="3">
        <v>43886</v>
      </c>
      <c r="B56">
        <v>3085.9999999999995</v>
      </c>
      <c r="F56" s="3">
        <v>43886</v>
      </c>
      <c r="G56" s="4">
        <f t="shared" si="3"/>
        <v>6071.2247071846468</v>
      </c>
      <c r="I56" s="3">
        <v>43886</v>
      </c>
      <c r="J56" s="4">
        <f t="shared" si="4"/>
        <v>4232.1746205698018</v>
      </c>
      <c r="L56" s="3">
        <v>43886</v>
      </c>
      <c r="M56" s="4">
        <f t="shared" si="5"/>
        <v>3354.5153978835178</v>
      </c>
    </row>
    <row r="57" spans="1:13">
      <c r="A57" s="3">
        <v>43893</v>
      </c>
      <c r="B57">
        <v>2338</v>
      </c>
      <c r="F57" s="3">
        <v>43893</v>
      </c>
      <c r="G57" s="4">
        <f t="shared" si="3"/>
        <v>5373.6123535923234</v>
      </c>
      <c r="I57" s="3">
        <v>43893</v>
      </c>
      <c r="J57" s="4">
        <f t="shared" si="4"/>
        <v>3607.6523861709406</v>
      </c>
      <c r="L57" s="3">
        <v>43893</v>
      </c>
      <c r="M57" s="4">
        <f t="shared" si="5"/>
        <v>2673.4515397883515</v>
      </c>
    </row>
    <row r="58" spans="1:13">
      <c r="A58" s="3">
        <v>43900</v>
      </c>
      <c r="B58">
        <v>3162</v>
      </c>
      <c r="F58" s="3">
        <v>43900</v>
      </c>
      <c r="G58" s="4">
        <f t="shared" si="3"/>
        <v>5848.8061767961617</v>
      </c>
      <c r="I58" s="3">
        <v>43900</v>
      </c>
      <c r="J58" s="4">
        <f t="shared" si="4"/>
        <v>4244.2957158512827</v>
      </c>
      <c r="L58" s="3">
        <v>43900</v>
      </c>
      <c r="M58" s="4">
        <f t="shared" si="5"/>
        <v>3429.3451539788352</v>
      </c>
    </row>
    <row r="59" spans="1:13">
      <c r="A59" s="3">
        <v>43907</v>
      </c>
      <c r="B59">
        <v>3628</v>
      </c>
      <c r="F59" s="3">
        <v>43907</v>
      </c>
      <c r="G59" s="4">
        <f t="shared" si="3"/>
        <v>6552.4030883980813</v>
      </c>
      <c r="I59" s="3">
        <v>43907</v>
      </c>
      <c r="J59" s="4">
        <f t="shared" si="4"/>
        <v>4901.2887147553847</v>
      </c>
      <c r="L59" s="3">
        <v>43907</v>
      </c>
      <c r="M59" s="4">
        <f t="shared" si="5"/>
        <v>3970.9345153978834</v>
      </c>
    </row>
    <row r="60" spans="1:13">
      <c r="A60" s="3">
        <v>43914</v>
      </c>
      <c r="B60">
        <v>4251</v>
      </c>
      <c r="F60" s="3">
        <v>43914</v>
      </c>
      <c r="G60" s="4">
        <f t="shared" si="3"/>
        <v>7527.2015441990407</v>
      </c>
      <c r="I60" s="3">
        <v>43914</v>
      </c>
      <c r="J60" s="4">
        <f t="shared" si="4"/>
        <v>5721.3866144266158</v>
      </c>
      <c r="L60" s="3">
        <v>43914</v>
      </c>
      <c r="M60" s="4">
        <f t="shared" si="5"/>
        <v>4648.0934515397885</v>
      </c>
    </row>
    <row r="61" spans="1:13">
      <c r="A61" s="3">
        <v>43921</v>
      </c>
      <c r="B61">
        <v>5018.0000000000009</v>
      </c>
      <c r="F61" s="3">
        <v>43921</v>
      </c>
      <c r="G61" s="4">
        <f t="shared" si="3"/>
        <v>8781.6007720995221</v>
      </c>
      <c r="I61" s="3">
        <v>43921</v>
      </c>
      <c r="J61" s="4">
        <f t="shared" si="4"/>
        <v>6734.4159843279858</v>
      </c>
      <c r="L61" s="3">
        <v>43921</v>
      </c>
      <c r="M61" s="4">
        <f t="shared" si="5"/>
        <v>5482.8093451539798</v>
      </c>
    </row>
    <row r="62" spans="1:13">
      <c r="A62" s="3">
        <v>43928</v>
      </c>
      <c r="B62">
        <v>5880.9999999999991</v>
      </c>
      <c r="F62" s="3">
        <v>43928</v>
      </c>
      <c r="G62" s="4">
        <f t="shared" si="3"/>
        <v>10271.800386049759</v>
      </c>
      <c r="I62" s="3">
        <v>43928</v>
      </c>
      <c r="J62" s="4">
        <f t="shared" si="4"/>
        <v>7901.3247952983947</v>
      </c>
      <c r="L62" s="3">
        <v>43928</v>
      </c>
      <c r="M62" s="4">
        <f t="shared" si="5"/>
        <v>6429.2809345153973</v>
      </c>
    </row>
    <row r="63" spans="1:13">
      <c r="A63" s="3">
        <v>43935</v>
      </c>
      <c r="B63">
        <v>4452.9999999999991</v>
      </c>
      <c r="F63" s="3">
        <v>43935</v>
      </c>
      <c r="G63" s="4">
        <f t="shared" si="3"/>
        <v>9588.9001930248778</v>
      </c>
      <c r="I63" s="3">
        <v>43935</v>
      </c>
      <c r="J63" s="4">
        <f t="shared" si="4"/>
        <v>6823.3974385895181</v>
      </c>
      <c r="L63" s="3">
        <v>43935</v>
      </c>
      <c r="M63" s="4">
        <f t="shared" si="5"/>
        <v>5095.9280934515391</v>
      </c>
    </row>
    <row r="64" spans="1:13">
      <c r="A64" s="3">
        <v>43942</v>
      </c>
      <c r="B64">
        <v>3526</v>
      </c>
      <c r="F64" s="3">
        <v>43942</v>
      </c>
      <c r="G64" s="4">
        <f t="shared" si="3"/>
        <v>8320.4500965124389</v>
      </c>
      <c r="I64" s="3">
        <v>43942</v>
      </c>
      <c r="J64" s="4">
        <f t="shared" si="4"/>
        <v>5573.0192315768554</v>
      </c>
      <c r="L64" s="3">
        <v>43942</v>
      </c>
      <c r="M64" s="4">
        <f t="shared" si="5"/>
        <v>4035.5928093451539</v>
      </c>
    </row>
    <row r="65" spans="1:13">
      <c r="A65" s="3">
        <v>43949</v>
      </c>
      <c r="B65">
        <v>3727.0000000000005</v>
      </c>
      <c r="F65" s="3">
        <v>43949</v>
      </c>
      <c r="G65" s="4">
        <f t="shared" si="3"/>
        <v>7887.2250482562195</v>
      </c>
      <c r="I65" s="3">
        <v>43949</v>
      </c>
      <c r="J65" s="4">
        <f t="shared" si="4"/>
        <v>5398.9057694730573</v>
      </c>
      <c r="L65" s="3">
        <v>43949</v>
      </c>
      <c r="M65" s="4">
        <f t="shared" si="5"/>
        <v>4130.5592809345162</v>
      </c>
    </row>
    <row r="66" spans="1:13">
      <c r="A66" s="3">
        <v>43956</v>
      </c>
      <c r="B66">
        <v>2887.0000000000005</v>
      </c>
      <c r="F66" s="3">
        <v>43956</v>
      </c>
      <c r="G66" s="4">
        <f t="shared" si="3"/>
        <v>6830.6125241281097</v>
      </c>
      <c r="I66" s="3">
        <v>43956</v>
      </c>
      <c r="J66" s="4">
        <f t="shared" si="4"/>
        <v>4506.6717308419175</v>
      </c>
      <c r="L66" s="3">
        <v>43956</v>
      </c>
      <c r="M66" s="4">
        <f t="shared" si="5"/>
        <v>3300.0559280934522</v>
      </c>
    </row>
    <row r="67" spans="1:13">
      <c r="A67" s="3">
        <v>43963</v>
      </c>
      <c r="B67">
        <v>3346</v>
      </c>
      <c r="F67" s="3">
        <v>43963</v>
      </c>
      <c r="G67" s="4">
        <f t="shared" si="3"/>
        <v>6761.3062620640549</v>
      </c>
      <c r="I67" s="3">
        <v>43963</v>
      </c>
      <c r="J67" s="4">
        <f t="shared" si="4"/>
        <v>4698.0015192525752</v>
      </c>
      <c r="L67" s="3">
        <v>43963</v>
      </c>
      <c r="M67" s="4">
        <f t="shared" si="5"/>
        <v>3676.0055928093452</v>
      </c>
    </row>
    <row r="68" spans="1:13">
      <c r="A68" s="3">
        <v>43970</v>
      </c>
      <c r="B68">
        <v>5022</v>
      </c>
      <c r="F68" s="3">
        <v>43970</v>
      </c>
      <c r="G68" s="4">
        <f t="shared" si="3"/>
        <v>8402.6531310320279</v>
      </c>
      <c r="I68" s="3">
        <v>43970</v>
      </c>
      <c r="J68" s="4">
        <f t="shared" si="4"/>
        <v>6431.4004557757726</v>
      </c>
      <c r="L68" s="3">
        <v>43970</v>
      </c>
      <c r="M68" s="4">
        <f t="shared" si="5"/>
        <v>5389.6005592809342</v>
      </c>
    </row>
    <row r="69" spans="1:13">
      <c r="A69" s="3">
        <v>43977</v>
      </c>
      <c r="B69">
        <v>4709</v>
      </c>
      <c r="F69" s="3">
        <v>43977</v>
      </c>
      <c r="G69" s="4">
        <f t="shared" si="3"/>
        <v>8910.3265655160139</v>
      </c>
      <c r="I69" s="3">
        <v>43977</v>
      </c>
      <c r="J69" s="4">
        <f t="shared" si="4"/>
        <v>6638.4201367327323</v>
      </c>
      <c r="L69" s="3">
        <v>43977</v>
      </c>
      <c r="M69" s="4">
        <f t="shared" si="5"/>
        <v>5247.9600559280934</v>
      </c>
    </row>
    <row r="70" spans="1:13">
      <c r="A70" s="3">
        <v>43984</v>
      </c>
      <c r="B70">
        <v>4305.9999999999991</v>
      </c>
      <c r="F70" s="3">
        <v>43984</v>
      </c>
      <c r="G70" s="4">
        <f t="shared" si="3"/>
        <v>8761.163282758007</v>
      </c>
      <c r="I70" s="3">
        <v>43984</v>
      </c>
      <c r="J70" s="4">
        <f t="shared" si="4"/>
        <v>6297.5260410198189</v>
      </c>
      <c r="L70" s="3">
        <v>43984</v>
      </c>
      <c r="M70" s="4">
        <f t="shared" si="5"/>
        <v>4830.7960055928088</v>
      </c>
    </row>
    <row r="71" spans="1:13">
      <c r="A71" s="3">
        <v>43991</v>
      </c>
      <c r="B71">
        <v>4403</v>
      </c>
      <c r="F71" s="3">
        <v>43991</v>
      </c>
      <c r="G71" s="4">
        <f t="shared" si="3"/>
        <v>8783.5816413790035</v>
      </c>
      <c r="I71" s="3">
        <v>43991</v>
      </c>
      <c r="J71" s="4">
        <f t="shared" si="4"/>
        <v>6292.2578123059457</v>
      </c>
      <c r="L71" s="3">
        <v>43991</v>
      </c>
      <c r="M71" s="4">
        <f t="shared" si="5"/>
        <v>4886.0796005592811</v>
      </c>
    </row>
    <row r="72" spans="1:13">
      <c r="A72" s="3">
        <v>43998</v>
      </c>
      <c r="B72">
        <v>4457</v>
      </c>
      <c r="F72" s="3">
        <v>43998</v>
      </c>
      <c r="G72" s="4">
        <f t="shared" si="3"/>
        <v>8848.7908206895008</v>
      </c>
      <c r="I72" s="3">
        <v>43998</v>
      </c>
      <c r="J72" s="4">
        <f t="shared" si="4"/>
        <v>6344.6773436917838</v>
      </c>
      <c r="L72" s="3">
        <v>43998</v>
      </c>
      <c r="M72" s="4">
        <f t="shared" si="5"/>
        <v>4945.6079600559278</v>
      </c>
    </row>
    <row r="73" spans="1:13">
      <c r="A73" s="3">
        <v>44005</v>
      </c>
      <c r="B73">
        <v>4077.9999999999995</v>
      </c>
      <c r="F73" s="3">
        <v>44005</v>
      </c>
      <c r="G73" s="4">
        <f t="shared" si="3"/>
        <v>8502.3954103447504</v>
      </c>
      <c r="I73" s="3">
        <v>44005</v>
      </c>
      <c r="J73" s="4">
        <f t="shared" si="4"/>
        <v>5981.4032031075349</v>
      </c>
      <c r="L73" s="3">
        <v>44005</v>
      </c>
      <c r="M73" s="4">
        <f t="shared" si="5"/>
        <v>4572.5607960055922</v>
      </c>
    </row>
    <row r="74" spans="1:13">
      <c r="A74" s="3">
        <v>44012</v>
      </c>
      <c r="B74">
        <v>6395</v>
      </c>
      <c r="F74" s="3">
        <v>44012</v>
      </c>
      <c r="G74" s="4">
        <f t="shared" si="3"/>
        <v>10646.197705172375</v>
      </c>
      <c r="I74" s="3">
        <v>44012</v>
      </c>
      <c r="J74" s="4">
        <f t="shared" si="4"/>
        <v>8189.4209609322606</v>
      </c>
      <c r="L74" s="3">
        <v>44012</v>
      </c>
      <c r="M74" s="4">
        <f t="shared" si="5"/>
        <v>6852.2560796005591</v>
      </c>
    </row>
    <row r="75" spans="1:13">
      <c r="A75" s="3">
        <v>44019</v>
      </c>
      <c r="B75">
        <v>4772</v>
      </c>
      <c r="F75" s="3">
        <v>44019</v>
      </c>
      <c r="G75" s="4">
        <f t="shared" si="3"/>
        <v>10095.098852586187</v>
      </c>
      <c r="I75" s="3">
        <v>44019</v>
      </c>
      <c r="J75" s="4">
        <f t="shared" si="4"/>
        <v>7228.8262882796789</v>
      </c>
      <c r="L75" s="3">
        <v>44019</v>
      </c>
      <c r="M75" s="4">
        <f t="shared" si="5"/>
        <v>5457.2256079600556</v>
      </c>
    </row>
    <row r="76" spans="1:13">
      <c r="A76" s="3">
        <v>44026</v>
      </c>
      <c r="B76">
        <v>4146</v>
      </c>
      <c r="F76" s="3">
        <v>44026</v>
      </c>
      <c r="G76" s="4">
        <f t="shared" si="3"/>
        <v>9193.5494262930933</v>
      </c>
      <c r="I76" s="3">
        <v>44026</v>
      </c>
      <c r="J76" s="4">
        <f t="shared" si="4"/>
        <v>6314.6478864839046</v>
      </c>
      <c r="L76" s="3">
        <v>44026</v>
      </c>
      <c r="M76" s="4">
        <f t="shared" si="5"/>
        <v>4691.7225607960054</v>
      </c>
    </row>
    <row r="77" spans="1:13">
      <c r="A77" s="3">
        <v>44033</v>
      </c>
      <c r="B77">
        <v>4195</v>
      </c>
      <c r="F77" s="3">
        <v>44033</v>
      </c>
      <c r="G77" s="4">
        <f t="shared" si="3"/>
        <v>8791.7747131465476</v>
      </c>
      <c r="I77" s="3">
        <v>44033</v>
      </c>
      <c r="J77" s="4">
        <f t="shared" si="4"/>
        <v>6089.3943659451716</v>
      </c>
      <c r="L77" s="3">
        <v>44033</v>
      </c>
      <c r="M77" s="4">
        <f t="shared" si="5"/>
        <v>4664.1722560796006</v>
      </c>
    </row>
    <row r="78" spans="1:13">
      <c r="A78" s="3">
        <v>44040</v>
      </c>
      <c r="B78">
        <v>4858.9999999999991</v>
      </c>
      <c r="F78" s="3">
        <v>44040</v>
      </c>
      <c r="G78" s="4">
        <f t="shared" si="3"/>
        <v>9254.887356573272</v>
      </c>
      <c r="I78" s="3">
        <v>44040</v>
      </c>
      <c r="J78" s="4">
        <f t="shared" si="4"/>
        <v>6685.8183097835508</v>
      </c>
      <c r="L78" s="3">
        <v>44040</v>
      </c>
      <c r="M78" s="4">
        <f t="shared" si="5"/>
        <v>5325.4172256079592</v>
      </c>
    </row>
    <row r="79" spans="1:13">
      <c r="A79" s="3">
        <v>44047</v>
      </c>
      <c r="B79">
        <v>3354.0000000000005</v>
      </c>
      <c r="F79" s="3">
        <v>44047</v>
      </c>
      <c r="G79" s="4">
        <f t="shared" si="3"/>
        <v>7981.443678286636</v>
      </c>
      <c r="I79" s="3">
        <v>44047</v>
      </c>
      <c r="J79" s="4">
        <f t="shared" si="4"/>
        <v>5359.7454929350661</v>
      </c>
      <c r="L79" s="3">
        <v>44047</v>
      </c>
      <c r="M79" s="4">
        <f t="shared" si="5"/>
        <v>3886.5417225607962</v>
      </c>
    </row>
    <row r="80" spans="1:13">
      <c r="A80" s="3">
        <v>44054</v>
      </c>
      <c r="B80">
        <v>3650.0000000000005</v>
      </c>
      <c r="F80" s="3">
        <v>44054</v>
      </c>
      <c r="G80" s="4">
        <f t="shared" si="3"/>
        <v>7640.721839143318</v>
      </c>
      <c r="I80" s="3">
        <v>44054</v>
      </c>
      <c r="J80" s="4">
        <f t="shared" si="4"/>
        <v>5257.9236478805205</v>
      </c>
      <c r="L80" s="3">
        <v>44054</v>
      </c>
      <c r="M80" s="4">
        <f t="shared" si="5"/>
        <v>4038.6541722560801</v>
      </c>
    </row>
    <row r="81" spans="1:13">
      <c r="A81" s="3">
        <v>44061</v>
      </c>
      <c r="B81">
        <v>3723.0000000000009</v>
      </c>
      <c r="F81" s="3">
        <v>44061</v>
      </c>
      <c r="G81" s="4">
        <f t="shared" si="3"/>
        <v>7543.3609195716599</v>
      </c>
      <c r="I81" s="3">
        <v>44061</v>
      </c>
      <c r="J81" s="4">
        <f t="shared" si="4"/>
        <v>5300.3770943641575</v>
      </c>
      <c r="L81" s="3">
        <v>44061</v>
      </c>
      <c r="M81" s="4">
        <f t="shared" si="5"/>
        <v>4126.8654172256092</v>
      </c>
    </row>
    <row r="82" spans="1:13">
      <c r="A82" s="3">
        <v>44068</v>
      </c>
      <c r="B82">
        <v>3734.0000000000005</v>
      </c>
      <c r="F82" s="3">
        <v>44068</v>
      </c>
      <c r="G82" s="4">
        <f t="shared" si="3"/>
        <v>7505.68045978583</v>
      </c>
      <c r="I82" s="3">
        <v>44068</v>
      </c>
      <c r="J82" s="4">
        <f t="shared" si="4"/>
        <v>5324.1131283092482</v>
      </c>
      <c r="L82" s="3">
        <v>44068</v>
      </c>
      <c r="M82" s="4">
        <f t="shared" si="5"/>
        <v>4146.6865417225617</v>
      </c>
    </row>
    <row r="83" spans="1:13">
      <c r="A83" s="3">
        <v>44075</v>
      </c>
      <c r="B83">
        <v>4380</v>
      </c>
      <c r="F83" s="3">
        <v>44075</v>
      </c>
      <c r="G83" s="4">
        <f t="shared" ref="G83:G114" si="6">B83+(1-$F$16)*G82</f>
        <v>8132.840229892915</v>
      </c>
      <c r="I83" s="3">
        <v>44075</v>
      </c>
      <c r="J83" s="4">
        <f t="shared" ref="J83:J114" si="7">B83+(1-$I$16)*J82</f>
        <v>5977.2339384927745</v>
      </c>
      <c r="L83" s="3">
        <v>44075</v>
      </c>
      <c r="M83" s="4">
        <f t="shared" ref="M83:M114" si="8">B83+(1-$L$16)*M82</f>
        <v>4794.6686541722556</v>
      </c>
    </row>
    <row r="84" spans="1:13">
      <c r="A84" s="3">
        <v>44082</v>
      </c>
      <c r="B84">
        <v>3132.0000000000005</v>
      </c>
      <c r="F84" s="3">
        <v>44082</v>
      </c>
      <c r="G84" s="4">
        <f t="shared" si="6"/>
        <v>7198.4201149464579</v>
      </c>
      <c r="I84" s="3">
        <v>44082</v>
      </c>
      <c r="J84" s="4">
        <f t="shared" si="7"/>
        <v>4925.1701815478336</v>
      </c>
      <c r="L84" s="3">
        <v>44082</v>
      </c>
      <c r="M84" s="4">
        <f t="shared" si="8"/>
        <v>3611.466865417226</v>
      </c>
    </row>
    <row r="85" spans="1:13">
      <c r="A85" s="3">
        <v>44089</v>
      </c>
      <c r="B85">
        <v>4431.9999999999991</v>
      </c>
      <c r="F85" s="3">
        <v>44089</v>
      </c>
      <c r="G85" s="4">
        <f t="shared" si="6"/>
        <v>8031.2100574732285</v>
      </c>
      <c r="I85" s="3">
        <v>44089</v>
      </c>
      <c r="J85" s="4">
        <f t="shared" si="7"/>
        <v>5909.5510544643494</v>
      </c>
      <c r="L85" s="3">
        <v>44089</v>
      </c>
      <c r="M85" s="4">
        <f t="shared" si="8"/>
        <v>4793.1466865417215</v>
      </c>
    </row>
    <row r="86" spans="1:13">
      <c r="A86" s="3">
        <v>44096</v>
      </c>
      <c r="B86">
        <v>4060.9999999999991</v>
      </c>
      <c r="F86" s="3">
        <v>44096</v>
      </c>
      <c r="G86" s="4">
        <f t="shared" si="6"/>
        <v>8076.6050287366133</v>
      </c>
      <c r="I86" s="3">
        <v>44096</v>
      </c>
      <c r="J86" s="4">
        <f t="shared" si="7"/>
        <v>5833.8653163393046</v>
      </c>
      <c r="L86" s="3">
        <v>44096</v>
      </c>
      <c r="M86" s="4">
        <f t="shared" si="8"/>
        <v>4540.3146686541713</v>
      </c>
    </row>
    <row r="87" spans="1:13">
      <c r="A87" s="3">
        <v>44103</v>
      </c>
      <c r="B87">
        <v>4073.0000000000009</v>
      </c>
      <c r="F87" s="3">
        <v>44103</v>
      </c>
      <c r="G87" s="4">
        <f t="shared" si="6"/>
        <v>8111.302514368308</v>
      </c>
      <c r="I87" s="3">
        <v>44103</v>
      </c>
      <c r="J87" s="4">
        <f t="shared" si="7"/>
        <v>5823.1595949017928</v>
      </c>
      <c r="L87" s="3">
        <v>44103</v>
      </c>
      <c r="M87" s="4">
        <f t="shared" si="8"/>
        <v>4527.0314668654182</v>
      </c>
    </row>
    <row r="88" spans="1:13">
      <c r="A88" s="3">
        <v>44110</v>
      </c>
      <c r="B88">
        <v>3419.9999999999995</v>
      </c>
      <c r="F88" s="3">
        <v>44110</v>
      </c>
      <c r="G88" s="4">
        <f t="shared" si="6"/>
        <v>7475.651257184154</v>
      </c>
      <c r="I88" s="3">
        <v>44110</v>
      </c>
      <c r="J88" s="4">
        <f t="shared" si="7"/>
        <v>5166.9478784705379</v>
      </c>
      <c r="L88" s="3">
        <v>44110</v>
      </c>
      <c r="M88" s="4">
        <f t="shared" si="8"/>
        <v>3872.7031466865415</v>
      </c>
    </row>
    <row r="89" spans="1:13">
      <c r="A89" s="3">
        <v>44117</v>
      </c>
      <c r="B89">
        <v>6024</v>
      </c>
      <c r="F89" s="3">
        <v>44117</v>
      </c>
      <c r="G89" s="4">
        <f t="shared" si="6"/>
        <v>9761.8256285920761</v>
      </c>
      <c r="I89" s="3">
        <v>44117</v>
      </c>
      <c r="J89" s="4">
        <f t="shared" si="7"/>
        <v>7574.084363541162</v>
      </c>
      <c r="L89" s="3">
        <v>44117</v>
      </c>
      <c r="M89" s="4">
        <f t="shared" si="8"/>
        <v>6411.2703146686545</v>
      </c>
    </row>
    <row r="90" spans="1:13">
      <c r="A90" s="3">
        <v>44124</v>
      </c>
      <c r="B90">
        <v>7600.0000000000018</v>
      </c>
      <c r="F90" s="3">
        <v>44124</v>
      </c>
      <c r="G90" s="4">
        <f t="shared" si="6"/>
        <v>12480.91281429604</v>
      </c>
      <c r="I90" s="3">
        <v>44124</v>
      </c>
      <c r="J90" s="4">
        <f t="shared" si="7"/>
        <v>9872.2253090623508</v>
      </c>
      <c r="L90" s="3">
        <v>44124</v>
      </c>
      <c r="M90" s="4">
        <f t="shared" si="8"/>
        <v>8241.1270314668673</v>
      </c>
    </row>
    <row r="91" spans="1:13">
      <c r="A91" s="3">
        <v>44131</v>
      </c>
      <c r="B91">
        <v>6024</v>
      </c>
      <c r="F91" s="3">
        <v>44131</v>
      </c>
      <c r="G91" s="4">
        <f t="shared" si="6"/>
        <v>12264.45640714802</v>
      </c>
      <c r="I91" s="3">
        <v>44131</v>
      </c>
      <c r="J91" s="4">
        <f t="shared" si="7"/>
        <v>8985.6675927187061</v>
      </c>
      <c r="L91" s="3">
        <v>44131</v>
      </c>
      <c r="M91" s="4">
        <f t="shared" si="8"/>
        <v>6848.1127031466867</v>
      </c>
    </row>
    <row r="92" spans="1:13">
      <c r="A92" s="3">
        <v>44138</v>
      </c>
      <c r="B92">
        <v>3745</v>
      </c>
      <c r="F92" s="3">
        <v>44138</v>
      </c>
      <c r="G92" s="4">
        <f t="shared" si="6"/>
        <v>9877.22820357401</v>
      </c>
      <c r="I92" s="3">
        <v>44138</v>
      </c>
      <c r="J92" s="4">
        <f t="shared" si="7"/>
        <v>6440.700277815612</v>
      </c>
      <c r="L92" s="3">
        <v>44138</v>
      </c>
      <c r="M92" s="4">
        <f t="shared" si="8"/>
        <v>4429.8112703146689</v>
      </c>
    </row>
    <row r="93" spans="1:13">
      <c r="A93" s="3">
        <v>44145</v>
      </c>
      <c r="B93">
        <v>4939</v>
      </c>
      <c r="F93" s="3">
        <v>44145</v>
      </c>
      <c r="G93" s="4">
        <f t="shared" si="6"/>
        <v>9877.614101787005</v>
      </c>
      <c r="I93" s="3">
        <v>44145</v>
      </c>
      <c r="J93" s="4">
        <f t="shared" si="7"/>
        <v>6871.2100833446839</v>
      </c>
      <c r="L93" s="3">
        <v>44145</v>
      </c>
      <c r="M93" s="4">
        <f t="shared" si="8"/>
        <v>5381.9811270314667</v>
      </c>
    </row>
    <row r="94" spans="1:13">
      <c r="A94" s="3">
        <v>44152</v>
      </c>
      <c r="B94">
        <v>4629</v>
      </c>
      <c r="F94" s="3">
        <v>44152</v>
      </c>
      <c r="G94" s="4">
        <f t="shared" si="6"/>
        <v>9567.8070508935016</v>
      </c>
      <c r="I94" s="3">
        <v>44152</v>
      </c>
      <c r="J94" s="4">
        <f t="shared" si="7"/>
        <v>6690.3630250034057</v>
      </c>
      <c r="L94" s="3">
        <v>44152</v>
      </c>
      <c r="M94" s="4">
        <f t="shared" si="8"/>
        <v>5167.1981127031468</v>
      </c>
    </row>
    <row r="95" spans="1:13">
      <c r="A95" s="3">
        <v>44159</v>
      </c>
      <c r="B95">
        <v>3347.0000000000005</v>
      </c>
      <c r="F95" s="3">
        <v>44159</v>
      </c>
      <c r="G95" s="4">
        <f t="shared" si="6"/>
        <v>8130.9035254467508</v>
      </c>
      <c r="I95" s="3">
        <v>44159</v>
      </c>
      <c r="J95" s="4">
        <f t="shared" si="7"/>
        <v>5354.1089075010223</v>
      </c>
      <c r="L95" s="3">
        <v>44159</v>
      </c>
      <c r="M95" s="4">
        <f t="shared" si="8"/>
        <v>3863.7198112703149</v>
      </c>
    </row>
    <row r="96" spans="1:13">
      <c r="A96" s="3">
        <v>44166</v>
      </c>
      <c r="B96">
        <v>3571.0000000000005</v>
      </c>
      <c r="F96" s="3">
        <v>44166</v>
      </c>
      <c r="G96" s="4">
        <f t="shared" si="6"/>
        <v>7636.4517627233763</v>
      </c>
      <c r="I96" s="3">
        <v>44166</v>
      </c>
      <c r="J96" s="4">
        <f t="shared" si="7"/>
        <v>5177.2326722503076</v>
      </c>
      <c r="L96" s="3">
        <v>44166</v>
      </c>
      <c r="M96" s="4">
        <f t="shared" si="8"/>
        <v>3957.3719811270321</v>
      </c>
    </row>
    <row r="97" spans="1:13">
      <c r="A97" s="3">
        <v>44173</v>
      </c>
      <c r="B97">
        <v>3341</v>
      </c>
      <c r="F97" s="3">
        <v>44173</v>
      </c>
      <c r="G97" s="4">
        <f t="shared" si="6"/>
        <v>7159.2258813616882</v>
      </c>
      <c r="I97" s="3">
        <v>44173</v>
      </c>
      <c r="J97" s="4">
        <f t="shared" si="7"/>
        <v>4894.1698016750925</v>
      </c>
      <c r="L97" s="3">
        <v>44173</v>
      </c>
      <c r="M97" s="4">
        <f t="shared" si="8"/>
        <v>3736.737198112703</v>
      </c>
    </row>
    <row r="98" spans="1:13">
      <c r="A98" s="3">
        <v>44180</v>
      </c>
      <c r="B98">
        <v>9759.9999999999982</v>
      </c>
      <c r="F98" s="3">
        <v>44180</v>
      </c>
      <c r="G98" s="4">
        <f t="shared" si="6"/>
        <v>13339.612940680843</v>
      </c>
      <c r="I98" s="3">
        <v>44180</v>
      </c>
      <c r="J98" s="4">
        <f t="shared" si="7"/>
        <v>11228.250940502527</v>
      </c>
      <c r="L98" s="3">
        <v>44180</v>
      </c>
      <c r="M98" s="4">
        <f t="shared" si="8"/>
        <v>10133.673719811268</v>
      </c>
    </row>
    <row r="99" spans="1:13">
      <c r="A99" s="3">
        <v>44187</v>
      </c>
      <c r="B99">
        <v>29764.999999999993</v>
      </c>
      <c r="F99" s="3">
        <v>44187</v>
      </c>
      <c r="G99" s="4">
        <f t="shared" si="6"/>
        <v>36434.806470340416</v>
      </c>
      <c r="I99" s="3">
        <v>44187</v>
      </c>
      <c r="J99" s="4">
        <f t="shared" si="7"/>
        <v>33133.47528215075</v>
      </c>
      <c r="L99" s="3">
        <v>44187</v>
      </c>
      <c r="M99" s="4">
        <f t="shared" si="8"/>
        <v>30778.36737198112</v>
      </c>
    </row>
    <row r="100" spans="1:13">
      <c r="A100" s="3">
        <v>44194</v>
      </c>
      <c r="B100">
        <v>6836.9999999999991</v>
      </c>
      <c r="F100" s="3">
        <v>44194</v>
      </c>
      <c r="G100" s="4">
        <f t="shared" si="6"/>
        <v>25054.403235170208</v>
      </c>
      <c r="I100" s="3">
        <v>44194</v>
      </c>
      <c r="J100" s="4">
        <f t="shared" si="7"/>
        <v>16777.042584645227</v>
      </c>
      <c r="L100" s="3">
        <v>44194</v>
      </c>
      <c r="M100" s="4">
        <f t="shared" si="8"/>
        <v>9914.8367371981112</v>
      </c>
    </row>
    <row r="101" spans="1:13">
      <c r="A101" s="3">
        <v>44201</v>
      </c>
      <c r="B101">
        <v>3951.9999999999995</v>
      </c>
      <c r="F101" s="3">
        <v>44201</v>
      </c>
      <c r="G101" s="4">
        <f t="shared" si="6"/>
        <v>16479.201617585102</v>
      </c>
      <c r="I101" s="3">
        <v>44201</v>
      </c>
      <c r="J101" s="4">
        <f t="shared" si="7"/>
        <v>8985.1127753935689</v>
      </c>
      <c r="L101" s="3">
        <v>44201</v>
      </c>
      <c r="M101" s="4">
        <f t="shared" si="8"/>
        <v>4943.4836737198102</v>
      </c>
    </row>
    <row r="102" spans="1:13">
      <c r="A102" s="3">
        <v>44208</v>
      </c>
      <c r="B102">
        <v>3871</v>
      </c>
      <c r="F102" s="3">
        <v>44208</v>
      </c>
      <c r="G102" s="4">
        <f t="shared" si="6"/>
        <v>12110.600808792551</v>
      </c>
      <c r="I102" s="3">
        <v>44208</v>
      </c>
      <c r="J102" s="4">
        <f t="shared" si="7"/>
        <v>6566.5338326180708</v>
      </c>
      <c r="L102" s="3">
        <v>44208</v>
      </c>
      <c r="M102" s="4">
        <f t="shared" si="8"/>
        <v>4365.3483673719811</v>
      </c>
    </row>
    <row r="103" spans="1:13">
      <c r="A103" s="3">
        <v>44215</v>
      </c>
      <c r="B103">
        <v>4396.9999999999991</v>
      </c>
      <c r="F103" s="3">
        <v>44215</v>
      </c>
      <c r="G103" s="4">
        <f t="shared" si="6"/>
        <v>10452.300404396276</v>
      </c>
      <c r="I103" s="3">
        <v>44215</v>
      </c>
      <c r="J103" s="4">
        <f t="shared" si="7"/>
        <v>6366.9601497854201</v>
      </c>
      <c r="L103" s="3">
        <v>44215</v>
      </c>
      <c r="M103" s="4">
        <f t="shared" si="8"/>
        <v>4833.5348367371971</v>
      </c>
    </row>
    <row r="104" spans="1:13">
      <c r="A104" s="3">
        <v>44222</v>
      </c>
      <c r="B104">
        <v>3922</v>
      </c>
      <c r="F104" s="3">
        <v>44222</v>
      </c>
      <c r="G104" s="4">
        <f t="shared" si="6"/>
        <v>9148.1502021981378</v>
      </c>
      <c r="I104" s="3">
        <v>44222</v>
      </c>
      <c r="J104" s="4">
        <f t="shared" si="7"/>
        <v>5832.0880449356264</v>
      </c>
      <c r="L104" s="3">
        <v>44222</v>
      </c>
      <c r="M104" s="4">
        <f t="shared" si="8"/>
        <v>4405.3534836737199</v>
      </c>
    </row>
    <row r="105" spans="1:13">
      <c r="A105" s="3">
        <v>44229</v>
      </c>
      <c r="B105">
        <v>3281.9999999999995</v>
      </c>
      <c r="F105" s="3">
        <v>44229</v>
      </c>
      <c r="G105" s="4">
        <f t="shared" si="6"/>
        <v>7856.075101099068</v>
      </c>
      <c r="I105" s="3">
        <v>44229</v>
      </c>
      <c r="J105" s="4">
        <f t="shared" si="7"/>
        <v>5031.6264134806879</v>
      </c>
      <c r="L105" s="3">
        <v>44229</v>
      </c>
      <c r="M105" s="4">
        <f t="shared" si="8"/>
        <v>3722.5353483673716</v>
      </c>
    </row>
    <row r="106" spans="1:13">
      <c r="A106" s="3">
        <v>44236</v>
      </c>
      <c r="B106">
        <v>3454.9999999999995</v>
      </c>
      <c r="F106" s="3">
        <v>44236</v>
      </c>
      <c r="G106" s="4">
        <f t="shared" si="6"/>
        <v>7383.037550549534</v>
      </c>
      <c r="I106" s="3">
        <v>44236</v>
      </c>
      <c r="J106" s="4">
        <f t="shared" si="7"/>
        <v>4964.487924044206</v>
      </c>
      <c r="L106" s="3">
        <v>44236</v>
      </c>
      <c r="M106" s="4">
        <f t="shared" si="8"/>
        <v>3827.2535348367364</v>
      </c>
    </row>
    <row r="107" spans="1:13">
      <c r="A107" s="3">
        <v>44243</v>
      </c>
      <c r="B107">
        <v>3195.0000000000005</v>
      </c>
      <c r="F107" s="3">
        <v>44243</v>
      </c>
      <c r="G107" s="4">
        <f t="shared" si="6"/>
        <v>6886.5187752747679</v>
      </c>
      <c r="I107" s="3">
        <v>44243</v>
      </c>
      <c r="J107" s="4">
        <f t="shared" si="7"/>
        <v>4684.3463772132627</v>
      </c>
      <c r="L107" s="3">
        <v>44243</v>
      </c>
      <c r="M107" s="4">
        <f t="shared" si="8"/>
        <v>3577.7253534836741</v>
      </c>
    </row>
    <row r="108" spans="1:13">
      <c r="A108" s="3">
        <v>44250</v>
      </c>
      <c r="B108">
        <v>3577</v>
      </c>
      <c r="F108" s="3">
        <v>44250</v>
      </c>
      <c r="G108" s="4">
        <f t="shared" si="6"/>
        <v>7020.259387637384</v>
      </c>
      <c r="I108" s="3">
        <v>44250</v>
      </c>
      <c r="J108" s="4">
        <f t="shared" si="7"/>
        <v>4982.3039131639789</v>
      </c>
      <c r="L108" s="3">
        <v>44250</v>
      </c>
      <c r="M108" s="4">
        <f t="shared" si="8"/>
        <v>3934.7725353483675</v>
      </c>
    </row>
    <row r="109" spans="1:13">
      <c r="A109" s="3">
        <v>44257</v>
      </c>
      <c r="B109">
        <v>3349.0000000000005</v>
      </c>
      <c r="F109" s="3">
        <v>44257</v>
      </c>
      <c r="G109" s="4">
        <f t="shared" si="6"/>
        <v>6859.1296938186924</v>
      </c>
      <c r="I109" s="3">
        <v>44257</v>
      </c>
      <c r="J109" s="4">
        <f t="shared" si="7"/>
        <v>4843.6911739491943</v>
      </c>
      <c r="L109" s="3">
        <v>44257</v>
      </c>
      <c r="M109" s="4">
        <f t="shared" si="8"/>
        <v>3742.477253534837</v>
      </c>
    </row>
    <row r="110" spans="1:13">
      <c r="A110" s="3">
        <v>44264</v>
      </c>
      <c r="B110">
        <v>3510.0000000000005</v>
      </c>
      <c r="F110" s="3">
        <v>44264</v>
      </c>
      <c r="G110" s="4">
        <f t="shared" si="6"/>
        <v>6939.5648469093467</v>
      </c>
      <c r="I110" s="3">
        <v>44264</v>
      </c>
      <c r="J110" s="4">
        <f t="shared" si="7"/>
        <v>4963.1073521847593</v>
      </c>
      <c r="L110" s="3">
        <v>44264</v>
      </c>
      <c r="M110" s="4">
        <f t="shared" si="8"/>
        <v>3884.2477253534839</v>
      </c>
    </row>
    <row r="111" spans="1:13">
      <c r="A111" s="3">
        <v>44271</v>
      </c>
      <c r="B111">
        <v>2616.9999999999995</v>
      </c>
      <c r="F111" s="3">
        <v>44271</v>
      </c>
      <c r="G111" s="4">
        <f t="shared" si="6"/>
        <v>6086.7824234546733</v>
      </c>
      <c r="I111" s="3">
        <v>44271</v>
      </c>
      <c r="J111" s="4">
        <f t="shared" si="7"/>
        <v>4105.9322056554274</v>
      </c>
      <c r="L111" s="3">
        <v>44271</v>
      </c>
      <c r="M111" s="4">
        <f t="shared" si="8"/>
        <v>3005.424772535348</v>
      </c>
    </row>
    <row r="112" spans="1:13">
      <c r="A112" s="3">
        <v>44278</v>
      </c>
      <c r="B112">
        <v>3421</v>
      </c>
      <c r="F112" s="3">
        <v>44278</v>
      </c>
      <c r="G112" s="4">
        <f t="shared" si="6"/>
        <v>6464.3912117273367</v>
      </c>
      <c r="I112" s="3">
        <v>44278</v>
      </c>
      <c r="J112" s="4">
        <f t="shared" si="7"/>
        <v>4652.779661696628</v>
      </c>
      <c r="L112" s="3">
        <v>44278</v>
      </c>
      <c r="M112" s="4">
        <f t="shared" si="8"/>
        <v>3721.5424772535348</v>
      </c>
    </row>
    <row r="113" spans="1:13">
      <c r="A113" s="3">
        <v>44285</v>
      </c>
      <c r="B113">
        <v>3786.0000000000009</v>
      </c>
      <c r="F113" s="3">
        <v>44285</v>
      </c>
      <c r="G113" s="4">
        <f t="shared" si="6"/>
        <v>7018.1956058636697</v>
      </c>
      <c r="I113" s="3">
        <v>44285</v>
      </c>
      <c r="J113" s="4">
        <f t="shared" si="7"/>
        <v>5181.8338985089895</v>
      </c>
      <c r="L113" s="3">
        <v>44285</v>
      </c>
      <c r="M113" s="4">
        <f t="shared" si="8"/>
        <v>4158.1542477253543</v>
      </c>
    </row>
    <row r="114" spans="1:13">
      <c r="A114" s="3">
        <v>44292</v>
      </c>
      <c r="B114">
        <v>1988</v>
      </c>
      <c r="F114" s="3">
        <v>44292</v>
      </c>
      <c r="G114" s="4">
        <f t="shared" si="6"/>
        <v>5497.0978029318348</v>
      </c>
      <c r="I114" s="3">
        <v>44292</v>
      </c>
      <c r="J114" s="4">
        <f t="shared" si="7"/>
        <v>3542.5501695526973</v>
      </c>
      <c r="L114" s="3">
        <v>44292</v>
      </c>
      <c r="M114" s="4">
        <f t="shared" si="8"/>
        <v>2403.8154247725352</v>
      </c>
    </row>
    <row r="115" spans="1:13">
      <c r="A115" s="3">
        <v>44299</v>
      </c>
      <c r="B115">
        <v>1917</v>
      </c>
      <c r="F115" s="3">
        <v>44299</v>
      </c>
      <c r="G115" s="4">
        <f t="shared" ref="G115:G146" si="9">B115+(1-$F$16)*G114</f>
        <v>4665.5489014659179</v>
      </c>
      <c r="I115" s="3">
        <v>44299</v>
      </c>
      <c r="J115" s="4">
        <f t="shared" ref="J115:J146" si="10">B115+(1-$I$16)*J114</f>
        <v>2979.7650508658094</v>
      </c>
      <c r="L115" s="3">
        <v>44299</v>
      </c>
      <c r="M115" s="4">
        <f t="shared" ref="M115:M146" si="11">B115+(1-$L$16)*M114</f>
        <v>2157.3815424772533</v>
      </c>
    </row>
    <row r="116" spans="1:13">
      <c r="A116" s="3">
        <v>44306</v>
      </c>
      <c r="B116">
        <v>1772.9999999999998</v>
      </c>
      <c r="F116" s="3">
        <v>44306</v>
      </c>
      <c r="G116" s="4">
        <f t="shared" si="9"/>
        <v>4105.7744507329589</v>
      </c>
      <c r="I116" s="3">
        <v>44306</v>
      </c>
      <c r="J116" s="4">
        <f t="shared" si="10"/>
        <v>2666.9295152597429</v>
      </c>
      <c r="L116" s="3">
        <v>44306</v>
      </c>
      <c r="M116" s="4">
        <f t="shared" si="11"/>
        <v>1988.7381542477251</v>
      </c>
    </row>
    <row r="117" spans="1:13">
      <c r="A117" s="3">
        <v>44313</v>
      </c>
      <c r="B117">
        <v>1791</v>
      </c>
      <c r="F117" s="3">
        <v>44313</v>
      </c>
      <c r="G117" s="4">
        <f t="shared" si="9"/>
        <v>3843.8872253664795</v>
      </c>
      <c r="I117" s="3">
        <v>44313</v>
      </c>
      <c r="J117" s="4">
        <f t="shared" si="10"/>
        <v>2591.0788545779228</v>
      </c>
      <c r="L117" s="3">
        <v>44313</v>
      </c>
      <c r="M117" s="4">
        <f t="shared" si="11"/>
        <v>1989.8738154247724</v>
      </c>
    </row>
    <row r="118" spans="1:13">
      <c r="A118" s="3">
        <v>44320</v>
      </c>
      <c r="B118">
        <v>1617</v>
      </c>
      <c r="F118" s="3">
        <v>44320</v>
      </c>
      <c r="G118" s="4">
        <f t="shared" si="9"/>
        <v>3538.9436126832397</v>
      </c>
      <c r="I118" s="3">
        <v>44320</v>
      </c>
      <c r="J118" s="4">
        <f t="shared" si="10"/>
        <v>2394.3236563733772</v>
      </c>
      <c r="L118" s="3">
        <v>44320</v>
      </c>
      <c r="M118" s="4">
        <f t="shared" si="11"/>
        <v>1815.9873815424771</v>
      </c>
    </row>
    <row r="119" spans="1:13">
      <c r="A119" s="3">
        <v>44327</v>
      </c>
      <c r="B119">
        <v>1440.0000000000002</v>
      </c>
      <c r="F119" s="3">
        <v>44327</v>
      </c>
      <c r="G119" s="4">
        <f t="shared" si="9"/>
        <v>3209.4718063416203</v>
      </c>
      <c r="I119" s="3">
        <v>44327</v>
      </c>
      <c r="J119" s="4">
        <f t="shared" si="10"/>
        <v>2158.2970969120133</v>
      </c>
      <c r="L119" s="3">
        <v>44327</v>
      </c>
      <c r="M119" s="4">
        <f t="shared" si="11"/>
        <v>1621.5987381542479</v>
      </c>
    </row>
    <row r="120" spans="1:13">
      <c r="A120" s="3">
        <v>44334</v>
      </c>
      <c r="B120">
        <v>1542.9999999999998</v>
      </c>
      <c r="F120" s="3">
        <v>44334</v>
      </c>
      <c r="G120" s="4">
        <f t="shared" si="9"/>
        <v>3147.7359031708102</v>
      </c>
      <c r="I120" s="3">
        <v>44334</v>
      </c>
      <c r="J120" s="4">
        <f t="shared" si="10"/>
        <v>2190.4891290736041</v>
      </c>
      <c r="L120" s="3">
        <v>44334</v>
      </c>
      <c r="M120" s="4">
        <f t="shared" si="11"/>
        <v>1705.1598738154246</v>
      </c>
    </row>
    <row r="121" spans="1:13">
      <c r="A121" s="3">
        <v>44341</v>
      </c>
      <c r="B121">
        <v>2787.0000000000005</v>
      </c>
      <c r="F121" s="3">
        <v>44341</v>
      </c>
      <c r="G121" s="4">
        <f t="shared" si="9"/>
        <v>4360.8679515854055</v>
      </c>
      <c r="I121" s="3">
        <v>44341</v>
      </c>
      <c r="J121" s="4">
        <f t="shared" si="10"/>
        <v>3444.1467387220819</v>
      </c>
      <c r="L121" s="3">
        <v>44341</v>
      </c>
      <c r="M121" s="4">
        <f t="shared" si="11"/>
        <v>2957.5159873815428</v>
      </c>
    </row>
    <row r="122" spans="1:13">
      <c r="A122" s="3">
        <v>44348</v>
      </c>
      <c r="B122">
        <v>6351.0000000000009</v>
      </c>
      <c r="F122" s="3">
        <v>44348</v>
      </c>
      <c r="G122" s="4">
        <f t="shared" si="9"/>
        <v>8531.4339757927046</v>
      </c>
      <c r="I122" s="3">
        <v>44348</v>
      </c>
      <c r="J122" s="4">
        <f t="shared" si="10"/>
        <v>7384.2440216166251</v>
      </c>
      <c r="L122" s="3">
        <v>44348</v>
      </c>
      <c r="M122" s="4">
        <f t="shared" si="11"/>
        <v>6646.7515987381548</v>
      </c>
    </row>
    <row r="123" spans="1:13">
      <c r="A123" s="3">
        <v>44355</v>
      </c>
      <c r="B123">
        <v>9429</v>
      </c>
      <c r="F123" s="3">
        <v>44355</v>
      </c>
      <c r="G123" s="4">
        <f t="shared" si="9"/>
        <v>13694.716987896352</v>
      </c>
      <c r="I123" s="3">
        <v>44355</v>
      </c>
      <c r="J123" s="4">
        <f t="shared" si="10"/>
        <v>11644.273206484988</v>
      </c>
      <c r="L123" s="3">
        <v>44355</v>
      </c>
      <c r="M123" s="4">
        <f t="shared" si="11"/>
        <v>10093.675159873816</v>
      </c>
    </row>
    <row r="124" spans="1:13">
      <c r="A124" s="3">
        <v>44362</v>
      </c>
      <c r="B124">
        <v>9332</v>
      </c>
      <c r="F124" s="3">
        <v>44362</v>
      </c>
      <c r="G124" s="4">
        <f t="shared" si="9"/>
        <v>16179.358493948177</v>
      </c>
      <c r="I124" s="3">
        <v>44362</v>
      </c>
      <c r="J124" s="4">
        <f t="shared" si="10"/>
        <v>12825.281961945497</v>
      </c>
      <c r="L124" s="3">
        <v>44362</v>
      </c>
      <c r="M124" s="4">
        <f t="shared" si="11"/>
        <v>10341.367515987382</v>
      </c>
    </row>
    <row r="125" spans="1:13">
      <c r="A125" s="3">
        <v>44369</v>
      </c>
      <c r="B125">
        <v>20557</v>
      </c>
      <c r="F125" s="3">
        <v>44369</v>
      </c>
      <c r="G125" s="4">
        <f t="shared" si="9"/>
        <v>28646.67924697409</v>
      </c>
      <c r="I125" s="3">
        <v>44369</v>
      </c>
      <c r="J125" s="4">
        <f t="shared" si="10"/>
        <v>24404.58458858365</v>
      </c>
      <c r="L125" s="3">
        <v>44369</v>
      </c>
      <c r="M125" s="4">
        <f t="shared" si="11"/>
        <v>21591.136751598737</v>
      </c>
    </row>
    <row r="126" spans="1:13">
      <c r="A126" s="3">
        <v>44376</v>
      </c>
      <c r="B126">
        <v>31100.000000000007</v>
      </c>
      <c r="F126" s="3">
        <v>44376</v>
      </c>
      <c r="G126" s="4">
        <f t="shared" si="9"/>
        <v>45423.339623487052</v>
      </c>
      <c r="I126" s="3">
        <v>44376</v>
      </c>
      <c r="J126" s="4">
        <f t="shared" si="10"/>
        <v>38421.375376575103</v>
      </c>
      <c r="L126" s="3">
        <v>44376</v>
      </c>
      <c r="M126" s="4">
        <f t="shared" si="11"/>
        <v>33259.113675159882</v>
      </c>
    </row>
    <row r="127" spans="1:13">
      <c r="A127" s="3">
        <v>44383</v>
      </c>
      <c r="B127">
        <v>30422</v>
      </c>
      <c r="F127" s="3">
        <v>44383</v>
      </c>
      <c r="G127" s="4">
        <f t="shared" si="9"/>
        <v>53133.66981174353</v>
      </c>
      <c r="I127" s="3">
        <v>44383</v>
      </c>
      <c r="J127" s="4">
        <f t="shared" si="10"/>
        <v>41948.412612972534</v>
      </c>
      <c r="L127" s="3">
        <v>44383</v>
      </c>
      <c r="M127" s="4">
        <f t="shared" si="11"/>
        <v>33747.91136751599</v>
      </c>
    </row>
    <row r="128" spans="1:13">
      <c r="A128" s="3">
        <v>44390</v>
      </c>
      <c r="B128">
        <v>22407</v>
      </c>
      <c r="F128" s="3">
        <v>44390</v>
      </c>
      <c r="G128" s="4">
        <f t="shared" si="9"/>
        <v>48973.834905871765</v>
      </c>
      <c r="I128" s="3">
        <v>44390</v>
      </c>
      <c r="J128" s="4">
        <f t="shared" si="10"/>
        <v>34991.52378389176</v>
      </c>
      <c r="L128" s="3">
        <v>44390</v>
      </c>
      <c r="M128" s="4">
        <f t="shared" si="11"/>
        <v>25781.791136751599</v>
      </c>
    </row>
    <row r="129" spans="1:13">
      <c r="A129" s="3">
        <v>44397</v>
      </c>
      <c r="B129">
        <v>20928</v>
      </c>
      <c r="F129" s="3">
        <v>44397</v>
      </c>
      <c r="G129" s="4">
        <f t="shared" si="9"/>
        <v>45414.917452935886</v>
      </c>
      <c r="I129" s="3">
        <v>44397</v>
      </c>
      <c r="J129" s="4">
        <f t="shared" si="10"/>
        <v>31425.457135167529</v>
      </c>
      <c r="L129" s="3">
        <v>44397</v>
      </c>
      <c r="M129" s="4">
        <f t="shared" si="11"/>
        <v>23506.17911367516</v>
      </c>
    </row>
    <row r="130" spans="1:13">
      <c r="A130" s="3">
        <v>44404</v>
      </c>
      <c r="B130">
        <v>20051.999999999996</v>
      </c>
      <c r="F130" s="3">
        <v>44404</v>
      </c>
      <c r="G130" s="4">
        <f t="shared" si="9"/>
        <v>42759.458726467943</v>
      </c>
      <c r="I130" s="3">
        <v>44404</v>
      </c>
      <c r="J130" s="4">
        <f t="shared" si="10"/>
        <v>29479.637140550258</v>
      </c>
      <c r="L130" s="3">
        <v>44404</v>
      </c>
      <c r="M130" s="4">
        <f t="shared" si="11"/>
        <v>22402.61791136751</v>
      </c>
    </row>
    <row r="131" spans="1:13">
      <c r="A131" s="3">
        <v>44411</v>
      </c>
      <c r="B131">
        <v>7671.0000000000009</v>
      </c>
      <c r="F131" s="3">
        <v>44411</v>
      </c>
      <c r="G131" s="4">
        <f t="shared" si="9"/>
        <v>29050.729363233972</v>
      </c>
      <c r="I131" s="3">
        <v>44411</v>
      </c>
      <c r="J131" s="4">
        <f t="shared" si="10"/>
        <v>16514.891142165081</v>
      </c>
      <c r="L131" s="3">
        <v>44411</v>
      </c>
      <c r="M131" s="4">
        <f t="shared" si="11"/>
        <v>9911.2617911367524</v>
      </c>
    </row>
    <row r="132" spans="1:13">
      <c r="A132" s="3">
        <v>44418</v>
      </c>
      <c r="B132">
        <v>7237.0000000000009</v>
      </c>
      <c r="F132" s="3">
        <v>44418</v>
      </c>
      <c r="G132" s="4">
        <f t="shared" si="9"/>
        <v>21762.364681616986</v>
      </c>
      <c r="I132" s="3">
        <v>44418</v>
      </c>
      <c r="J132" s="4">
        <f t="shared" si="10"/>
        <v>12191.467342649525</v>
      </c>
      <c r="L132" s="3">
        <v>44418</v>
      </c>
      <c r="M132" s="4">
        <f t="shared" si="11"/>
        <v>8228.1261791136767</v>
      </c>
    </row>
    <row r="133" spans="1:13">
      <c r="A133" s="3">
        <v>44425</v>
      </c>
      <c r="B133">
        <v>7845.0000000000018</v>
      </c>
      <c r="F133" s="3">
        <v>44425</v>
      </c>
      <c r="G133" s="4">
        <f t="shared" si="9"/>
        <v>18726.182340808497</v>
      </c>
      <c r="I133" s="3">
        <v>44425</v>
      </c>
      <c r="J133" s="4">
        <f t="shared" si="10"/>
        <v>11502.44020279486</v>
      </c>
      <c r="L133" s="3">
        <v>44425</v>
      </c>
      <c r="M133" s="4">
        <f t="shared" si="11"/>
        <v>8667.8126179113697</v>
      </c>
    </row>
    <row r="134" spans="1:13">
      <c r="A134" s="3">
        <v>44432</v>
      </c>
      <c r="B134">
        <v>6724</v>
      </c>
      <c r="F134" s="3">
        <v>44432</v>
      </c>
      <c r="G134" s="4">
        <f t="shared" si="9"/>
        <v>16087.091170404248</v>
      </c>
      <c r="I134" s="3">
        <v>44432</v>
      </c>
      <c r="J134" s="4">
        <f t="shared" si="10"/>
        <v>10174.732060838458</v>
      </c>
      <c r="L134" s="3">
        <v>44432</v>
      </c>
      <c r="M134" s="4">
        <f t="shared" si="11"/>
        <v>7590.7812617911368</v>
      </c>
    </row>
    <row r="135" spans="1:13">
      <c r="A135" s="3">
        <v>44439</v>
      </c>
      <c r="B135">
        <v>6701.0000000000009</v>
      </c>
      <c r="F135" s="3">
        <v>44439</v>
      </c>
      <c r="G135" s="4">
        <f t="shared" si="9"/>
        <v>14744.545585202126</v>
      </c>
      <c r="I135" s="3">
        <v>44439</v>
      </c>
      <c r="J135" s="4">
        <f t="shared" si="10"/>
        <v>9753.4196182515389</v>
      </c>
      <c r="L135" s="3">
        <v>44439</v>
      </c>
      <c r="M135" s="4">
        <f t="shared" si="11"/>
        <v>7460.0781261791144</v>
      </c>
    </row>
    <row r="136" spans="1:13">
      <c r="A136" s="3">
        <v>44446</v>
      </c>
      <c r="B136">
        <v>5627.0000000000009</v>
      </c>
      <c r="F136" s="3">
        <v>44446</v>
      </c>
      <c r="G136" s="4">
        <f t="shared" si="9"/>
        <v>12999.272792601063</v>
      </c>
      <c r="I136" s="3">
        <v>44446</v>
      </c>
      <c r="J136" s="4">
        <f t="shared" si="10"/>
        <v>8553.0258854754629</v>
      </c>
      <c r="L136" s="3">
        <v>44446</v>
      </c>
      <c r="M136" s="4">
        <f t="shared" si="11"/>
        <v>6373.0078126179124</v>
      </c>
    </row>
    <row r="137" spans="1:13">
      <c r="A137" s="3">
        <v>44453</v>
      </c>
      <c r="B137">
        <v>5089.9999999999991</v>
      </c>
      <c r="F137" s="3">
        <v>44453</v>
      </c>
      <c r="G137" s="4">
        <f t="shared" si="9"/>
        <v>11589.636396300531</v>
      </c>
      <c r="I137" s="3">
        <v>44453</v>
      </c>
      <c r="J137" s="4">
        <f t="shared" si="10"/>
        <v>7655.907765642638</v>
      </c>
      <c r="L137" s="3">
        <v>44453</v>
      </c>
      <c r="M137" s="4">
        <f t="shared" si="11"/>
        <v>5727.3007812617907</v>
      </c>
    </row>
    <row r="138" spans="1:13">
      <c r="A138" s="3">
        <v>44460</v>
      </c>
      <c r="B138">
        <v>4175</v>
      </c>
      <c r="F138" s="3">
        <v>44460</v>
      </c>
      <c r="G138" s="4">
        <f t="shared" si="9"/>
        <v>9969.8181981502657</v>
      </c>
      <c r="I138" s="3">
        <v>44460</v>
      </c>
      <c r="J138" s="4">
        <f t="shared" si="10"/>
        <v>6471.7723296927916</v>
      </c>
      <c r="L138" s="3">
        <v>44460</v>
      </c>
      <c r="M138" s="4">
        <f t="shared" si="11"/>
        <v>4747.7300781261793</v>
      </c>
    </row>
    <row r="139" spans="1:13">
      <c r="A139" s="3">
        <v>44467</v>
      </c>
      <c r="B139">
        <v>6649.0000000000009</v>
      </c>
      <c r="F139" s="3">
        <v>44467</v>
      </c>
      <c r="G139" s="4">
        <f t="shared" si="9"/>
        <v>11633.909099075134</v>
      </c>
      <c r="I139" s="3">
        <v>44467</v>
      </c>
      <c r="J139" s="4">
        <f t="shared" si="10"/>
        <v>8590.5316989078383</v>
      </c>
      <c r="L139" s="3">
        <v>44467</v>
      </c>
      <c r="M139" s="4">
        <f t="shared" si="11"/>
        <v>7123.7730078126187</v>
      </c>
    </row>
    <row r="140" spans="1:13">
      <c r="A140" s="3">
        <v>44474</v>
      </c>
      <c r="B140">
        <v>5326.0000000000009</v>
      </c>
      <c r="F140" s="3">
        <v>44474</v>
      </c>
      <c r="G140" s="4">
        <f t="shared" si="9"/>
        <v>11142.954549537568</v>
      </c>
      <c r="I140" s="3">
        <v>44474</v>
      </c>
      <c r="J140" s="4">
        <f t="shared" si="10"/>
        <v>7903.1595096723522</v>
      </c>
      <c r="L140" s="3">
        <v>44474</v>
      </c>
      <c r="M140" s="4">
        <f t="shared" si="11"/>
        <v>6038.3773007812624</v>
      </c>
    </row>
    <row r="141" spans="1:13">
      <c r="A141" s="3">
        <v>44481</v>
      </c>
      <c r="B141">
        <v>6996</v>
      </c>
      <c r="F141" s="3">
        <v>44481</v>
      </c>
      <c r="G141" s="4">
        <f t="shared" si="9"/>
        <v>12567.477274768784</v>
      </c>
      <c r="I141" s="3">
        <v>44481</v>
      </c>
      <c r="J141" s="4">
        <f t="shared" si="10"/>
        <v>9366.9478529017069</v>
      </c>
      <c r="L141" s="3">
        <v>44481</v>
      </c>
      <c r="M141" s="4">
        <f t="shared" si="11"/>
        <v>7599.8377300781258</v>
      </c>
    </row>
    <row r="142" spans="1:13">
      <c r="A142" s="3">
        <v>44488</v>
      </c>
      <c r="B142">
        <v>5744.9999999999991</v>
      </c>
      <c r="F142" s="3">
        <v>44488</v>
      </c>
      <c r="G142" s="4">
        <f t="shared" si="9"/>
        <v>12028.738637384391</v>
      </c>
      <c r="I142" s="3">
        <v>44488</v>
      </c>
      <c r="J142" s="4">
        <f t="shared" si="10"/>
        <v>8555.084355870511</v>
      </c>
      <c r="L142" s="3">
        <v>44488</v>
      </c>
      <c r="M142" s="4">
        <f t="shared" si="11"/>
        <v>6504.9837730078116</v>
      </c>
    </row>
    <row r="143" spans="1:13">
      <c r="A143" s="3">
        <v>44495</v>
      </c>
      <c r="B143">
        <v>9038</v>
      </c>
      <c r="F143" s="3">
        <v>44495</v>
      </c>
      <c r="G143" s="4">
        <f t="shared" si="9"/>
        <v>15052.369318692196</v>
      </c>
      <c r="I143" s="3">
        <v>44495</v>
      </c>
      <c r="J143" s="4">
        <f t="shared" si="10"/>
        <v>11604.525306761154</v>
      </c>
      <c r="L143" s="3">
        <v>44495</v>
      </c>
      <c r="M143" s="4">
        <f t="shared" si="11"/>
        <v>9688.4983773007807</v>
      </c>
    </row>
    <row r="144" spans="1:13">
      <c r="A144" s="3">
        <v>44502</v>
      </c>
      <c r="B144">
        <v>6922.0000000000009</v>
      </c>
      <c r="F144" s="3">
        <v>44502</v>
      </c>
      <c r="G144" s="4">
        <f t="shared" si="9"/>
        <v>14448.184659346098</v>
      </c>
      <c r="I144" s="3">
        <v>44502</v>
      </c>
      <c r="J144" s="4">
        <f t="shared" si="10"/>
        <v>10403.357592028347</v>
      </c>
      <c r="L144" s="3">
        <v>44502</v>
      </c>
      <c r="M144" s="4">
        <f t="shared" si="11"/>
        <v>7890.8498377300784</v>
      </c>
    </row>
    <row r="145" spans="1:13">
      <c r="A145" s="3">
        <v>44509</v>
      </c>
      <c r="B145">
        <v>3808</v>
      </c>
      <c r="F145" s="3">
        <v>44509</v>
      </c>
      <c r="G145" s="4">
        <f t="shared" si="9"/>
        <v>11032.092329673049</v>
      </c>
      <c r="I145" s="3">
        <v>44509</v>
      </c>
      <c r="J145" s="4">
        <f t="shared" si="10"/>
        <v>6929.0072776085053</v>
      </c>
      <c r="L145" s="3">
        <v>44509</v>
      </c>
      <c r="M145" s="4">
        <f t="shared" si="11"/>
        <v>4597.0849837730075</v>
      </c>
    </row>
    <row r="146" spans="1:13">
      <c r="A146" s="3">
        <v>44516</v>
      </c>
      <c r="B146">
        <v>7979.0000000000009</v>
      </c>
      <c r="F146" s="3">
        <v>44516</v>
      </c>
      <c r="G146" s="4">
        <f t="shared" si="9"/>
        <v>13495.046164836525</v>
      </c>
      <c r="I146" s="3">
        <v>44516</v>
      </c>
      <c r="J146" s="4">
        <f t="shared" si="10"/>
        <v>10057.702183282552</v>
      </c>
      <c r="L146" s="3">
        <v>44516</v>
      </c>
      <c r="M146" s="4">
        <f t="shared" si="11"/>
        <v>8438.708498377302</v>
      </c>
    </row>
    <row r="147" spans="1:13">
      <c r="A147" s="3">
        <v>44523</v>
      </c>
      <c r="B147">
        <v>5096</v>
      </c>
      <c r="F147" s="3">
        <v>44523</v>
      </c>
      <c r="G147" s="4">
        <f t="shared" ref="G147:G169" si="12">B147+(1-$F$16)*G146</f>
        <v>11843.523082418262</v>
      </c>
      <c r="I147" s="3">
        <v>44523</v>
      </c>
      <c r="J147" s="4">
        <f t="shared" ref="J147:J169" si="13">B147+(1-$I$16)*J146</f>
        <v>8113.3106549847662</v>
      </c>
      <c r="L147" s="3">
        <v>44523</v>
      </c>
      <c r="M147" s="4">
        <f t="shared" ref="M147:M169" si="14">B147+(1-$L$16)*M146</f>
        <v>5939.87084983773</v>
      </c>
    </row>
    <row r="148" spans="1:13">
      <c r="A148" s="3">
        <v>44530</v>
      </c>
      <c r="B148">
        <v>9976.9999999999982</v>
      </c>
      <c r="F148" s="3">
        <v>44530</v>
      </c>
      <c r="G148" s="4">
        <f t="shared" si="12"/>
        <v>15898.761541209129</v>
      </c>
      <c r="I148" s="3">
        <v>44530</v>
      </c>
      <c r="J148" s="4">
        <f t="shared" si="13"/>
        <v>12410.993196495428</v>
      </c>
      <c r="L148" s="3">
        <v>44530</v>
      </c>
      <c r="M148" s="4">
        <f t="shared" si="14"/>
        <v>10570.987084983772</v>
      </c>
    </row>
    <row r="149" spans="1:13">
      <c r="A149" s="3">
        <v>44537</v>
      </c>
      <c r="B149">
        <v>12279.999999999998</v>
      </c>
      <c r="F149" s="3">
        <v>44537</v>
      </c>
      <c r="G149" s="4">
        <f t="shared" si="12"/>
        <v>20229.380770604563</v>
      </c>
      <c r="I149" s="3">
        <v>44537</v>
      </c>
      <c r="J149" s="4">
        <f t="shared" si="13"/>
        <v>16003.297958948628</v>
      </c>
      <c r="L149" s="3">
        <v>44537</v>
      </c>
      <c r="M149" s="4">
        <f t="shared" si="14"/>
        <v>13337.098708498375</v>
      </c>
    </row>
    <row r="150" spans="1:13">
      <c r="A150" s="3">
        <v>44544</v>
      </c>
      <c r="B150">
        <v>27889.000000000004</v>
      </c>
      <c r="F150" s="3">
        <v>44544</v>
      </c>
      <c r="G150" s="4">
        <f t="shared" si="12"/>
        <v>38003.690385302281</v>
      </c>
      <c r="I150" s="3">
        <v>44544</v>
      </c>
      <c r="J150" s="4">
        <f t="shared" si="13"/>
        <v>32689.989387684593</v>
      </c>
      <c r="L150" s="3">
        <v>44544</v>
      </c>
      <c r="M150" s="4">
        <f t="shared" si="14"/>
        <v>29222.709870849842</v>
      </c>
    </row>
    <row r="151" spans="1:13">
      <c r="A151" s="3">
        <v>44551</v>
      </c>
      <c r="B151">
        <v>9097</v>
      </c>
      <c r="F151" s="3">
        <v>44551</v>
      </c>
      <c r="G151" s="4">
        <f t="shared" si="12"/>
        <v>28098.845192651141</v>
      </c>
      <c r="I151" s="3">
        <v>44551</v>
      </c>
      <c r="J151" s="4">
        <f t="shared" si="13"/>
        <v>18903.996816305378</v>
      </c>
      <c r="L151" s="3">
        <v>44551</v>
      </c>
      <c r="M151" s="4">
        <f t="shared" si="14"/>
        <v>12019.270987084983</v>
      </c>
    </row>
    <row r="152" spans="1:13">
      <c r="A152" s="3">
        <v>44558</v>
      </c>
      <c r="B152">
        <v>11044.000000000002</v>
      </c>
      <c r="F152" s="3">
        <v>44558</v>
      </c>
      <c r="G152" s="4">
        <f t="shared" si="12"/>
        <v>25093.422596325574</v>
      </c>
      <c r="I152" s="3">
        <v>44558</v>
      </c>
      <c r="J152" s="4">
        <f t="shared" si="13"/>
        <v>16715.199044891615</v>
      </c>
      <c r="L152" s="3">
        <v>44558</v>
      </c>
      <c r="M152" s="4">
        <f t="shared" si="14"/>
        <v>12245.9270987085</v>
      </c>
    </row>
    <row r="153" spans="1:13">
      <c r="A153" s="3">
        <v>44565</v>
      </c>
      <c r="B153">
        <v>6899</v>
      </c>
      <c r="F153" s="3">
        <v>44565</v>
      </c>
      <c r="G153" s="4">
        <f t="shared" si="12"/>
        <v>19445.711298162787</v>
      </c>
      <c r="I153" s="3">
        <v>44565</v>
      </c>
      <c r="J153" s="4">
        <f t="shared" si="13"/>
        <v>11913.559713467486</v>
      </c>
      <c r="L153" s="3">
        <v>44565</v>
      </c>
      <c r="M153" s="4">
        <f t="shared" si="14"/>
        <v>8123.5927098708498</v>
      </c>
    </row>
    <row r="154" spans="1:13">
      <c r="A154" s="3">
        <v>44572</v>
      </c>
      <c r="B154">
        <v>9131</v>
      </c>
      <c r="F154" s="3">
        <v>44572</v>
      </c>
      <c r="G154" s="4">
        <f t="shared" si="12"/>
        <v>18853.855649081393</v>
      </c>
      <c r="I154" s="3">
        <v>44572</v>
      </c>
      <c r="J154" s="4">
        <f t="shared" si="13"/>
        <v>12705.067914040246</v>
      </c>
      <c r="L154" s="3">
        <v>44572</v>
      </c>
      <c r="M154" s="4">
        <f t="shared" si="14"/>
        <v>9943.3592709870845</v>
      </c>
    </row>
    <row r="155" spans="1:13">
      <c r="A155" s="3">
        <v>44579</v>
      </c>
      <c r="B155">
        <v>7101</v>
      </c>
      <c r="F155" s="3">
        <v>44579</v>
      </c>
      <c r="G155" s="4">
        <f t="shared" si="12"/>
        <v>16527.927824540697</v>
      </c>
      <c r="I155" s="3">
        <v>44579</v>
      </c>
      <c r="J155" s="4">
        <f t="shared" si="13"/>
        <v>10912.520374212074</v>
      </c>
      <c r="L155" s="3">
        <v>44579</v>
      </c>
      <c r="M155" s="4">
        <f t="shared" si="14"/>
        <v>8095.3359270987085</v>
      </c>
    </row>
    <row r="156" spans="1:13">
      <c r="A156" s="3">
        <v>44586</v>
      </c>
      <c r="B156">
        <v>5807</v>
      </c>
      <c r="F156" s="3">
        <v>44586</v>
      </c>
      <c r="G156" s="4">
        <f t="shared" si="12"/>
        <v>14070.963912270348</v>
      </c>
      <c r="I156" s="3">
        <v>44586</v>
      </c>
      <c r="J156" s="4">
        <f t="shared" si="13"/>
        <v>9080.7561122636216</v>
      </c>
      <c r="L156" s="3">
        <v>44586</v>
      </c>
      <c r="M156" s="4">
        <f t="shared" si="14"/>
        <v>6616.5335927098704</v>
      </c>
    </row>
    <row r="157" spans="1:13">
      <c r="A157" s="3">
        <v>44593</v>
      </c>
      <c r="B157">
        <v>5180.9999999999991</v>
      </c>
      <c r="F157" s="3">
        <v>44593</v>
      </c>
      <c r="G157" s="4">
        <f t="shared" si="12"/>
        <v>12216.481956135172</v>
      </c>
      <c r="I157" s="3">
        <v>44593</v>
      </c>
      <c r="J157" s="4">
        <f t="shared" si="13"/>
        <v>7905.2268336790858</v>
      </c>
      <c r="L157" s="3">
        <v>44593</v>
      </c>
      <c r="M157" s="4">
        <f t="shared" si="14"/>
        <v>5842.6533592709857</v>
      </c>
    </row>
    <row r="158" spans="1:13">
      <c r="A158" s="3">
        <v>44600</v>
      </c>
      <c r="B158">
        <v>5331</v>
      </c>
      <c r="F158" s="3">
        <v>44600</v>
      </c>
      <c r="G158" s="4">
        <f t="shared" si="12"/>
        <v>11439.240978067586</v>
      </c>
      <c r="I158" s="3">
        <v>44600</v>
      </c>
      <c r="J158" s="4">
        <f t="shared" si="13"/>
        <v>7702.5680501037259</v>
      </c>
      <c r="L158" s="3">
        <v>44600</v>
      </c>
      <c r="M158" s="4">
        <f t="shared" si="14"/>
        <v>5915.2653359270989</v>
      </c>
    </row>
    <row r="159" spans="1:13">
      <c r="A159" s="3">
        <v>44607</v>
      </c>
      <c r="B159">
        <v>5324.9999999999991</v>
      </c>
      <c r="F159" s="3">
        <v>44607</v>
      </c>
      <c r="G159" s="4">
        <f t="shared" si="12"/>
        <v>11044.620489033792</v>
      </c>
      <c r="I159" s="3">
        <v>44607</v>
      </c>
      <c r="J159" s="4">
        <f t="shared" si="13"/>
        <v>7635.7704150311174</v>
      </c>
      <c r="L159" s="3">
        <v>44607</v>
      </c>
      <c r="M159" s="4">
        <f t="shared" si="14"/>
        <v>5916.5265335927088</v>
      </c>
    </row>
    <row r="160" spans="1:13">
      <c r="A160" s="3">
        <v>44614</v>
      </c>
      <c r="B160">
        <v>3491</v>
      </c>
      <c r="F160" s="3">
        <v>44614</v>
      </c>
      <c r="G160" s="4">
        <f t="shared" si="12"/>
        <v>9013.3102445168952</v>
      </c>
      <c r="I160" s="3">
        <v>44614</v>
      </c>
      <c r="J160" s="4">
        <f t="shared" si="13"/>
        <v>5781.7311245093351</v>
      </c>
      <c r="L160" s="3">
        <v>44614</v>
      </c>
      <c r="M160" s="4">
        <f t="shared" si="14"/>
        <v>4082.6526533592705</v>
      </c>
    </row>
    <row r="161" spans="1:13">
      <c r="A161" s="3">
        <v>44621</v>
      </c>
      <c r="B161">
        <v>8754</v>
      </c>
      <c r="F161" s="3">
        <v>44621</v>
      </c>
      <c r="G161" s="4">
        <f t="shared" si="12"/>
        <v>13260.655122258448</v>
      </c>
      <c r="I161" s="3">
        <v>44621</v>
      </c>
      <c r="J161" s="4">
        <f t="shared" si="13"/>
        <v>10488.519337352802</v>
      </c>
      <c r="L161" s="3">
        <v>44621</v>
      </c>
      <c r="M161" s="4">
        <f t="shared" si="14"/>
        <v>9162.2652653359273</v>
      </c>
    </row>
    <row r="162" spans="1:13">
      <c r="A162" s="3">
        <v>44628</v>
      </c>
      <c r="B162">
        <v>3933.0000000000009</v>
      </c>
      <c r="F162" s="3">
        <v>44628</v>
      </c>
      <c r="G162" s="4">
        <f t="shared" si="12"/>
        <v>10563.327561129225</v>
      </c>
      <c r="I162" s="3">
        <v>44628</v>
      </c>
      <c r="J162" s="4">
        <f t="shared" si="13"/>
        <v>7079.5558012058418</v>
      </c>
      <c r="L162" s="3">
        <v>44628</v>
      </c>
      <c r="M162" s="4">
        <f t="shared" si="14"/>
        <v>4849.2265265335936</v>
      </c>
    </row>
    <row r="163" spans="1:13">
      <c r="A163" s="3">
        <v>44635</v>
      </c>
      <c r="B163">
        <v>4188</v>
      </c>
      <c r="F163" s="3">
        <v>44635</v>
      </c>
      <c r="G163" s="4">
        <f t="shared" si="12"/>
        <v>9469.6637805646133</v>
      </c>
      <c r="I163" s="3">
        <v>44635</v>
      </c>
      <c r="J163" s="4">
        <f t="shared" si="13"/>
        <v>6311.8667403617528</v>
      </c>
      <c r="L163" s="3">
        <v>44635</v>
      </c>
      <c r="M163" s="4">
        <f t="shared" si="14"/>
        <v>4672.9226526533594</v>
      </c>
    </row>
    <row r="164" spans="1:13">
      <c r="A164" s="3">
        <v>44642</v>
      </c>
      <c r="B164">
        <v>5093.9999999999991</v>
      </c>
      <c r="F164" s="3">
        <v>44642</v>
      </c>
      <c r="G164" s="4">
        <f t="shared" si="12"/>
        <v>9828.8318902823048</v>
      </c>
      <c r="I164" s="3">
        <v>44642</v>
      </c>
      <c r="J164" s="4">
        <f t="shared" si="13"/>
        <v>6987.5600221085251</v>
      </c>
      <c r="L164" s="3">
        <v>44642</v>
      </c>
      <c r="M164" s="4">
        <f t="shared" si="14"/>
        <v>5561.2922652653351</v>
      </c>
    </row>
    <row r="165" spans="1:13">
      <c r="A165" s="3">
        <v>44649</v>
      </c>
      <c r="B165">
        <v>3258.0000000000005</v>
      </c>
      <c r="F165" s="3">
        <v>44649</v>
      </c>
      <c r="G165" s="4">
        <f t="shared" si="12"/>
        <v>8172.4159451411524</v>
      </c>
      <c r="I165" s="3">
        <v>44649</v>
      </c>
      <c r="J165" s="4">
        <f t="shared" si="13"/>
        <v>5354.2680066325584</v>
      </c>
      <c r="L165" s="3">
        <v>44649</v>
      </c>
      <c r="M165" s="4">
        <f t="shared" si="14"/>
        <v>3814.1292265265338</v>
      </c>
    </row>
    <row r="166" spans="1:13">
      <c r="A166" s="3">
        <v>44656</v>
      </c>
      <c r="B166">
        <v>6443</v>
      </c>
      <c r="F166" s="3">
        <v>44656</v>
      </c>
      <c r="G166" s="4">
        <f t="shared" si="12"/>
        <v>10529.207972570577</v>
      </c>
      <c r="I166" s="3">
        <v>44656</v>
      </c>
      <c r="J166" s="4">
        <f t="shared" si="13"/>
        <v>8049.2804019897676</v>
      </c>
      <c r="L166" s="3">
        <v>44656</v>
      </c>
      <c r="M166" s="4">
        <f t="shared" si="14"/>
        <v>6824.4129226526529</v>
      </c>
    </row>
    <row r="167" spans="1:13">
      <c r="A167" s="3">
        <v>44663</v>
      </c>
      <c r="B167">
        <v>5687</v>
      </c>
      <c r="F167" s="3">
        <v>44663</v>
      </c>
      <c r="G167" s="4">
        <f t="shared" si="12"/>
        <v>10951.603986285289</v>
      </c>
      <c r="I167" s="3">
        <v>44663</v>
      </c>
      <c r="J167" s="4">
        <f t="shared" si="13"/>
        <v>8101.7841205969307</v>
      </c>
      <c r="L167" s="3">
        <v>44663</v>
      </c>
      <c r="M167" s="4">
        <f t="shared" si="14"/>
        <v>6369.4412922652655</v>
      </c>
    </row>
    <row r="168" spans="1:13">
      <c r="A168" s="3">
        <v>44670</v>
      </c>
      <c r="B168">
        <v>5399.0000000000009</v>
      </c>
      <c r="F168" s="3">
        <v>44670</v>
      </c>
      <c r="G168" s="4">
        <f t="shared" si="12"/>
        <v>10874.801993142646</v>
      </c>
      <c r="I168" s="3">
        <v>44670</v>
      </c>
      <c r="J168" s="4">
        <f t="shared" si="13"/>
        <v>7829.535236179081</v>
      </c>
      <c r="L168" s="3">
        <v>44670</v>
      </c>
      <c r="M168" s="4">
        <f t="shared" si="14"/>
        <v>6035.9441292265274</v>
      </c>
    </row>
    <row r="169" spans="1:13" ht="15" thickBot="1">
      <c r="A169" s="5">
        <v>44677</v>
      </c>
      <c r="B169" s="9">
        <v>7021.9999999999991</v>
      </c>
      <c r="F169" s="5">
        <v>44677</v>
      </c>
      <c r="G169" s="11">
        <f t="shared" si="12"/>
        <v>12459.400996571323</v>
      </c>
      <c r="I169" s="5">
        <v>44677</v>
      </c>
      <c r="J169" s="4">
        <f t="shared" si="13"/>
        <v>9370.8605708537234</v>
      </c>
      <c r="L169" s="5">
        <v>44677</v>
      </c>
      <c r="M169" s="4">
        <f t="shared" si="14"/>
        <v>7625.5944129226518</v>
      </c>
    </row>
  </sheetData>
  <mergeCells count="5">
    <mergeCell ref="A1:L13"/>
    <mergeCell ref="A16:B16"/>
    <mergeCell ref="F16:G16"/>
    <mergeCell ref="I16:J16"/>
    <mergeCell ref="L16:M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06CA-CC83-41CD-88E8-EB427E63BB8A}">
  <dimension ref="A1:P179"/>
  <sheetViews>
    <sheetView zoomScale="75" zoomScaleNormal="70" workbookViewId="0">
      <selection activeCell="A9" sqref="A9:J20"/>
    </sheetView>
  </sheetViews>
  <sheetFormatPr defaultRowHeight="14.5"/>
  <cols>
    <col min="1" max="1" width="12.54296875" style="16" bestFit="1" customWidth="1"/>
    <col min="2" max="2" width="23.6328125" style="16" bestFit="1" customWidth="1"/>
    <col min="3" max="3" width="25.81640625" style="16" bestFit="1" customWidth="1"/>
    <col min="4" max="4" width="23" bestFit="1" customWidth="1"/>
    <col min="6" max="6" width="19.453125" style="14" customWidth="1"/>
    <col min="7" max="7" width="38.26953125" style="17" bestFit="1" customWidth="1"/>
    <col min="8" max="8" width="34.6328125" bestFit="1" customWidth="1"/>
    <col min="10" max="10" width="17.453125" customWidth="1"/>
    <col min="11" max="11" width="35.26953125" bestFit="1" customWidth="1"/>
    <col min="12" max="12" width="32.54296875" bestFit="1" customWidth="1"/>
    <col min="14" max="14" width="16.1796875" bestFit="1" customWidth="1"/>
    <col min="15" max="15" width="35" bestFit="1" customWidth="1"/>
    <col min="16" max="16" width="31.26953125" bestFit="1" customWidth="1"/>
  </cols>
  <sheetData>
    <row r="1" spans="1:16">
      <c r="A1" s="140" t="s">
        <v>69</v>
      </c>
      <c r="B1" s="140"/>
      <c r="C1" s="140"/>
      <c r="D1" s="140"/>
      <c r="E1" s="140"/>
      <c r="F1" s="140"/>
      <c r="G1" s="140"/>
      <c r="H1" s="140"/>
      <c r="I1" s="140"/>
      <c r="J1" s="140"/>
    </row>
    <row r="2" spans="1:16" ht="18" customHeight="1">
      <c r="A2" s="140"/>
      <c r="B2" s="140"/>
      <c r="C2" s="140"/>
      <c r="D2" s="140"/>
      <c r="E2" s="140"/>
      <c r="F2" s="140"/>
      <c r="G2" s="140"/>
      <c r="H2" s="140"/>
      <c r="I2" s="140"/>
      <c r="J2" s="140"/>
      <c r="K2" s="24"/>
      <c r="L2" s="23"/>
      <c r="M2" s="25"/>
      <c r="N2" s="25"/>
      <c r="O2" s="25"/>
      <c r="P2" s="25"/>
    </row>
    <row r="3" spans="1:16" ht="18" customHeight="1">
      <c r="A3" s="141" t="s">
        <v>24</v>
      </c>
      <c r="B3" s="141"/>
      <c r="C3" s="141"/>
      <c r="D3" s="141"/>
      <c r="E3" s="141"/>
      <c r="F3" s="141"/>
      <c r="G3" s="141"/>
      <c r="H3" s="141"/>
      <c r="I3" s="141"/>
      <c r="J3" s="141"/>
      <c r="K3" s="24"/>
      <c r="L3" s="23"/>
      <c r="M3" s="25"/>
      <c r="N3" s="25"/>
      <c r="O3" s="25"/>
      <c r="P3" s="25"/>
    </row>
    <row r="4" spans="1:16" ht="18.5" customHeight="1">
      <c r="A4" s="141"/>
      <c r="B4" s="141"/>
      <c r="C4" s="141"/>
      <c r="D4" s="141"/>
      <c r="E4" s="141"/>
      <c r="F4" s="141"/>
      <c r="G4" s="141"/>
      <c r="H4" s="141"/>
      <c r="I4" s="141"/>
      <c r="J4" s="141"/>
    </row>
    <row r="5" spans="1:16" ht="14.5" customHeight="1">
      <c r="A5" s="139" t="s">
        <v>28</v>
      </c>
      <c r="B5" s="139"/>
      <c r="C5" s="139"/>
      <c r="D5" s="139"/>
      <c r="E5" s="139"/>
      <c r="F5" s="139"/>
      <c r="G5" s="139"/>
      <c r="H5" s="139"/>
      <c r="I5" s="139"/>
      <c r="J5" s="139"/>
    </row>
    <row r="6" spans="1:16" ht="14.5" customHeight="1">
      <c r="A6" s="139" t="s">
        <v>27</v>
      </c>
      <c r="B6" s="139"/>
      <c r="C6" s="139"/>
      <c r="D6" s="139"/>
      <c r="E6" s="139"/>
      <c r="F6" s="139"/>
      <c r="G6" s="139"/>
      <c r="H6" s="139"/>
      <c r="I6" s="139"/>
      <c r="J6" s="139"/>
    </row>
    <row r="7" spans="1:16" ht="16.5">
      <c r="A7" s="139" t="s">
        <v>26</v>
      </c>
      <c r="B7" s="139"/>
      <c r="C7" s="139"/>
      <c r="D7" s="139"/>
      <c r="E7" s="139"/>
      <c r="F7" s="139"/>
      <c r="G7" s="139"/>
      <c r="H7" s="139"/>
      <c r="I7" s="139"/>
      <c r="J7" s="139"/>
    </row>
    <row r="9" spans="1:16" ht="14.5" customHeight="1">
      <c r="A9" s="143" t="s">
        <v>25</v>
      </c>
      <c r="B9" s="144"/>
      <c r="C9" s="144"/>
      <c r="D9" s="144"/>
      <c r="E9" s="144"/>
      <c r="F9" s="144"/>
      <c r="G9" s="144"/>
      <c r="H9" s="144"/>
      <c r="I9" s="144"/>
      <c r="J9" s="144"/>
    </row>
    <row r="10" spans="1:16">
      <c r="A10" s="144"/>
      <c r="B10" s="144"/>
      <c r="C10" s="144"/>
      <c r="D10" s="144"/>
      <c r="E10" s="144"/>
      <c r="F10" s="144"/>
      <c r="G10" s="144"/>
      <c r="H10" s="144"/>
      <c r="I10" s="144"/>
      <c r="J10" s="144"/>
    </row>
    <row r="11" spans="1:16">
      <c r="A11" s="144"/>
      <c r="B11" s="144"/>
      <c r="C11" s="144"/>
      <c r="D11" s="144"/>
      <c r="E11" s="144"/>
      <c r="F11" s="144"/>
      <c r="G11" s="144"/>
      <c r="H11" s="144"/>
      <c r="I11" s="144"/>
      <c r="J11" s="144"/>
    </row>
    <row r="12" spans="1:16">
      <c r="A12" s="144"/>
      <c r="B12" s="144"/>
      <c r="C12" s="144"/>
      <c r="D12" s="144"/>
      <c r="E12" s="144"/>
      <c r="F12" s="144"/>
      <c r="G12" s="144"/>
      <c r="H12" s="144"/>
      <c r="I12" s="144"/>
      <c r="J12" s="144"/>
    </row>
    <row r="13" spans="1:16">
      <c r="A13" s="144"/>
      <c r="B13" s="144"/>
      <c r="C13" s="144"/>
      <c r="D13" s="144"/>
      <c r="E13" s="144"/>
      <c r="F13" s="144"/>
      <c r="G13" s="144"/>
      <c r="H13" s="144"/>
      <c r="I13" s="144"/>
      <c r="J13" s="144"/>
    </row>
    <row r="14" spans="1:16">
      <c r="A14" s="144"/>
      <c r="B14" s="144"/>
      <c r="C14" s="144"/>
      <c r="D14" s="144"/>
      <c r="E14" s="144"/>
      <c r="F14" s="144"/>
      <c r="G14" s="144"/>
      <c r="H14" s="144"/>
      <c r="I14" s="144"/>
      <c r="J14" s="144"/>
    </row>
    <row r="15" spans="1:16">
      <c r="A15" s="144"/>
      <c r="B15" s="144"/>
      <c r="C15" s="144"/>
      <c r="D15" s="144"/>
      <c r="E15" s="144"/>
      <c r="F15" s="144"/>
      <c r="G15" s="144"/>
      <c r="H15" s="144"/>
      <c r="I15" s="144"/>
      <c r="J15" s="144"/>
    </row>
    <row r="16" spans="1:16">
      <c r="A16" s="144"/>
      <c r="B16" s="144"/>
      <c r="C16" s="144"/>
      <c r="D16" s="144"/>
      <c r="E16" s="144"/>
      <c r="F16" s="144"/>
      <c r="G16" s="144"/>
      <c r="H16" s="144"/>
      <c r="I16" s="144"/>
      <c r="J16" s="144"/>
    </row>
    <row r="17" spans="1:16">
      <c r="A17" s="144"/>
      <c r="B17" s="144"/>
      <c r="C17" s="144"/>
      <c r="D17" s="144"/>
      <c r="E17" s="144"/>
      <c r="F17" s="144"/>
      <c r="G17" s="144"/>
      <c r="H17" s="144"/>
      <c r="I17" s="144"/>
      <c r="J17" s="144"/>
    </row>
    <row r="18" spans="1:16">
      <c r="A18" s="144"/>
      <c r="B18" s="144"/>
      <c r="C18" s="144"/>
      <c r="D18" s="144"/>
      <c r="E18" s="144"/>
      <c r="F18" s="144"/>
      <c r="G18" s="144"/>
      <c r="H18" s="144"/>
      <c r="I18" s="144"/>
      <c r="J18" s="144"/>
    </row>
    <row r="19" spans="1:16">
      <c r="A19" s="144"/>
      <c r="B19" s="144"/>
      <c r="C19" s="144"/>
      <c r="D19" s="144"/>
      <c r="E19" s="144"/>
      <c r="F19" s="144"/>
      <c r="G19" s="144"/>
      <c r="H19" s="144"/>
      <c r="I19" s="144"/>
      <c r="J19" s="144"/>
    </row>
    <row r="20" spans="1:16">
      <c r="A20" s="144"/>
      <c r="B20" s="144"/>
      <c r="C20" s="144"/>
      <c r="D20" s="144"/>
      <c r="E20" s="144"/>
      <c r="F20" s="144"/>
      <c r="G20" s="144"/>
      <c r="H20" s="144"/>
      <c r="I20" s="144"/>
      <c r="J20" s="144"/>
    </row>
    <row r="21" spans="1:16">
      <c r="A21" s="26"/>
      <c r="B21" s="26"/>
      <c r="C21" s="26"/>
      <c r="D21" s="26"/>
      <c r="E21" s="26"/>
      <c r="F21" s="26"/>
      <c r="G21" s="26"/>
      <c r="H21" s="26"/>
      <c r="I21" s="26"/>
      <c r="J21" s="26"/>
    </row>
    <row r="22" spans="1:16">
      <c r="A22" s="26"/>
      <c r="B22" s="26"/>
      <c r="C22" s="26"/>
      <c r="D22" s="26"/>
      <c r="E22" s="26"/>
      <c r="F22" s="26"/>
      <c r="G22" s="26"/>
      <c r="H22" s="26"/>
      <c r="I22" s="26"/>
      <c r="J22" s="26"/>
    </row>
    <row r="24" spans="1:16">
      <c r="C24" s="16" t="s">
        <v>11</v>
      </c>
      <c r="D24" s="16" t="s">
        <v>12</v>
      </c>
      <c r="G24" s="16" t="s">
        <v>11</v>
      </c>
      <c r="H24" s="16" t="s">
        <v>12</v>
      </c>
      <c r="K24" s="16" t="s">
        <v>11</v>
      </c>
      <c r="L24" s="16" t="s">
        <v>12</v>
      </c>
      <c r="O24" s="16" t="s">
        <v>11</v>
      </c>
      <c r="P24" s="16" t="s">
        <v>12</v>
      </c>
    </row>
    <row r="25" spans="1:16">
      <c r="C25" s="142" t="s">
        <v>15</v>
      </c>
      <c r="D25" s="142"/>
      <c r="G25" s="142" t="s">
        <v>15</v>
      </c>
      <c r="H25" s="142"/>
      <c r="J25" s="14"/>
      <c r="K25" s="142" t="s">
        <v>15</v>
      </c>
      <c r="L25" s="142"/>
      <c r="N25" s="14"/>
      <c r="O25" s="142" t="s">
        <v>15</v>
      </c>
      <c r="P25" s="142"/>
    </row>
    <row r="26" spans="1:16">
      <c r="B26" s="14" t="s">
        <v>5</v>
      </c>
      <c r="C26" s="18">
        <v>0.5</v>
      </c>
      <c r="D26" s="22">
        <v>0.4</v>
      </c>
      <c r="F26" s="14" t="s">
        <v>5</v>
      </c>
      <c r="G26" s="18">
        <v>0.9</v>
      </c>
      <c r="H26" s="22">
        <v>0.3</v>
      </c>
      <c r="J26" s="14"/>
      <c r="K26" s="18">
        <v>0.5</v>
      </c>
      <c r="L26" s="22">
        <v>0.9</v>
      </c>
      <c r="N26" s="14"/>
      <c r="O26" s="18">
        <v>0.5</v>
      </c>
      <c r="P26" s="22">
        <v>0.4</v>
      </c>
    </row>
    <row r="27" spans="1:16">
      <c r="A27" s="15" t="s">
        <v>0</v>
      </c>
      <c r="B27" s="13" t="s">
        <v>1</v>
      </c>
      <c r="C27" s="19" t="s">
        <v>14</v>
      </c>
      <c r="D27" s="21" t="s">
        <v>13</v>
      </c>
      <c r="F27" s="13" t="s">
        <v>2</v>
      </c>
      <c r="G27" s="19" t="s">
        <v>16</v>
      </c>
      <c r="H27" s="21" t="s">
        <v>17</v>
      </c>
      <c r="J27" s="13" t="s">
        <v>3</v>
      </c>
      <c r="K27" s="19" t="s">
        <v>20</v>
      </c>
      <c r="L27" s="21" t="s">
        <v>21</v>
      </c>
      <c r="N27" s="13" t="s">
        <v>4</v>
      </c>
      <c r="O27" s="19" t="s">
        <v>18</v>
      </c>
      <c r="P27" s="21" t="s">
        <v>19</v>
      </c>
    </row>
    <row r="28" spans="1:16">
      <c r="A28" s="12">
        <v>43620</v>
      </c>
      <c r="B28" s="14">
        <v>0</v>
      </c>
      <c r="C28" s="30">
        <f>B28+(1-$C$26)*0</f>
        <v>0</v>
      </c>
      <c r="D28" s="29">
        <f t="shared" ref="D28:D59" si="0">C28^$D$26</f>
        <v>0</v>
      </c>
      <c r="F28" s="14">
        <v>1951.0000000000002</v>
      </c>
      <c r="G28" s="30">
        <f>F28+(1-$G$26)*0</f>
        <v>1951.0000000000002</v>
      </c>
      <c r="H28" s="29">
        <f t="shared" ref="H28:H59" si="1">G28^$H$26</f>
        <v>9.7068245714088093</v>
      </c>
      <c r="J28" s="14">
        <v>3501804</v>
      </c>
      <c r="K28" s="30">
        <f>J28+(1-$K$26)*0</f>
        <v>3501804</v>
      </c>
      <c r="L28" s="29">
        <f t="shared" ref="L28:L59" si="2">K28^$L$26</f>
        <v>776001.66130424722</v>
      </c>
      <c r="N28" s="14">
        <v>0</v>
      </c>
      <c r="O28" s="30">
        <f>N28+(1-$O$26)*0</f>
        <v>0</v>
      </c>
      <c r="P28" s="29">
        <f t="shared" ref="P28:P59" si="3">O28^$P$26</f>
        <v>0</v>
      </c>
    </row>
    <row r="29" spans="1:16">
      <c r="A29" s="12">
        <v>43627</v>
      </c>
      <c r="B29" s="14">
        <v>0</v>
      </c>
      <c r="C29" s="30">
        <f t="shared" ref="C29:C60" si="4">B29+(1-$C$26)*C28</f>
        <v>0</v>
      </c>
      <c r="D29" s="29">
        <f t="shared" si="0"/>
        <v>0</v>
      </c>
      <c r="F29" s="14">
        <v>1914.0000000000005</v>
      </c>
      <c r="G29" s="30">
        <f t="shared" ref="G29:G60" si="5">F29+(1-$G$26)*G28</f>
        <v>2109.1000000000004</v>
      </c>
      <c r="H29" s="29">
        <f t="shared" si="1"/>
        <v>9.9364019527781462</v>
      </c>
      <c r="J29" s="14">
        <v>2896152</v>
      </c>
      <c r="K29" s="30">
        <f t="shared" ref="K29:K60" si="6">J29+(1-$K$26)*K28</f>
        <v>4647054</v>
      </c>
      <c r="L29" s="29">
        <f t="shared" si="2"/>
        <v>1001059.6286057155</v>
      </c>
      <c r="N29" s="14">
        <v>697.99999999999989</v>
      </c>
      <c r="O29" s="30">
        <f t="shared" ref="O29:O60" si="7">N29+(1-$O$26)*O28</f>
        <v>697.99999999999989</v>
      </c>
      <c r="P29" s="29">
        <f t="shared" si="3"/>
        <v>13.725942304506873</v>
      </c>
    </row>
    <row r="30" spans="1:16">
      <c r="A30" s="12">
        <v>43634</v>
      </c>
      <c r="B30" s="14">
        <v>274.28571428571433</v>
      </c>
      <c r="C30" s="30">
        <f t="shared" si="4"/>
        <v>274.28571428571433</v>
      </c>
      <c r="D30" s="29">
        <f t="shared" si="0"/>
        <v>9.4467250547305799</v>
      </c>
      <c r="F30" s="14">
        <v>4801.0000000000009</v>
      </c>
      <c r="G30" s="30">
        <f t="shared" si="5"/>
        <v>5011.9100000000008</v>
      </c>
      <c r="H30" s="29">
        <f t="shared" si="1"/>
        <v>12.882524560060677</v>
      </c>
      <c r="J30" s="14">
        <v>2214402.9999999995</v>
      </c>
      <c r="K30" s="30">
        <f t="shared" si="6"/>
        <v>4537930</v>
      </c>
      <c r="L30" s="29">
        <f t="shared" si="2"/>
        <v>979878.01363361208</v>
      </c>
      <c r="N30" s="14">
        <v>353.00000000000006</v>
      </c>
      <c r="O30" s="30">
        <f t="shared" si="7"/>
        <v>702</v>
      </c>
      <c r="P30" s="29">
        <f t="shared" si="3"/>
        <v>13.757351855340108</v>
      </c>
    </row>
    <row r="31" spans="1:16">
      <c r="A31" s="12">
        <v>43641</v>
      </c>
      <c r="B31" s="14">
        <v>1919.9999999999998</v>
      </c>
      <c r="C31" s="30">
        <f t="shared" si="4"/>
        <v>2057.1428571428569</v>
      </c>
      <c r="D31" s="29">
        <f t="shared" si="0"/>
        <v>21.149776426884078</v>
      </c>
      <c r="F31" s="14">
        <v>5925</v>
      </c>
      <c r="G31" s="30">
        <f t="shared" si="5"/>
        <v>6426.1909999999998</v>
      </c>
      <c r="H31" s="29">
        <f t="shared" si="1"/>
        <v>13.879892063871917</v>
      </c>
      <c r="J31" s="14">
        <v>2567240.9999999995</v>
      </c>
      <c r="K31" s="30">
        <f t="shared" si="6"/>
        <v>4836206</v>
      </c>
      <c r="L31" s="29">
        <f t="shared" si="2"/>
        <v>1037658.1760374587</v>
      </c>
      <c r="N31" s="14">
        <v>58</v>
      </c>
      <c r="O31" s="30">
        <f t="shared" si="7"/>
        <v>409</v>
      </c>
      <c r="P31" s="29">
        <f t="shared" si="3"/>
        <v>11.083816399675891</v>
      </c>
    </row>
    <row r="32" spans="1:16">
      <c r="A32" s="12">
        <v>43648</v>
      </c>
      <c r="B32" s="14">
        <v>1919.9999999999998</v>
      </c>
      <c r="C32" s="30">
        <f t="shared" si="4"/>
        <v>2948.5714285714284</v>
      </c>
      <c r="D32" s="29">
        <f t="shared" si="0"/>
        <v>24.425567406356027</v>
      </c>
      <c r="F32" s="14">
        <v>13061</v>
      </c>
      <c r="G32" s="30">
        <f t="shared" si="5"/>
        <v>13703.6191</v>
      </c>
      <c r="H32" s="29">
        <f t="shared" si="1"/>
        <v>17.420097587455022</v>
      </c>
      <c r="J32" s="14">
        <v>3721506.9999999995</v>
      </c>
      <c r="K32" s="30">
        <f t="shared" si="6"/>
        <v>6139610</v>
      </c>
      <c r="L32" s="29">
        <f t="shared" si="2"/>
        <v>1286253.9051139287</v>
      </c>
      <c r="N32" s="14">
        <v>88</v>
      </c>
      <c r="O32" s="30">
        <f t="shared" si="7"/>
        <v>292.5</v>
      </c>
      <c r="P32" s="29">
        <f t="shared" si="3"/>
        <v>9.6928244725866453</v>
      </c>
    </row>
    <row r="33" spans="1:16">
      <c r="A33" s="12">
        <v>43655</v>
      </c>
      <c r="B33" s="14">
        <v>1919.9999999999998</v>
      </c>
      <c r="C33" s="30">
        <f t="shared" si="4"/>
        <v>3394.2857142857138</v>
      </c>
      <c r="D33" s="29">
        <f t="shared" si="0"/>
        <v>25.840407522083574</v>
      </c>
      <c r="F33" s="14">
        <v>11349.999999999998</v>
      </c>
      <c r="G33" s="30">
        <f t="shared" si="5"/>
        <v>12720.361909999998</v>
      </c>
      <c r="H33" s="29">
        <f t="shared" si="1"/>
        <v>17.035302126020273</v>
      </c>
      <c r="J33" s="14">
        <v>2962649.0000000005</v>
      </c>
      <c r="K33" s="30">
        <f t="shared" si="6"/>
        <v>6032454</v>
      </c>
      <c r="L33" s="29">
        <f t="shared" si="2"/>
        <v>1266031.8077562959</v>
      </c>
      <c r="N33" s="14">
        <v>23.999999999999996</v>
      </c>
      <c r="O33" s="30">
        <f t="shared" si="7"/>
        <v>170.25</v>
      </c>
      <c r="P33" s="29">
        <f t="shared" si="3"/>
        <v>7.8061132600538983</v>
      </c>
    </row>
    <row r="34" spans="1:16">
      <c r="A34" s="12">
        <v>43662</v>
      </c>
      <c r="B34" s="14">
        <v>1645.7142857142856</v>
      </c>
      <c r="C34" s="30">
        <f t="shared" si="4"/>
        <v>3342.8571428571422</v>
      </c>
      <c r="D34" s="29">
        <f t="shared" si="0"/>
        <v>25.683081325033232</v>
      </c>
      <c r="F34" s="14">
        <v>10644.000000000002</v>
      </c>
      <c r="G34" s="30">
        <f t="shared" si="5"/>
        <v>11916.036191000001</v>
      </c>
      <c r="H34" s="29">
        <f t="shared" si="1"/>
        <v>16.704733214809572</v>
      </c>
      <c r="J34" s="14">
        <v>0</v>
      </c>
      <c r="K34" s="30">
        <f t="shared" si="6"/>
        <v>3016227</v>
      </c>
      <c r="L34" s="29">
        <f t="shared" si="2"/>
        <v>678449.6471400233</v>
      </c>
      <c r="N34" s="14">
        <v>0</v>
      </c>
      <c r="O34" s="30">
        <f t="shared" si="7"/>
        <v>85.125</v>
      </c>
      <c r="P34" s="29">
        <f t="shared" si="3"/>
        <v>5.9159275941600917</v>
      </c>
    </row>
    <row r="35" spans="1:16">
      <c r="A35" s="12">
        <v>43669</v>
      </c>
      <c r="B35" s="14">
        <v>0</v>
      </c>
      <c r="C35" s="30">
        <f t="shared" si="4"/>
        <v>1671.4285714285711</v>
      </c>
      <c r="D35" s="29">
        <f t="shared" si="0"/>
        <v>19.464135921693337</v>
      </c>
      <c r="F35" s="14">
        <v>28236.999999999996</v>
      </c>
      <c r="G35" s="30">
        <f t="shared" si="5"/>
        <v>29428.603619099995</v>
      </c>
      <c r="H35" s="29">
        <f t="shared" si="1"/>
        <v>21.909420798472464</v>
      </c>
      <c r="J35" s="14">
        <v>0</v>
      </c>
      <c r="K35" s="30">
        <f t="shared" si="6"/>
        <v>1508113.5</v>
      </c>
      <c r="L35" s="29">
        <f t="shared" si="2"/>
        <v>363572.16373589484</v>
      </c>
      <c r="N35" s="14">
        <v>0</v>
      </c>
      <c r="O35" s="30">
        <f t="shared" si="7"/>
        <v>42.5625</v>
      </c>
      <c r="P35" s="29">
        <f t="shared" si="3"/>
        <v>4.4834347303722266</v>
      </c>
    </row>
    <row r="36" spans="1:16">
      <c r="A36" s="12">
        <v>43676</v>
      </c>
      <c r="B36" s="14">
        <v>0</v>
      </c>
      <c r="C36" s="30">
        <f t="shared" si="4"/>
        <v>835.71428571428555</v>
      </c>
      <c r="D36" s="29">
        <f t="shared" si="0"/>
        <v>14.751056634660364</v>
      </c>
      <c r="F36" s="14">
        <v>9541</v>
      </c>
      <c r="G36" s="30">
        <f t="shared" si="5"/>
        <v>12483.860361909999</v>
      </c>
      <c r="H36" s="29">
        <f t="shared" si="1"/>
        <v>16.939659275064894</v>
      </c>
      <c r="J36" s="14">
        <v>5248826</v>
      </c>
      <c r="K36" s="30">
        <f t="shared" si="6"/>
        <v>6002882.75</v>
      </c>
      <c r="L36" s="29">
        <f t="shared" si="2"/>
        <v>1260444.9268297798</v>
      </c>
      <c r="N36" s="14">
        <v>0</v>
      </c>
      <c r="O36" s="30">
        <f t="shared" si="7"/>
        <v>21.28125</v>
      </c>
      <c r="P36" s="29">
        <f t="shared" si="3"/>
        <v>3.3978081478466322</v>
      </c>
    </row>
    <row r="37" spans="1:16">
      <c r="A37" s="12">
        <v>43683</v>
      </c>
      <c r="B37" s="14">
        <v>0</v>
      </c>
      <c r="C37" s="30">
        <f t="shared" si="4"/>
        <v>417.85714285714278</v>
      </c>
      <c r="D37" s="29">
        <f t="shared" si="0"/>
        <v>11.179210457343917</v>
      </c>
      <c r="F37" s="14">
        <v>6426</v>
      </c>
      <c r="G37" s="30">
        <f t="shared" si="5"/>
        <v>7674.3860361909992</v>
      </c>
      <c r="H37" s="29">
        <f t="shared" si="1"/>
        <v>14.639056682347572</v>
      </c>
      <c r="J37" s="14">
        <v>3581767.0000000005</v>
      </c>
      <c r="K37" s="30">
        <f t="shared" si="6"/>
        <v>6583208.375</v>
      </c>
      <c r="L37" s="29">
        <f t="shared" si="2"/>
        <v>1369600.2973892663</v>
      </c>
      <c r="N37" s="14">
        <v>0</v>
      </c>
      <c r="O37" s="30">
        <f t="shared" si="7"/>
        <v>10.640625</v>
      </c>
      <c r="P37" s="29">
        <f t="shared" si="3"/>
        <v>2.575057049757576</v>
      </c>
    </row>
    <row r="38" spans="1:16">
      <c r="A38" s="12">
        <v>43690</v>
      </c>
      <c r="B38" s="14">
        <v>0</v>
      </c>
      <c r="C38" s="30">
        <f t="shared" si="4"/>
        <v>208.92857142857139</v>
      </c>
      <c r="D38" s="29">
        <f t="shared" si="0"/>
        <v>8.4722572453512299</v>
      </c>
      <c r="F38" s="14">
        <v>6365.0000000000009</v>
      </c>
      <c r="G38" s="30">
        <f t="shared" si="5"/>
        <v>7132.4386036191008</v>
      </c>
      <c r="H38" s="29">
        <f t="shared" si="1"/>
        <v>14.320936286387223</v>
      </c>
      <c r="J38" s="14">
        <v>3321122</v>
      </c>
      <c r="K38" s="30">
        <f t="shared" si="6"/>
        <v>6612726.1875</v>
      </c>
      <c r="L38" s="29">
        <f t="shared" si="2"/>
        <v>1375125.9770401467</v>
      </c>
      <c r="N38" s="14">
        <v>0</v>
      </c>
      <c r="O38" s="30">
        <f t="shared" si="7"/>
        <v>5.3203125</v>
      </c>
      <c r="P38" s="29">
        <f t="shared" si="3"/>
        <v>1.9515283150134741</v>
      </c>
    </row>
    <row r="39" spans="1:16">
      <c r="A39" s="12">
        <v>43697</v>
      </c>
      <c r="B39" s="14">
        <v>0</v>
      </c>
      <c r="C39" s="30">
        <f t="shared" si="4"/>
        <v>104.46428571428569</v>
      </c>
      <c r="D39" s="29">
        <f t="shared" si="0"/>
        <v>6.4207703312583053</v>
      </c>
      <c r="F39" s="14">
        <v>6050.0000000000009</v>
      </c>
      <c r="G39" s="30">
        <f t="shared" si="5"/>
        <v>6763.2438603619112</v>
      </c>
      <c r="H39" s="29">
        <f t="shared" si="1"/>
        <v>14.094397450448037</v>
      </c>
      <c r="J39" s="14">
        <v>1987648</v>
      </c>
      <c r="K39" s="30">
        <f t="shared" si="6"/>
        <v>5294011.09375</v>
      </c>
      <c r="L39" s="29">
        <f t="shared" si="2"/>
        <v>1125657.7411448343</v>
      </c>
      <c r="N39" s="14">
        <v>0</v>
      </c>
      <c r="O39" s="30">
        <f t="shared" si="7"/>
        <v>2.66015625</v>
      </c>
      <c r="P39" s="29">
        <f t="shared" si="3"/>
        <v>1.4789818985400227</v>
      </c>
    </row>
    <row r="40" spans="1:16">
      <c r="A40" s="12">
        <v>43704</v>
      </c>
      <c r="B40" s="14">
        <v>0</v>
      </c>
      <c r="C40" s="30">
        <f t="shared" si="4"/>
        <v>52.232142857142847</v>
      </c>
      <c r="D40" s="29">
        <f t="shared" si="0"/>
        <v>4.8660339804233335</v>
      </c>
      <c r="F40" s="14">
        <v>5548</v>
      </c>
      <c r="G40" s="30">
        <f t="shared" si="5"/>
        <v>6224.3243860361908</v>
      </c>
      <c r="H40" s="29">
        <f t="shared" si="1"/>
        <v>13.747624628855025</v>
      </c>
      <c r="J40" s="14">
        <v>1160709.0000000002</v>
      </c>
      <c r="K40" s="30">
        <f t="shared" si="6"/>
        <v>3807714.546875</v>
      </c>
      <c r="L40" s="29">
        <f t="shared" si="2"/>
        <v>836754.28460173903</v>
      </c>
      <c r="N40" s="14">
        <v>0</v>
      </c>
      <c r="O40" s="30">
        <f t="shared" si="7"/>
        <v>1.330078125</v>
      </c>
      <c r="P40" s="29">
        <f t="shared" si="3"/>
        <v>1.1208586825930567</v>
      </c>
    </row>
    <row r="41" spans="1:16">
      <c r="A41" s="12">
        <v>43711</v>
      </c>
      <c r="B41" s="14">
        <v>0</v>
      </c>
      <c r="C41" s="30">
        <f t="shared" si="4"/>
        <v>26.116071428571423</v>
      </c>
      <c r="D41" s="29">
        <f t="shared" si="0"/>
        <v>3.6877641586650913</v>
      </c>
      <c r="F41" s="14">
        <v>4865</v>
      </c>
      <c r="G41" s="30">
        <f t="shared" si="5"/>
        <v>5487.4324386036187</v>
      </c>
      <c r="H41" s="29">
        <f t="shared" si="1"/>
        <v>13.237645781461756</v>
      </c>
      <c r="J41" s="14">
        <v>2176438</v>
      </c>
      <c r="K41" s="30">
        <f t="shared" si="6"/>
        <v>4080295.2734375</v>
      </c>
      <c r="L41" s="29">
        <f t="shared" si="2"/>
        <v>890476.43903541437</v>
      </c>
      <c r="N41" s="14">
        <v>0</v>
      </c>
      <c r="O41" s="30">
        <f t="shared" si="7"/>
        <v>0.6650390625</v>
      </c>
      <c r="P41" s="29">
        <f t="shared" si="3"/>
        <v>0.84945203696165794</v>
      </c>
    </row>
    <row r="42" spans="1:16">
      <c r="A42" s="12">
        <v>43718</v>
      </c>
      <c r="B42" s="14">
        <v>0</v>
      </c>
      <c r="C42" s="30">
        <f t="shared" si="4"/>
        <v>13.058035714285712</v>
      </c>
      <c r="D42" s="29">
        <f t="shared" si="0"/>
        <v>2.7948026143359792</v>
      </c>
      <c r="F42" s="14">
        <v>5663.9999999999991</v>
      </c>
      <c r="G42" s="30">
        <f t="shared" si="5"/>
        <v>6212.743243860361</v>
      </c>
      <c r="H42" s="29">
        <f t="shared" si="1"/>
        <v>13.739945868349778</v>
      </c>
      <c r="J42" s="14">
        <v>1712532.9999999998</v>
      </c>
      <c r="K42" s="30">
        <f t="shared" si="6"/>
        <v>3752680.63671875</v>
      </c>
      <c r="L42" s="29">
        <f t="shared" si="2"/>
        <v>825861.92798526655</v>
      </c>
      <c r="N42" s="14">
        <v>0</v>
      </c>
      <c r="O42" s="30">
        <f t="shared" si="7"/>
        <v>0.33251953125</v>
      </c>
      <c r="P42" s="29">
        <f t="shared" si="3"/>
        <v>0.643764262439394</v>
      </c>
    </row>
    <row r="43" spans="1:16">
      <c r="A43" s="12">
        <v>43725</v>
      </c>
      <c r="B43" s="14">
        <v>0</v>
      </c>
      <c r="C43" s="30">
        <f t="shared" si="4"/>
        <v>6.5290178571428559</v>
      </c>
      <c r="D43" s="29">
        <f t="shared" si="0"/>
        <v>2.118064311337807</v>
      </c>
      <c r="F43" s="14">
        <v>5275.9999999999991</v>
      </c>
      <c r="G43" s="30">
        <f t="shared" si="5"/>
        <v>5897.274324386035</v>
      </c>
      <c r="H43" s="29">
        <f t="shared" si="1"/>
        <v>13.526810287350221</v>
      </c>
      <c r="J43" s="14">
        <v>1424444</v>
      </c>
      <c r="K43" s="30">
        <f t="shared" si="6"/>
        <v>3300784.318359375</v>
      </c>
      <c r="L43" s="29">
        <f t="shared" si="2"/>
        <v>735792.62859512225</v>
      </c>
      <c r="N43" s="14">
        <v>0</v>
      </c>
      <c r="O43" s="30">
        <f t="shared" si="7"/>
        <v>0.166259765625</v>
      </c>
      <c r="P43" s="29">
        <f t="shared" si="3"/>
        <v>0.48788207875336848</v>
      </c>
    </row>
    <row r="44" spans="1:16">
      <c r="A44" s="12">
        <v>43732</v>
      </c>
      <c r="B44" s="14">
        <v>0</v>
      </c>
      <c r="C44" s="30">
        <f t="shared" si="4"/>
        <v>3.2645089285714279</v>
      </c>
      <c r="D44" s="29">
        <f t="shared" si="0"/>
        <v>1.6051925828145761</v>
      </c>
      <c r="F44" s="14">
        <v>4878.0000000000009</v>
      </c>
      <c r="G44" s="30">
        <f t="shared" si="5"/>
        <v>5467.7274324386044</v>
      </c>
      <c r="H44" s="29">
        <f t="shared" si="1"/>
        <v>13.223367169159413</v>
      </c>
      <c r="J44" s="14">
        <v>1186353</v>
      </c>
      <c r="K44" s="30">
        <f t="shared" si="6"/>
        <v>2836745.1591796875</v>
      </c>
      <c r="L44" s="29">
        <f t="shared" si="2"/>
        <v>642004.82226898009</v>
      </c>
      <c r="N44" s="14">
        <v>0</v>
      </c>
      <c r="O44" s="30">
        <f t="shared" si="7"/>
        <v>8.31298828125E-2</v>
      </c>
      <c r="P44" s="29">
        <f t="shared" si="3"/>
        <v>0.36974547463500568</v>
      </c>
    </row>
    <row r="45" spans="1:16">
      <c r="A45" s="12">
        <v>43739</v>
      </c>
      <c r="B45" s="14">
        <v>0</v>
      </c>
      <c r="C45" s="30">
        <f t="shared" si="4"/>
        <v>1.632254464285714</v>
      </c>
      <c r="D45" s="29">
        <f t="shared" si="0"/>
        <v>1.2165084951058334</v>
      </c>
      <c r="F45" s="14">
        <v>5210.0000000000009</v>
      </c>
      <c r="G45" s="30">
        <f t="shared" si="5"/>
        <v>5756.7727432438614</v>
      </c>
      <c r="H45" s="29">
        <f t="shared" si="1"/>
        <v>13.429310819314466</v>
      </c>
      <c r="J45" s="14">
        <v>1898427.9999999995</v>
      </c>
      <c r="K45" s="30">
        <f t="shared" si="6"/>
        <v>3316800.5795898433</v>
      </c>
      <c r="L45" s="29">
        <f t="shared" si="2"/>
        <v>739005.08133435692</v>
      </c>
      <c r="N45" s="14">
        <v>0</v>
      </c>
      <c r="O45" s="30">
        <f t="shared" si="7"/>
        <v>4.156494140625E-2</v>
      </c>
      <c r="P45" s="29">
        <f t="shared" si="3"/>
        <v>0.28021467064826411</v>
      </c>
    </row>
    <row r="46" spans="1:16">
      <c r="A46" s="12">
        <v>43746</v>
      </c>
      <c r="B46" s="14">
        <v>0</v>
      </c>
      <c r="C46" s="30">
        <f t="shared" si="4"/>
        <v>0.81612723214285698</v>
      </c>
      <c r="D46" s="29">
        <f t="shared" si="0"/>
        <v>0.92194103966627261</v>
      </c>
      <c r="F46" s="14">
        <v>4918.9999999999991</v>
      </c>
      <c r="G46" s="30">
        <f t="shared" si="5"/>
        <v>5494.6772743243855</v>
      </c>
      <c r="H46" s="29">
        <f t="shared" si="1"/>
        <v>13.242886499407051</v>
      </c>
      <c r="J46" s="14">
        <v>1877373</v>
      </c>
      <c r="K46" s="30">
        <f t="shared" si="6"/>
        <v>3535773.2897949219</v>
      </c>
      <c r="L46" s="29">
        <f t="shared" si="2"/>
        <v>782773.23865657917</v>
      </c>
      <c r="N46" s="14">
        <v>0</v>
      </c>
      <c r="O46" s="30">
        <f t="shared" si="7"/>
        <v>2.0782470703125E-2</v>
      </c>
      <c r="P46" s="29">
        <f t="shared" si="3"/>
        <v>0.21236300924041449</v>
      </c>
    </row>
    <row r="47" spans="1:16">
      <c r="A47" s="12">
        <v>43753</v>
      </c>
      <c r="B47" s="14">
        <v>0</v>
      </c>
      <c r="C47" s="30">
        <f t="shared" si="4"/>
        <v>0.40806361607142849</v>
      </c>
      <c r="D47" s="29">
        <f t="shared" si="0"/>
        <v>0.69870065358399469</v>
      </c>
      <c r="F47" s="14">
        <v>4773.0000000000009</v>
      </c>
      <c r="G47" s="30">
        <f t="shared" si="5"/>
        <v>5322.4677274324395</v>
      </c>
      <c r="H47" s="29">
        <f t="shared" si="1"/>
        <v>13.116981651493399</v>
      </c>
      <c r="J47" s="14">
        <v>2168073</v>
      </c>
      <c r="K47" s="30">
        <f t="shared" si="6"/>
        <v>3935959.6448974609</v>
      </c>
      <c r="L47" s="29">
        <f t="shared" si="2"/>
        <v>862076.03710388008</v>
      </c>
      <c r="N47" s="14">
        <v>0</v>
      </c>
      <c r="O47" s="30">
        <f t="shared" si="7"/>
        <v>1.03912353515625E-2</v>
      </c>
      <c r="P47" s="29">
        <f t="shared" si="3"/>
        <v>0.16094106560984847</v>
      </c>
    </row>
    <row r="48" spans="1:16">
      <c r="A48" s="12">
        <v>43760</v>
      </c>
      <c r="B48" s="14">
        <v>0</v>
      </c>
      <c r="C48" s="30">
        <f t="shared" si="4"/>
        <v>0.20403180803571425</v>
      </c>
      <c r="D48" s="29">
        <f t="shared" si="0"/>
        <v>0.52951607783445176</v>
      </c>
      <c r="F48" s="14">
        <v>5191.9999999999991</v>
      </c>
      <c r="G48" s="30">
        <f t="shared" si="5"/>
        <v>5724.2467727432431</v>
      </c>
      <c r="H48" s="29">
        <f t="shared" si="1"/>
        <v>13.406502835917191</v>
      </c>
      <c r="J48" s="14">
        <v>2889250</v>
      </c>
      <c r="K48" s="30">
        <f t="shared" si="6"/>
        <v>4857229.8224487305</v>
      </c>
      <c r="L48" s="29">
        <f t="shared" si="2"/>
        <v>1041717.0863279407</v>
      </c>
      <c r="N48" s="14">
        <v>0</v>
      </c>
      <c r="O48" s="30">
        <f t="shared" si="7"/>
        <v>5.19561767578125E-3</v>
      </c>
      <c r="P48" s="29">
        <f t="shared" si="3"/>
        <v>0.12197051968834215</v>
      </c>
    </row>
    <row r="49" spans="1:16">
      <c r="A49" s="12">
        <v>43767</v>
      </c>
      <c r="B49" s="14">
        <v>0</v>
      </c>
      <c r="C49" s="30">
        <f t="shared" si="4"/>
        <v>0.10201590401785712</v>
      </c>
      <c r="D49" s="29">
        <f t="shared" si="0"/>
        <v>0.40129814570364392</v>
      </c>
      <c r="F49" s="14">
        <v>5037.9999999999991</v>
      </c>
      <c r="G49" s="30">
        <f t="shared" si="5"/>
        <v>5610.4246772743236</v>
      </c>
      <c r="H49" s="29">
        <f t="shared" si="1"/>
        <v>13.325966612679194</v>
      </c>
      <c r="J49" s="14">
        <v>3032714</v>
      </c>
      <c r="K49" s="30">
        <f t="shared" si="6"/>
        <v>5461328.9112243652</v>
      </c>
      <c r="L49" s="29">
        <f t="shared" si="2"/>
        <v>1157626.6057704987</v>
      </c>
      <c r="N49" s="14">
        <v>0</v>
      </c>
      <c r="O49" s="30">
        <f t="shared" si="7"/>
        <v>2.597808837890625E-3</v>
      </c>
      <c r="P49" s="29">
        <f t="shared" si="3"/>
        <v>9.2436368658751433E-2</v>
      </c>
    </row>
    <row r="50" spans="1:16">
      <c r="A50" s="12">
        <v>43774</v>
      </c>
      <c r="B50" s="14">
        <v>0</v>
      </c>
      <c r="C50" s="30">
        <f t="shared" si="4"/>
        <v>5.1007952008928562E-2</v>
      </c>
      <c r="D50" s="29">
        <f t="shared" si="0"/>
        <v>0.30412712377645834</v>
      </c>
      <c r="F50" s="14">
        <v>3990.9999999999991</v>
      </c>
      <c r="G50" s="30">
        <f t="shared" si="5"/>
        <v>4552.0424677274314</v>
      </c>
      <c r="H50" s="29">
        <f t="shared" si="1"/>
        <v>12.515894437520362</v>
      </c>
      <c r="J50" s="14">
        <v>5838993</v>
      </c>
      <c r="K50" s="30">
        <f t="shared" si="6"/>
        <v>8569657.4556121826</v>
      </c>
      <c r="L50" s="29">
        <f t="shared" si="2"/>
        <v>1736469.3275599191</v>
      </c>
      <c r="N50" s="14">
        <v>0</v>
      </c>
      <c r="O50" s="30">
        <f t="shared" si="7"/>
        <v>1.2989044189453125E-3</v>
      </c>
      <c r="P50" s="29">
        <f t="shared" si="3"/>
        <v>7.0053667662066013E-2</v>
      </c>
    </row>
    <row r="51" spans="1:16">
      <c r="A51" s="12">
        <v>43781</v>
      </c>
      <c r="B51" s="14">
        <v>0</v>
      </c>
      <c r="C51" s="30">
        <f t="shared" si="4"/>
        <v>2.5503976004464281E-2</v>
      </c>
      <c r="D51" s="29">
        <f t="shared" si="0"/>
        <v>0.23048525991656818</v>
      </c>
      <c r="F51" s="14">
        <v>4245</v>
      </c>
      <c r="G51" s="30">
        <f t="shared" si="5"/>
        <v>4700.2042467727433</v>
      </c>
      <c r="H51" s="29">
        <f t="shared" si="1"/>
        <v>12.636739102700304</v>
      </c>
      <c r="J51" s="14">
        <v>2260317</v>
      </c>
      <c r="K51" s="30">
        <f t="shared" si="6"/>
        <v>6545145.7278060913</v>
      </c>
      <c r="L51" s="29">
        <f t="shared" si="2"/>
        <v>1362471.3807371529</v>
      </c>
      <c r="N51" s="14">
        <v>0</v>
      </c>
      <c r="O51" s="30">
        <f t="shared" si="7"/>
        <v>6.4945220947265625E-4</v>
      </c>
      <c r="P51" s="29">
        <f t="shared" si="3"/>
        <v>5.3090752310103601E-2</v>
      </c>
    </row>
    <row r="52" spans="1:16">
      <c r="A52" s="12">
        <v>43788</v>
      </c>
      <c r="B52" s="14">
        <v>0</v>
      </c>
      <c r="C52" s="30">
        <f t="shared" si="4"/>
        <v>1.275198800223214E-2</v>
      </c>
      <c r="D52" s="29">
        <f t="shared" si="0"/>
        <v>0.1746751633959987</v>
      </c>
      <c r="F52" s="14">
        <v>2586.0000000000005</v>
      </c>
      <c r="G52" s="30">
        <f t="shared" si="5"/>
        <v>3056.0204246772746</v>
      </c>
      <c r="H52" s="29">
        <f t="shared" si="1"/>
        <v>11.105723989344908</v>
      </c>
      <c r="J52" s="14">
        <v>1485845.0000000002</v>
      </c>
      <c r="K52" s="30">
        <f t="shared" si="6"/>
        <v>4758417.8639030457</v>
      </c>
      <c r="L52" s="29">
        <f t="shared" si="2"/>
        <v>1022624.7971779779</v>
      </c>
      <c r="N52" s="14">
        <v>0</v>
      </c>
      <c r="O52" s="30">
        <f t="shared" si="7"/>
        <v>3.2472610473632813E-4</v>
      </c>
      <c r="P52" s="29">
        <f t="shared" si="3"/>
        <v>4.0235266402462125E-2</v>
      </c>
    </row>
    <row r="53" spans="1:16">
      <c r="A53" s="12">
        <v>43795</v>
      </c>
      <c r="B53" s="14">
        <v>0</v>
      </c>
      <c r="C53" s="30">
        <f t="shared" si="4"/>
        <v>6.3759940011160702E-3</v>
      </c>
      <c r="D53" s="29">
        <f t="shared" si="0"/>
        <v>0.13237901945861294</v>
      </c>
      <c r="F53" s="14">
        <v>3846.9999999999995</v>
      </c>
      <c r="G53" s="30">
        <f t="shared" si="5"/>
        <v>4152.6020424677272</v>
      </c>
      <c r="H53" s="29">
        <f t="shared" si="1"/>
        <v>12.175760419578941</v>
      </c>
      <c r="J53" s="14">
        <v>507110</v>
      </c>
      <c r="K53" s="30">
        <f t="shared" si="6"/>
        <v>2886318.9319515228</v>
      </c>
      <c r="L53" s="29">
        <f t="shared" si="2"/>
        <v>652093.52248576924</v>
      </c>
      <c r="N53" s="14">
        <v>0</v>
      </c>
      <c r="O53" s="30">
        <f t="shared" si="7"/>
        <v>1.6236305236816406E-4</v>
      </c>
      <c r="P53" s="29">
        <f t="shared" si="3"/>
        <v>3.049262992208553E-2</v>
      </c>
    </row>
    <row r="54" spans="1:16">
      <c r="A54" s="12">
        <v>43802</v>
      </c>
      <c r="B54" s="14">
        <v>0</v>
      </c>
      <c r="C54" s="30">
        <f t="shared" si="4"/>
        <v>3.1879970005580351E-3</v>
      </c>
      <c r="D54" s="29">
        <f t="shared" si="0"/>
        <v>0.10032453642591099</v>
      </c>
      <c r="F54" s="14">
        <v>4893</v>
      </c>
      <c r="G54" s="30">
        <f t="shared" si="5"/>
        <v>5308.2602042467724</v>
      </c>
      <c r="H54" s="29">
        <f t="shared" si="1"/>
        <v>13.106467682873125</v>
      </c>
      <c r="J54" s="14">
        <v>1812434</v>
      </c>
      <c r="K54" s="30">
        <f t="shared" si="6"/>
        <v>3255593.4659757614</v>
      </c>
      <c r="L54" s="29">
        <f t="shared" si="2"/>
        <v>726720.06495473941</v>
      </c>
      <c r="N54" s="14">
        <v>0</v>
      </c>
      <c r="O54" s="30">
        <f t="shared" si="7"/>
        <v>8.1181526184082031E-5</v>
      </c>
      <c r="P54" s="29">
        <f t="shared" si="3"/>
        <v>2.3109092164687855E-2</v>
      </c>
    </row>
    <row r="55" spans="1:16">
      <c r="A55" s="12">
        <v>43809</v>
      </c>
      <c r="B55" s="14">
        <v>0</v>
      </c>
      <c r="C55" s="30">
        <f t="shared" si="4"/>
        <v>1.5939985002790175E-3</v>
      </c>
      <c r="D55" s="29">
        <f t="shared" si="0"/>
        <v>7.6031780944114585E-2</v>
      </c>
      <c r="F55" s="14">
        <v>5691</v>
      </c>
      <c r="G55" s="30">
        <f t="shared" si="5"/>
        <v>6221.8260204246772</v>
      </c>
      <c r="H55" s="29">
        <f t="shared" si="1"/>
        <v>13.745968959093208</v>
      </c>
      <c r="J55" s="14">
        <v>2513908</v>
      </c>
      <c r="K55" s="30">
        <f t="shared" si="6"/>
        <v>4141704.7329878807</v>
      </c>
      <c r="L55" s="29">
        <f t="shared" si="2"/>
        <v>902529.11501214141</v>
      </c>
      <c r="N55" s="14">
        <v>0</v>
      </c>
      <c r="O55" s="30">
        <f t="shared" si="7"/>
        <v>4.0590763092041016E-5</v>
      </c>
      <c r="P55" s="29">
        <f t="shared" si="3"/>
        <v>1.7513416915516514E-2</v>
      </c>
    </row>
    <row r="56" spans="1:16">
      <c r="A56" s="12">
        <v>43816</v>
      </c>
      <c r="B56" s="14">
        <v>0</v>
      </c>
      <c r="C56" s="30">
        <f t="shared" si="4"/>
        <v>7.9699925013950877E-4</v>
      </c>
      <c r="D56" s="29">
        <f t="shared" si="0"/>
        <v>5.7621314979142031E-2</v>
      </c>
      <c r="F56" s="14">
        <v>4603</v>
      </c>
      <c r="G56" s="30">
        <f t="shared" si="5"/>
        <v>5225.1826020424678</v>
      </c>
      <c r="H56" s="29">
        <f t="shared" si="1"/>
        <v>13.044590244798334</v>
      </c>
      <c r="J56" s="14">
        <v>2990266</v>
      </c>
      <c r="K56" s="30">
        <f t="shared" si="6"/>
        <v>5061118.3664939404</v>
      </c>
      <c r="L56" s="29">
        <f t="shared" si="2"/>
        <v>1080990.419656333</v>
      </c>
      <c r="N56" s="14">
        <v>0</v>
      </c>
      <c r="O56" s="30">
        <f t="shared" si="7"/>
        <v>2.0295381546020508E-5</v>
      </c>
      <c r="P56" s="29">
        <f t="shared" si="3"/>
        <v>1.3272688077525909E-2</v>
      </c>
    </row>
    <row r="57" spans="1:16">
      <c r="A57" s="12">
        <v>43823</v>
      </c>
      <c r="B57" s="14">
        <v>0</v>
      </c>
      <c r="C57" s="30">
        <f t="shared" si="4"/>
        <v>3.9849962506975439E-4</v>
      </c>
      <c r="D57" s="29">
        <f t="shared" si="0"/>
        <v>4.3668790848999661E-2</v>
      </c>
      <c r="F57" s="14">
        <v>3230.9999999999995</v>
      </c>
      <c r="G57" s="30">
        <f t="shared" si="5"/>
        <v>3753.518260204246</v>
      </c>
      <c r="H57" s="29">
        <f t="shared" si="1"/>
        <v>11.812220894413411</v>
      </c>
      <c r="J57" s="14">
        <v>3229179</v>
      </c>
      <c r="K57" s="30">
        <f t="shared" si="6"/>
        <v>5759738.1832469702</v>
      </c>
      <c r="L57" s="29">
        <f t="shared" si="2"/>
        <v>1214401.9843117099</v>
      </c>
      <c r="N57" s="14">
        <v>0</v>
      </c>
      <c r="O57" s="30">
        <f t="shared" si="7"/>
        <v>1.0147690773010254E-5</v>
      </c>
      <c r="P57" s="29">
        <f t="shared" si="3"/>
        <v>1.0058816600615533E-2</v>
      </c>
    </row>
    <row r="58" spans="1:16">
      <c r="A58" s="12">
        <v>43830</v>
      </c>
      <c r="B58" s="14">
        <v>0</v>
      </c>
      <c r="C58" s="30">
        <f t="shared" si="4"/>
        <v>1.9924981253487719E-4</v>
      </c>
      <c r="D58" s="29">
        <f t="shared" si="0"/>
        <v>3.3094754864653228E-2</v>
      </c>
      <c r="F58" s="14">
        <v>4023</v>
      </c>
      <c r="G58" s="30">
        <f t="shared" si="5"/>
        <v>4398.3518260204246</v>
      </c>
      <c r="H58" s="29">
        <f t="shared" si="1"/>
        <v>12.387594761824491</v>
      </c>
      <c r="J58" s="14">
        <v>4277266</v>
      </c>
      <c r="K58" s="30">
        <f t="shared" si="6"/>
        <v>7157135.0916234851</v>
      </c>
      <c r="L58" s="29">
        <f t="shared" si="2"/>
        <v>1476608.2589269113</v>
      </c>
      <c r="N58" s="14">
        <v>0</v>
      </c>
      <c r="O58" s="30">
        <f t="shared" si="7"/>
        <v>5.073845386505127E-6</v>
      </c>
      <c r="P58" s="29">
        <f t="shared" si="3"/>
        <v>7.6231574805213781E-3</v>
      </c>
    </row>
    <row r="59" spans="1:16">
      <c r="A59" s="12">
        <v>43837</v>
      </c>
      <c r="B59" s="14">
        <v>0</v>
      </c>
      <c r="C59" s="30">
        <f t="shared" si="4"/>
        <v>9.9624906267438597E-5</v>
      </c>
      <c r="D59" s="29">
        <f t="shared" si="0"/>
        <v>2.5081134106477745E-2</v>
      </c>
      <c r="F59" s="14">
        <v>3689</v>
      </c>
      <c r="G59" s="30">
        <f t="shared" si="5"/>
        <v>4128.8351826020426</v>
      </c>
      <c r="H59" s="29">
        <f t="shared" si="1"/>
        <v>12.154812506330236</v>
      </c>
      <c r="J59" s="14">
        <v>2712442</v>
      </c>
      <c r="K59" s="30">
        <f t="shared" si="6"/>
        <v>6291009.5458117425</v>
      </c>
      <c r="L59" s="29">
        <f t="shared" si="2"/>
        <v>1314765.5310791666</v>
      </c>
      <c r="N59" s="14">
        <v>0</v>
      </c>
      <c r="O59" s="30">
        <f t="shared" si="7"/>
        <v>2.5369226932525635E-6</v>
      </c>
      <c r="P59" s="29">
        <f t="shared" si="3"/>
        <v>5.7772730411719594E-3</v>
      </c>
    </row>
    <row r="60" spans="1:16">
      <c r="A60" s="12">
        <v>43844</v>
      </c>
      <c r="B60" s="14">
        <v>0</v>
      </c>
      <c r="C60" s="30">
        <f t="shared" si="4"/>
        <v>4.9812453133719298E-5</v>
      </c>
      <c r="D60" s="29">
        <f t="shared" ref="D60:D91" si="8">C60^$D$26</f>
        <v>1.9007945236028643E-2</v>
      </c>
      <c r="F60" s="14">
        <v>4375</v>
      </c>
      <c r="G60" s="30">
        <f t="shared" si="5"/>
        <v>4787.8835182602043</v>
      </c>
      <c r="H60" s="29">
        <f t="shared" ref="H60:H91" si="9">G60^$H$26</f>
        <v>12.707001255928935</v>
      </c>
      <c r="J60" s="14">
        <v>2754891</v>
      </c>
      <c r="K60" s="30">
        <f t="shared" si="6"/>
        <v>5900395.7729058713</v>
      </c>
      <c r="L60" s="29">
        <f t="shared" ref="L60:L91" si="10">K60^$L$26</f>
        <v>1241060.716063732</v>
      </c>
      <c r="N60" s="14">
        <v>0</v>
      </c>
      <c r="O60" s="30">
        <f t="shared" si="7"/>
        <v>1.2684613466262817E-6</v>
      </c>
      <c r="P60" s="29">
        <f t="shared" ref="P60:P91" si="11">O60^$P$26</f>
        <v>4.3783542288791241E-3</v>
      </c>
    </row>
    <row r="61" spans="1:16">
      <c r="A61" s="12">
        <v>43851</v>
      </c>
      <c r="B61" s="14">
        <v>0</v>
      </c>
      <c r="C61" s="30">
        <f t="shared" ref="C61:C92" si="12">B61+(1-$C$26)*C60</f>
        <v>2.4906226566859649E-5</v>
      </c>
      <c r="D61" s="29">
        <f t="shared" si="8"/>
        <v>1.4405328744785506E-2</v>
      </c>
      <c r="F61" s="14">
        <v>4060.9999999999991</v>
      </c>
      <c r="G61" s="30">
        <f t="shared" ref="G61:G92" si="13">F61+(1-$G$26)*G60</f>
        <v>4539.7883518260196</v>
      </c>
      <c r="H61" s="29">
        <f t="shared" si="9"/>
        <v>12.505777048487921</v>
      </c>
      <c r="J61" s="14">
        <v>2830076.0000000005</v>
      </c>
      <c r="K61" s="30">
        <f t="shared" ref="K61:K92" si="14">J61+(1-$K$26)*K60</f>
        <v>5780273.8864529356</v>
      </c>
      <c r="L61" s="29">
        <f t="shared" si="10"/>
        <v>1218298.1237102242</v>
      </c>
      <c r="N61" s="14">
        <v>0</v>
      </c>
      <c r="O61" s="30">
        <f t="shared" ref="O61:O92" si="15">N61+(1-$O$26)*O60</f>
        <v>6.3423067331314087E-7</v>
      </c>
      <c r="P61" s="29">
        <f t="shared" si="11"/>
        <v>3.3181720193814737E-3</v>
      </c>
    </row>
    <row r="62" spans="1:16">
      <c r="A62" s="12">
        <v>43858</v>
      </c>
      <c r="B62" s="14">
        <v>0</v>
      </c>
      <c r="C62" s="30">
        <f t="shared" si="12"/>
        <v>1.2453113283429825E-5</v>
      </c>
      <c r="D62" s="29">
        <f t="shared" si="8"/>
        <v>1.0917197712249914E-2</v>
      </c>
      <c r="F62" s="14">
        <v>3780</v>
      </c>
      <c r="G62" s="30">
        <f t="shared" si="13"/>
        <v>4233.9788351826019</v>
      </c>
      <c r="H62" s="29">
        <f t="shared" si="9"/>
        <v>12.246855814869548</v>
      </c>
      <c r="J62" s="14">
        <v>1427803.0000000002</v>
      </c>
      <c r="K62" s="30">
        <f t="shared" si="14"/>
        <v>4317939.9432264678</v>
      </c>
      <c r="L62" s="29">
        <f t="shared" si="10"/>
        <v>937020.16644399124</v>
      </c>
      <c r="N62" s="14">
        <v>0</v>
      </c>
      <c r="O62" s="30">
        <f t="shared" si="15"/>
        <v>3.1711533665657043E-7</v>
      </c>
      <c r="P62" s="29">
        <f t="shared" si="11"/>
        <v>2.5147041501538806E-3</v>
      </c>
    </row>
    <row r="63" spans="1:16">
      <c r="A63" s="12">
        <v>43865</v>
      </c>
      <c r="B63" s="14">
        <v>0</v>
      </c>
      <c r="C63" s="30">
        <f t="shared" si="12"/>
        <v>6.2265566417149123E-6</v>
      </c>
      <c r="D63" s="29">
        <f t="shared" si="8"/>
        <v>8.2736887161633053E-3</v>
      </c>
      <c r="F63" s="14">
        <v>4072</v>
      </c>
      <c r="G63" s="30">
        <f t="shared" si="13"/>
        <v>4495.3978835182597</v>
      </c>
      <c r="H63" s="29">
        <f t="shared" si="9"/>
        <v>12.468966008998342</v>
      </c>
      <c r="J63" s="14">
        <v>184496.99999999997</v>
      </c>
      <c r="K63" s="30">
        <f t="shared" si="14"/>
        <v>2343466.9716132339</v>
      </c>
      <c r="L63" s="29">
        <f t="shared" si="10"/>
        <v>540596.15610063076</v>
      </c>
      <c r="N63" s="14">
        <v>0</v>
      </c>
      <c r="O63" s="30">
        <f t="shared" si="15"/>
        <v>1.5855766832828522E-7</v>
      </c>
      <c r="P63" s="29">
        <f t="shared" si="11"/>
        <v>1.9057893701303441E-3</v>
      </c>
    </row>
    <row r="64" spans="1:16">
      <c r="A64" s="12">
        <v>43872</v>
      </c>
      <c r="B64" s="14">
        <v>0</v>
      </c>
      <c r="C64" s="30">
        <f t="shared" si="12"/>
        <v>3.1132783208574561E-6</v>
      </c>
      <c r="D64" s="29">
        <f t="shared" si="8"/>
        <v>6.2702835266194345E-3</v>
      </c>
      <c r="F64" s="14">
        <v>3321.9999999999995</v>
      </c>
      <c r="G64" s="30">
        <f t="shared" si="13"/>
        <v>3771.5397883518253</v>
      </c>
      <c r="H64" s="29">
        <f t="shared" si="9"/>
        <v>11.829206360247499</v>
      </c>
      <c r="J64" s="14">
        <v>2849328</v>
      </c>
      <c r="K64" s="30">
        <f t="shared" si="14"/>
        <v>4021061.485806617</v>
      </c>
      <c r="L64" s="29">
        <f t="shared" si="10"/>
        <v>878833.57936926023</v>
      </c>
      <c r="N64" s="14">
        <v>0</v>
      </c>
      <c r="O64" s="30">
        <f t="shared" si="15"/>
        <v>7.9278834164142609E-8</v>
      </c>
      <c r="P64" s="29">
        <f t="shared" si="11"/>
        <v>1.4443182602929909E-3</v>
      </c>
    </row>
    <row r="65" spans="1:16">
      <c r="A65" s="12">
        <v>43879</v>
      </c>
      <c r="B65" s="14">
        <v>0</v>
      </c>
      <c r="C65" s="30">
        <f t="shared" si="12"/>
        <v>1.5566391604287281E-6</v>
      </c>
      <c r="D65" s="29">
        <f t="shared" si="8"/>
        <v>4.7519863090071598E-3</v>
      </c>
      <c r="F65" s="14">
        <v>2308</v>
      </c>
      <c r="G65" s="30">
        <f t="shared" si="13"/>
        <v>2685.1539788351824</v>
      </c>
      <c r="H65" s="29">
        <f t="shared" si="9"/>
        <v>10.682939245577519</v>
      </c>
      <c r="J65" s="14">
        <v>2375082</v>
      </c>
      <c r="K65" s="30">
        <f t="shared" si="14"/>
        <v>4385612.7429033089</v>
      </c>
      <c r="L65" s="29">
        <f t="shared" si="10"/>
        <v>950226.74983695976</v>
      </c>
      <c r="N65" s="14">
        <v>0</v>
      </c>
      <c r="O65" s="30">
        <f t="shared" si="15"/>
        <v>3.9639417082071304E-8</v>
      </c>
      <c r="P65" s="29">
        <f t="shared" si="11"/>
        <v>1.0945885572197808E-3</v>
      </c>
    </row>
    <row r="66" spans="1:16">
      <c r="A66" s="12">
        <v>43886</v>
      </c>
      <c r="B66" s="14">
        <v>0</v>
      </c>
      <c r="C66" s="30">
        <f t="shared" si="12"/>
        <v>7.7831958021436404E-7</v>
      </c>
      <c r="D66" s="29">
        <f t="shared" si="8"/>
        <v>3.6013321861963756E-3</v>
      </c>
      <c r="F66" s="14">
        <v>3085.9999999999995</v>
      </c>
      <c r="G66" s="30">
        <f t="shared" si="13"/>
        <v>3354.5153978835178</v>
      </c>
      <c r="H66" s="29">
        <f t="shared" si="9"/>
        <v>11.420600421541247</v>
      </c>
      <c r="J66" s="14">
        <v>2305556.0000000005</v>
      </c>
      <c r="K66" s="30">
        <f t="shared" si="14"/>
        <v>4498362.3714516554</v>
      </c>
      <c r="L66" s="29">
        <f t="shared" si="10"/>
        <v>972185.17440594721</v>
      </c>
      <c r="N66" s="14">
        <v>0</v>
      </c>
      <c r="O66" s="30">
        <f t="shared" si="15"/>
        <v>1.9819708541035652E-8</v>
      </c>
      <c r="P66" s="29">
        <f t="shared" si="11"/>
        <v>8.2954300484536897E-4</v>
      </c>
    </row>
    <row r="67" spans="1:16">
      <c r="A67" s="12">
        <v>43893</v>
      </c>
      <c r="B67" s="14">
        <v>0</v>
      </c>
      <c r="C67" s="30">
        <f t="shared" si="12"/>
        <v>3.8915979010718202E-7</v>
      </c>
      <c r="D67" s="29">
        <f t="shared" si="8"/>
        <v>2.729299428062478E-3</v>
      </c>
      <c r="F67" s="14">
        <v>2338</v>
      </c>
      <c r="G67" s="30">
        <f t="shared" si="13"/>
        <v>2673.4515397883515</v>
      </c>
      <c r="H67" s="29">
        <f t="shared" si="9"/>
        <v>10.668950370260532</v>
      </c>
      <c r="J67" s="14">
        <v>2483877</v>
      </c>
      <c r="K67" s="30">
        <f t="shared" si="14"/>
        <v>4733058.1857258277</v>
      </c>
      <c r="L67" s="29">
        <f t="shared" si="10"/>
        <v>1017718.4765252307</v>
      </c>
      <c r="N67" s="14">
        <v>0</v>
      </c>
      <c r="O67" s="30">
        <f t="shared" si="15"/>
        <v>9.9098542705178261E-9</v>
      </c>
      <c r="P67" s="29">
        <f t="shared" si="11"/>
        <v>6.2867603753847005E-4</v>
      </c>
    </row>
    <row r="68" spans="1:16">
      <c r="A68" s="12">
        <v>43900</v>
      </c>
      <c r="B68" s="14">
        <v>0</v>
      </c>
      <c r="C68" s="30">
        <f t="shared" si="12"/>
        <v>1.9457989505359101E-7</v>
      </c>
      <c r="D68" s="29">
        <f t="shared" si="8"/>
        <v>2.0684221790408263E-3</v>
      </c>
      <c r="F68" s="14">
        <v>3162</v>
      </c>
      <c r="G68" s="30">
        <f t="shared" si="13"/>
        <v>3429.3451539788352</v>
      </c>
      <c r="H68" s="29">
        <f t="shared" si="9"/>
        <v>11.496439530842725</v>
      </c>
      <c r="J68" s="14">
        <v>2087615</v>
      </c>
      <c r="K68" s="30">
        <f t="shared" si="14"/>
        <v>4454144.0928629134</v>
      </c>
      <c r="L68" s="29">
        <f t="shared" si="10"/>
        <v>963580.1308986845</v>
      </c>
      <c r="N68" s="14">
        <v>0</v>
      </c>
      <c r="O68" s="30">
        <f t="shared" si="15"/>
        <v>4.954927135258913E-9</v>
      </c>
      <c r="P68" s="29">
        <f t="shared" si="11"/>
        <v>4.764473425325864E-4</v>
      </c>
    </row>
    <row r="69" spans="1:16">
      <c r="A69" s="12">
        <v>43907</v>
      </c>
      <c r="B69" s="14">
        <v>0</v>
      </c>
      <c r="C69" s="30">
        <f t="shared" si="12"/>
        <v>9.7289947526795505E-8</v>
      </c>
      <c r="D69" s="29">
        <f t="shared" si="8"/>
        <v>1.5675708816548584E-3</v>
      </c>
      <c r="F69" s="14">
        <v>3628</v>
      </c>
      <c r="G69" s="30">
        <f t="shared" si="13"/>
        <v>3970.9345153978834</v>
      </c>
      <c r="H69" s="29">
        <f t="shared" si="9"/>
        <v>12.013452001795578</v>
      </c>
      <c r="J69" s="14">
        <v>4839835</v>
      </c>
      <c r="K69" s="30">
        <f t="shared" si="14"/>
        <v>7066907.0464314567</v>
      </c>
      <c r="L69" s="29">
        <f t="shared" si="10"/>
        <v>1459843.9724080598</v>
      </c>
      <c r="N69" s="14">
        <v>0</v>
      </c>
      <c r="O69" s="30">
        <f t="shared" si="15"/>
        <v>2.4774635676294565E-9</v>
      </c>
      <c r="P69" s="29">
        <f t="shared" si="11"/>
        <v>3.6107956507324735E-4</v>
      </c>
    </row>
    <row r="70" spans="1:16">
      <c r="A70" s="12">
        <v>43914</v>
      </c>
      <c r="B70" s="14">
        <v>0</v>
      </c>
      <c r="C70" s="30">
        <f t="shared" si="12"/>
        <v>4.8644973763397752E-8</v>
      </c>
      <c r="D70" s="29">
        <f t="shared" si="8"/>
        <v>1.1879965772517908E-3</v>
      </c>
      <c r="F70" s="14">
        <v>4251</v>
      </c>
      <c r="G70" s="30">
        <f t="shared" si="13"/>
        <v>4648.0934515397885</v>
      </c>
      <c r="H70" s="29">
        <f t="shared" si="9"/>
        <v>12.594544213084671</v>
      </c>
      <c r="J70" s="14">
        <v>2020243.9999999998</v>
      </c>
      <c r="K70" s="30">
        <f t="shared" si="14"/>
        <v>5553697.5232157279</v>
      </c>
      <c r="L70" s="29">
        <f t="shared" si="10"/>
        <v>1175233.0612198715</v>
      </c>
      <c r="N70" s="14">
        <v>0</v>
      </c>
      <c r="O70" s="30">
        <f t="shared" si="15"/>
        <v>1.2387317838147283E-9</v>
      </c>
      <c r="P70" s="29">
        <f t="shared" si="11"/>
        <v>2.7364713930494563E-4</v>
      </c>
    </row>
    <row r="71" spans="1:16">
      <c r="A71" s="12">
        <v>43921</v>
      </c>
      <c r="B71" s="14">
        <v>0</v>
      </c>
      <c r="C71" s="30">
        <f t="shared" si="12"/>
        <v>2.4322486881698876E-8</v>
      </c>
      <c r="D71" s="29">
        <f t="shared" si="8"/>
        <v>9.003330465490938E-4</v>
      </c>
      <c r="F71" s="14">
        <v>5018.0000000000009</v>
      </c>
      <c r="G71" s="30">
        <f t="shared" si="13"/>
        <v>5482.8093451539798</v>
      </c>
      <c r="H71" s="29">
        <f t="shared" si="9"/>
        <v>13.234299028938231</v>
      </c>
      <c r="J71" s="14">
        <v>2269000</v>
      </c>
      <c r="K71" s="30">
        <f t="shared" si="14"/>
        <v>5045848.7616078639</v>
      </c>
      <c r="L71" s="29">
        <f t="shared" si="10"/>
        <v>1078054.7225732331</v>
      </c>
      <c r="N71" s="14">
        <v>0</v>
      </c>
      <c r="O71" s="30">
        <f t="shared" si="15"/>
        <v>6.1936589190736413E-10</v>
      </c>
      <c r="P71" s="29">
        <f t="shared" si="11"/>
        <v>2.0738575121134203E-4</v>
      </c>
    </row>
    <row r="72" spans="1:16">
      <c r="A72" s="12">
        <v>43928</v>
      </c>
      <c r="B72" s="14">
        <v>0</v>
      </c>
      <c r="C72" s="30">
        <f t="shared" si="12"/>
        <v>1.2161243440849438E-8</v>
      </c>
      <c r="D72" s="29">
        <f t="shared" si="8"/>
        <v>6.8232485701562003E-4</v>
      </c>
      <c r="F72" s="14">
        <v>5880.9999999999991</v>
      </c>
      <c r="G72" s="30">
        <f t="shared" si="13"/>
        <v>6429.2809345153973</v>
      </c>
      <c r="H72" s="29">
        <f t="shared" si="9"/>
        <v>13.88189390641692</v>
      </c>
      <c r="J72" s="14">
        <v>3658115</v>
      </c>
      <c r="K72" s="30">
        <f t="shared" si="14"/>
        <v>6181039.3808039315</v>
      </c>
      <c r="L72" s="29">
        <f t="shared" si="10"/>
        <v>1294062.8198633785</v>
      </c>
      <c r="N72" s="14">
        <v>0</v>
      </c>
      <c r="O72" s="30">
        <f t="shared" si="15"/>
        <v>3.0968294595368207E-10</v>
      </c>
      <c r="P72" s="29">
        <f t="shared" si="11"/>
        <v>1.5716900938461776E-4</v>
      </c>
    </row>
    <row r="73" spans="1:16">
      <c r="A73" s="12">
        <v>43935</v>
      </c>
      <c r="B73" s="14">
        <v>0</v>
      </c>
      <c r="C73" s="30">
        <f t="shared" si="12"/>
        <v>6.080621720424719E-9</v>
      </c>
      <c r="D73" s="29">
        <f t="shared" si="8"/>
        <v>5.1710554476020647E-4</v>
      </c>
      <c r="F73" s="14">
        <v>4452.9999999999991</v>
      </c>
      <c r="G73" s="30">
        <f t="shared" si="13"/>
        <v>5095.9280934515391</v>
      </c>
      <c r="H73" s="29">
        <f t="shared" si="9"/>
        <v>12.94693558821589</v>
      </c>
      <c r="J73" s="14">
        <v>2584769</v>
      </c>
      <c r="K73" s="30">
        <f t="shared" si="14"/>
        <v>5675288.6904019658</v>
      </c>
      <c r="L73" s="29">
        <f t="shared" si="10"/>
        <v>1198365.1268143905</v>
      </c>
      <c r="N73" s="14">
        <v>0</v>
      </c>
      <c r="O73" s="30">
        <f t="shared" si="15"/>
        <v>1.5484147297684103E-10</v>
      </c>
      <c r="P73" s="29">
        <f t="shared" si="11"/>
        <v>1.1911183563314646E-4</v>
      </c>
    </row>
    <row r="74" spans="1:16">
      <c r="A74" s="12">
        <v>43942</v>
      </c>
      <c r="B74" s="14">
        <v>0</v>
      </c>
      <c r="C74" s="30">
        <f t="shared" si="12"/>
        <v>3.0403108602123595E-9</v>
      </c>
      <c r="D74" s="29">
        <f t="shared" si="8"/>
        <v>3.9189272041371487E-4</v>
      </c>
      <c r="F74" s="14">
        <v>3526</v>
      </c>
      <c r="G74" s="30">
        <f t="shared" si="13"/>
        <v>4035.5928093451539</v>
      </c>
      <c r="H74" s="29">
        <f t="shared" si="9"/>
        <v>12.071804731577672</v>
      </c>
      <c r="J74" s="14">
        <v>2885498.0000000005</v>
      </c>
      <c r="K74" s="30">
        <f t="shared" si="14"/>
        <v>5723142.3452009838</v>
      </c>
      <c r="L74" s="29">
        <f t="shared" si="10"/>
        <v>1207455.3857477917</v>
      </c>
      <c r="N74" s="14">
        <v>0</v>
      </c>
      <c r="O74" s="30">
        <f t="shared" si="15"/>
        <v>7.7420736488420516E-11</v>
      </c>
      <c r="P74" s="29">
        <f t="shared" si="11"/>
        <v>9.0269891268311987E-5</v>
      </c>
    </row>
    <row r="75" spans="1:16">
      <c r="A75" s="12">
        <v>43949</v>
      </c>
      <c r="B75" s="14">
        <v>0</v>
      </c>
      <c r="C75" s="30">
        <f t="shared" si="12"/>
        <v>1.5201554301061798E-9</v>
      </c>
      <c r="D75" s="29">
        <f t="shared" si="8"/>
        <v>2.9699914431294738E-4</v>
      </c>
      <c r="F75" s="14">
        <v>3727.0000000000005</v>
      </c>
      <c r="G75" s="30">
        <f t="shared" si="13"/>
        <v>4130.5592809345162</v>
      </c>
      <c r="H75" s="29">
        <f t="shared" si="9"/>
        <v>12.156334947576678</v>
      </c>
      <c r="J75" s="14">
        <v>4164393.0000000005</v>
      </c>
      <c r="K75" s="30">
        <f t="shared" si="14"/>
        <v>7025964.1726004928</v>
      </c>
      <c r="L75" s="29">
        <f t="shared" si="10"/>
        <v>1452229.7781793599</v>
      </c>
      <c r="N75" s="14">
        <v>697.99999999999989</v>
      </c>
      <c r="O75" s="30">
        <f t="shared" si="15"/>
        <v>698.00000000003865</v>
      </c>
      <c r="P75" s="29">
        <f t="shared" si="11"/>
        <v>13.725942304507178</v>
      </c>
    </row>
    <row r="76" spans="1:16">
      <c r="A76" s="12">
        <v>43956</v>
      </c>
      <c r="B76" s="14">
        <v>0</v>
      </c>
      <c r="C76" s="30">
        <f t="shared" si="12"/>
        <v>7.6007771505308988E-10</v>
      </c>
      <c r="D76" s="29">
        <f t="shared" si="8"/>
        <v>2.250832616372734E-4</v>
      </c>
      <c r="F76" s="14">
        <v>2887.0000000000005</v>
      </c>
      <c r="G76" s="30">
        <f t="shared" si="13"/>
        <v>3300.0559280934522</v>
      </c>
      <c r="H76" s="29">
        <f t="shared" si="9"/>
        <v>11.364658501211105</v>
      </c>
      <c r="J76" s="14">
        <v>6262503.9999999991</v>
      </c>
      <c r="K76" s="30">
        <f t="shared" si="14"/>
        <v>9775486.0863002464</v>
      </c>
      <c r="L76" s="29">
        <f t="shared" si="10"/>
        <v>1954899.9059498825</v>
      </c>
      <c r="N76" s="14">
        <v>353.00000000000006</v>
      </c>
      <c r="O76" s="30">
        <f t="shared" si="15"/>
        <v>702.00000000001933</v>
      </c>
      <c r="P76" s="29">
        <f t="shared" si="11"/>
        <v>13.757351855340261</v>
      </c>
    </row>
    <row r="77" spans="1:16">
      <c r="A77" s="12">
        <v>43963</v>
      </c>
      <c r="B77" s="14">
        <v>0</v>
      </c>
      <c r="C77" s="30">
        <f t="shared" si="12"/>
        <v>3.8003885752654494E-10</v>
      </c>
      <c r="D77" s="29">
        <f t="shared" si="8"/>
        <v>1.7058121425390482E-4</v>
      </c>
      <c r="F77" s="14">
        <v>3346</v>
      </c>
      <c r="G77" s="30">
        <f t="shared" si="13"/>
        <v>3676.0055928093452</v>
      </c>
      <c r="H77" s="29">
        <f t="shared" si="9"/>
        <v>11.738506615240182</v>
      </c>
      <c r="J77" s="14">
        <v>7308242.9999999991</v>
      </c>
      <c r="K77" s="30">
        <f t="shared" si="14"/>
        <v>12195986.043150123</v>
      </c>
      <c r="L77" s="29">
        <f t="shared" si="10"/>
        <v>2385586.8206620212</v>
      </c>
      <c r="N77" s="14">
        <v>58</v>
      </c>
      <c r="O77" s="30">
        <f t="shared" si="15"/>
        <v>409.00000000000966</v>
      </c>
      <c r="P77" s="29">
        <f t="shared" si="11"/>
        <v>11.083816399675996</v>
      </c>
    </row>
    <row r="78" spans="1:16">
      <c r="A78" s="12">
        <v>43970</v>
      </c>
      <c r="B78" s="14">
        <v>578.57142857142844</v>
      </c>
      <c r="C78" s="30">
        <f t="shared" si="12"/>
        <v>578.57142857161841</v>
      </c>
      <c r="D78" s="29">
        <f t="shared" si="8"/>
        <v>12.733353419849157</v>
      </c>
      <c r="F78" s="14">
        <v>5022</v>
      </c>
      <c r="G78" s="30">
        <f t="shared" si="13"/>
        <v>5389.6005592809342</v>
      </c>
      <c r="H78" s="29">
        <f t="shared" si="9"/>
        <v>13.166397842761123</v>
      </c>
      <c r="J78" s="14">
        <v>3626676.0000000005</v>
      </c>
      <c r="K78" s="30">
        <f t="shared" si="14"/>
        <v>9724669.0215750616</v>
      </c>
      <c r="L78" s="29">
        <f t="shared" si="10"/>
        <v>1945751.3756164405</v>
      </c>
      <c r="N78" s="14">
        <v>88</v>
      </c>
      <c r="O78" s="30">
        <f t="shared" si="15"/>
        <v>292.50000000000483</v>
      </c>
      <c r="P78" s="29">
        <f t="shared" si="11"/>
        <v>9.6928244725867057</v>
      </c>
    </row>
    <row r="79" spans="1:16">
      <c r="A79" s="12">
        <v>43977</v>
      </c>
      <c r="B79" s="14">
        <v>3471.4285714285711</v>
      </c>
      <c r="C79" s="30">
        <f t="shared" si="12"/>
        <v>3760.7142857143804</v>
      </c>
      <c r="D79" s="29">
        <f t="shared" si="8"/>
        <v>26.922050585323955</v>
      </c>
      <c r="F79" s="14">
        <v>4709</v>
      </c>
      <c r="G79" s="30">
        <f t="shared" si="13"/>
        <v>5247.9600559280934</v>
      </c>
      <c r="H79" s="29">
        <f t="shared" si="9"/>
        <v>13.061623353644611</v>
      </c>
      <c r="J79" s="14">
        <v>4048603</v>
      </c>
      <c r="K79" s="30">
        <f t="shared" si="14"/>
        <v>8910937.5107875317</v>
      </c>
      <c r="L79" s="29">
        <f t="shared" si="10"/>
        <v>1798585.3776525399</v>
      </c>
      <c r="N79" s="14">
        <v>23.999999999999996</v>
      </c>
      <c r="O79" s="30">
        <f t="shared" si="15"/>
        <v>170.25000000000242</v>
      </c>
      <c r="P79" s="29">
        <f t="shared" si="11"/>
        <v>7.8061132600539427</v>
      </c>
    </row>
    <row r="80" spans="1:16">
      <c r="A80" s="12">
        <v>43984</v>
      </c>
      <c r="B80" s="14">
        <v>578.57142857142844</v>
      </c>
      <c r="C80" s="30">
        <f t="shared" si="12"/>
        <v>2458.9285714286189</v>
      </c>
      <c r="D80" s="29">
        <f t="shared" si="8"/>
        <v>22.714248109175248</v>
      </c>
      <c r="F80" s="14">
        <v>4305.9999999999991</v>
      </c>
      <c r="G80" s="30">
        <f t="shared" si="13"/>
        <v>4830.7960055928088</v>
      </c>
      <c r="H80" s="29">
        <f t="shared" si="9"/>
        <v>12.741061427850793</v>
      </c>
      <c r="J80" s="14">
        <v>6508157.9999999991</v>
      </c>
      <c r="K80" s="30">
        <f t="shared" si="14"/>
        <v>10963626.755393766</v>
      </c>
      <c r="L80" s="29">
        <f t="shared" si="10"/>
        <v>2167498.5610830085</v>
      </c>
      <c r="N80" s="14">
        <v>0</v>
      </c>
      <c r="O80" s="30">
        <f t="shared" si="15"/>
        <v>85.125000000001208</v>
      </c>
      <c r="P80" s="29">
        <f t="shared" si="11"/>
        <v>5.9159275941601264</v>
      </c>
    </row>
    <row r="81" spans="1:16">
      <c r="A81" s="12">
        <v>43991</v>
      </c>
      <c r="B81" s="14">
        <v>3471.4285714285711</v>
      </c>
      <c r="C81" s="30">
        <f t="shared" si="12"/>
        <v>4700.8928571428805</v>
      </c>
      <c r="D81" s="29">
        <f t="shared" si="8"/>
        <v>29.435549062775408</v>
      </c>
      <c r="F81" s="14">
        <v>4403</v>
      </c>
      <c r="G81" s="30">
        <f t="shared" si="13"/>
        <v>4886.0796005592811</v>
      </c>
      <c r="H81" s="29">
        <f t="shared" si="9"/>
        <v>12.784629933688644</v>
      </c>
      <c r="J81" s="14">
        <v>4564309</v>
      </c>
      <c r="K81" s="30">
        <f t="shared" si="14"/>
        <v>10046122.377696883</v>
      </c>
      <c r="L81" s="29">
        <f t="shared" si="10"/>
        <v>2003542.7699686948</v>
      </c>
      <c r="N81" s="14">
        <v>0</v>
      </c>
      <c r="O81" s="30">
        <f t="shared" si="15"/>
        <v>42.562500000000604</v>
      </c>
      <c r="P81" s="29">
        <f t="shared" si="11"/>
        <v>4.4834347303722515</v>
      </c>
    </row>
    <row r="82" spans="1:16">
      <c r="A82" s="12">
        <v>43998</v>
      </c>
      <c r="B82" s="14">
        <v>578.57142857142844</v>
      </c>
      <c r="C82" s="30">
        <f t="shared" si="12"/>
        <v>2929.0178571428687</v>
      </c>
      <c r="D82" s="29">
        <f t="shared" si="8"/>
        <v>24.360646390201062</v>
      </c>
      <c r="F82" s="14">
        <v>4457</v>
      </c>
      <c r="G82" s="30">
        <f t="shared" si="13"/>
        <v>4945.6079600559278</v>
      </c>
      <c r="H82" s="29">
        <f t="shared" si="9"/>
        <v>12.83115957188793</v>
      </c>
      <c r="J82" s="14">
        <v>5336332</v>
      </c>
      <c r="K82" s="30">
        <f t="shared" si="14"/>
        <v>10359393.188848441</v>
      </c>
      <c r="L82" s="29">
        <f t="shared" si="10"/>
        <v>2059685.3749978198</v>
      </c>
      <c r="N82" s="14">
        <v>0</v>
      </c>
      <c r="O82" s="30">
        <f t="shared" si="15"/>
        <v>21.281250000000302</v>
      </c>
      <c r="P82" s="29">
        <f t="shared" si="11"/>
        <v>3.3978081478466517</v>
      </c>
    </row>
    <row r="83" spans="1:16">
      <c r="A83" s="12">
        <v>44005</v>
      </c>
      <c r="B83" s="14">
        <v>3471.4285714285711</v>
      </c>
      <c r="C83" s="30">
        <f t="shared" si="12"/>
        <v>4935.9375000000055</v>
      </c>
      <c r="D83" s="29">
        <f t="shared" si="8"/>
        <v>30.015657475822781</v>
      </c>
      <c r="F83" s="14">
        <v>4077.9999999999995</v>
      </c>
      <c r="G83" s="30">
        <f t="shared" si="13"/>
        <v>4572.5607960055922</v>
      </c>
      <c r="H83" s="29">
        <f t="shared" si="9"/>
        <v>12.532792420479964</v>
      </c>
      <c r="J83" s="14">
        <v>6066913.9999999991</v>
      </c>
      <c r="K83" s="30">
        <f t="shared" si="14"/>
        <v>11246610.59442422</v>
      </c>
      <c r="L83" s="29">
        <f t="shared" si="10"/>
        <v>2217785.2586678136</v>
      </c>
      <c r="N83" s="14">
        <v>0</v>
      </c>
      <c r="O83" s="30">
        <f t="shared" si="15"/>
        <v>10.640625000000151</v>
      </c>
      <c r="P83" s="29">
        <f t="shared" si="11"/>
        <v>2.5750570497575911</v>
      </c>
    </row>
    <row r="84" spans="1:16">
      <c r="A84" s="12">
        <v>44012</v>
      </c>
      <c r="B84" s="14">
        <v>0</v>
      </c>
      <c r="C84" s="30">
        <f t="shared" si="12"/>
        <v>2467.9687500000027</v>
      </c>
      <c r="D84" s="29">
        <f t="shared" si="8"/>
        <v>22.747614645403132</v>
      </c>
      <c r="F84" s="14">
        <v>6395</v>
      </c>
      <c r="G84" s="30">
        <f t="shared" si="13"/>
        <v>6852.2560796005591</v>
      </c>
      <c r="H84" s="29">
        <f t="shared" si="9"/>
        <v>14.149792639295789</v>
      </c>
      <c r="J84" s="14">
        <v>7328668</v>
      </c>
      <c r="K84" s="30">
        <f t="shared" si="14"/>
        <v>12951973.297212109</v>
      </c>
      <c r="L84" s="29">
        <f t="shared" si="10"/>
        <v>2518270.3162984387</v>
      </c>
      <c r="N84" s="14">
        <v>0</v>
      </c>
      <c r="O84" s="30">
        <f t="shared" si="15"/>
        <v>5.3203125000000755</v>
      </c>
      <c r="P84" s="29">
        <f t="shared" si="11"/>
        <v>1.9515283150134854</v>
      </c>
    </row>
    <row r="85" spans="1:16">
      <c r="A85" s="12">
        <v>44019</v>
      </c>
      <c r="B85" s="14">
        <v>0</v>
      </c>
      <c r="C85" s="30">
        <f t="shared" si="12"/>
        <v>1233.9843750000014</v>
      </c>
      <c r="D85" s="29">
        <f t="shared" si="8"/>
        <v>17.239468183316042</v>
      </c>
      <c r="F85" s="14">
        <v>4772</v>
      </c>
      <c r="G85" s="30">
        <f t="shared" si="13"/>
        <v>5457.2256079600556</v>
      </c>
      <c r="H85" s="29">
        <f t="shared" si="9"/>
        <v>13.215742633823133</v>
      </c>
      <c r="J85" s="14">
        <v>5190058</v>
      </c>
      <c r="K85" s="30">
        <f t="shared" si="14"/>
        <v>11666044.648606054</v>
      </c>
      <c r="L85" s="29">
        <f t="shared" si="10"/>
        <v>2292087.912172568</v>
      </c>
      <c r="N85" s="14">
        <v>0</v>
      </c>
      <c r="O85" s="30">
        <f t="shared" si="15"/>
        <v>2.6601562500000377</v>
      </c>
      <c r="P85" s="29">
        <f t="shared" si="11"/>
        <v>1.4789818985400314</v>
      </c>
    </row>
    <row r="86" spans="1:16">
      <c r="A86" s="12">
        <v>44026</v>
      </c>
      <c r="B86" s="14">
        <v>0</v>
      </c>
      <c r="C86" s="30">
        <f t="shared" si="12"/>
        <v>616.99218750000068</v>
      </c>
      <c r="D86" s="29">
        <f t="shared" si="8"/>
        <v>13.065073761640519</v>
      </c>
      <c r="F86" s="14">
        <v>4146</v>
      </c>
      <c r="G86" s="30">
        <f t="shared" si="13"/>
        <v>4691.7225607960054</v>
      </c>
      <c r="H86" s="29">
        <f t="shared" si="9"/>
        <v>12.629893743822393</v>
      </c>
      <c r="J86" s="14">
        <v>8862969</v>
      </c>
      <c r="K86" s="30">
        <f t="shared" si="14"/>
        <v>14695991.324303027</v>
      </c>
      <c r="L86" s="29">
        <f t="shared" si="10"/>
        <v>2821493.136958465</v>
      </c>
      <c r="N86" s="14">
        <v>0</v>
      </c>
      <c r="O86" s="30">
        <f t="shared" si="15"/>
        <v>1.3300781250000189</v>
      </c>
      <c r="P86" s="29">
        <f t="shared" si="11"/>
        <v>1.1208586825930631</v>
      </c>
    </row>
    <row r="87" spans="1:16">
      <c r="A87" s="12">
        <v>44033</v>
      </c>
      <c r="B87" s="14">
        <v>0</v>
      </c>
      <c r="C87" s="30">
        <f t="shared" si="12"/>
        <v>308.49609375000034</v>
      </c>
      <c r="D87" s="29">
        <f t="shared" si="8"/>
        <v>9.9014743715994253</v>
      </c>
      <c r="F87" s="14">
        <v>4195</v>
      </c>
      <c r="G87" s="30">
        <f t="shared" si="13"/>
        <v>4664.1722560796006</v>
      </c>
      <c r="H87" s="29">
        <f t="shared" si="9"/>
        <v>12.607598631030084</v>
      </c>
      <c r="J87" s="14">
        <v>9124069</v>
      </c>
      <c r="K87" s="30">
        <f t="shared" si="14"/>
        <v>16472064.662151514</v>
      </c>
      <c r="L87" s="29">
        <f t="shared" si="10"/>
        <v>3126606.5590207712</v>
      </c>
      <c r="N87" s="14">
        <v>0</v>
      </c>
      <c r="O87" s="30">
        <f t="shared" si="15"/>
        <v>0.66503906250000944</v>
      </c>
      <c r="P87" s="29">
        <f t="shared" si="11"/>
        <v>0.84945203696166272</v>
      </c>
    </row>
    <row r="88" spans="1:16">
      <c r="A88" s="12">
        <v>44040</v>
      </c>
      <c r="B88" s="14">
        <v>0</v>
      </c>
      <c r="C88" s="30">
        <f t="shared" si="12"/>
        <v>154.24804687500017</v>
      </c>
      <c r="D88" s="29">
        <f t="shared" si="8"/>
        <v>7.5039143689556944</v>
      </c>
      <c r="F88" s="14">
        <v>4858.9999999999991</v>
      </c>
      <c r="G88" s="30">
        <f t="shared" si="13"/>
        <v>5325.4172256079592</v>
      </c>
      <c r="H88" s="29">
        <f t="shared" si="9"/>
        <v>13.119161900238032</v>
      </c>
      <c r="J88" s="14">
        <v>9309810.9999999981</v>
      </c>
      <c r="K88" s="30">
        <f t="shared" si="14"/>
        <v>17545843.331075754</v>
      </c>
      <c r="L88" s="29">
        <f t="shared" si="10"/>
        <v>3309457.6081943884</v>
      </c>
      <c r="N88" s="14">
        <v>0</v>
      </c>
      <c r="O88" s="30">
        <f t="shared" si="15"/>
        <v>0.33251953125000472</v>
      </c>
      <c r="P88" s="29">
        <f t="shared" si="11"/>
        <v>0.64376426243939766</v>
      </c>
    </row>
    <row r="89" spans="1:16">
      <c r="A89" s="12">
        <v>44047</v>
      </c>
      <c r="B89" s="14">
        <v>0</v>
      </c>
      <c r="C89" s="30">
        <f t="shared" si="12"/>
        <v>77.124023437500085</v>
      </c>
      <c r="D89" s="29">
        <f t="shared" si="8"/>
        <v>5.6869036613507822</v>
      </c>
      <c r="F89" s="14">
        <v>3354.0000000000005</v>
      </c>
      <c r="G89" s="30">
        <f t="shared" si="13"/>
        <v>3886.5417225607962</v>
      </c>
      <c r="H89" s="29">
        <f t="shared" si="9"/>
        <v>11.936280065988488</v>
      </c>
      <c r="J89" s="14">
        <v>8287171</v>
      </c>
      <c r="K89" s="30">
        <f t="shared" si="14"/>
        <v>17060092.665537879</v>
      </c>
      <c r="L89" s="29">
        <f t="shared" si="10"/>
        <v>3226883.2090659547</v>
      </c>
      <c r="N89" s="14">
        <v>0</v>
      </c>
      <c r="O89" s="30">
        <f t="shared" si="15"/>
        <v>0.16625976562500236</v>
      </c>
      <c r="P89" s="29">
        <f t="shared" si="11"/>
        <v>0.48788207875337125</v>
      </c>
    </row>
    <row r="90" spans="1:16">
      <c r="A90" s="12">
        <v>44054</v>
      </c>
      <c r="B90" s="14">
        <v>0</v>
      </c>
      <c r="C90" s="30">
        <f t="shared" si="12"/>
        <v>38.562011718750043</v>
      </c>
      <c r="D90" s="29">
        <f t="shared" si="8"/>
        <v>4.3098670458290096</v>
      </c>
      <c r="F90" s="14">
        <v>3650.0000000000005</v>
      </c>
      <c r="G90" s="30">
        <f t="shared" si="13"/>
        <v>4038.6541722560801</v>
      </c>
      <c r="H90" s="29">
        <f t="shared" si="9"/>
        <v>12.074551269877359</v>
      </c>
      <c r="J90" s="14">
        <v>9445888</v>
      </c>
      <c r="K90" s="30">
        <f t="shared" si="14"/>
        <v>17975934.332768939</v>
      </c>
      <c r="L90" s="29">
        <f t="shared" si="10"/>
        <v>3382379.4389714077</v>
      </c>
      <c r="N90" s="14">
        <v>0</v>
      </c>
      <c r="O90" s="30">
        <f t="shared" si="15"/>
        <v>8.312988281250118E-2</v>
      </c>
      <c r="P90" s="29">
        <f t="shared" si="11"/>
        <v>0.36974547463500773</v>
      </c>
    </row>
    <row r="91" spans="1:16">
      <c r="A91" s="12">
        <v>44061</v>
      </c>
      <c r="B91" s="14">
        <v>0</v>
      </c>
      <c r="C91" s="30">
        <f t="shared" si="12"/>
        <v>19.281005859375021</v>
      </c>
      <c r="D91" s="29">
        <f t="shared" si="8"/>
        <v>3.2662684404101294</v>
      </c>
      <c r="F91" s="14">
        <v>3723.0000000000009</v>
      </c>
      <c r="G91" s="30">
        <f t="shared" si="13"/>
        <v>4126.8654172256092</v>
      </c>
      <c r="H91" s="29">
        <f t="shared" si="9"/>
        <v>12.153072587445829</v>
      </c>
      <c r="J91" s="14">
        <v>7316047</v>
      </c>
      <c r="K91" s="30">
        <f t="shared" si="14"/>
        <v>16304014.16638447</v>
      </c>
      <c r="L91" s="29">
        <f t="shared" si="10"/>
        <v>3097883.5577924629</v>
      </c>
      <c r="N91" s="14">
        <v>0</v>
      </c>
      <c r="O91" s="30">
        <f t="shared" si="15"/>
        <v>4.156494140625059E-2</v>
      </c>
      <c r="P91" s="29">
        <f t="shared" si="11"/>
        <v>0.28021467064826572</v>
      </c>
    </row>
    <row r="92" spans="1:16">
      <c r="A92" s="12">
        <v>44068</v>
      </c>
      <c r="B92" s="14">
        <v>0</v>
      </c>
      <c r="C92" s="30">
        <f t="shared" si="12"/>
        <v>9.6405029296875107</v>
      </c>
      <c r="D92" s="29">
        <f t="shared" ref="D92:D123" si="16">C92^$D$26</f>
        <v>2.4753685928998568</v>
      </c>
      <c r="F92" s="14">
        <v>3734.0000000000005</v>
      </c>
      <c r="G92" s="30">
        <f t="shared" si="13"/>
        <v>4146.6865417225617</v>
      </c>
      <c r="H92" s="29">
        <f t="shared" ref="H92:H123" si="17">G92^$H$26</f>
        <v>12.170554407127407</v>
      </c>
      <c r="J92" s="14">
        <v>3629125.0000000005</v>
      </c>
      <c r="K92" s="30">
        <f t="shared" si="14"/>
        <v>11781132.083192235</v>
      </c>
      <c r="L92" s="29">
        <f t="shared" ref="L92:L123" si="18">K92^$L$26</f>
        <v>2312428.5494075436</v>
      </c>
      <c r="N92" s="14">
        <v>0</v>
      </c>
      <c r="O92" s="30">
        <f t="shared" si="15"/>
        <v>2.0782470703125295E-2</v>
      </c>
      <c r="P92" s="29">
        <f t="shared" ref="P92:P123" si="19">O92^$P$26</f>
        <v>0.21236300924041571</v>
      </c>
    </row>
    <row r="93" spans="1:16">
      <c r="A93" s="12">
        <v>44075</v>
      </c>
      <c r="B93" s="14">
        <v>0</v>
      </c>
      <c r="C93" s="30">
        <f t="shared" ref="C93:C124" si="20">B93+(1-$C$26)*C92</f>
        <v>4.8202514648437553</v>
      </c>
      <c r="D93" s="29">
        <f t="shared" si="16"/>
        <v>1.8759785922389232</v>
      </c>
      <c r="F93" s="14">
        <v>4380</v>
      </c>
      <c r="G93" s="30">
        <f t="shared" ref="G93:G124" si="21">F93+(1-$G$26)*G92</f>
        <v>4794.6686541722556</v>
      </c>
      <c r="H93" s="29">
        <f t="shared" si="17"/>
        <v>12.7124008860524</v>
      </c>
      <c r="J93" s="14">
        <v>6068216</v>
      </c>
      <c r="K93" s="30">
        <f t="shared" ref="K93:K124" si="22">J93+(1-$K$26)*K92</f>
        <v>11958782.041596118</v>
      </c>
      <c r="L93" s="29">
        <f t="shared" si="18"/>
        <v>2343787.6176813412</v>
      </c>
      <c r="N93" s="14">
        <v>0</v>
      </c>
      <c r="O93" s="30">
        <f t="shared" ref="O93:O124" si="23">N93+(1-$O$26)*O92</f>
        <v>1.0391235351562647E-2</v>
      </c>
      <c r="P93" s="29">
        <f t="shared" si="19"/>
        <v>0.16094106560984942</v>
      </c>
    </row>
    <row r="94" spans="1:16">
      <c r="A94" s="12">
        <v>44082</v>
      </c>
      <c r="B94" s="14">
        <v>0</v>
      </c>
      <c r="C94" s="30">
        <f t="shared" si="20"/>
        <v>2.4101257324218777</v>
      </c>
      <c r="D94" s="29">
        <f t="shared" si="16"/>
        <v>1.4217259153376953</v>
      </c>
      <c r="F94" s="14">
        <v>3132.0000000000005</v>
      </c>
      <c r="G94" s="30">
        <f t="shared" si="21"/>
        <v>3611.466865417226</v>
      </c>
      <c r="H94" s="29">
        <f t="shared" si="17"/>
        <v>11.676295848134446</v>
      </c>
      <c r="J94" s="14">
        <v>4397678</v>
      </c>
      <c r="K94" s="30">
        <f t="shared" si="22"/>
        <v>10377069.020798059</v>
      </c>
      <c r="L94" s="29">
        <f t="shared" si="18"/>
        <v>2062848.0306751376</v>
      </c>
      <c r="N94" s="14">
        <v>0</v>
      </c>
      <c r="O94" s="30">
        <f t="shared" si="23"/>
        <v>5.1956176757813237E-3</v>
      </c>
      <c r="P94" s="29">
        <f t="shared" si="19"/>
        <v>0.1219705196883428</v>
      </c>
    </row>
    <row r="95" spans="1:16">
      <c r="A95" s="12">
        <v>44089</v>
      </c>
      <c r="B95" s="14">
        <v>0</v>
      </c>
      <c r="C95" s="30">
        <f t="shared" si="20"/>
        <v>1.2050628662109388</v>
      </c>
      <c r="D95" s="29">
        <f t="shared" si="16"/>
        <v>1.0774667614572524</v>
      </c>
      <c r="F95" s="14">
        <v>4431.9999999999991</v>
      </c>
      <c r="G95" s="30">
        <f t="shared" si="21"/>
        <v>4793.1466865417215</v>
      </c>
      <c r="H95" s="29">
        <f t="shared" si="17"/>
        <v>12.711190165521604</v>
      </c>
      <c r="J95" s="14">
        <v>3185716.0000000005</v>
      </c>
      <c r="K95" s="30">
        <f t="shared" si="22"/>
        <v>8374250.5103990305</v>
      </c>
      <c r="L95" s="29">
        <f t="shared" si="18"/>
        <v>1700792.5841333149</v>
      </c>
      <c r="N95" s="14">
        <v>0</v>
      </c>
      <c r="O95" s="30">
        <f t="shared" si="23"/>
        <v>2.5978088378906619E-3</v>
      </c>
      <c r="P95" s="29">
        <f t="shared" si="19"/>
        <v>9.2436368658751919E-2</v>
      </c>
    </row>
    <row r="96" spans="1:16">
      <c r="A96" s="12">
        <v>44096</v>
      </c>
      <c r="B96" s="14">
        <v>0</v>
      </c>
      <c r="C96" s="30">
        <f t="shared" si="20"/>
        <v>0.60253143310546942</v>
      </c>
      <c r="D96" s="29">
        <f t="shared" si="16"/>
        <v>0.81656711010253225</v>
      </c>
      <c r="F96" s="14">
        <v>4060.9999999999991</v>
      </c>
      <c r="G96" s="30">
        <f t="shared" si="21"/>
        <v>4540.3146686541713</v>
      </c>
      <c r="H96" s="29">
        <f t="shared" si="17"/>
        <v>12.506211985097705</v>
      </c>
      <c r="J96" s="14">
        <v>3692850</v>
      </c>
      <c r="K96" s="30">
        <f t="shared" si="22"/>
        <v>7879975.2551995153</v>
      </c>
      <c r="L96" s="29">
        <f t="shared" si="18"/>
        <v>1610172.3637552909</v>
      </c>
      <c r="N96" s="14">
        <v>0</v>
      </c>
      <c r="O96" s="30">
        <f t="shared" si="23"/>
        <v>1.2989044189453309E-3</v>
      </c>
      <c r="P96" s="29">
        <f t="shared" si="19"/>
        <v>7.0053667662066416E-2</v>
      </c>
    </row>
    <row r="97" spans="1:16">
      <c r="A97" s="12">
        <v>44103</v>
      </c>
      <c r="B97" s="14">
        <v>0</v>
      </c>
      <c r="C97" s="30">
        <f t="shared" si="20"/>
        <v>0.30126571655273471</v>
      </c>
      <c r="D97" s="29">
        <f t="shared" si="16"/>
        <v>0.61884214822496419</v>
      </c>
      <c r="F97" s="14">
        <v>4073.0000000000009</v>
      </c>
      <c r="G97" s="30">
        <f t="shared" si="21"/>
        <v>4527.0314668654182</v>
      </c>
      <c r="H97" s="29">
        <f t="shared" si="17"/>
        <v>12.495224227485521</v>
      </c>
      <c r="J97" s="14">
        <v>5198383</v>
      </c>
      <c r="K97" s="30">
        <f t="shared" si="22"/>
        <v>9138370.6275997572</v>
      </c>
      <c r="L97" s="29">
        <f t="shared" si="18"/>
        <v>1839847.7715349379</v>
      </c>
      <c r="N97" s="14">
        <v>0</v>
      </c>
      <c r="O97" s="30">
        <f t="shared" si="23"/>
        <v>6.4945220947266547E-4</v>
      </c>
      <c r="P97" s="29">
        <f t="shared" si="19"/>
        <v>5.3090752310103906E-2</v>
      </c>
    </row>
    <row r="98" spans="1:16">
      <c r="A98" s="12">
        <v>44110</v>
      </c>
      <c r="B98" s="14">
        <v>0</v>
      </c>
      <c r="C98" s="30">
        <f t="shared" si="20"/>
        <v>0.15063285827636735</v>
      </c>
      <c r="D98" s="29">
        <f t="shared" si="16"/>
        <v>0.46899464805973079</v>
      </c>
      <c r="F98" s="14">
        <v>3419.9999999999995</v>
      </c>
      <c r="G98" s="30">
        <f t="shared" si="21"/>
        <v>3872.7031466865415</v>
      </c>
      <c r="H98" s="29">
        <f t="shared" si="17"/>
        <v>11.923513905362137</v>
      </c>
      <c r="J98" s="14">
        <v>3367451</v>
      </c>
      <c r="K98" s="30">
        <f t="shared" si="22"/>
        <v>7936636.3137998786</v>
      </c>
      <c r="L98" s="29">
        <f t="shared" si="18"/>
        <v>1620588.7949734763</v>
      </c>
      <c r="N98" s="14">
        <v>0</v>
      </c>
      <c r="O98" s="30">
        <f t="shared" si="23"/>
        <v>3.2472610473633273E-4</v>
      </c>
      <c r="P98" s="29">
        <f t="shared" si="19"/>
        <v>4.0235266402462354E-2</v>
      </c>
    </row>
    <row r="99" spans="1:16">
      <c r="A99" s="12">
        <v>44117</v>
      </c>
      <c r="B99" s="14">
        <v>0</v>
      </c>
      <c r="C99" s="30">
        <f t="shared" si="20"/>
        <v>7.5316429138183677E-2</v>
      </c>
      <c r="D99" s="29">
        <f t="shared" si="16"/>
        <v>0.35543147883442383</v>
      </c>
      <c r="F99" s="14">
        <v>6024</v>
      </c>
      <c r="G99" s="30">
        <f t="shared" si="21"/>
        <v>6411.2703146686545</v>
      </c>
      <c r="H99" s="29">
        <f t="shared" si="17"/>
        <v>13.870216066628174</v>
      </c>
      <c r="J99" s="14">
        <v>3413153.0000000005</v>
      </c>
      <c r="K99" s="30">
        <f t="shared" si="22"/>
        <v>7381471.1568999402</v>
      </c>
      <c r="L99" s="29">
        <f t="shared" si="18"/>
        <v>1518198.7669982165</v>
      </c>
      <c r="N99" s="14">
        <v>0</v>
      </c>
      <c r="O99" s="30">
        <f t="shared" si="23"/>
        <v>1.6236305236816637E-4</v>
      </c>
      <c r="P99" s="29">
        <f t="shared" si="19"/>
        <v>3.0492629922085707E-2</v>
      </c>
    </row>
    <row r="100" spans="1:16">
      <c r="A100" s="12">
        <v>44124</v>
      </c>
      <c r="B100" s="14">
        <v>0</v>
      </c>
      <c r="C100" s="30">
        <f t="shared" si="20"/>
        <v>3.7658214569091839E-2</v>
      </c>
      <c r="D100" s="29">
        <f t="shared" si="16"/>
        <v>0.26936669036431304</v>
      </c>
      <c r="F100" s="14">
        <v>7600.0000000000018</v>
      </c>
      <c r="G100" s="30">
        <f t="shared" si="21"/>
        <v>8241.1270314668673</v>
      </c>
      <c r="H100" s="29">
        <f t="shared" si="17"/>
        <v>14.955329382751037</v>
      </c>
      <c r="J100" s="14">
        <v>2669548</v>
      </c>
      <c r="K100" s="30">
        <f t="shared" si="22"/>
        <v>6360283.5784499701</v>
      </c>
      <c r="L100" s="29">
        <f t="shared" si="18"/>
        <v>1327788.281750401</v>
      </c>
      <c r="N100" s="14">
        <v>0</v>
      </c>
      <c r="O100" s="30">
        <f t="shared" si="23"/>
        <v>8.1181526184083183E-5</v>
      </c>
      <c r="P100" s="29">
        <f t="shared" si="19"/>
        <v>2.3109092164687987E-2</v>
      </c>
    </row>
    <row r="101" spans="1:16">
      <c r="A101" s="12">
        <v>44131</v>
      </c>
      <c r="B101" s="14">
        <v>0</v>
      </c>
      <c r="C101" s="30">
        <f t="shared" si="20"/>
        <v>1.8829107284545919E-2</v>
      </c>
      <c r="D101" s="29">
        <f t="shared" si="16"/>
        <v>0.20414177752563306</v>
      </c>
      <c r="F101" s="14">
        <v>6024</v>
      </c>
      <c r="G101" s="30">
        <f t="shared" si="21"/>
        <v>6848.1127031466867</v>
      </c>
      <c r="H101" s="29">
        <f t="shared" si="17"/>
        <v>14.147225295242427</v>
      </c>
      <c r="J101" s="14">
        <v>2587070</v>
      </c>
      <c r="K101" s="30">
        <f t="shared" si="22"/>
        <v>5767211.7892249851</v>
      </c>
      <c r="L101" s="29">
        <f t="shared" si="18"/>
        <v>1215820.07586059</v>
      </c>
      <c r="N101" s="14">
        <v>0</v>
      </c>
      <c r="O101" s="30">
        <f t="shared" si="23"/>
        <v>4.0590763092041592E-5</v>
      </c>
      <c r="P101" s="29">
        <f t="shared" si="19"/>
        <v>1.7513416915516607E-2</v>
      </c>
    </row>
    <row r="102" spans="1:16">
      <c r="A102" s="12">
        <v>44138</v>
      </c>
      <c r="B102" s="14">
        <v>0</v>
      </c>
      <c r="C102" s="30">
        <f t="shared" si="20"/>
        <v>9.4145536422729596E-3</v>
      </c>
      <c r="D102" s="29">
        <f t="shared" si="16"/>
        <v>0.15471053705624105</v>
      </c>
      <c r="F102" s="14">
        <v>3745</v>
      </c>
      <c r="G102" s="30">
        <f t="shared" si="21"/>
        <v>4429.8112703146689</v>
      </c>
      <c r="H102" s="29">
        <f t="shared" si="17"/>
        <v>12.414109366042901</v>
      </c>
      <c r="J102" s="14">
        <v>2831557</v>
      </c>
      <c r="K102" s="30">
        <f t="shared" si="22"/>
        <v>5715162.894612493</v>
      </c>
      <c r="L102" s="29">
        <f t="shared" si="18"/>
        <v>1205940.1425799697</v>
      </c>
      <c r="N102" s="14">
        <v>0</v>
      </c>
      <c r="O102" s="30">
        <f t="shared" si="23"/>
        <v>2.0295381546020796E-5</v>
      </c>
      <c r="P102" s="29">
        <f t="shared" si="19"/>
        <v>1.327268807752598E-2</v>
      </c>
    </row>
    <row r="103" spans="1:16">
      <c r="A103" s="12">
        <v>44145</v>
      </c>
      <c r="B103" s="14">
        <v>0</v>
      </c>
      <c r="C103" s="30">
        <f t="shared" si="20"/>
        <v>4.7072768211364798E-3</v>
      </c>
      <c r="D103" s="29">
        <f t="shared" si="16"/>
        <v>0.11724866201493271</v>
      </c>
      <c r="F103" s="14">
        <v>4939</v>
      </c>
      <c r="G103" s="30">
        <f t="shared" si="21"/>
        <v>5381.9811270314667</v>
      </c>
      <c r="H103" s="29">
        <f t="shared" si="17"/>
        <v>13.160810963690627</v>
      </c>
      <c r="J103" s="14">
        <v>3859643</v>
      </c>
      <c r="K103" s="30">
        <f t="shared" si="22"/>
        <v>6717224.4473062465</v>
      </c>
      <c r="L103" s="29">
        <f t="shared" si="18"/>
        <v>1394668.1207407017</v>
      </c>
      <c r="N103" s="14">
        <v>0</v>
      </c>
      <c r="O103" s="30">
        <f t="shared" si="23"/>
        <v>1.0147690773010398E-5</v>
      </c>
      <c r="P103" s="29">
        <f t="shared" si="19"/>
        <v>1.0058816600615587E-2</v>
      </c>
    </row>
    <row r="104" spans="1:16">
      <c r="A104" s="12">
        <v>44152</v>
      </c>
      <c r="B104" s="14">
        <v>0</v>
      </c>
      <c r="C104" s="30">
        <f t="shared" si="20"/>
        <v>2.3536384105682399E-3</v>
      </c>
      <c r="D104" s="29">
        <f t="shared" si="16"/>
        <v>8.885786970860593E-2</v>
      </c>
      <c r="F104" s="14">
        <v>4629</v>
      </c>
      <c r="G104" s="30">
        <f t="shared" si="21"/>
        <v>5167.1981127031468</v>
      </c>
      <c r="H104" s="29">
        <f t="shared" si="17"/>
        <v>13.000993281887872</v>
      </c>
      <c r="J104" s="14">
        <v>3430554.9999999995</v>
      </c>
      <c r="K104" s="30">
        <f t="shared" si="22"/>
        <v>6789167.2236531228</v>
      </c>
      <c r="L104" s="29">
        <f t="shared" si="18"/>
        <v>1408104.3991646785</v>
      </c>
      <c r="N104" s="14">
        <v>0</v>
      </c>
      <c r="O104" s="30">
        <f t="shared" si="23"/>
        <v>5.073845386505199E-6</v>
      </c>
      <c r="P104" s="29">
        <f t="shared" si="19"/>
        <v>7.6231574805214258E-3</v>
      </c>
    </row>
    <row r="105" spans="1:16">
      <c r="A105" s="12">
        <v>44159</v>
      </c>
      <c r="B105" s="14">
        <v>0</v>
      </c>
      <c r="C105" s="30">
        <f t="shared" si="20"/>
        <v>1.17681920528412E-3</v>
      </c>
      <c r="D105" s="29">
        <f t="shared" si="16"/>
        <v>6.7341672591078233E-2</v>
      </c>
      <c r="F105" s="14">
        <v>3347.0000000000005</v>
      </c>
      <c r="G105" s="30">
        <f t="shared" si="21"/>
        <v>3863.7198112703149</v>
      </c>
      <c r="H105" s="29">
        <f t="shared" si="17"/>
        <v>11.915209628121378</v>
      </c>
      <c r="J105" s="14">
        <v>4101733.9999999995</v>
      </c>
      <c r="K105" s="30">
        <f t="shared" si="22"/>
        <v>7496317.6118265614</v>
      </c>
      <c r="L105" s="29">
        <f t="shared" si="18"/>
        <v>1539441.4681111327</v>
      </c>
      <c r="N105" s="14">
        <v>0</v>
      </c>
      <c r="O105" s="30">
        <f t="shared" si="23"/>
        <v>2.5369226932525995E-6</v>
      </c>
      <c r="P105" s="29">
        <f t="shared" si="19"/>
        <v>5.7772730411719958E-3</v>
      </c>
    </row>
    <row r="106" spans="1:16">
      <c r="A106" s="12">
        <v>44166</v>
      </c>
      <c r="B106" s="14">
        <v>0</v>
      </c>
      <c r="C106" s="30">
        <f t="shared" si="20"/>
        <v>5.8840960264205998E-4</v>
      </c>
      <c r="D106" s="29">
        <f t="shared" si="16"/>
        <v>5.1035444381408245E-2</v>
      </c>
      <c r="F106" s="14">
        <v>3571.0000000000005</v>
      </c>
      <c r="G106" s="30">
        <f t="shared" si="21"/>
        <v>3957.3719811270321</v>
      </c>
      <c r="H106" s="29">
        <f t="shared" si="17"/>
        <v>12.001127849664803</v>
      </c>
      <c r="J106" s="14">
        <v>2246118</v>
      </c>
      <c r="K106" s="30">
        <f t="shared" si="22"/>
        <v>5994276.8059132807</v>
      </c>
      <c r="L106" s="29">
        <f t="shared" si="18"/>
        <v>1258818.4937837962</v>
      </c>
      <c r="N106" s="14">
        <v>0</v>
      </c>
      <c r="O106" s="30">
        <f t="shared" si="23"/>
        <v>1.2684613466262997E-6</v>
      </c>
      <c r="P106" s="29">
        <f t="shared" si="19"/>
        <v>4.378354228879151E-3</v>
      </c>
    </row>
    <row r="107" spans="1:16">
      <c r="A107" s="12">
        <v>44173</v>
      </c>
      <c r="B107" s="14">
        <v>0</v>
      </c>
      <c r="C107" s="30">
        <f t="shared" si="20"/>
        <v>2.9420480132102999E-4</v>
      </c>
      <c r="D107" s="29">
        <f t="shared" si="16"/>
        <v>3.8677634264060262E-2</v>
      </c>
      <c r="F107" s="14">
        <v>3341</v>
      </c>
      <c r="G107" s="30">
        <f t="shared" si="21"/>
        <v>3736.737198112703</v>
      </c>
      <c r="H107" s="29">
        <f t="shared" si="17"/>
        <v>11.7963531759051</v>
      </c>
      <c r="J107" s="14">
        <v>1429052</v>
      </c>
      <c r="K107" s="30">
        <f t="shared" si="22"/>
        <v>4426190.4029566403</v>
      </c>
      <c r="L107" s="29">
        <f t="shared" si="18"/>
        <v>958135.83402926673</v>
      </c>
      <c r="N107" s="14">
        <v>0</v>
      </c>
      <c r="O107" s="30">
        <f t="shared" si="23"/>
        <v>6.3423067331314987E-7</v>
      </c>
      <c r="P107" s="29">
        <f t="shared" si="19"/>
        <v>3.3181720193814941E-3</v>
      </c>
    </row>
    <row r="108" spans="1:16">
      <c r="A108" s="12">
        <v>44180</v>
      </c>
      <c r="B108" s="14">
        <v>0</v>
      </c>
      <c r="C108" s="30">
        <f t="shared" si="20"/>
        <v>1.4710240066051499E-4</v>
      </c>
      <c r="D108" s="29">
        <f t="shared" si="16"/>
        <v>2.9312165503733171E-2</v>
      </c>
      <c r="F108" s="14">
        <v>9759.9999999999982</v>
      </c>
      <c r="G108" s="30">
        <f t="shared" si="21"/>
        <v>10133.673719811268</v>
      </c>
      <c r="H108" s="29">
        <f t="shared" si="17"/>
        <v>15.91219436830699</v>
      </c>
      <c r="J108" s="14">
        <v>1675351</v>
      </c>
      <c r="K108" s="30">
        <f t="shared" si="22"/>
        <v>3888446.2014783202</v>
      </c>
      <c r="L108" s="29">
        <f t="shared" si="18"/>
        <v>852704.363131208</v>
      </c>
      <c r="N108" s="14">
        <v>0</v>
      </c>
      <c r="O108" s="30">
        <f t="shared" si="23"/>
        <v>3.1711533665657493E-7</v>
      </c>
      <c r="P108" s="29">
        <f t="shared" si="19"/>
        <v>2.5147041501538962E-3</v>
      </c>
    </row>
    <row r="109" spans="1:16">
      <c r="A109" s="12">
        <v>44187</v>
      </c>
      <c r="B109" s="14">
        <v>0</v>
      </c>
      <c r="C109" s="30">
        <f t="shared" si="20"/>
        <v>7.3551200330257497E-5</v>
      </c>
      <c r="D109" s="29">
        <f t="shared" si="16"/>
        <v>2.2214467427151489E-2</v>
      </c>
      <c r="F109" s="14">
        <v>29764.999999999993</v>
      </c>
      <c r="G109" s="30">
        <f t="shared" si="21"/>
        <v>30778.36737198112</v>
      </c>
      <c r="H109" s="29">
        <f t="shared" si="17"/>
        <v>22.206170689516927</v>
      </c>
      <c r="J109" s="14">
        <v>5332382.0000000009</v>
      </c>
      <c r="K109" s="30">
        <f t="shared" si="22"/>
        <v>7276605.1007391606</v>
      </c>
      <c r="L109" s="29">
        <f t="shared" si="18"/>
        <v>1498773.2245959507</v>
      </c>
      <c r="N109" s="14">
        <v>0</v>
      </c>
      <c r="O109" s="30">
        <f t="shared" si="23"/>
        <v>1.5855766832828747E-7</v>
      </c>
      <c r="P109" s="29">
        <f t="shared" si="19"/>
        <v>1.905789370130356E-3</v>
      </c>
    </row>
    <row r="110" spans="1:16">
      <c r="A110" s="12">
        <v>44194</v>
      </c>
      <c r="B110" s="14">
        <v>0</v>
      </c>
      <c r="C110" s="30">
        <f t="shared" si="20"/>
        <v>3.6775600165128749E-5</v>
      </c>
      <c r="D110" s="29">
        <f t="shared" si="16"/>
        <v>1.6835418147769572E-2</v>
      </c>
      <c r="F110" s="14">
        <v>6836.9999999999991</v>
      </c>
      <c r="G110" s="30">
        <f t="shared" si="21"/>
        <v>9914.8367371981112</v>
      </c>
      <c r="H110" s="29">
        <f t="shared" si="17"/>
        <v>15.808318239852964</v>
      </c>
      <c r="J110" s="14">
        <v>8051351</v>
      </c>
      <c r="K110" s="30">
        <f t="shared" si="22"/>
        <v>11689653.550369579</v>
      </c>
      <c r="L110" s="29">
        <f t="shared" si="18"/>
        <v>2296262.1963986899</v>
      </c>
      <c r="N110" s="14">
        <v>0</v>
      </c>
      <c r="O110" s="30">
        <f t="shared" si="23"/>
        <v>7.9278834164143734E-8</v>
      </c>
      <c r="P110" s="29">
        <f t="shared" si="19"/>
        <v>1.444318260293E-3</v>
      </c>
    </row>
    <row r="111" spans="1:16">
      <c r="A111" s="12">
        <v>44201</v>
      </c>
      <c r="B111" s="14">
        <v>0</v>
      </c>
      <c r="C111" s="30">
        <f t="shared" si="20"/>
        <v>1.8387800082564374E-5</v>
      </c>
      <c r="D111" s="29">
        <f t="shared" si="16"/>
        <v>1.275886109535207E-2</v>
      </c>
      <c r="F111" s="14">
        <v>3951.9999999999995</v>
      </c>
      <c r="G111" s="30">
        <f t="shared" si="21"/>
        <v>4943.4836737198102</v>
      </c>
      <c r="H111" s="29">
        <f t="shared" si="17"/>
        <v>12.82950591337668</v>
      </c>
      <c r="J111" s="14">
        <v>9536401</v>
      </c>
      <c r="K111" s="30">
        <f t="shared" si="22"/>
        <v>15381227.77518479</v>
      </c>
      <c r="L111" s="29">
        <f t="shared" si="18"/>
        <v>2939624.8036716236</v>
      </c>
      <c r="N111" s="14">
        <v>0</v>
      </c>
      <c r="O111" s="30">
        <f t="shared" si="23"/>
        <v>3.9639417082071867E-8</v>
      </c>
      <c r="P111" s="29">
        <f t="shared" si="19"/>
        <v>1.0945885572197877E-3</v>
      </c>
    </row>
    <row r="112" spans="1:16">
      <c r="A112" s="12">
        <v>44208</v>
      </c>
      <c r="B112" s="14">
        <v>0</v>
      </c>
      <c r="C112" s="30">
        <f t="shared" si="20"/>
        <v>9.1939000412821871E-6</v>
      </c>
      <c r="D112" s="29">
        <f t="shared" si="16"/>
        <v>9.6694085660150673E-3</v>
      </c>
      <c r="F112" s="14">
        <v>3871</v>
      </c>
      <c r="G112" s="30">
        <f t="shared" si="21"/>
        <v>4365.3483673719811</v>
      </c>
      <c r="H112" s="29">
        <f t="shared" si="17"/>
        <v>12.359635759527697</v>
      </c>
      <c r="J112" s="14">
        <v>6293242</v>
      </c>
      <c r="K112" s="30">
        <f t="shared" si="22"/>
        <v>13983855.887592394</v>
      </c>
      <c r="L112" s="29">
        <f t="shared" si="18"/>
        <v>2698138.5416023098</v>
      </c>
      <c r="N112" s="14">
        <v>18</v>
      </c>
      <c r="O112" s="30">
        <f t="shared" si="23"/>
        <v>18.000000019819709</v>
      </c>
      <c r="P112" s="29">
        <f t="shared" si="19"/>
        <v>3.1776715245460045</v>
      </c>
    </row>
    <row r="113" spans="1:16">
      <c r="A113" s="12">
        <v>44215</v>
      </c>
      <c r="B113" s="14">
        <v>0</v>
      </c>
      <c r="C113" s="30">
        <f t="shared" si="20"/>
        <v>4.5969500206410936E-6</v>
      </c>
      <c r="D113" s="29">
        <f t="shared" si="16"/>
        <v>7.3280413759332884E-3</v>
      </c>
      <c r="F113" s="14">
        <v>4396.9999999999991</v>
      </c>
      <c r="G113" s="30">
        <f t="shared" si="21"/>
        <v>4833.5348367371971</v>
      </c>
      <c r="H113" s="29">
        <f t="shared" si="17"/>
        <v>12.743228070382267</v>
      </c>
      <c r="J113" s="14">
        <v>6657754.9999999991</v>
      </c>
      <c r="K113" s="30">
        <f t="shared" si="22"/>
        <v>13649682.943796195</v>
      </c>
      <c r="L113" s="29">
        <f t="shared" si="18"/>
        <v>2640038.7857545814</v>
      </c>
      <c r="N113" s="14">
        <v>0</v>
      </c>
      <c r="O113" s="30">
        <f t="shared" si="23"/>
        <v>9.0000000099098543</v>
      </c>
      <c r="P113" s="29">
        <f t="shared" si="19"/>
        <v>2.4082246863413657</v>
      </c>
    </row>
    <row r="114" spans="1:16">
      <c r="A114" s="12">
        <v>44222</v>
      </c>
      <c r="B114" s="14">
        <v>0</v>
      </c>
      <c r="C114" s="30">
        <f t="shared" si="20"/>
        <v>2.2984750103205468E-6</v>
      </c>
      <c r="D114" s="29">
        <f t="shared" si="16"/>
        <v>5.5536168567878689E-3</v>
      </c>
      <c r="F114" s="14">
        <v>3922</v>
      </c>
      <c r="G114" s="30">
        <f t="shared" si="21"/>
        <v>4405.3534836737199</v>
      </c>
      <c r="H114" s="29">
        <f t="shared" si="17"/>
        <v>12.393507345915488</v>
      </c>
      <c r="J114" s="14">
        <v>4400266</v>
      </c>
      <c r="K114" s="30">
        <f t="shared" si="22"/>
        <v>11225107.471898098</v>
      </c>
      <c r="L114" s="29">
        <f t="shared" si="18"/>
        <v>2213968.5991533995</v>
      </c>
      <c r="N114" s="14">
        <v>0</v>
      </c>
      <c r="O114" s="30">
        <f t="shared" si="23"/>
        <v>4.5000000049549271</v>
      </c>
      <c r="P114" s="29">
        <f t="shared" si="19"/>
        <v>1.8250930264834577</v>
      </c>
    </row>
    <row r="115" spans="1:16">
      <c r="A115" s="12">
        <v>44229</v>
      </c>
      <c r="B115" s="14">
        <v>0</v>
      </c>
      <c r="C115" s="30">
        <f t="shared" si="20"/>
        <v>1.1492375051602734E-6</v>
      </c>
      <c r="D115" s="29">
        <f t="shared" si="16"/>
        <v>4.2088545369423887E-3</v>
      </c>
      <c r="F115" s="14">
        <v>3281.9999999999995</v>
      </c>
      <c r="G115" s="30">
        <f t="shared" si="21"/>
        <v>3722.5353483673716</v>
      </c>
      <c r="H115" s="29">
        <f t="shared" si="17"/>
        <v>11.782885274000627</v>
      </c>
      <c r="J115" s="14">
        <v>3952303</v>
      </c>
      <c r="K115" s="30">
        <f t="shared" si="22"/>
        <v>9564856.7359490488</v>
      </c>
      <c r="L115" s="29">
        <f t="shared" si="18"/>
        <v>1916949.2816260874</v>
      </c>
      <c r="N115" s="14">
        <v>0</v>
      </c>
      <c r="O115" s="30">
        <f t="shared" si="23"/>
        <v>2.2500000024774636</v>
      </c>
      <c r="P115" s="29">
        <f t="shared" si="19"/>
        <v>1.3831618678317887</v>
      </c>
    </row>
    <row r="116" spans="1:16">
      <c r="A116" s="12">
        <v>44236</v>
      </c>
      <c r="B116" s="14">
        <v>0</v>
      </c>
      <c r="C116" s="30">
        <f t="shared" si="20"/>
        <v>5.746187525801367E-7</v>
      </c>
      <c r="D116" s="29">
        <f t="shared" si="16"/>
        <v>3.189715273838014E-3</v>
      </c>
      <c r="F116" s="14">
        <v>3454.9999999999995</v>
      </c>
      <c r="G116" s="30">
        <f t="shared" si="21"/>
        <v>3827.2535348367364</v>
      </c>
      <c r="H116" s="29">
        <f t="shared" si="17"/>
        <v>11.881360405935949</v>
      </c>
      <c r="J116" s="14">
        <v>1553495</v>
      </c>
      <c r="K116" s="30">
        <f t="shared" si="22"/>
        <v>6335923.3679745244</v>
      </c>
      <c r="L116" s="29">
        <f t="shared" si="18"/>
        <v>1323210.4568681256</v>
      </c>
      <c r="N116" s="14">
        <v>0</v>
      </c>
      <c r="O116" s="30">
        <f t="shared" si="23"/>
        <v>1.1250000012387318</v>
      </c>
      <c r="P116" s="29">
        <f t="shared" si="19"/>
        <v>1.0482406786190539</v>
      </c>
    </row>
    <row r="117" spans="1:16">
      <c r="A117" s="12">
        <v>44243</v>
      </c>
      <c r="B117" s="14">
        <v>952</v>
      </c>
      <c r="C117" s="30">
        <f t="shared" si="20"/>
        <v>952.00000028730938</v>
      </c>
      <c r="D117" s="29">
        <f t="shared" si="16"/>
        <v>15.540134718363182</v>
      </c>
      <c r="F117" s="14">
        <v>3195.0000000000005</v>
      </c>
      <c r="G117" s="30">
        <f t="shared" si="21"/>
        <v>3577.7253534836741</v>
      </c>
      <c r="H117" s="29">
        <f t="shared" si="17"/>
        <v>11.643461180747742</v>
      </c>
      <c r="J117" s="14">
        <v>2093310</v>
      </c>
      <c r="K117" s="30">
        <f t="shared" si="22"/>
        <v>5261271.6839872617</v>
      </c>
      <c r="L117" s="29">
        <f t="shared" si="18"/>
        <v>1119390.6004596394</v>
      </c>
      <c r="N117" s="14">
        <v>0</v>
      </c>
      <c r="O117" s="30">
        <f t="shared" si="23"/>
        <v>0.56250000061936589</v>
      </c>
      <c r="P117" s="29">
        <f t="shared" si="19"/>
        <v>0.79441788113650103</v>
      </c>
    </row>
    <row r="118" spans="1:16">
      <c r="A118" s="12">
        <v>44250</v>
      </c>
      <c r="B118" s="14">
        <v>1085</v>
      </c>
      <c r="C118" s="30">
        <f t="shared" si="20"/>
        <v>1561.0000001436547</v>
      </c>
      <c r="D118" s="29">
        <f t="shared" si="16"/>
        <v>18.939179546157835</v>
      </c>
      <c r="F118" s="14">
        <v>3577</v>
      </c>
      <c r="G118" s="30">
        <f t="shared" si="21"/>
        <v>3934.7725353483675</v>
      </c>
      <c r="H118" s="29">
        <f t="shared" si="17"/>
        <v>11.980526094277415</v>
      </c>
      <c r="J118" s="14">
        <v>3140858</v>
      </c>
      <c r="K118" s="30">
        <f t="shared" si="22"/>
        <v>5771493.8419936309</v>
      </c>
      <c r="L118" s="29">
        <f t="shared" si="18"/>
        <v>1216632.4981228854</v>
      </c>
      <c r="N118" s="14">
        <v>0</v>
      </c>
      <c r="O118" s="30">
        <f t="shared" si="23"/>
        <v>0.28125000030968295</v>
      </c>
      <c r="P118" s="29">
        <f t="shared" si="19"/>
        <v>0.60205617158534142</v>
      </c>
    </row>
    <row r="119" spans="1:16">
      <c r="A119" s="12">
        <v>44257</v>
      </c>
      <c r="B119" s="14">
        <v>917.00000000000023</v>
      </c>
      <c r="C119" s="30">
        <f t="shared" si="20"/>
        <v>1697.5000000718276</v>
      </c>
      <c r="D119" s="29">
        <f t="shared" si="16"/>
        <v>19.585015211132351</v>
      </c>
      <c r="F119" s="14">
        <v>3349.0000000000005</v>
      </c>
      <c r="G119" s="30">
        <f t="shared" si="21"/>
        <v>3742.477253534837</v>
      </c>
      <c r="H119" s="29">
        <f t="shared" si="17"/>
        <v>11.80178641976574</v>
      </c>
      <c r="J119" s="14">
        <v>4223775</v>
      </c>
      <c r="K119" s="30">
        <f t="shared" si="22"/>
        <v>7109521.920996815</v>
      </c>
      <c r="L119" s="29">
        <f t="shared" si="18"/>
        <v>1467764.4270419332</v>
      </c>
      <c r="N119" s="14">
        <v>0</v>
      </c>
      <c r="O119" s="30">
        <f t="shared" si="23"/>
        <v>0.14062500015484147</v>
      </c>
      <c r="P119" s="29">
        <f t="shared" si="19"/>
        <v>0.45627325662086432</v>
      </c>
    </row>
    <row r="120" spans="1:16">
      <c r="A120" s="12">
        <v>44264</v>
      </c>
      <c r="B120" s="14">
        <v>0</v>
      </c>
      <c r="C120" s="30">
        <f t="shared" si="20"/>
        <v>848.75000003591379</v>
      </c>
      <c r="D120" s="29">
        <f t="shared" si="16"/>
        <v>14.842666005435721</v>
      </c>
      <c r="F120" s="14">
        <v>3510.0000000000005</v>
      </c>
      <c r="G120" s="30">
        <f t="shared" si="21"/>
        <v>3884.2477253534839</v>
      </c>
      <c r="H120" s="29">
        <f t="shared" si="17"/>
        <v>11.934166043782854</v>
      </c>
      <c r="J120" s="14">
        <v>4048315</v>
      </c>
      <c r="K120" s="30">
        <f t="shared" si="22"/>
        <v>7603075.9604984075</v>
      </c>
      <c r="L120" s="29">
        <f t="shared" si="18"/>
        <v>1559158.9660474623</v>
      </c>
      <c r="N120" s="14">
        <v>0</v>
      </c>
      <c r="O120" s="30">
        <f t="shared" si="23"/>
        <v>7.0312500077420736E-2</v>
      </c>
      <c r="P120" s="29">
        <f t="shared" si="19"/>
        <v>0.34579046695794713</v>
      </c>
    </row>
    <row r="121" spans="1:16">
      <c r="A121" s="12">
        <v>44271</v>
      </c>
      <c r="B121" s="14">
        <v>0</v>
      </c>
      <c r="C121" s="30">
        <f t="shared" si="20"/>
        <v>424.37500001795689</v>
      </c>
      <c r="D121" s="29">
        <f t="shared" si="16"/>
        <v>11.248637377809818</v>
      </c>
      <c r="F121" s="14">
        <v>2616.9999999999995</v>
      </c>
      <c r="G121" s="30">
        <f t="shared" si="21"/>
        <v>3005.424772535348</v>
      </c>
      <c r="H121" s="29">
        <f t="shared" si="17"/>
        <v>11.050241220884455</v>
      </c>
      <c r="J121" s="14">
        <v>2331651.0000000005</v>
      </c>
      <c r="K121" s="30">
        <f t="shared" si="22"/>
        <v>6133188.9802492037</v>
      </c>
      <c r="L121" s="29">
        <f t="shared" si="18"/>
        <v>1285043.1532260657</v>
      </c>
      <c r="N121" s="14">
        <v>15.999999999999996</v>
      </c>
      <c r="O121" s="30">
        <f t="shared" si="23"/>
        <v>16.035156250038707</v>
      </c>
      <c r="P121" s="29">
        <f t="shared" si="19"/>
        <v>3.034095724323552</v>
      </c>
    </row>
    <row r="122" spans="1:16">
      <c r="A122" s="12">
        <v>44278</v>
      </c>
      <c r="B122" s="14">
        <v>0</v>
      </c>
      <c r="C122" s="30">
        <f t="shared" si="20"/>
        <v>212.18750000897845</v>
      </c>
      <c r="D122" s="29">
        <f t="shared" si="16"/>
        <v>8.5248730121072089</v>
      </c>
      <c r="F122" s="14">
        <v>3421</v>
      </c>
      <c r="G122" s="30">
        <f t="shared" si="21"/>
        <v>3721.5424772535348</v>
      </c>
      <c r="H122" s="29">
        <f t="shared" si="17"/>
        <v>11.781942369962902</v>
      </c>
      <c r="J122" s="14">
        <v>1948637</v>
      </c>
      <c r="K122" s="30">
        <f t="shared" si="22"/>
        <v>5015231.4901246019</v>
      </c>
      <c r="L122" s="29">
        <f t="shared" si="18"/>
        <v>1072165.6405051679</v>
      </c>
      <c r="N122" s="14">
        <v>0</v>
      </c>
      <c r="O122" s="30">
        <f t="shared" si="23"/>
        <v>8.0175781250193534</v>
      </c>
      <c r="P122" s="29">
        <f t="shared" si="19"/>
        <v>2.2994145768677865</v>
      </c>
    </row>
    <row r="123" spans="1:16">
      <c r="A123" s="12">
        <v>44285</v>
      </c>
      <c r="B123" s="14">
        <v>0</v>
      </c>
      <c r="C123" s="30">
        <f t="shared" si="20"/>
        <v>106.09375000448922</v>
      </c>
      <c r="D123" s="29">
        <f t="shared" si="16"/>
        <v>6.4606456259241476</v>
      </c>
      <c r="F123" s="14">
        <v>3786.0000000000009</v>
      </c>
      <c r="G123" s="30">
        <f t="shared" si="21"/>
        <v>4158.1542477253543</v>
      </c>
      <c r="H123" s="29">
        <f t="shared" si="17"/>
        <v>12.180641988443183</v>
      </c>
      <c r="J123" s="14">
        <v>2061975</v>
      </c>
      <c r="K123" s="30">
        <f t="shared" si="22"/>
        <v>4569590.7450623009</v>
      </c>
      <c r="L123" s="29">
        <f t="shared" si="18"/>
        <v>986028.74442607735</v>
      </c>
      <c r="N123" s="14">
        <v>0</v>
      </c>
      <c r="O123" s="30">
        <f t="shared" si="23"/>
        <v>4.0087890625096767</v>
      </c>
      <c r="P123" s="29">
        <f t="shared" si="19"/>
        <v>1.7426303837170005</v>
      </c>
    </row>
    <row r="124" spans="1:16">
      <c r="A124" s="12">
        <v>44292</v>
      </c>
      <c r="B124" s="14">
        <v>1232</v>
      </c>
      <c r="C124" s="30">
        <f t="shared" si="20"/>
        <v>1285.0468750022446</v>
      </c>
      <c r="D124" s="29">
        <f t="shared" ref="D124:D155" si="24">C124^$D$26</f>
        <v>17.521350924632969</v>
      </c>
      <c r="F124" s="14">
        <v>1988</v>
      </c>
      <c r="G124" s="30">
        <f t="shared" si="21"/>
        <v>2403.8154247725352</v>
      </c>
      <c r="H124" s="29">
        <f t="shared" ref="H124:H155" si="25">G124^$H$26</f>
        <v>10.334044688787356</v>
      </c>
      <c r="J124" s="14">
        <v>3499617.9999999995</v>
      </c>
      <c r="K124" s="30">
        <f t="shared" si="22"/>
        <v>5784413.3725311495</v>
      </c>
      <c r="L124" s="29">
        <f t="shared" ref="L124:L155" si="26">K124^$L$26</f>
        <v>1219083.3205573657</v>
      </c>
      <c r="N124" s="14">
        <v>11</v>
      </c>
      <c r="O124" s="30">
        <f t="shared" si="23"/>
        <v>13.004394531254839</v>
      </c>
      <c r="P124" s="29">
        <f t="shared" ref="P124:P155" si="27">O124^$P$26</f>
        <v>2.7902046279129031</v>
      </c>
    </row>
    <row r="125" spans="1:16">
      <c r="A125" s="12">
        <v>44299</v>
      </c>
      <c r="B125" s="14">
        <v>1085</v>
      </c>
      <c r="C125" s="30">
        <f t="shared" ref="C125:C156" si="28">B125+(1-$C$26)*C124</f>
        <v>1727.5234375011223</v>
      </c>
      <c r="D125" s="29">
        <f t="shared" si="24"/>
        <v>19.722845800593777</v>
      </c>
      <c r="F125" s="14">
        <v>1917</v>
      </c>
      <c r="G125" s="30">
        <f t="shared" ref="G125:G156" si="29">F125+(1-$G$26)*G124</f>
        <v>2157.3815424772533</v>
      </c>
      <c r="H125" s="29">
        <f t="shared" si="25"/>
        <v>10.00410146029972</v>
      </c>
      <c r="J125" s="14">
        <v>1977380</v>
      </c>
      <c r="K125" s="30">
        <f t="shared" ref="K125:K156" si="30">J125+(1-$K$26)*K124</f>
        <v>4869586.6862655748</v>
      </c>
      <c r="L125" s="29">
        <f t="shared" si="26"/>
        <v>1044101.9123943783</v>
      </c>
      <c r="N125" s="14">
        <v>0</v>
      </c>
      <c r="O125" s="30">
        <f t="shared" ref="O125:O156" si="31">N125+(1-$O$26)*O124</f>
        <v>6.5021972656274194</v>
      </c>
      <c r="P125" s="29">
        <f t="shared" si="27"/>
        <v>2.114579689240784</v>
      </c>
    </row>
    <row r="126" spans="1:16">
      <c r="A126" s="12">
        <v>44306</v>
      </c>
      <c r="B126" s="14">
        <v>1176</v>
      </c>
      <c r="C126" s="30">
        <f t="shared" si="28"/>
        <v>2039.7617187505612</v>
      </c>
      <c r="D126" s="29">
        <f t="shared" si="24"/>
        <v>21.078115248096712</v>
      </c>
      <c r="F126" s="14">
        <v>1772.9999999999998</v>
      </c>
      <c r="G126" s="30">
        <f t="shared" si="29"/>
        <v>1988.7381542477251</v>
      </c>
      <c r="H126" s="29">
        <f t="shared" si="25"/>
        <v>9.7627750311715022</v>
      </c>
      <c r="J126" s="14">
        <v>2469271.0000000005</v>
      </c>
      <c r="K126" s="30">
        <f t="shared" si="30"/>
        <v>4904064.3431327883</v>
      </c>
      <c r="L126" s="29">
        <f t="shared" si="26"/>
        <v>1050752.7702854169</v>
      </c>
      <c r="N126" s="14">
        <v>0</v>
      </c>
      <c r="O126" s="30">
        <f t="shared" si="31"/>
        <v>3.2510986328137097</v>
      </c>
      <c r="P126" s="29">
        <f t="shared" si="27"/>
        <v>1.6025517330943329</v>
      </c>
    </row>
    <row r="127" spans="1:16">
      <c r="A127" s="12">
        <v>44313</v>
      </c>
      <c r="B127" s="14">
        <v>0</v>
      </c>
      <c r="C127" s="30">
        <f t="shared" si="28"/>
        <v>1019.8808593752806</v>
      </c>
      <c r="D127" s="29">
        <f t="shared" si="24"/>
        <v>15.974224236177806</v>
      </c>
      <c r="F127" s="14">
        <v>1791</v>
      </c>
      <c r="G127" s="30">
        <f t="shared" si="29"/>
        <v>1989.8738154247724</v>
      </c>
      <c r="H127" s="29">
        <f t="shared" si="25"/>
        <v>9.7644471954007912</v>
      </c>
      <c r="J127" s="14">
        <v>1639001.9999999998</v>
      </c>
      <c r="K127" s="30">
        <f t="shared" si="30"/>
        <v>4091034.1715663942</v>
      </c>
      <c r="L127" s="29">
        <f t="shared" si="26"/>
        <v>892585.43609056086</v>
      </c>
      <c r="N127" s="14">
        <v>0</v>
      </c>
      <c r="O127" s="30">
        <f t="shared" si="31"/>
        <v>1.6255493164068548</v>
      </c>
      <c r="P127" s="29">
        <f t="shared" si="27"/>
        <v>1.214507105270515</v>
      </c>
    </row>
    <row r="128" spans="1:16">
      <c r="A128" s="12">
        <v>44320</v>
      </c>
      <c r="B128" s="14">
        <v>63</v>
      </c>
      <c r="C128" s="30">
        <f t="shared" si="28"/>
        <v>572.94042968764029</v>
      </c>
      <c r="D128" s="29">
        <f t="shared" si="24"/>
        <v>12.683636519664569</v>
      </c>
      <c r="F128" s="14">
        <v>1617</v>
      </c>
      <c r="G128" s="30">
        <f t="shared" si="29"/>
        <v>1815.9873815424771</v>
      </c>
      <c r="H128" s="29">
        <f t="shared" si="25"/>
        <v>9.5002240562251483</v>
      </c>
      <c r="J128" s="14">
        <v>2806457</v>
      </c>
      <c r="K128" s="30">
        <f t="shared" si="30"/>
        <v>4851974.0857831966</v>
      </c>
      <c r="L128" s="29">
        <f t="shared" si="26"/>
        <v>1040702.5660167207</v>
      </c>
      <c r="N128" s="14">
        <v>0</v>
      </c>
      <c r="O128" s="30">
        <f t="shared" si="31"/>
        <v>0.81277465820342742</v>
      </c>
      <c r="P128" s="29">
        <f t="shared" si="27"/>
        <v>0.9204242698015539</v>
      </c>
    </row>
    <row r="129" spans="1:16">
      <c r="A129" s="12">
        <v>44327</v>
      </c>
      <c r="B129" s="14">
        <v>203</v>
      </c>
      <c r="C129" s="30">
        <f t="shared" si="28"/>
        <v>489.47021484382014</v>
      </c>
      <c r="D129" s="29">
        <f t="shared" si="24"/>
        <v>11.909417155908821</v>
      </c>
      <c r="F129" s="14">
        <v>1440.0000000000002</v>
      </c>
      <c r="G129" s="30">
        <f t="shared" si="29"/>
        <v>1621.5987381542479</v>
      </c>
      <c r="H129" s="29">
        <f t="shared" si="25"/>
        <v>9.1829669088003261</v>
      </c>
      <c r="J129" s="14">
        <v>3658934.0000000005</v>
      </c>
      <c r="K129" s="30">
        <f t="shared" si="30"/>
        <v>6084921.0428915992</v>
      </c>
      <c r="L129" s="29">
        <f t="shared" si="26"/>
        <v>1275937.6496233956</v>
      </c>
      <c r="N129" s="14">
        <v>0</v>
      </c>
      <c r="O129" s="30">
        <f t="shared" si="31"/>
        <v>0.40638732910171371</v>
      </c>
      <c r="P129" s="29">
        <f t="shared" si="27"/>
        <v>0.69755115697822567</v>
      </c>
    </row>
    <row r="130" spans="1:16">
      <c r="A130" s="12">
        <v>44334</v>
      </c>
      <c r="B130" s="14">
        <v>35</v>
      </c>
      <c r="C130" s="30">
        <f t="shared" si="28"/>
        <v>279.73510742191007</v>
      </c>
      <c r="D130" s="29">
        <f t="shared" si="24"/>
        <v>9.5213557005623581</v>
      </c>
      <c r="F130" s="14">
        <v>1542.9999999999998</v>
      </c>
      <c r="G130" s="30">
        <f t="shared" si="29"/>
        <v>1705.1598738154246</v>
      </c>
      <c r="H130" s="29">
        <f t="shared" si="25"/>
        <v>9.3224385911773417</v>
      </c>
      <c r="J130" s="14">
        <v>3304492</v>
      </c>
      <c r="K130" s="30">
        <f t="shared" si="30"/>
        <v>6346952.5214457996</v>
      </c>
      <c r="L130" s="29">
        <f t="shared" si="26"/>
        <v>1325283.2975365084</v>
      </c>
      <c r="N130" s="14">
        <v>19.000000000000004</v>
      </c>
      <c r="O130" s="30">
        <f t="shared" si="31"/>
        <v>19.203193664550859</v>
      </c>
      <c r="P130" s="29">
        <f t="shared" si="27"/>
        <v>3.2609893820430935</v>
      </c>
    </row>
    <row r="131" spans="1:16">
      <c r="A131" s="12">
        <v>44341</v>
      </c>
      <c r="B131" s="14">
        <v>1036</v>
      </c>
      <c r="C131" s="30">
        <f t="shared" si="28"/>
        <v>1175.867553710955</v>
      </c>
      <c r="D131" s="29">
        <f t="shared" si="24"/>
        <v>16.909990465767933</v>
      </c>
      <c r="F131" s="14">
        <v>2787.0000000000005</v>
      </c>
      <c r="G131" s="30">
        <f t="shared" si="29"/>
        <v>2957.5159873815428</v>
      </c>
      <c r="H131" s="29">
        <f t="shared" si="25"/>
        <v>10.997098886953145</v>
      </c>
      <c r="J131" s="14">
        <v>3307819</v>
      </c>
      <c r="K131" s="30">
        <f t="shared" si="30"/>
        <v>6481295.2607228998</v>
      </c>
      <c r="L131" s="29">
        <f t="shared" si="26"/>
        <v>1350503.2258437453</v>
      </c>
      <c r="N131" s="14">
        <v>0</v>
      </c>
      <c r="O131" s="30">
        <f t="shared" si="31"/>
        <v>9.6015968322754297</v>
      </c>
      <c r="P131" s="29">
        <f t="shared" si="27"/>
        <v>2.4713678147886111</v>
      </c>
    </row>
    <row r="132" spans="1:16">
      <c r="A132" s="12">
        <v>44348</v>
      </c>
      <c r="B132" s="14">
        <v>931</v>
      </c>
      <c r="C132" s="30">
        <f t="shared" si="28"/>
        <v>1518.9337768554774</v>
      </c>
      <c r="D132" s="29">
        <f t="shared" si="24"/>
        <v>18.733353824062398</v>
      </c>
      <c r="F132" s="14">
        <v>6351.0000000000009</v>
      </c>
      <c r="G132" s="30">
        <f t="shared" si="29"/>
        <v>6646.7515987381548</v>
      </c>
      <c r="H132" s="29">
        <f t="shared" si="25"/>
        <v>14.021124144367697</v>
      </c>
      <c r="J132" s="14">
        <v>4848550</v>
      </c>
      <c r="K132" s="30">
        <f t="shared" si="30"/>
        <v>8089197.6303614499</v>
      </c>
      <c r="L132" s="29">
        <f t="shared" si="26"/>
        <v>1648598.5038311859</v>
      </c>
      <c r="N132" s="14">
        <v>0</v>
      </c>
      <c r="O132" s="30">
        <f t="shared" si="31"/>
        <v>4.8007984161377149</v>
      </c>
      <c r="P132" s="29">
        <f t="shared" si="27"/>
        <v>1.8729465694078495</v>
      </c>
    </row>
    <row r="133" spans="1:16">
      <c r="A133" s="12">
        <v>44355</v>
      </c>
      <c r="B133" s="14">
        <v>1652.0000000000002</v>
      </c>
      <c r="C133" s="30">
        <f t="shared" si="28"/>
        <v>2411.4668884277389</v>
      </c>
      <c r="D133" s="29">
        <f t="shared" si="24"/>
        <v>22.537851924869372</v>
      </c>
      <c r="F133" s="14">
        <v>9429</v>
      </c>
      <c r="G133" s="30">
        <f t="shared" si="29"/>
        <v>10093.675159873816</v>
      </c>
      <c r="H133" s="29">
        <f t="shared" si="25"/>
        <v>15.893326203169032</v>
      </c>
      <c r="J133" s="14">
        <v>5458484</v>
      </c>
      <c r="K133" s="30">
        <f t="shared" si="30"/>
        <v>9503082.8151807245</v>
      </c>
      <c r="L133" s="29">
        <f t="shared" si="26"/>
        <v>1905803.2471345682</v>
      </c>
      <c r="N133" s="14">
        <v>11.999999999999998</v>
      </c>
      <c r="O133" s="30">
        <f t="shared" si="31"/>
        <v>14.400399208068855</v>
      </c>
      <c r="P133" s="29">
        <f t="shared" si="27"/>
        <v>2.9063627101600957</v>
      </c>
    </row>
    <row r="134" spans="1:16">
      <c r="A134" s="12">
        <v>44362</v>
      </c>
      <c r="B134" s="14">
        <v>231</v>
      </c>
      <c r="C134" s="30">
        <f t="shared" si="28"/>
        <v>1436.7334442138695</v>
      </c>
      <c r="D134" s="29">
        <f t="shared" si="24"/>
        <v>18.321055087431382</v>
      </c>
      <c r="F134" s="14">
        <v>9332</v>
      </c>
      <c r="G134" s="30">
        <f t="shared" si="29"/>
        <v>10341.367515987382</v>
      </c>
      <c r="H134" s="29">
        <f t="shared" si="25"/>
        <v>16.009338660827552</v>
      </c>
      <c r="J134" s="14">
        <v>6357119.0000000009</v>
      </c>
      <c r="K134" s="30">
        <f t="shared" si="30"/>
        <v>11108660.407590363</v>
      </c>
      <c r="L134" s="29">
        <f t="shared" si="26"/>
        <v>2193287.2879440617</v>
      </c>
      <c r="N134" s="14">
        <v>0</v>
      </c>
      <c r="O134" s="30">
        <f t="shared" si="31"/>
        <v>7.2001996040344274</v>
      </c>
      <c r="P134" s="29">
        <f t="shared" si="27"/>
        <v>2.2026110540388579</v>
      </c>
    </row>
    <row r="135" spans="1:16">
      <c r="A135" s="12">
        <v>44369</v>
      </c>
      <c r="B135" s="14">
        <v>167.99999999999997</v>
      </c>
      <c r="C135" s="30">
        <f t="shared" si="28"/>
        <v>886.36672210693473</v>
      </c>
      <c r="D135" s="29">
        <f t="shared" si="24"/>
        <v>15.102379421891658</v>
      </c>
      <c r="F135" s="14">
        <v>20557</v>
      </c>
      <c r="G135" s="30">
        <f t="shared" si="29"/>
        <v>21591.136751598737</v>
      </c>
      <c r="H135" s="29">
        <f t="shared" si="25"/>
        <v>19.965613167528833</v>
      </c>
      <c r="J135" s="14">
        <v>6518173</v>
      </c>
      <c r="K135" s="30">
        <f t="shared" si="30"/>
        <v>12072503.203795182</v>
      </c>
      <c r="L135" s="29">
        <f t="shared" si="26"/>
        <v>2363837.3822281719</v>
      </c>
      <c r="N135" s="14">
        <v>0</v>
      </c>
      <c r="O135" s="30">
        <f t="shared" si="31"/>
        <v>3.6000998020172137</v>
      </c>
      <c r="P135" s="29">
        <f t="shared" si="27"/>
        <v>1.6692670320928134</v>
      </c>
    </row>
    <row r="136" spans="1:16">
      <c r="A136" s="12">
        <v>44376</v>
      </c>
      <c r="B136" s="14">
        <v>41.999999999999993</v>
      </c>
      <c r="C136" s="30">
        <f t="shared" si="28"/>
        <v>485.18336105346737</v>
      </c>
      <c r="D136" s="29">
        <f t="shared" si="24"/>
        <v>11.867585232257733</v>
      </c>
      <c r="F136" s="14">
        <v>31100.000000000007</v>
      </c>
      <c r="G136" s="30">
        <f t="shared" si="29"/>
        <v>33259.113675159882</v>
      </c>
      <c r="H136" s="29">
        <f t="shared" si="25"/>
        <v>22.728626998124554</v>
      </c>
      <c r="J136" s="14">
        <v>8244001</v>
      </c>
      <c r="K136" s="30">
        <f t="shared" si="30"/>
        <v>14280252.60189759</v>
      </c>
      <c r="L136" s="29">
        <f t="shared" si="26"/>
        <v>2749554.2993255868</v>
      </c>
      <c r="N136" s="14">
        <v>697.99999999999989</v>
      </c>
      <c r="O136" s="30">
        <f t="shared" si="31"/>
        <v>699.80004990100849</v>
      </c>
      <c r="P136" s="29">
        <f t="shared" si="27"/>
        <v>13.740090322965688</v>
      </c>
    </row>
    <row r="137" spans="1:16">
      <c r="A137" s="12">
        <v>44383</v>
      </c>
      <c r="B137" s="14">
        <v>27.999999999999993</v>
      </c>
      <c r="C137" s="30">
        <f t="shared" si="28"/>
        <v>270.59168052673368</v>
      </c>
      <c r="D137" s="29">
        <f t="shared" si="24"/>
        <v>9.3956271881338953</v>
      </c>
      <c r="F137" s="14">
        <v>30422</v>
      </c>
      <c r="G137" s="30">
        <f t="shared" si="29"/>
        <v>33747.91136751599</v>
      </c>
      <c r="H137" s="29">
        <f t="shared" si="25"/>
        <v>22.828326214888342</v>
      </c>
      <c r="J137" s="14">
        <v>8323306</v>
      </c>
      <c r="K137" s="30">
        <f t="shared" si="30"/>
        <v>15463432.300948795</v>
      </c>
      <c r="L137" s="29">
        <f t="shared" si="26"/>
        <v>2953760.6981621124</v>
      </c>
      <c r="N137" s="14">
        <v>353.00000000000006</v>
      </c>
      <c r="O137" s="30">
        <f t="shared" si="31"/>
        <v>702.9000249505043</v>
      </c>
      <c r="P137" s="29">
        <f t="shared" si="27"/>
        <v>13.764404391381195</v>
      </c>
    </row>
    <row r="138" spans="1:16">
      <c r="A138" s="12">
        <v>44390</v>
      </c>
      <c r="B138" s="14">
        <v>126</v>
      </c>
      <c r="C138" s="30">
        <f t="shared" si="28"/>
        <v>261.29584026336681</v>
      </c>
      <c r="D138" s="29">
        <f t="shared" si="24"/>
        <v>9.2651615965970802</v>
      </c>
      <c r="F138" s="14">
        <v>22407</v>
      </c>
      <c r="G138" s="30">
        <f t="shared" si="29"/>
        <v>25781.791136751599</v>
      </c>
      <c r="H138" s="29">
        <f t="shared" si="25"/>
        <v>21.056875324749928</v>
      </c>
      <c r="J138" s="14">
        <v>8296581</v>
      </c>
      <c r="K138" s="30">
        <f t="shared" si="30"/>
        <v>16028297.150474397</v>
      </c>
      <c r="L138" s="29">
        <f t="shared" si="26"/>
        <v>3050693.9918868123</v>
      </c>
      <c r="N138" s="14">
        <v>58</v>
      </c>
      <c r="O138" s="30">
        <f t="shared" si="31"/>
        <v>409.45001247525215</v>
      </c>
      <c r="P138" s="29">
        <f t="shared" si="27"/>
        <v>11.088692888883553</v>
      </c>
    </row>
    <row r="139" spans="1:16">
      <c r="A139" s="12">
        <v>44397</v>
      </c>
      <c r="B139" s="14">
        <v>154</v>
      </c>
      <c r="C139" s="30">
        <f t="shared" si="28"/>
        <v>284.64792013168341</v>
      </c>
      <c r="D139" s="29">
        <f t="shared" si="24"/>
        <v>9.5878936013396547</v>
      </c>
      <c r="F139" s="14">
        <v>20928</v>
      </c>
      <c r="G139" s="30">
        <f t="shared" si="29"/>
        <v>23506.17911367516</v>
      </c>
      <c r="H139" s="29">
        <f t="shared" si="25"/>
        <v>20.481162924315505</v>
      </c>
      <c r="J139" s="14">
        <v>8659795</v>
      </c>
      <c r="K139" s="30">
        <f t="shared" si="30"/>
        <v>16673943.5752372</v>
      </c>
      <c r="L139" s="29">
        <f t="shared" si="26"/>
        <v>3161072.7776704985</v>
      </c>
      <c r="N139" s="14">
        <v>88</v>
      </c>
      <c r="O139" s="30">
        <f t="shared" si="31"/>
        <v>292.72500623762608</v>
      </c>
      <c r="P139" s="29">
        <f t="shared" si="27"/>
        <v>9.6958062747934957</v>
      </c>
    </row>
    <row r="140" spans="1:16">
      <c r="A140" s="12">
        <v>44404</v>
      </c>
      <c r="B140" s="14">
        <v>140</v>
      </c>
      <c r="C140" s="30">
        <f t="shared" si="28"/>
        <v>282.32396006584167</v>
      </c>
      <c r="D140" s="29">
        <f t="shared" si="24"/>
        <v>9.5565050765365012</v>
      </c>
      <c r="F140" s="14">
        <v>20051.999999999996</v>
      </c>
      <c r="G140" s="30">
        <f t="shared" si="29"/>
        <v>22402.61791136751</v>
      </c>
      <c r="H140" s="29">
        <f t="shared" si="25"/>
        <v>20.187829657185134</v>
      </c>
      <c r="J140" s="14">
        <v>7436218</v>
      </c>
      <c r="K140" s="30">
        <f t="shared" si="30"/>
        <v>15773189.7876186</v>
      </c>
      <c r="L140" s="29">
        <f t="shared" si="26"/>
        <v>3006959.4811872072</v>
      </c>
      <c r="N140" s="14">
        <v>23.999999999999996</v>
      </c>
      <c r="O140" s="30">
        <f t="shared" si="31"/>
        <v>170.36250311881304</v>
      </c>
      <c r="P140" s="29">
        <f t="shared" si="27"/>
        <v>7.8081761982017079</v>
      </c>
    </row>
    <row r="141" spans="1:16">
      <c r="A141" s="12">
        <v>44411</v>
      </c>
      <c r="B141" s="14">
        <v>55.999999999999986</v>
      </c>
      <c r="C141" s="30">
        <f t="shared" si="28"/>
        <v>197.16198003292084</v>
      </c>
      <c r="D141" s="29">
        <f t="shared" si="24"/>
        <v>8.2780733144063667</v>
      </c>
      <c r="F141" s="14">
        <v>7671.0000000000009</v>
      </c>
      <c r="G141" s="30">
        <f t="shared" si="29"/>
        <v>9911.2617911367524</v>
      </c>
      <c r="H141" s="29">
        <f t="shared" si="25"/>
        <v>15.806608044720718</v>
      </c>
      <c r="J141" s="14">
        <v>7821529</v>
      </c>
      <c r="K141" s="30">
        <f t="shared" si="30"/>
        <v>15708123.8938093</v>
      </c>
      <c r="L141" s="29">
        <f t="shared" si="26"/>
        <v>2995793.5831322931</v>
      </c>
      <c r="N141" s="14">
        <v>35</v>
      </c>
      <c r="O141" s="30">
        <f t="shared" si="31"/>
        <v>120.18125155940652</v>
      </c>
      <c r="P141" s="29">
        <f t="shared" si="27"/>
        <v>6.7910149879248909</v>
      </c>
    </row>
    <row r="142" spans="1:16">
      <c r="A142" s="12">
        <v>44418</v>
      </c>
      <c r="B142" s="14">
        <v>41.999999999999993</v>
      </c>
      <c r="C142" s="30">
        <f t="shared" si="28"/>
        <v>140.58099001646042</v>
      </c>
      <c r="D142" s="29">
        <f t="shared" si="24"/>
        <v>7.2305384342928507</v>
      </c>
      <c r="F142" s="14">
        <v>7237.0000000000009</v>
      </c>
      <c r="G142" s="30">
        <f t="shared" si="29"/>
        <v>8228.1261791136767</v>
      </c>
      <c r="H142" s="29">
        <f t="shared" si="25"/>
        <v>14.94824760330887</v>
      </c>
      <c r="J142" s="14">
        <v>7018797.9999999991</v>
      </c>
      <c r="K142" s="30">
        <f t="shared" si="30"/>
        <v>14872859.946904648</v>
      </c>
      <c r="L142" s="29">
        <f t="shared" si="26"/>
        <v>2852036.2389424155</v>
      </c>
      <c r="N142" s="14">
        <v>0</v>
      </c>
      <c r="O142" s="30">
        <f t="shared" si="31"/>
        <v>60.090625779703259</v>
      </c>
      <c r="P142" s="29">
        <f t="shared" si="27"/>
        <v>5.1466269603090833</v>
      </c>
    </row>
    <row r="143" spans="1:16">
      <c r="A143" s="12">
        <v>44425</v>
      </c>
      <c r="B143" s="14">
        <v>55.999999999999986</v>
      </c>
      <c r="C143" s="30">
        <f t="shared" si="28"/>
        <v>126.2904950082302</v>
      </c>
      <c r="D143" s="29">
        <f t="shared" si="24"/>
        <v>6.9270491033624175</v>
      </c>
      <c r="F143" s="14">
        <v>7845.0000000000018</v>
      </c>
      <c r="G143" s="30">
        <f t="shared" si="29"/>
        <v>8667.8126179113697</v>
      </c>
      <c r="H143" s="29">
        <f t="shared" si="25"/>
        <v>15.183533578277942</v>
      </c>
      <c r="J143" s="14">
        <v>5784112</v>
      </c>
      <c r="K143" s="30">
        <f t="shared" si="30"/>
        <v>13220541.973452324</v>
      </c>
      <c r="L143" s="29">
        <f t="shared" si="26"/>
        <v>2565218.3232043567</v>
      </c>
      <c r="N143" s="14">
        <v>153</v>
      </c>
      <c r="O143" s="30">
        <f t="shared" si="31"/>
        <v>183.04531288985163</v>
      </c>
      <c r="P143" s="29">
        <f t="shared" si="27"/>
        <v>8.0356950113942514</v>
      </c>
    </row>
    <row r="144" spans="1:16">
      <c r="A144" s="12">
        <v>44432</v>
      </c>
      <c r="B144" s="14">
        <v>1379</v>
      </c>
      <c r="C144" s="30">
        <f t="shared" si="28"/>
        <v>1442.1452475041151</v>
      </c>
      <c r="D144" s="29">
        <f t="shared" si="24"/>
        <v>18.348628226895741</v>
      </c>
      <c r="F144" s="14">
        <v>6724</v>
      </c>
      <c r="G144" s="30">
        <f t="shared" si="29"/>
        <v>7590.7812617911368</v>
      </c>
      <c r="H144" s="29">
        <f t="shared" si="25"/>
        <v>14.591029753392563</v>
      </c>
      <c r="J144" s="14">
        <v>4644510</v>
      </c>
      <c r="K144" s="30">
        <f t="shared" si="30"/>
        <v>11254780.986726161</v>
      </c>
      <c r="L144" s="29">
        <f t="shared" si="26"/>
        <v>2219235.2569309268</v>
      </c>
      <c r="N144" s="14">
        <v>76.000000000000014</v>
      </c>
      <c r="O144" s="30">
        <f t="shared" si="31"/>
        <v>167.52265644492581</v>
      </c>
      <c r="P144" s="29">
        <f t="shared" si="27"/>
        <v>7.7558503448470191</v>
      </c>
    </row>
    <row r="145" spans="1:16">
      <c r="A145" s="12">
        <v>44439</v>
      </c>
      <c r="B145" s="14">
        <v>1806</v>
      </c>
      <c r="C145" s="30">
        <f t="shared" si="28"/>
        <v>2527.0726237520576</v>
      </c>
      <c r="D145" s="29">
        <f t="shared" si="24"/>
        <v>22.963976258268463</v>
      </c>
      <c r="F145" s="14">
        <v>6701.0000000000009</v>
      </c>
      <c r="G145" s="30">
        <f t="shared" si="29"/>
        <v>7460.0781261791144</v>
      </c>
      <c r="H145" s="29">
        <f t="shared" si="25"/>
        <v>14.515199615567955</v>
      </c>
      <c r="J145" s="14">
        <v>6082423</v>
      </c>
      <c r="K145" s="30">
        <f t="shared" si="30"/>
        <v>11709813.493363081</v>
      </c>
      <c r="L145" s="29">
        <f t="shared" si="26"/>
        <v>2299826.0037393305</v>
      </c>
      <c r="N145" s="14">
        <v>453</v>
      </c>
      <c r="O145" s="30">
        <f t="shared" si="31"/>
        <v>536.76132822246291</v>
      </c>
      <c r="P145" s="29">
        <f t="shared" si="27"/>
        <v>12.356984091326208</v>
      </c>
    </row>
    <row r="146" spans="1:16">
      <c r="A146" s="12">
        <v>44446</v>
      </c>
      <c r="B146" s="14">
        <v>1287.9999999999998</v>
      </c>
      <c r="C146" s="30">
        <f t="shared" si="28"/>
        <v>2551.5363118760288</v>
      </c>
      <c r="D146" s="29">
        <f t="shared" si="24"/>
        <v>23.052641758600849</v>
      </c>
      <c r="F146" s="14">
        <v>5627.0000000000009</v>
      </c>
      <c r="G146" s="30">
        <f t="shared" si="29"/>
        <v>6373.0078126179124</v>
      </c>
      <c r="H146" s="29">
        <f t="shared" si="25"/>
        <v>13.845330757389005</v>
      </c>
      <c r="J146" s="14">
        <v>5785793</v>
      </c>
      <c r="K146" s="30">
        <f t="shared" si="30"/>
        <v>11640699.746681541</v>
      </c>
      <c r="L146" s="29">
        <f t="shared" si="26"/>
        <v>2287605.7458091555</v>
      </c>
      <c r="N146" s="14">
        <v>0</v>
      </c>
      <c r="O146" s="30">
        <f t="shared" si="31"/>
        <v>268.38066411123145</v>
      </c>
      <c r="P146" s="29">
        <f t="shared" si="27"/>
        <v>9.3648427496642839</v>
      </c>
    </row>
    <row r="147" spans="1:16">
      <c r="A147" s="12">
        <v>44453</v>
      </c>
      <c r="B147" s="14">
        <v>119</v>
      </c>
      <c r="C147" s="30">
        <f t="shared" si="28"/>
        <v>1394.7681559380144</v>
      </c>
      <c r="D147" s="29">
        <f t="shared" si="24"/>
        <v>18.105095058300428</v>
      </c>
      <c r="F147" s="14">
        <v>5089.9999999999991</v>
      </c>
      <c r="G147" s="30">
        <f t="shared" si="29"/>
        <v>5727.3007812617907</v>
      </c>
      <c r="H147" s="29">
        <f t="shared" si="25"/>
        <v>13.408648232454276</v>
      </c>
      <c r="J147" s="14">
        <v>6162515.0000000009</v>
      </c>
      <c r="K147" s="30">
        <f t="shared" si="30"/>
        <v>11982864.873340771</v>
      </c>
      <c r="L147" s="29">
        <f t="shared" si="26"/>
        <v>2348035.1595294573</v>
      </c>
      <c r="N147" s="14">
        <v>80</v>
      </c>
      <c r="O147" s="30">
        <f t="shared" si="31"/>
        <v>214.19033205561573</v>
      </c>
      <c r="P147" s="29">
        <f t="shared" si="27"/>
        <v>8.5569687439969311</v>
      </c>
    </row>
    <row r="148" spans="1:16">
      <c r="A148" s="12">
        <v>44460</v>
      </c>
      <c r="B148" s="14">
        <v>259</v>
      </c>
      <c r="C148" s="30">
        <f t="shared" si="28"/>
        <v>956.38407796900719</v>
      </c>
      <c r="D148" s="29">
        <f t="shared" si="24"/>
        <v>15.568720964284744</v>
      </c>
      <c r="F148" s="14">
        <v>4175</v>
      </c>
      <c r="G148" s="30">
        <f t="shared" si="29"/>
        <v>4747.7300781261793</v>
      </c>
      <c r="H148" s="29">
        <f t="shared" si="25"/>
        <v>12.674936902467362</v>
      </c>
      <c r="J148" s="14">
        <v>4007854.9999999995</v>
      </c>
      <c r="K148" s="30">
        <f t="shared" si="30"/>
        <v>9999287.4366703853</v>
      </c>
      <c r="L148" s="29">
        <f t="shared" si="26"/>
        <v>1995134.3569447002</v>
      </c>
      <c r="N148" s="14">
        <v>10</v>
      </c>
      <c r="O148" s="30">
        <f t="shared" si="31"/>
        <v>117.09516602780786</v>
      </c>
      <c r="P148" s="29">
        <f t="shared" si="27"/>
        <v>6.7207166662564504</v>
      </c>
    </row>
    <row r="149" spans="1:16">
      <c r="A149" s="12">
        <v>44467</v>
      </c>
      <c r="B149" s="14">
        <v>321.99999999999994</v>
      </c>
      <c r="C149" s="30">
        <f t="shared" si="28"/>
        <v>800.1920389845036</v>
      </c>
      <c r="D149" s="29">
        <f t="shared" si="24"/>
        <v>14.496985032838532</v>
      </c>
      <c r="F149" s="14">
        <v>6649.0000000000009</v>
      </c>
      <c r="G149" s="30">
        <f t="shared" si="29"/>
        <v>7123.7730078126187</v>
      </c>
      <c r="H149" s="29">
        <f t="shared" si="25"/>
        <v>14.315714274952665</v>
      </c>
      <c r="J149" s="14">
        <v>3392093</v>
      </c>
      <c r="K149" s="30">
        <f t="shared" si="30"/>
        <v>8391736.7183351927</v>
      </c>
      <c r="L149" s="29">
        <f t="shared" si="26"/>
        <v>1703988.5213787442</v>
      </c>
      <c r="N149" s="14">
        <v>52.000000000000007</v>
      </c>
      <c r="O149" s="30">
        <f t="shared" si="31"/>
        <v>110.54758301390393</v>
      </c>
      <c r="P149" s="29">
        <f t="shared" si="27"/>
        <v>6.5677966930834417</v>
      </c>
    </row>
    <row r="150" spans="1:16">
      <c r="A150" s="12">
        <v>44474</v>
      </c>
      <c r="B150" s="14">
        <v>419.99999999999994</v>
      </c>
      <c r="C150" s="30">
        <f t="shared" si="28"/>
        <v>820.0960194922518</v>
      </c>
      <c r="D150" s="29">
        <f t="shared" si="24"/>
        <v>14.640161972069359</v>
      </c>
      <c r="F150" s="14">
        <v>5326.0000000000009</v>
      </c>
      <c r="G150" s="30">
        <f t="shared" si="29"/>
        <v>6038.3773007812624</v>
      </c>
      <c r="H150" s="29">
        <f t="shared" si="25"/>
        <v>13.623104053182617</v>
      </c>
      <c r="J150" s="14">
        <v>3044434</v>
      </c>
      <c r="K150" s="30">
        <f t="shared" si="30"/>
        <v>7240302.3591675963</v>
      </c>
      <c r="L150" s="29">
        <f t="shared" si="26"/>
        <v>1492041.9459009084</v>
      </c>
      <c r="N150" s="14">
        <v>117.00000000000003</v>
      </c>
      <c r="O150" s="30">
        <f t="shared" si="31"/>
        <v>172.27379150695199</v>
      </c>
      <c r="P150" s="29">
        <f t="shared" si="27"/>
        <v>7.8430987808091848</v>
      </c>
    </row>
    <row r="151" spans="1:16">
      <c r="A151" s="12">
        <v>44481</v>
      </c>
      <c r="B151" s="14">
        <v>308</v>
      </c>
      <c r="C151" s="30">
        <f t="shared" si="28"/>
        <v>718.0480097461259</v>
      </c>
      <c r="D151" s="29">
        <f t="shared" si="24"/>
        <v>13.882298968531135</v>
      </c>
      <c r="F151" s="14">
        <v>6996</v>
      </c>
      <c r="G151" s="30">
        <f t="shared" si="29"/>
        <v>7599.8377300781258</v>
      </c>
      <c r="H151" s="29">
        <f t="shared" si="25"/>
        <v>14.596250087789192</v>
      </c>
      <c r="J151" s="14">
        <v>2191645.0000000005</v>
      </c>
      <c r="K151" s="30">
        <f t="shared" si="30"/>
        <v>5811796.1795837991</v>
      </c>
      <c r="L151" s="29">
        <f t="shared" si="26"/>
        <v>1224276.0047930272</v>
      </c>
      <c r="N151" s="14">
        <v>29</v>
      </c>
      <c r="O151" s="30">
        <f t="shared" si="31"/>
        <v>115.136895753476</v>
      </c>
      <c r="P151" s="29">
        <f t="shared" si="27"/>
        <v>6.6755308372438398</v>
      </c>
    </row>
    <row r="152" spans="1:16">
      <c r="A152" s="12">
        <v>44488</v>
      </c>
      <c r="B152" s="14">
        <v>0</v>
      </c>
      <c r="C152" s="30">
        <f t="shared" si="28"/>
        <v>359.02400487306295</v>
      </c>
      <c r="D152" s="29">
        <f t="shared" si="24"/>
        <v>10.520815263926426</v>
      </c>
      <c r="F152" s="14">
        <v>5744.9999999999991</v>
      </c>
      <c r="G152" s="30">
        <f t="shared" si="29"/>
        <v>6504.9837730078116</v>
      </c>
      <c r="H152" s="29">
        <f t="shared" si="25"/>
        <v>13.93072968823631</v>
      </c>
      <c r="J152" s="14">
        <v>1880383</v>
      </c>
      <c r="K152" s="30">
        <f t="shared" si="30"/>
        <v>4786281.0897918995</v>
      </c>
      <c r="L152" s="29">
        <f t="shared" si="26"/>
        <v>1028012.4642287309</v>
      </c>
      <c r="N152" s="14">
        <v>0</v>
      </c>
      <c r="O152" s="30">
        <f t="shared" si="31"/>
        <v>57.568447876737999</v>
      </c>
      <c r="P152" s="29">
        <f t="shared" si="27"/>
        <v>5.0591063401307581</v>
      </c>
    </row>
    <row r="153" spans="1:16">
      <c r="A153" s="12">
        <v>44495</v>
      </c>
      <c r="B153" s="14">
        <v>0</v>
      </c>
      <c r="C153" s="30">
        <f t="shared" si="28"/>
        <v>179.51200243653147</v>
      </c>
      <c r="D153" s="29">
        <f t="shared" si="24"/>
        <v>7.9732869943643747</v>
      </c>
      <c r="F153" s="14">
        <v>9038</v>
      </c>
      <c r="G153" s="30">
        <f t="shared" si="29"/>
        <v>9688.4983773007807</v>
      </c>
      <c r="H153" s="29">
        <f t="shared" si="25"/>
        <v>15.699179000042975</v>
      </c>
      <c r="J153" s="14">
        <v>775007.99999999988</v>
      </c>
      <c r="K153" s="30">
        <f t="shared" si="30"/>
        <v>3168148.5448959498</v>
      </c>
      <c r="L153" s="29">
        <f t="shared" si="26"/>
        <v>709128.56929119758</v>
      </c>
      <c r="N153" s="14">
        <v>0</v>
      </c>
      <c r="O153" s="30">
        <f t="shared" si="31"/>
        <v>28.784223938368999</v>
      </c>
      <c r="P153" s="29">
        <f t="shared" si="27"/>
        <v>3.8340856457369892</v>
      </c>
    </row>
    <row r="154" spans="1:16">
      <c r="A154" s="12">
        <v>44502</v>
      </c>
      <c r="B154" s="14">
        <v>0</v>
      </c>
      <c r="C154" s="30">
        <f t="shared" si="28"/>
        <v>89.756001218265737</v>
      </c>
      <c r="D154" s="29">
        <f t="shared" si="24"/>
        <v>6.0426215934499892</v>
      </c>
      <c r="F154" s="14">
        <v>6922.0000000000009</v>
      </c>
      <c r="G154" s="30">
        <f t="shared" si="29"/>
        <v>7890.8498377300784</v>
      </c>
      <c r="H154" s="29">
        <f t="shared" si="25"/>
        <v>14.761725787852003</v>
      </c>
      <c r="J154" s="14">
        <v>692345</v>
      </c>
      <c r="K154" s="30">
        <f t="shared" si="30"/>
        <v>2276419.2724479749</v>
      </c>
      <c r="L154" s="29">
        <f t="shared" si="26"/>
        <v>526655.99037194857</v>
      </c>
      <c r="N154" s="14">
        <v>0</v>
      </c>
      <c r="O154" s="30">
        <f t="shared" si="31"/>
        <v>14.3921119691845</v>
      </c>
      <c r="P154" s="29">
        <f t="shared" si="27"/>
        <v>2.9056935653316365</v>
      </c>
    </row>
    <row r="155" spans="1:16">
      <c r="A155" s="12">
        <v>44509</v>
      </c>
      <c r="B155" s="14">
        <v>0</v>
      </c>
      <c r="C155" s="30">
        <f t="shared" si="28"/>
        <v>44.878000609132869</v>
      </c>
      <c r="D155" s="29">
        <f t="shared" si="24"/>
        <v>4.5794508271728045</v>
      </c>
      <c r="F155" s="14">
        <v>3808</v>
      </c>
      <c r="G155" s="30">
        <f t="shared" si="29"/>
        <v>4597.0849837730075</v>
      </c>
      <c r="H155" s="29">
        <f t="shared" si="25"/>
        <v>12.552919960965076</v>
      </c>
      <c r="J155" s="14">
        <v>474536</v>
      </c>
      <c r="K155" s="30">
        <f t="shared" si="30"/>
        <v>1612745.6362239874</v>
      </c>
      <c r="L155" s="29">
        <f t="shared" si="26"/>
        <v>386197.34865218995</v>
      </c>
      <c r="N155" s="14">
        <v>0</v>
      </c>
      <c r="O155" s="30">
        <f t="shared" si="31"/>
        <v>7.1960559845922498</v>
      </c>
      <c r="P155" s="29">
        <f t="shared" si="27"/>
        <v>2.2021039370879123</v>
      </c>
    </row>
    <row r="156" spans="1:16">
      <c r="A156" s="12">
        <v>44516</v>
      </c>
      <c r="B156" s="14">
        <v>0</v>
      </c>
      <c r="C156" s="30">
        <f t="shared" si="28"/>
        <v>22.439000304566434</v>
      </c>
      <c r="D156" s="29">
        <f t="shared" ref="D156:D179" si="32">C156^$D$26</f>
        <v>3.4705747421327824</v>
      </c>
      <c r="F156" s="14">
        <v>7979.0000000000009</v>
      </c>
      <c r="G156" s="30">
        <f t="shared" si="29"/>
        <v>8438.708498377302</v>
      </c>
      <c r="H156" s="29">
        <f t="shared" ref="H156:H179" si="33">G156^$H$26</f>
        <v>15.062005281180364</v>
      </c>
      <c r="J156" s="14">
        <v>515872</v>
      </c>
      <c r="K156" s="30">
        <f t="shared" si="30"/>
        <v>1322244.8181119938</v>
      </c>
      <c r="L156" s="29">
        <f t="shared" ref="L156:L179" si="34">K156^$L$26</f>
        <v>322983.76020416262</v>
      </c>
      <c r="N156" s="14">
        <v>0</v>
      </c>
      <c r="O156" s="30">
        <f t="shared" si="31"/>
        <v>3.5980279922961249</v>
      </c>
      <c r="P156" s="29">
        <f t="shared" ref="P156:P179" si="35">O156^$P$26</f>
        <v>1.6688827093109599</v>
      </c>
    </row>
    <row r="157" spans="1:16">
      <c r="A157" s="12">
        <v>44523</v>
      </c>
      <c r="B157" s="14">
        <v>0</v>
      </c>
      <c r="C157" s="30">
        <f t="shared" ref="C157:C179" si="36">B157+(1-$C$26)*C156</f>
        <v>11.219500152283217</v>
      </c>
      <c r="D157" s="29">
        <f t="shared" si="32"/>
        <v>2.6302038159816057</v>
      </c>
      <c r="F157" s="14">
        <v>5096</v>
      </c>
      <c r="G157" s="30">
        <f t="shared" ref="G157:G179" si="37">F157+(1-$G$26)*G156</f>
        <v>5939.87084983773</v>
      </c>
      <c r="H157" s="29">
        <f t="shared" si="33"/>
        <v>13.556048085329619</v>
      </c>
      <c r="J157" s="14">
        <v>955523</v>
      </c>
      <c r="K157" s="30">
        <f t="shared" ref="K157:K179" si="38">J157+(1-$K$26)*K156</f>
        <v>1616645.4090559969</v>
      </c>
      <c r="L157" s="29">
        <f t="shared" si="34"/>
        <v>387037.72295964329</v>
      </c>
      <c r="N157" s="14">
        <v>20</v>
      </c>
      <c r="O157" s="30">
        <f t="shared" ref="O157:O179" si="39">N157+(1-$O$26)*O156</f>
        <v>21.799013996148062</v>
      </c>
      <c r="P157" s="29">
        <f t="shared" si="35"/>
        <v>3.4306367854969109</v>
      </c>
    </row>
    <row r="158" spans="1:16">
      <c r="A158" s="12">
        <v>44530</v>
      </c>
      <c r="B158" s="14">
        <v>0</v>
      </c>
      <c r="C158" s="30">
        <f t="shared" si="36"/>
        <v>5.6097500761416086</v>
      </c>
      <c r="D158" s="29">
        <f t="shared" si="32"/>
        <v>1.9933217485910932</v>
      </c>
      <c r="F158" s="14">
        <v>9976.9999999999982</v>
      </c>
      <c r="G158" s="30">
        <f t="shared" si="37"/>
        <v>10570.987084983772</v>
      </c>
      <c r="H158" s="29">
        <f t="shared" si="33"/>
        <v>16.115161517278981</v>
      </c>
      <c r="J158" s="14">
        <v>2954291</v>
      </c>
      <c r="K158" s="30">
        <f t="shared" si="38"/>
        <v>3762613.7045279983</v>
      </c>
      <c r="L158" s="29">
        <f t="shared" si="34"/>
        <v>827829.06370141334</v>
      </c>
      <c r="N158" s="14">
        <v>25.000000000000004</v>
      </c>
      <c r="O158" s="30">
        <f t="shared" si="39"/>
        <v>35.899506998074031</v>
      </c>
      <c r="P158" s="29">
        <f t="shared" si="35"/>
        <v>4.1882769703679479</v>
      </c>
    </row>
    <row r="159" spans="1:16">
      <c r="A159" s="12">
        <v>44537</v>
      </c>
      <c r="B159" s="14">
        <v>0</v>
      </c>
      <c r="C159" s="30">
        <f t="shared" si="36"/>
        <v>2.8048750380708043</v>
      </c>
      <c r="D159" s="29">
        <f t="shared" si="32"/>
        <v>1.5106553983624973</v>
      </c>
      <c r="F159" s="14">
        <v>12279.999999999998</v>
      </c>
      <c r="G159" s="30">
        <f t="shared" si="37"/>
        <v>13337.098708498375</v>
      </c>
      <c r="H159" s="29">
        <f t="shared" si="33"/>
        <v>17.27899224135302</v>
      </c>
      <c r="J159" s="14">
        <v>925426</v>
      </c>
      <c r="K159" s="30">
        <f t="shared" si="38"/>
        <v>2806732.8522639992</v>
      </c>
      <c r="L159" s="29">
        <f t="shared" si="34"/>
        <v>635888.49902564089</v>
      </c>
      <c r="N159" s="14">
        <v>0</v>
      </c>
      <c r="O159" s="30">
        <f t="shared" si="39"/>
        <v>17.949753499037016</v>
      </c>
      <c r="P159" s="29">
        <f t="shared" si="35"/>
        <v>3.1741203945603389</v>
      </c>
    </row>
    <row r="160" spans="1:16">
      <c r="A160" s="12">
        <v>44544</v>
      </c>
      <c r="B160" s="14">
        <v>0</v>
      </c>
      <c r="C160" s="30">
        <f t="shared" si="36"/>
        <v>1.4024375190354021</v>
      </c>
      <c r="D160" s="29">
        <f t="shared" si="32"/>
        <v>1.1448627067932011</v>
      </c>
      <c r="F160" s="14">
        <v>27889.000000000004</v>
      </c>
      <c r="G160" s="30">
        <f t="shared" si="37"/>
        <v>29222.709870849842</v>
      </c>
      <c r="H160" s="29">
        <f t="shared" si="33"/>
        <v>21.863321740227072</v>
      </c>
      <c r="J160" s="14">
        <v>1077514.0000000002</v>
      </c>
      <c r="K160" s="30">
        <f t="shared" si="38"/>
        <v>2480880.4261320001</v>
      </c>
      <c r="L160" s="29">
        <f t="shared" si="34"/>
        <v>569043.21491541772</v>
      </c>
      <c r="N160" s="14">
        <v>0</v>
      </c>
      <c r="O160" s="30">
        <f t="shared" si="39"/>
        <v>8.9748767495185078</v>
      </c>
      <c r="P160" s="29">
        <f t="shared" si="35"/>
        <v>2.4055334330668132</v>
      </c>
    </row>
    <row r="161" spans="1:16">
      <c r="A161" s="12">
        <v>44551</v>
      </c>
      <c r="B161" s="14">
        <v>0</v>
      </c>
      <c r="C161" s="30">
        <f t="shared" si="36"/>
        <v>0.70121875951770107</v>
      </c>
      <c r="D161" s="29">
        <f t="shared" si="32"/>
        <v>0.8676436855331956</v>
      </c>
      <c r="F161" s="14">
        <v>9097</v>
      </c>
      <c r="G161" s="30">
        <f t="shared" si="37"/>
        <v>12019.270987084983</v>
      </c>
      <c r="H161" s="29">
        <f t="shared" si="33"/>
        <v>16.748018736336356</v>
      </c>
      <c r="J161" s="14">
        <v>1146811</v>
      </c>
      <c r="K161" s="30">
        <f t="shared" si="38"/>
        <v>2387251.213066</v>
      </c>
      <c r="L161" s="29">
        <f t="shared" si="34"/>
        <v>549677.94313176395</v>
      </c>
      <c r="N161" s="14">
        <v>74.999999999999986</v>
      </c>
      <c r="O161" s="30">
        <f t="shared" si="39"/>
        <v>79.487438374759236</v>
      </c>
      <c r="P161" s="29">
        <f t="shared" si="35"/>
        <v>5.7559816470192553</v>
      </c>
    </row>
    <row r="162" spans="1:16">
      <c r="A162" s="12">
        <v>44558</v>
      </c>
      <c r="B162" s="14">
        <v>0</v>
      </c>
      <c r="C162" s="30">
        <f t="shared" si="36"/>
        <v>0.35060937975885054</v>
      </c>
      <c r="D162" s="29">
        <f t="shared" si="32"/>
        <v>0.65755095399540142</v>
      </c>
      <c r="F162" s="14">
        <v>11044.000000000002</v>
      </c>
      <c r="G162" s="30">
        <f t="shared" si="37"/>
        <v>12245.9270987085</v>
      </c>
      <c r="H162" s="29">
        <f t="shared" si="33"/>
        <v>16.842148834714269</v>
      </c>
      <c r="J162" s="14">
        <v>2036127</v>
      </c>
      <c r="K162" s="30">
        <f t="shared" si="38"/>
        <v>3229752.6065330002</v>
      </c>
      <c r="L162" s="29">
        <f t="shared" si="34"/>
        <v>721526.57526709873</v>
      </c>
      <c r="N162" s="14">
        <v>134.99999999999997</v>
      </c>
      <c r="O162" s="30">
        <f t="shared" si="39"/>
        <v>174.74371918737958</v>
      </c>
      <c r="P162" s="29">
        <f t="shared" si="35"/>
        <v>7.8878860839484908</v>
      </c>
    </row>
    <row r="163" spans="1:16">
      <c r="A163" s="12">
        <v>44565</v>
      </c>
      <c r="B163" s="14">
        <v>0</v>
      </c>
      <c r="C163" s="30">
        <f t="shared" si="36"/>
        <v>0.17530468987942527</v>
      </c>
      <c r="D163" s="29">
        <f t="shared" si="32"/>
        <v>0.49833043714777325</v>
      </c>
      <c r="F163" s="14">
        <v>6899</v>
      </c>
      <c r="G163" s="30">
        <f t="shared" si="37"/>
        <v>8123.5927098708498</v>
      </c>
      <c r="H163" s="29">
        <f t="shared" si="33"/>
        <v>14.891019843299826</v>
      </c>
      <c r="J163" s="14">
        <v>2395790</v>
      </c>
      <c r="K163" s="30">
        <f t="shared" si="38"/>
        <v>4010666.3032665001</v>
      </c>
      <c r="L163" s="29">
        <f t="shared" si="34"/>
        <v>876788.56320921076</v>
      </c>
      <c r="N163" s="14">
        <v>0</v>
      </c>
      <c r="O163" s="30">
        <f t="shared" si="39"/>
        <v>87.371859593689791</v>
      </c>
      <c r="P163" s="29">
        <f t="shared" si="35"/>
        <v>5.9778998060937782</v>
      </c>
    </row>
    <row r="164" spans="1:16">
      <c r="A164" s="12">
        <v>44572</v>
      </c>
      <c r="B164" s="14">
        <v>0</v>
      </c>
      <c r="C164" s="30">
        <f t="shared" si="36"/>
        <v>8.7652344939712634E-2</v>
      </c>
      <c r="D164" s="29">
        <f t="shared" si="32"/>
        <v>0.37766384959062432</v>
      </c>
      <c r="F164" s="14">
        <v>9131</v>
      </c>
      <c r="G164" s="30">
        <f t="shared" si="37"/>
        <v>9943.3592709870845</v>
      </c>
      <c r="H164" s="29">
        <f t="shared" si="33"/>
        <v>15.821947512439351</v>
      </c>
      <c r="J164" s="14">
        <v>1827482.9999999998</v>
      </c>
      <c r="K164" s="30">
        <f t="shared" si="38"/>
        <v>3832816.1516332496</v>
      </c>
      <c r="L164" s="29">
        <f t="shared" si="34"/>
        <v>841717.17551703309</v>
      </c>
      <c r="N164" s="14">
        <v>0</v>
      </c>
      <c r="O164" s="30">
        <f t="shared" si="39"/>
        <v>43.685929796844896</v>
      </c>
      <c r="P164" s="29">
        <f t="shared" si="35"/>
        <v>4.5304008845178174</v>
      </c>
    </row>
    <row r="165" spans="1:16">
      <c r="A165" s="12">
        <v>44579</v>
      </c>
      <c r="B165" s="14">
        <v>0</v>
      </c>
      <c r="C165" s="30">
        <f t="shared" si="36"/>
        <v>4.3826172469856317E-2</v>
      </c>
      <c r="D165" s="29">
        <f t="shared" si="32"/>
        <v>0.28621567669830023</v>
      </c>
      <c r="F165" s="14">
        <v>7101</v>
      </c>
      <c r="G165" s="30">
        <f t="shared" si="37"/>
        <v>8095.3359270987085</v>
      </c>
      <c r="H165" s="29">
        <f t="shared" si="33"/>
        <v>14.875461988568741</v>
      </c>
      <c r="J165" s="14">
        <v>1151869</v>
      </c>
      <c r="K165" s="30">
        <f t="shared" si="38"/>
        <v>3068277.0758166248</v>
      </c>
      <c r="L165" s="29">
        <f t="shared" si="34"/>
        <v>688977.62443102698</v>
      </c>
      <c r="N165" s="14">
        <v>109</v>
      </c>
      <c r="O165" s="30">
        <f t="shared" si="39"/>
        <v>130.84296489842245</v>
      </c>
      <c r="P165" s="29">
        <f t="shared" si="35"/>
        <v>7.0258706617870033</v>
      </c>
    </row>
    <row r="166" spans="1:16">
      <c r="A166" s="12">
        <v>44586</v>
      </c>
      <c r="B166" s="14">
        <v>0</v>
      </c>
      <c r="C166" s="30">
        <f t="shared" si="36"/>
        <v>2.1913086234928159E-2</v>
      </c>
      <c r="D166" s="29">
        <f t="shared" si="32"/>
        <v>0.21691092138329887</v>
      </c>
      <c r="F166" s="14">
        <v>5807</v>
      </c>
      <c r="G166" s="30">
        <f t="shared" si="37"/>
        <v>6616.5335927098704</v>
      </c>
      <c r="H166" s="29">
        <f t="shared" si="33"/>
        <v>14.001970442349435</v>
      </c>
      <c r="J166" s="14">
        <v>1099039</v>
      </c>
      <c r="K166" s="30">
        <f t="shared" si="38"/>
        <v>2633177.5379083124</v>
      </c>
      <c r="L166" s="29">
        <f t="shared" si="34"/>
        <v>600388.17165889847</v>
      </c>
      <c r="N166" s="14">
        <v>138.00000000000003</v>
      </c>
      <c r="O166" s="30">
        <f t="shared" si="39"/>
        <v>203.42148244921125</v>
      </c>
      <c r="P166" s="29">
        <f t="shared" si="35"/>
        <v>8.3822136466300865</v>
      </c>
    </row>
    <row r="167" spans="1:16">
      <c r="A167" s="12">
        <v>44593</v>
      </c>
      <c r="B167" s="14">
        <v>0</v>
      </c>
      <c r="C167" s="30">
        <f t="shared" si="36"/>
        <v>1.0956543117464079E-2</v>
      </c>
      <c r="D167" s="29">
        <f t="shared" si="32"/>
        <v>0.16438773849885033</v>
      </c>
      <c r="F167" s="14">
        <v>5180.9999999999991</v>
      </c>
      <c r="G167" s="30">
        <f t="shared" si="37"/>
        <v>5842.6533592709857</v>
      </c>
      <c r="H167" s="29">
        <f t="shared" si="33"/>
        <v>13.489101923360082</v>
      </c>
      <c r="J167" s="14">
        <v>1782943</v>
      </c>
      <c r="K167" s="30">
        <f t="shared" si="38"/>
        <v>3099531.768954156</v>
      </c>
      <c r="L167" s="29">
        <f t="shared" si="34"/>
        <v>695290.79992770299</v>
      </c>
      <c r="N167" s="14">
        <v>0</v>
      </c>
      <c r="O167" s="30">
        <f t="shared" si="39"/>
        <v>101.71074122460563</v>
      </c>
      <c r="P167" s="29">
        <f t="shared" si="35"/>
        <v>6.3525300441133785</v>
      </c>
    </row>
    <row r="168" spans="1:16">
      <c r="A168" s="12">
        <v>44600</v>
      </c>
      <c r="B168" s="14">
        <v>0</v>
      </c>
      <c r="C168" s="30">
        <f t="shared" si="36"/>
        <v>5.4782715587320396E-3</v>
      </c>
      <c r="D168" s="29">
        <f t="shared" si="32"/>
        <v>0.1245826092869433</v>
      </c>
      <c r="F168" s="14">
        <v>5331</v>
      </c>
      <c r="G168" s="30">
        <f t="shared" si="37"/>
        <v>5915.2653359270989</v>
      </c>
      <c r="H168" s="29">
        <f t="shared" si="33"/>
        <v>13.539177098757404</v>
      </c>
      <c r="J168" s="14">
        <v>1572853</v>
      </c>
      <c r="K168" s="30">
        <f t="shared" si="38"/>
        <v>3122618.884477078</v>
      </c>
      <c r="L168" s="29">
        <f t="shared" si="34"/>
        <v>699950.10602194141</v>
      </c>
      <c r="N168" s="14">
        <v>0</v>
      </c>
      <c r="O168" s="30">
        <f t="shared" si="39"/>
        <v>50.855370612302814</v>
      </c>
      <c r="P168" s="29">
        <f t="shared" si="35"/>
        <v>4.8143175135588381</v>
      </c>
    </row>
    <row r="169" spans="1:16">
      <c r="A169" s="12">
        <v>44607</v>
      </c>
      <c r="B169" s="14">
        <v>0</v>
      </c>
      <c r="C169" s="30">
        <f t="shared" si="36"/>
        <v>2.7391357793660198E-3</v>
      </c>
      <c r="D169" s="29">
        <f t="shared" si="32"/>
        <v>9.4415962397656053E-2</v>
      </c>
      <c r="F169" s="14">
        <v>5324.9999999999991</v>
      </c>
      <c r="G169" s="30">
        <f t="shared" si="37"/>
        <v>5916.5265335927088</v>
      </c>
      <c r="H169" s="29">
        <f t="shared" si="33"/>
        <v>13.540043043232867</v>
      </c>
      <c r="J169" s="14">
        <v>3138881.0000000005</v>
      </c>
      <c r="K169" s="30">
        <f t="shared" si="38"/>
        <v>4700190.4422385395</v>
      </c>
      <c r="L169" s="29">
        <f t="shared" si="34"/>
        <v>1011355.6604961861</v>
      </c>
      <c r="N169" s="14">
        <v>0</v>
      </c>
      <c r="O169" s="30">
        <f t="shared" si="39"/>
        <v>25.427685306151407</v>
      </c>
      <c r="P169" s="29">
        <f t="shared" si="35"/>
        <v>3.6485704058711397</v>
      </c>
    </row>
    <row r="170" spans="1:16">
      <c r="A170" s="12">
        <v>44614</v>
      </c>
      <c r="B170" s="14">
        <v>0</v>
      </c>
      <c r="C170" s="30">
        <f t="shared" si="36"/>
        <v>1.3695678896830099E-3</v>
      </c>
      <c r="D170" s="29">
        <f t="shared" si="32"/>
        <v>7.1553919174575042E-2</v>
      </c>
      <c r="F170" s="14">
        <v>3491</v>
      </c>
      <c r="G170" s="30">
        <f t="shared" si="37"/>
        <v>4082.6526533592705</v>
      </c>
      <c r="H170" s="29">
        <f t="shared" si="33"/>
        <v>12.113865006249814</v>
      </c>
      <c r="J170" s="14">
        <v>1892092</v>
      </c>
      <c r="K170" s="30">
        <f t="shared" si="38"/>
        <v>4242187.2211192697</v>
      </c>
      <c r="L170" s="29">
        <f t="shared" si="34"/>
        <v>922212.16819585266</v>
      </c>
      <c r="N170" s="14">
        <v>0</v>
      </c>
      <c r="O170" s="30">
        <f t="shared" si="39"/>
        <v>12.713842653075703</v>
      </c>
      <c r="P170" s="29">
        <f t="shared" si="35"/>
        <v>2.765099304129226</v>
      </c>
    </row>
    <row r="171" spans="1:16">
      <c r="A171" s="12">
        <v>44621</v>
      </c>
      <c r="B171" s="14">
        <v>0</v>
      </c>
      <c r="C171" s="30">
        <f t="shared" si="36"/>
        <v>6.8478394484150495E-4</v>
      </c>
      <c r="D171" s="29">
        <f t="shared" si="32"/>
        <v>5.4227730345824732E-2</v>
      </c>
      <c r="F171" s="14">
        <v>8754</v>
      </c>
      <c r="G171" s="30">
        <f t="shared" si="37"/>
        <v>9162.2652653359273</v>
      </c>
      <c r="H171" s="29">
        <f t="shared" si="33"/>
        <v>15.438349142245094</v>
      </c>
      <c r="J171" s="14">
        <v>509869</v>
      </c>
      <c r="K171" s="30">
        <f t="shared" si="38"/>
        <v>2630962.6105596349</v>
      </c>
      <c r="L171" s="29">
        <f t="shared" si="34"/>
        <v>599933.63150808855</v>
      </c>
      <c r="N171" s="14">
        <v>0</v>
      </c>
      <c r="O171" s="30">
        <f t="shared" si="39"/>
        <v>6.3569213265378517</v>
      </c>
      <c r="P171" s="29">
        <f t="shared" si="35"/>
        <v>2.0955534116575212</v>
      </c>
    </row>
    <row r="172" spans="1:16">
      <c r="A172" s="12">
        <v>44628</v>
      </c>
      <c r="B172" s="14">
        <v>0</v>
      </c>
      <c r="C172" s="30">
        <f t="shared" si="36"/>
        <v>3.4239197242075248E-4</v>
      </c>
      <c r="D172" s="29">
        <f t="shared" si="32"/>
        <v>4.1096934624712596E-2</v>
      </c>
      <c r="F172" s="14">
        <v>3933.0000000000009</v>
      </c>
      <c r="G172" s="30">
        <f t="shared" si="37"/>
        <v>4849.2265265335936</v>
      </c>
      <c r="H172" s="29">
        <f t="shared" si="33"/>
        <v>12.755624959936466</v>
      </c>
      <c r="J172" s="14">
        <v>748276</v>
      </c>
      <c r="K172" s="30">
        <f t="shared" si="38"/>
        <v>2063757.3052798174</v>
      </c>
      <c r="L172" s="29">
        <f t="shared" si="34"/>
        <v>482161.75721599878</v>
      </c>
      <c r="N172" s="14">
        <v>0</v>
      </c>
      <c r="O172" s="30">
        <f t="shared" si="39"/>
        <v>3.1784606632689258</v>
      </c>
      <c r="P172" s="29">
        <f t="shared" si="35"/>
        <v>1.5881325110283442</v>
      </c>
    </row>
    <row r="173" spans="1:16">
      <c r="A173" s="12">
        <v>44635</v>
      </c>
      <c r="B173" s="14">
        <v>0</v>
      </c>
      <c r="C173" s="30">
        <f t="shared" si="36"/>
        <v>1.7119598621037624E-4</v>
      </c>
      <c r="D173" s="29">
        <f t="shared" si="32"/>
        <v>3.1145652321735832E-2</v>
      </c>
      <c r="F173" s="14">
        <v>4188</v>
      </c>
      <c r="G173" s="30">
        <f t="shared" si="37"/>
        <v>4672.9226526533594</v>
      </c>
      <c r="H173" s="29">
        <f t="shared" si="33"/>
        <v>12.614689865117176</v>
      </c>
      <c r="J173" s="14">
        <v>1009906</v>
      </c>
      <c r="K173" s="30">
        <f t="shared" si="38"/>
        <v>2041784.6526399087</v>
      </c>
      <c r="L173" s="29">
        <f t="shared" si="34"/>
        <v>477539.10545708711</v>
      </c>
      <c r="N173" s="14">
        <v>336</v>
      </c>
      <c r="O173" s="30">
        <f t="shared" si="39"/>
        <v>337.58923033163444</v>
      </c>
      <c r="P173" s="29">
        <f t="shared" si="35"/>
        <v>10.264916793722453</v>
      </c>
    </row>
    <row r="174" spans="1:16">
      <c r="A174" s="12">
        <v>44642</v>
      </c>
      <c r="B174" s="14">
        <v>0</v>
      </c>
      <c r="C174" s="30">
        <f t="shared" si="36"/>
        <v>8.5597993105188119E-5</v>
      </c>
      <c r="D174" s="29">
        <f t="shared" si="32"/>
        <v>2.360399059941402E-2</v>
      </c>
      <c r="F174" s="14">
        <v>5093.9999999999991</v>
      </c>
      <c r="G174" s="30">
        <f t="shared" si="37"/>
        <v>5561.2922652653351</v>
      </c>
      <c r="H174" s="29">
        <f t="shared" si="33"/>
        <v>13.290848751613918</v>
      </c>
      <c r="J174" s="14">
        <v>1817863</v>
      </c>
      <c r="K174" s="30">
        <f t="shared" si="38"/>
        <v>2838755.3263199544</v>
      </c>
      <c r="L174" s="29">
        <f t="shared" si="34"/>
        <v>642414.25000781531</v>
      </c>
      <c r="N174" s="14">
        <v>0</v>
      </c>
      <c r="O174" s="30">
        <f t="shared" si="39"/>
        <v>168.79461516581722</v>
      </c>
      <c r="P174" s="29">
        <f t="shared" si="35"/>
        <v>7.7793522190479605</v>
      </c>
    </row>
    <row r="175" spans="1:16">
      <c r="A175" s="12">
        <v>44649</v>
      </c>
      <c r="B175" s="14">
        <v>0</v>
      </c>
      <c r="C175" s="30">
        <f t="shared" si="36"/>
        <v>4.279899655259406E-5</v>
      </c>
      <c r="D175" s="29">
        <f t="shared" si="32"/>
        <v>1.7888479793643768E-2</v>
      </c>
      <c r="F175" s="14">
        <v>3258.0000000000005</v>
      </c>
      <c r="G175" s="30">
        <f t="shared" si="37"/>
        <v>3814.1292265265338</v>
      </c>
      <c r="H175" s="29">
        <f t="shared" si="33"/>
        <v>11.869122740895898</v>
      </c>
      <c r="J175" s="14">
        <v>1310500</v>
      </c>
      <c r="K175" s="30">
        <f t="shared" si="38"/>
        <v>2729877.6631599772</v>
      </c>
      <c r="L175" s="29">
        <f t="shared" si="34"/>
        <v>620195.86518161523</v>
      </c>
      <c r="N175" s="14">
        <v>0</v>
      </c>
      <c r="O175" s="30">
        <f t="shared" si="39"/>
        <v>84.39730758290861</v>
      </c>
      <c r="P175" s="29">
        <f t="shared" si="35"/>
        <v>5.8956465175652104</v>
      </c>
    </row>
    <row r="176" spans="1:16">
      <c r="A176" s="12">
        <v>44656</v>
      </c>
      <c r="B176" s="14">
        <v>0</v>
      </c>
      <c r="C176" s="30">
        <f t="shared" si="36"/>
        <v>2.139949827629703E-5</v>
      </c>
      <c r="D176" s="29">
        <f t="shared" si="32"/>
        <v>1.3556932586456181E-2</v>
      </c>
      <c r="F176" s="14">
        <v>6443</v>
      </c>
      <c r="G176" s="30">
        <f t="shared" si="37"/>
        <v>6824.4129226526529</v>
      </c>
      <c r="H176" s="29">
        <f t="shared" si="33"/>
        <v>14.132519357878062</v>
      </c>
      <c r="J176" s="14">
        <v>1162218</v>
      </c>
      <c r="K176" s="30">
        <f t="shared" si="38"/>
        <v>2527156.8315799888</v>
      </c>
      <c r="L176" s="29">
        <f t="shared" si="34"/>
        <v>578587.40436144313</v>
      </c>
      <c r="N176" s="14">
        <v>0</v>
      </c>
      <c r="O176" s="30">
        <f t="shared" si="39"/>
        <v>42.198653791454305</v>
      </c>
      <c r="P176" s="29">
        <f t="shared" si="35"/>
        <v>4.4680645484814629</v>
      </c>
    </row>
    <row r="177" spans="1:16">
      <c r="A177" s="12">
        <v>44663</v>
      </c>
      <c r="B177" s="14">
        <v>0</v>
      </c>
      <c r="C177" s="30">
        <f t="shared" si="36"/>
        <v>1.0699749138148515E-5</v>
      </c>
      <c r="D177" s="29">
        <f t="shared" si="32"/>
        <v>1.0274233656178147E-2</v>
      </c>
      <c r="F177" s="14">
        <v>5687</v>
      </c>
      <c r="G177" s="30">
        <f t="shared" si="37"/>
        <v>6369.4412922652655</v>
      </c>
      <c r="H177" s="29">
        <f t="shared" si="33"/>
        <v>13.843005827130463</v>
      </c>
      <c r="J177" s="14">
        <v>783682</v>
      </c>
      <c r="K177" s="30">
        <f t="shared" si="38"/>
        <v>2047260.4157899944</v>
      </c>
      <c r="L177" s="29">
        <f t="shared" si="34"/>
        <v>478691.5711031906</v>
      </c>
      <c r="N177" s="14">
        <v>0</v>
      </c>
      <c r="O177" s="30">
        <f t="shared" si="39"/>
        <v>21.099326895727152</v>
      </c>
      <c r="P177" s="29">
        <f t="shared" si="35"/>
        <v>3.3861597281855773</v>
      </c>
    </row>
    <row r="178" spans="1:16">
      <c r="A178" s="12">
        <v>44670</v>
      </c>
      <c r="B178" s="14">
        <v>0</v>
      </c>
      <c r="C178" s="30">
        <f t="shared" si="36"/>
        <v>5.3498745690742575E-6</v>
      </c>
      <c r="D178" s="29">
        <f t="shared" si="32"/>
        <v>7.7864130804339562E-3</v>
      </c>
      <c r="F178" s="14">
        <v>5399.0000000000009</v>
      </c>
      <c r="G178" s="30">
        <f t="shared" si="37"/>
        <v>6035.9441292265274</v>
      </c>
      <c r="H178" s="29">
        <f t="shared" si="33"/>
        <v>13.621456986915298</v>
      </c>
      <c r="J178" s="14">
        <v>1019131.9999999999</v>
      </c>
      <c r="K178" s="30">
        <f t="shared" si="38"/>
        <v>2042762.2078949972</v>
      </c>
      <c r="L178" s="29">
        <f t="shared" si="34"/>
        <v>477744.87089835061</v>
      </c>
      <c r="N178" s="14">
        <v>88.999999999999986</v>
      </c>
      <c r="O178" s="30">
        <f t="shared" si="39"/>
        <v>99.549663447863566</v>
      </c>
      <c r="P178" s="29">
        <f t="shared" si="35"/>
        <v>6.2981923264053847</v>
      </c>
    </row>
    <row r="179" spans="1:16">
      <c r="A179" s="12">
        <v>44677</v>
      </c>
      <c r="B179" s="14">
        <v>0</v>
      </c>
      <c r="C179" s="30">
        <f t="shared" si="36"/>
        <v>2.6749372845371287E-6</v>
      </c>
      <c r="D179" s="29">
        <f t="shared" si="32"/>
        <v>5.9009976498535042E-3</v>
      </c>
      <c r="F179" s="14">
        <v>7021.9999999999991</v>
      </c>
      <c r="G179" s="30">
        <f t="shared" si="37"/>
        <v>7625.5944129226518</v>
      </c>
      <c r="H179" s="29">
        <f t="shared" si="33"/>
        <v>14.611073005200472</v>
      </c>
      <c r="J179" s="14">
        <v>853116.00000000012</v>
      </c>
      <c r="K179" s="30">
        <f t="shared" si="38"/>
        <v>1874497.1039474988</v>
      </c>
      <c r="L179" s="29">
        <f t="shared" si="34"/>
        <v>442177.15024133469</v>
      </c>
      <c r="N179" s="14">
        <v>43.000000000000007</v>
      </c>
      <c r="O179" s="30">
        <f t="shared" si="39"/>
        <v>92.774831723931783</v>
      </c>
      <c r="P179" s="29">
        <f t="shared" si="35"/>
        <v>6.1231101216687254</v>
      </c>
    </row>
  </sheetData>
  <mergeCells count="10">
    <mergeCell ref="K25:L25"/>
    <mergeCell ref="O25:P25"/>
    <mergeCell ref="A6:J6"/>
    <mergeCell ref="A7:J7"/>
    <mergeCell ref="A9:J20"/>
    <mergeCell ref="A5:J5"/>
    <mergeCell ref="A1:J2"/>
    <mergeCell ref="A3:J4"/>
    <mergeCell ref="C25:D25"/>
    <mergeCell ref="G25:H2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CDE-412C-4C8B-B65C-E17528740E29}">
  <dimension ref="A1:L161"/>
  <sheetViews>
    <sheetView topLeftCell="A151" zoomScale="85" zoomScaleNormal="85" workbookViewId="0">
      <selection activeCell="C161" sqref="C161"/>
    </sheetView>
  </sheetViews>
  <sheetFormatPr defaultRowHeight="14.5"/>
  <cols>
    <col min="1" max="1" width="10.6328125" style="51" bestFit="1" customWidth="1"/>
    <col min="2" max="2" width="20.81640625" style="14" bestFit="1" customWidth="1"/>
    <col min="3" max="3" width="25.6328125" style="14" bestFit="1" customWidth="1"/>
    <col min="4" max="4" width="22" style="14" bestFit="1" customWidth="1"/>
    <col min="5" max="5" width="37.6328125" style="14" bestFit="1" customWidth="1"/>
    <col min="6" max="7" width="22" style="14" bestFit="1" customWidth="1"/>
    <col min="8" max="8" width="30.36328125" style="14" bestFit="1" customWidth="1"/>
    <col min="9" max="9" width="22" style="14" bestFit="1" customWidth="1"/>
    <col min="10" max="10" width="20.81640625" style="14" bestFit="1" customWidth="1"/>
    <col min="11" max="11" width="21.1796875" style="14" bestFit="1" customWidth="1"/>
    <col min="12" max="12" width="12.7265625" style="14" bestFit="1" customWidth="1"/>
    <col min="13" max="13" width="29.7265625" bestFit="1" customWidth="1"/>
  </cols>
  <sheetData>
    <row r="1" spans="1:12" ht="14.5" customHeight="1">
      <c r="A1" s="145" t="s">
        <v>74</v>
      </c>
      <c r="B1" s="145"/>
      <c r="C1" s="145"/>
      <c r="D1" s="145"/>
      <c r="E1" s="145"/>
      <c r="F1" s="145"/>
      <c r="G1" s="145"/>
      <c r="H1" s="145"/>
      <c r="I1" s="145"/>
      <c r="J1" s="145"/>
      <c r="K1" s="145"/>
      <c r="L1" s="145"/>
    </row>
    <row r="2" spans="1:12" ht="14.5" customHeight="1">
      <c r="A2" s="145"/>
      <c r="B2" s="145"/>
      <c r="C2" s="145"/>
      <c r="D2" s="145"/>
      <c r="E2" s="145"/>
      <c r="F2" s="145"/>
      <c r="G2" s="145"/>
      <c r="H2" s="145"/>
      <c r="I2" s="145"/>
      <c r="J2" s="145"/>
      <c r="K2" s="145"/>
      <c r="L2" s="145"/>
    </row>
    <row r="3" spans="1:12">
      <c r="A3" s="146" t="s">
        <v>75</v>
      </c>
      <c r="B3" s="146"/>
      <c r="C3" s="146"/>
      <c r="D3" s="146"/>
      <c r="E3" s="146"/>
      <c r="F3" s="146"/>
      <c r="G3" s="146"/>
      <c r="H3" s="146"/>
    </row>
    <row r="4" spans="1:12">
      <c r="A4" s="146" t="s">
        <v>76</v>
      </c>
      <c r="B4" s="146"/>
      <c r="C4" s="146"/>
      <c r="D4" s="146"/>
      <c r="E4" s="146"/>
      <c r="F4" s="146"/>
      <c r="G4" s="146"/>
      <c r="H4" s="146"/>
    </row>
    <row r="5" spans="1:12">
      <c r="A5" s="146" t="s">
        <v>77</v>
      </c>
      <c r="B5" s="146"/>
      <c r="C5" s="146"/>
      <c r="D5" s="146"/>
      <c r="E5" s="146"/>
      <c r="F5" s="146"/>
      <c r="G5" s="146"/>
      <c r="H5" s="146"/>
    </row>
    <row r="7" spans="1:12" s="14" customFormat="1">
      <c r="A7" s="51"/>
      <c r="D7" s="52" t="s">
        <v>78</v>
      </c>
      <c r="F7" s="52" t="s">
        <v>78</v>
      </c>
      <c r="G7" s="52" t="s">
        <v>78</v>
      </c>
      <c r="I7" s="52" t="s">
        <v>78</v>
      </c>
    </row>
    <row r="8" spans="1:12" s="13" customFormat="1">
      <c r="A8" s="53" t="s">
        <v>79</v>
      </c>
      <c r="B8" s="13" t="s">
        <v>29</v>
      </c>
      <c r="C8" s="13" t="s">
        <v>30</v>
      </c>
      <c r="D8" s="19" t="s">
        <v>3</v>
      </c>
      <c r="E8" s="13" t="s">
        <v>31</v>
      </c>
      <c r="F8" s="19" t="s">
        <v>1</v>
      </c>
      <c r="G8" s="19" t="s">
        <v>4</v>
      </c>
      <c r="H8" s="13" t="s">
        <v>32</v>
      </c>
      <c r="I8" s="19" t="s">
        <v>2</v>
      </c>
      <c r="J8" s="13" t="s">
        <v>33</v>
      </c>
      <c r="K8" s="13" t="s">
        <v>34</v>
      </c>
      <c r="L8" s="13" t="s">
        <v>35</v>
      </c>
    </row>
    <row r="9" spans="1:12">
      <c r="A9" s="54">
        <v>43620</v>
      </c>
      <c r="B9" s="14">
        <v>4182</v>
      </c>
      <c r="C9" s="14">
        <v>49</v>
      </c>
      <c r="D9" s="52">
        <v>776001.66130424722</v>
      </c>
      <c r="E9" s="14">
        <v>152181</v>
      </c>
      <c r="F9" s="52">
        <v>0</v>
      </c>
      <c r="G9" s="52">
        <v>0</v>
      </c>
      <c r="H9" s="14">
        <v>4049</v>
      </c>
      <c r="I9" s="52">
        <v>9.7068245714088093</v>
      </c>
      <c r="J9" s="14">
        <v>0</v>
      </c>
      <c r="K9" s="14">
        <v>14</v>
      </c>
      <c r="L9" s="14">
        <v>14</v>
      </c>
    </row>
    <row r="10" spans="1:12">
      <c r="A10" s="54">
        <v>43627</v>
      </c>
      <c r="B10" s="14">
        <v>5167.5</v>
      </c>
      <c r="C10" s="14">
        <v>1061</v>
      </c>
      <c r="D10" s="52">
        <v>732455.12689560954</v>
      </c>
      <c r="E10" s="14">
        <v>167009.99999999997</v>
      </c>
      <c r="F10" s="52">
        <v>0</v>
      </c>
      <c r="G10" s="52">
        <v>13.725942304506873</v>
      </c>
      <c r="H10" s="14">
        <v>4497</v>
      </c>
      <c r="I10" s="52">
        <v>9.652696222516898</v>
      </c>
      <c r="J10" s="14">
        <v>6</v>
      </c>
      <c r="K10" s="14">
        <v>14</v>
      </c>
      <c r="L10" s="14">
        <v>14</v>
      </c>
    </row>
    <row r="11" spans="1:12">
      <c r="A11" s="54">
        <v>43634</v>
      </c>
      <c r="B11" s="14">
        <v>6229</v>
      </c>
      <c r="C11" s="14">
        <v>20</v>
      </c>
      <c r="D11" s="52">
        <v>589594.26821286953</v>
      </c>
      <c r="E11" s="14">
        <v>179189.00000000003</v>
      </c>
      <c r="F11" s="52">
        <v>9.4467250547305799</v>
      </c>
      <c r="G11" s="52">
        <v>10.53064238302461</v>
      </c>
      <c r="H11" s="14">
        <v>5787</v>
      </c>
      <c r="I11" s="52">
        <v>12.718201587452187</v>
      </c>
      <c r="J11" s="14">
        <v>7</v>
      </c>
      <c r="K11" s="14">
        <v>14</v>
      </c>
      <c r="L11" s="14">
        <v>14</v>
      </c>
    </row>
    <row r="12" spans="1:12">
      <c r="A12" s="54">
        <v>43641</v>
      </c>
      <c r="B12" s="14">
        <v>7801.5</v>
      </c>
      <c r="C12" s="14">
        <v>3088.0000000000005</v>
      </c>
      <c r="D12" s="52">
        <v>647154.34957161814</v>
      </c>
      <c r="E12" s="14">
        <v>209858.99999999997</v>
      </c>
      <c r="F12" s="52">
        <v>20.594313859322035</v>
      </c>
      <c r="G12" s="52">
        <v>5.2537123038654112</v>
      </c>
      <c r="H12" s="14">
        <v>7032</v>
      </c>
      <c r="I12" s="52">
        <v>13.546729851798178</v>
      </c>
      <c r="J12" s="14">
        <v>7</v>
      </c>
      <c r="K12" s="14">
        <v>14</v>
      </c>
      <c r="L12" s="14">
        <v>14</v>
      </c>
    </row>
    <row r="13" spans="1:12">
      <c r="A13" s="54">
        <v>43648</v>
      </c>
      <c r="B13" s="14">
        <v>9505</v>
      </c>
      <c r="C13" s="14">
        <v>11</v>
      </c>
      <c r="D13" s="52">
        <v>883557.47824503202</v>
      </c>
      <c r="E13" s="14">
        <v>214966.99999999997</v>
      </c>
      <c r="F13" s="52">
        <v>20.61814874441945</v>
      </c>
      <c r="G13" s="52">
        <v>6.0660050262305223</v>
      </c>
      <c r="H13" s="14">
        <v>6943</v>
      </c>
      <c r="I13" s="52">
        <v>17.17142911909173</v>
      </c>
      <c r="J13" s="14">
        <v>7</v>
      </c>
      <c r="K13" s="14">
        <v>14</v>
      </c>
      <c r="L13" s="14">
        <v>14</v>
      </c>
    </row>
    <row r="14" spans="1:12">
      <c r="A14" s="54">
        <v>43655</v>
      </c>
      <c r="B14" s="14">
        <v>9369.5</v>
      </c>
      <c r="C14" s="14">
        <v>2.9999999999999996</v>
      </c>
      <c r="D14" s="52">
        <v>756553.61089747387</v>
      </c>
      <c r="E14" s="14">
        <v>195181</v>
      </c>
      <c r="F14" s="52">
        <v>20.618199661999085</v>
      </c>
      <c r="G14" s="52">
        <v>3.7390193604399964</v>
      </c>
      <c r="H14" s="14">
        <v>6750</v>
      </c>
      <c r="I14" s="52">
        <v>16.463359750300672</v>
      </c>
      <c r="J14" s="14">
        <v>7</v>
      </c>
      <c r="K14" s="14">
        <v>14</v>
      </c>
      <c r="L14" s="14">
        <v>14</v>
      </c>
    </row>
    <row r="15" spans="1:12">
      <c r="A15" s="54">
        <v>43662</v>
      </c>
      <c r="B15" s="14">
        <v>8097.5</v>
      </c>
      <c r="C15" s="14">
        <v>7.9999999999999982</v>
      </c>
      <c r="D15" s="52">
        <v>104719.78490074916</v>
      </c>
      <c r="E15" s="14">
        <v>178741.00000000003</v>
      </c>
      <c r="F15" s="52">
        <v>19.392177878468306</v>
      </c>
      <c r="G15" s="52">
        <v>1.2843727634623168</v>
      </c>
      <c r="H15" s="14">
        <v>5765</v>
      </c>
      <c r="I15" s="52">
        <v>16.149222205265485</v>
      </c>
      <c r="J15" s="14">
        <v>7</v>
      </c>
      <c r="K15" s="14">
        <v>14</v>
      </c>
      <c r="L15" s="14">
        <v>14</v>
      </c>
    </row>
    <row r="16" spans="1:12">
      <c r="A16" s="54">
        <v>43669</v>
      </c>
      <c r="B16" s="14">
        <v>6998</v>
      </c>
      <c r="C16" s="14">
        <v>25.000000000000004</v>
      </c>
      <c r="D16" s="52">
        <v>17664.399216301659</v>
      </c>
      <c r="E16" s="14">
        <v>161906.00000000003</v>
      </c>
      <c r="F16" s="52">
        <v>2.4810678218273394</v>
      </c>
      <c r="G16" s="52">
        <v>0.83765355630231786</v>
      </c>
      <c r="H16" s="14">
        <v>5377</v>
      </c>
      <c r="I16" s="52">
        <v>21.639788776105966</v>
      </c>
      <c r="J16" s="14">
        <v>7</v>
      </c>
      <c r="K16" s="14">
        <v>14</v>
      </c>
      <c r="L16" s="14">
        <v>14</v>
      </c>
    </row>
    <row r="17" spans="1:12">
      <c r="A17" s="54">
        <v>43676</v>
      </c>
      <c r="B17" s="14">
        <v>6876.5</v>
      </c>
      <c r="C17" s="14">
        <v>1029</v>
      </c>
      <c r="D17" s="52">
        <v>1118698.650743424</v>
      </c>
      <c r="E17" s="14">
        <v>169391.99999999997</v>
      </c>
      <c r="F17" s="52">
        <v>1.0900425630034927</v>
      </c>
      <c r="G17" s="52">
        <v>0.70601475326145702</v>
      </c>
      <c r="H17" s="14">
        <v>5551</v>
      </c>
      <c r="I17" s="52">
        <v>15.628155215495811</v>
      </c>
      <c r="J17" s="14">
        <v>7</v>
      </c>
      <c r="K17" s="14">
        <v>14</v>
      </c>
      <c r="L17" s="14">
        <v>14</v>
      </c>
    </row>
    <row r="18" spans="1:12">
      <c r="A18" s="54">
        <v>43683</v>
      </c>
      <c r="B18" s="14">
        <v>7117</v>
      </c>
      <c r="C18" s="14">
        <v>9066.9999999999982</v>
      </c>
      <c r="D18" s="52">
        <v>902413.71497021255</v>
      </c>
      <c r="E18" s="14">
        <v>197356</v>
      </c>
      <c r="F18" s="52">
        <v>0.784450211112379</v>
      </c>
      <c r="G18" s="52">
        <v>0.65934620717250858</v>
      </c>
      <c r="H18" s="14">
        <v>3008</v>
      </c>
      <c r="I18" s="52">
        <v>13.880780890343754</v>
      </c>
      <c r="J18" s="14">
        <v>7</v>
      </c>
      <c r="K18" s="14">
        <v>14</v>
      </c>
      <c r="L18" s="14">
        <v>14</v>
      </c>
    </row>
    <row r="19" spans="1:12">
      <c r="A19" s="54">
        <v>43690</v>
      </c>
      <c r="B19" s="14">
        <v>6581</v>
      </c>
      <c r="C19" s="14">
        <v>310</v>
      </c>
      <c r="D19" s="52">
        <v>829752.54146603367</v>
      </c>
      <c r="E19" s="14">
        <v>206683.00000000003</v>
      </c>
      <c r="F19" s="52">
        <v>0.68772396029780292</v>
      </c>
      <c r="G19" s="52">
        <v>0.64155428003152537</v>
      </c>
      <c r="H19" s="14">
        <v>535</v>
      </c>
      <c r="I19" s="52">
        <v>13.84101478493281</v>
      </c>
      <c r="J19" s="14">
        <v>7</v>
      </c>
      <c r="K19" s="14">
        <v>14</v>
      </c>
      <c r="L19" s="14">
        <v>14</v>
      </c>
    </row>
    <row r="20" spans="1:12">
      <c r="A20" s="54">
        <v>43697</v>
      </c>
      <c r="B20" s="14">
        <v>5451</v>
      </c>
      <c r="C20" s="14">
        <v>241.99999999999994</v>
      </c>
      <c r="D20" s="52">
        <v>552841.96929368528</v>
      </c>
      <c r="E20" s="14">
        <v>197381</v>
      </c>
      <c r="F20" s="52">
        <v>0.65245965765415037</v>
      </c>
      <c r="G20" s="52">
        <v>0.63457267084174851</v>
      </c>
      <c r="H20" s="14">
        <v>535</v>
      </c>
      <c r="I20" s="52">
        <v>13.631900766244774</v>
      </c>
      <c r="J20" s="14">
        <v>0</v>
      </c>
      <c r="K20" s="14">
        <v>14</v>
      </c>
      <c r="L20" s="14">
        <v>14</v>
      </c>
    </row>
    <row r="21" spans="1:12">
      <c r="A21" s="54">
        <v>43704</v>
      </c>
      <c r="B21" s="14">
        <v>4816.5</v>
      </c>
      <c r="C21" s="14">
        <v>9665.0000000000018</v>
      </c>
      <c r="D21" s="52">
        <v>348134.0044454835</v>
      </c>
      <c r="E21" s="14">
        <v>193518.99999999997</v>
      </c>
      <c r="F21" s="52">
        <v>0.63886554603032053</v>
      </c>
      <c r="G21" s="52">
        <v>0.63180134700987867</v>
      </c>
      <c r="H21" s="14">
        <v>479</v>
      </c>
      <c r="I21" s="52">
        <v>13.282289587556567</v>
      </c>
      <c r="J21" s="14">
        <v>0</v>
      </c>
      <c r="K21" s="14">
        <v>14</v>
      </c>
      <c r="L21" s="14">
        <v>14</v>
      </c>
    </row>
    <row r="22" spans="1:12">
      <c r="A22" s="54">
        <v>43711</v>
      </c>
      <c r="B22" s="14">
        <v>5097</v>
      </c>
      <c r="C22" s="14">
        <v>0.99999999999999978</v>
      </c>
      <c r="D22" s="52">
        <v>542057.13057782431</v>
      </c>
      <c r="E22" s="14">
        <v>199022.99999999997</v>
      </c>
      <c r="F22" s="52">
        <v>0.63350754063333226</v>
      </c>
      <c r="G22" s="52">
        <v>0.63069620928349357</v>
      </c>
      <c r="H22" s="14">
        <v>570</v>
      </c>
      <c r="I22" s="52">
        <v>12.769103862728715</v>
      </c>
      <c r="J22" s="14">
        <v>0</v>
      </c>
      <c r="K22" s="14">
        <v>14</v>
      </c>
      <c r="L22" s="14">
        <v>14</v>
      </c>
    </row>
    <row r="23" spans="1:12">
      <c r="A23" s="54">
        <v>43718</v>
      </c>
      <c r="B23" s="14">
        <v>5611</v>
      </c>
      <c r="C23" s="14">
        <v>0</v>
      </c>
      <c r="D23" s="52">
        <v>465265.78477999993</v>
      </c>
      <c r="E23" s="14">
        <v>206823.00000000003</v>
      </c>
      <c r="F23" s="52">
        <v>0.63137694180028969</v>
      </c>
      <c r="G23" s="52">
        <v>0.63025469564786107</v>
      </c>
      <c r="H23" s="14">
        <v>512</v>
      </c>
      <c r="I23" s="52">
        <v>13.364919360698236</v>
      </c>
      <c r="J23" s="14">
        <v>0</v>
      </c>
      <c r="K23" s="14">
        <v>14</v>
      </c>
      <c r="L23" s="14">
        <v>14</v>
      </c>
    </row>
    <row r="24" spans="1:12">
      <c r="A24" s="54">
        <v>43725</v>
      </c>
      <c r="B24" s="14">
        <v>4853</v>
      </c>
      <c r="C24" s="14">
        <v>0</v>
      </c>
      <c r="D24" s="52">
        <v>395738.58363914804</v>
      </c>
      <c r="E24" s="14">
        <v>186103.00000000003</v>
      </c>
      <c r="F24" s="52">
        <v>0.63052670998191462</v>
      </c>
      <c r="G24" s="52">
        <v>0.63007817674755362</v>
      </c>
      <c r="H24" s="14">
        <v>457</v>
      </c>
      <c r="I24" s="52">
        <v>13.083514978108113</v>
      </c>
      <c r="J24" s="14">
        <v>0</v>
      </c>
      <c r="K24" s="14">
        <v>14</v>
      </c>
      <c r="L24" s="14">
        <v>14</v>
      </c>
    </row>
    <row r="25" spans="1:12">
      <c r="A25" s="54">
        <v>43732</v>
      </c>
      <c r="B25" s="14">
        <v>3869</v>
      </c>
      <c r="C25" s="14">
        <v>0</v>
      </c>
      <c r="D25" s="52">
        <v>336577.63543218258</v>
      </c>
      <c r="E25" s="14">
        <v>197517</v>
      </c>
      <c r="F25" s="52">
        <v>0.63018693792656089</v>
      </c>
      <c r="G25" s="52">
        <v>0.63000758303101956</v>
      </c>
      <c r="H25" s="14">
        <v>449</v>
      </c>
      <c r="I25" s="52">
        <v>12.779312177390933</v>
      </c>
      <c r="J25" s="14">
        <v>0</v>
      </c>
      <c r="K25" s="14">
        <v>14</v>
      </c>
      <c r="L25" s="14">
        <v>14</v>
      </c>
    </row>
    <row r="26" spans="1:12">
      <c r="A26" s="54">
        <v>43739</v>
      </c>
      <c r="B26" s="14">
        <v>3597</v>
      </c>
      <c r="C26" s="14">
        <v>0</v>
      </c>
      <c r="D26" s="52">
        <v>482784.0083429119</v>
      </c>
      <c r="E26" s="14">
        <v>192113.99999999997</v>
      </c>
      <c r="F26" s="52">
        <v>0.63005108037599589</v>
      </c>
      <c r="G26" s="52">
        <v>0.62997934775905762</v>
      </c>
      <c r="H26" s="14">
        <v>385</v>
      </c>
      <c r="I26" s="52">
        <v>13.034166690046568</v>
      </c>
      <c r="J26" s="14">
        <v>0</v>
      </c>
      <c r="K26" s="14">
        <v>14</v>
      </c>
      <c r="L26" s="14">
        <v>14</v>
      </c>
    </row>
    <row r="27" spans="1:12">
      <c r="A27" s="54">
        <v>43746</v>
      </c>
      <c r="B27" s="14">
        <v>4163</v>
      </c>
      <c r="C27" s="14">
        <v>0</v>
      </c>
      <c r="D27" s="52">
        <v>493712.94216147088</v>
      </c>
      <c r="E27" s="14">
        <v>210570.99999999997</v>
      </c>
      <c r="F27" s="52">
        <v>0.62999674555692298</v>
      </c>
      <c r="G27" s="52">
        <v>0.62996805400459643</v>
      </c>
      <c r="H27" s="14">
        <v>501</v>
      </c>
      <c r="I27" s="52">
        <v>12.811428745449561</v>
      </c>
      <c r="J27" s="14">
        <v>0</v>
      </c>
      <c r="K27" s="14">
        <v>14</v>
      </c>
      <c r="L27" s="14">
        <v>14.285714285714288</v>
      </c>
    </row>
    <row r="28" spans="1:12">
      <c r="A28" s="54">
        <v>43753</v>
      </c>
      <c r="B28" s="14">
        <v>4940</v>
      </c>
      <c r="C28" s="14">
        <v>0</v>
      </c>
      <c r="D28" s="52">
        <v>555410.39843720547</v>
      </c>
      <c r="E28" s="14">
        <v>235095.99999999994</v>
      </c>
      <c r="F28" s="52">
        <v>0.62997501294133118</v>
      </c>
      <c r="G28" s="52">
        <v>0.62996353655950243</v>
      </c>
      <c r="H28" s="14">
        <v>500</v>
      </c>
      <c r="I28" s="52">
        <v>12.696160293749564</v>
      </c>
      <c r="J28" s="14">
        <v>0</v>
      </c>
      <c r="K28" s="14">
        <v>14</v>
      </c>
      <c r="L28" s="14">
        <v>15</v>
      </c>
    </row>
    <row r="29" spans="1:12">
      <c r="A29" s="54">
        <v>43760</v>
      </c>
      <c r="B29" s="14">
        <v>5194</v>
      </c>
      <c r="C29" s="14">
        <v>0</v>
      </c>
      <c r="D29" s="52">
        <v>708888.16821891151</v>
      </c>
      <c r="E29" s="14">
        <v>335926</v>
      </c>
      <c r="F29" s="52">
        <v>0.62996632010501108</v>
      </c>
      <c r="G29" s="52">
        <v>0.6299617295905352</v>
      </c>
      <c r="H29" s="14">
        <v>4166</v>
      </c>
      <c r="I29" s="52">
        <v>13.020637887648173</v>
      </c>
      <c r="J29" s="14">
        <v>1</v>
      </c>
      <c r="K29" s="14">
        <v>14</v>
      </c>
      <c r="L29" s="14">
        <v>14.714285714285712</v>
      </c>
    </row>
    <row r="30" spans="1:12">
      <c r="A30" s="54">
        <v>43767</v>
      </c>
      <c r="B30" s="14">
        <v>5118</v>
      </c>
      <c r="C30" s="14">
        <v>0</v>
      </c>
      <c r="D30" s="52">
        <v>753098.73777278629</v>
      </c>
      <c r="E30" s="14">
        <v>448951.00000000006</v>
      </c>
      <c r="F30" s="52">
        <v>0.62996284300406902</v>
      </c>
      <c r="G30" s="52">
        <v>0.62996100680439959</v>
      </c>
      <c r="H30" s="14">
        <v>4308</v>
      </c>
      <c r="I30" s="52">
        <v>12.903606702369464</v>
      </c>
      <c r="J30" s="14">
        <v>3</v>
      </c>
      <c r="K30" s="14">
        <v>14</v>
      </c>
      <c r="L30" s="14">
        <v>14</v>
      </c>
    </row>
    <row r="31" spans="1:12">
      <c r="A31" s="54">
        <v>43774</v>
      </c>
      <c r="B31" s="14">
        <v>4727.5</v>
      </c>
      <c r="C31" s="14">
        <v>0</v>
      </c>
      <c r="D31" s="52">
        <v>1300562.2021728174</v>
      </c>
      <c r="E31" s="14">
        <v>231301</v>
      </c>
      <c r="F31" s="52">
        <v>0.62996145216906596</v>
      </c>
      <c r="G31" s="52">
        <v>0.62996071769017759</v>
      </c>
      <c r="H31" s="14">
        <v>4140</v>
      </c>
      <c r="I31" s="52">
        <v>12.032798276526034</v>
      </c>
      <c r="J31" s="14">
        <v>0</v>
      </c>
      <c r="K31" s="14">
        <v>14</v>
      </c>
      <c r="L31" s="14">
        <v>14</v>
      </c>
    </row>
    <row r="32" spans="1:12">
      <c r="A32" s="54">
        <v>43781</v>
      </c>
      <c r="B32" s="14">
        <v>4190</v>
      </c>
      <c r="C32" s="14">
        <v>0</v>
      </c>
      <c r="D32" s="52">
        <v>657028.21118472237</v>
      </c>
      <c r="E32" s="14">
        <v>250169.00000000003</v>
      </c>
      <c r="F32" s="52">
        <v>0.62996089583592452</v>
      </c>
      <c r="G32" s="52">
        <v>0.62996060204452597</v>
      </c>
      <c r="H32" s="14">
        <v>3803</v>
      </c>
      <c r="I32" s="52">
        <v>12.257452937100798</v>
      </c>
      <c r="J32" s="14">
        <v>0</v>
      </c>
      <c r="K32" s="14">
        <v>14</v>
      </c>
      <c r="L32" s="14">
        <v>14</v>
      </c>
    </row>
    <row r="33" spans="1:12">
      <c r="A33" s="54">
        <v>43788</v>
      </c>
      <c r="B33" s="14">
        <v>3710</v>
      </c>
      <c r="C33" s="14">
        <v>0</v>
      </c>
      <c r="D33" s="52">
        <v>429389.0090826464</v>
      </c>
      <c r="E33" s="14">
        <v>195889.00000000003</v>
      </c>
      <c r="F33" s="52">
        <v>0.62996067330280547</v>
      </c>
      <c r="G33" s="52">
        <v>0.62996055578627119</v>
      </c>
      <c r="H33" s="14">
        <v>3870</v>
      </c>
      <c r="I33" s="52">
        <v>10.564532835238309</v>
      </c>
      <c r="J33" s="14">
        <v>0</v>
      </c>
      <c r="K33" s="14">
        <v>14</v>
      </c>
      <c r="L33" s="14">
        <v>14</v>
      </c>
    </row>
    <row r="34" spans="1:12">
      <c r="A34" s="54">
        <v>43795</v>
      </c>
      <c r="B34" s="14">
        <v>3684</v>
      </c>
      <c r="C34" s="14">
        <v>0</v>
      </c>
      <c r="D34" s="52">
        <v>187317.18785934162</v>
      </c>
      <c r="E34" s="14">
        <v>167870.99999999997</v>
      </c>
      <c r="F34" s="52">
        <v>0.62996058428957991</v>
      </c>
      <c r="G34" s="52">
        <v>0.6299605372829703</v>
      </c>
      <c r="H34" s="14">
        <v>4144</v>
      </c>
      <c r="I34" s="52">
        <v>11.900697891553797</v>
      </c>
      <c r="J34" s="14">
        <v>0</v>
      </c>
      <c r="K34" s="14">
        <v>14</v>
      </c>
      <c r="L34" s="14">
        <v>14</v>
      </c>
    </row>
    <row r="35" spans="1:12">
      <c r="A35" s="54">
        <v>43802</v>
      </c>
      <c r="B35" s="14">
        <v>4442</v>
      </c>
      <c r="C35" s="14">
        <v>0</v>
      </c>
      <c r="D35" s="52">
        <v>448879.31662657385</v>
      </c>
      <c r="E35" s="14">
        <v>304324.00000000006</v>
      </c>
      <c r="F35" s="52">
        <v>0.62996054868429319</v>
      </c>
      <c r="G35" s="52">
        <v>0.62996052988164997</v>
      </c>
      <c r="H35" s="14">
        <v>4538</v>
      </c>
      <c r="I35" s="52">
        <v>12.790992652211109</v>
      </c>
      <c r="J35" s="14">
        <v>0</v>
      </c>
      <c r="K35" s="14">
        <v>14</v>
      </c>
      <c r="L35" s="14">
        <v>14</v>
      </c>
    </row>
    <row r="36" spans="1:12">
      <c r="A36" s="54">
        <v>43809</v>
      </c>
      <c r="B36" s="14">
        <v>5196</v>
      </c>
      <c r="C36" s="14">
        <v>0</v>
      </c>
      <c r="D36" s="52">
        <v>621927.45111747272</v>
      </c>
      <c r="E36" s="14">
        <v>481089.99999999994</v>
      </c>
      <c r="F36" s="52">
        <v>0.62996053444217914</v>
      </c>
      <c r="G36" s="52">
        <v>0.62996052692112192</v>
      </c>
      <c r="H36" s="14">
        <v>4997</v>
      </c>
      <c r="I36" s="52">
        <v>13.383997775559399</v>
      </c>
      <c r="J36" s="14">
        <v>0</v>
      </c>
      <c r="K36" s="14">
        <v>14</v>
      </c>
      <c r="L36" s="14">
        <v>14</v>
      </c>
    </row>
    <row r="37" spans="1:12">
      <c r="A37" s="54">
        <v>43816</v>
      </c>
      <c r="B37" s="14">
        <v>5695</v>
      </c>
      <c r="C37" s="14">
        <v>0</v>
      </c>
      <c r="D37" s="52">
        <v>735881.98693611065</v>
      </c>
      <c r="E37" s="14">
        <v>472668</v>
      </c>
      <c r="F37" s="52">
        <v>0.62996052874533359</v>
      </c>
      <c r="G37" s="52">
        <v>0.62996052573691075</v>
      </c>
      <c r="H37" s="14">
        <v>5123</v>
      </c>
      <c r="I37" s="52">
        <v>12.558858592518156</v>
      </c>
      <c r="J37" s="14">
        <v>1</v>
      </c>
      <c r="K37" s="14">
        <v>14</v>
      </c>
      <c r="L37" s="14">
        <v>14</v>
      </c>
    </row>
    <row r="38" spans="1:12">
      <c r="A38" s="54">
        <v>43823</v>
      </c>
      <c r="B38" s="14">
        <v>5488</v>
      </c>
      <c r="C38" s="14">
        <v>0</v>
      </c>
      <c r="D38" s="52">
        <v>794985.91245392256</v>
      </c>
      <c r="E38" s="14">
        <v>288844</v>
      </c>
      <c r="F38" s="52">
        <v>0.62996052646659539</v>
      </c>
      <c r="G38" s="52">
        <v>0.62996052526322632</v>
      </c>
      <c r="H38" s="14">
        <v>4676</v>
      </c>
      <c r="I38" s="52">
        <v>11.29410238602847</v>
      </c>
      <c r="J38" s="14">
        <v>7</v>
      </c>
      <c r="K38" s="14">
        <v>14</v>
      </c>
      <c r="L38" s="14">
        <v>14</v>
      </c>
    </row>
    <row r="39" spans="1:12">
      <c r="A39" s="54">
        <v>43830</v>
      </c>
      <c r="B39" s="14">
        <v>5416.5</v>
      </c>
      <c r="C39" s="14">
        <v>0</v>
      </c>
      <c r="D39" s="52">
        <v>1006429.3655308824</v>
      </c>
      <c r="E39" s="14">
        <v>587222</v>
      </c>
      <c r="F39" s="52">
        <v>0.62996052555510007</v>
      </c>
      <c r="G39" s="52">
        <v>0.62996052507375244</v>
      </c>
      <c r="H39" s="14">
        <v>4951</v>
      </c>
      <c r="I39" s="52">
        <v>12.061507231898752</v>
      </c>
      <c r="J39" s="14">
        <v>7</v>
      </c>
      <c r="K39" s="14">
        <v>14</v>
      </c>
      <c r="L39" s="14">
        <v>14</v>
      </c>
    </row>
    <row r="40" spans="1:12">
      <c r="A40" s="54">
        <v>43837</v>
      </c>
      <c r="B40" s="14">
        <v>5522.5</v>
      </c>
      <c r="C40" s="14">
        <v>0</v>
      </c>
      <c r="D40" s="52">
        <v>718691.82999666082</v>
      </c>
      <c r="E40" s="14">
        <v>542567</v>
      </c>
      <c r="F40" s="52">
        <v>0.62996052519050194</v>
      </c>
      <c r="G40" s="52">
        <v>0.62996052499796285</v>
      </c>
      <c r="H40" s="14">
        <v>5377</v>
      </c>
      <c r="I40" s="52">
        <v>11.75209215945176</v>
      </c>
      <c r="J40" s="14">
        <v>0</v>
      </c>
      <c r="K40" s="14">
        <v>14</v>
      </c>
      <c r="L40" s="14">
        <v>14</v>
      </c>
    </row>
    <row r="41" spans="1:12">
      <c r="A41" s="54">
        <v>43844</v>
      </c>
      <c r="B41" s="14">
        <v>5186</v>
      </c>
      <c r="C41" s="14">
        <v>0</v>
      </c>
      <c r="D41" s="52">
        <v>698258.90579518245</v>
      </c>
      <c r="E41" s="14">
        <v>491790.00000000012</v>
      </c>
      <c r="F41" s="52">
        <v>0.62996052504466271</v>
      </c>
      <c r="G41" s="52">
        <v>0.6299605249676471</v>
      </c>
      <c r="H41" s="14">
        <v>5291</v>
      </c>
      <c r="I41" s="52">
        <v>12.368824017568267</v>
      </c>
      <c r="J41" s="14">
        <v>0</v>
      </c>
      <c r="K41" s="14">
        <v>14</v>
      </c>
      <c r="L41" s="14">
        <v>14</v>
      </c>
    </row>
    <row r="42" spans="1:12">
      <c r="A42" s="54">
        <v>43851</v>
      </c>
      <c r="B42" s="14">
        <v>5350</v>
      </c>
      <c r="C42" s="14">
        <v>0</v>
      </c>
      <c r="D42" s="52">
        <v>711355.56795907672</v>
      </c>
      <c r="E42" s="14">
        <v>510888</v>
      </c>
      <c r="F42" s="52">
        <v>0.62996052498632704</v>
      </c>
      <c r="G42" s="52">
        <v>0.6299605249555208</v>
      </c>
      <c r="H42" s="14">
        <v>5340</v>
      </c>
      <c r="I42" s="52">
        <v>12.0956600793837</v>
      </c>
      <c r="J42" s="14">
        <v>0</v>
      </c>
      <c r="K42" s="14">
        <v>14</v>
      </c>
      <c r="L42" s="14">
        <v>14</v>
      </c>
    </row>
    <row r="43" spans="1:12">
      <c r="A43" s="54">
        <v>43858</v>
      </c>
      <c r="B43" s="14">
        <v>6038.5</v>
      </c>
      <c r="C43" s="14">
        <v>0</v>
      </c>
      <c r="D43" s="52">
        <v>422806.43737943401</v>
      </c>
      <c r="E43" s="14">
        <v>600291</v>
      </c>
      <c r="F43" s="52">
        <v>0.62996052496299271</v>
      </c>
      <c r="G43" s="52">
        <v>0.62996052495067023</v>
      </c>
      <c r="H43" s="14">
        <v>5382</v>
      </c>
      <c r="I43" s="52">
        <v>11.838296809157349</v>
      </c>
      <c r="J43" s="14">
        <v>0</v>
      </c>
      <c r="K43" s="14">
        <v>14</v>
      </c>
      <c r="L43" s="14">
        <v>14</v>
      </c>
    </row>
    <row r="44" spans="1:12">
      <c r="A44" s="54">
        <v>43865</v>
      </c>
      <c r="B44" s="14">
        <v>5686</v>
      </c>
      <c r="C44" s="14">
        <v>0</v>
      </c>
      <c r="D44" s="52">
        <v>109100.60715531328</v>
      </c>
      <c r="E44" s="14">
        <v>572289</v>
      </c>
      <c r="F44" s="52">
        <v>0.62996052495365906</v>
      </c>
      <c r="G44" s="52">
        <v>0.62996052494873001</v>
      </c>
      <c r="H44" s="14">
        <v>4672</v>
      </c>
      <c r="I44" s="52">
        <v>12.105429513814496</v>
      </c>
      <c r="J44" s="14">
        <v>0</v>
      </c>
      <c r="K44" s="14">
        <v>14</v>
      </c>
      <c r="L44" s="14">
        <v>14</v>
      </c>
    </row>
    <row r="45" spans="1:12">
      <c r="A45" s="54">
        <v>43872</v>
      </c>
      <c r="B45" s="14">
        <v>4831.5</v>
      </c>
      <c r="C45" s="14">
        <v>0</v>
      </c>
      <c r="D45" s="52">
        <v>655662.84027757961</v>
      </c>
      <c r="E45" s="14">
        <v>476542</v>
      </c>
      <c r="F45" s="52">
        <v>0.6299605249499256</v>
      </c>
      <c r="G45" s="52">
        <v>0.62996052494795396</v>
      </c>
      <c r="H45" s="14">
        <v>4523</v>
      </c>
      <c r="I45" s="52">
        <v>11.388521790506106</v>
      </c>
      <c r="J45" s="14">
        <v>0</v>
      </c>
      <c r="K45" s="14">
        <v>14</v>
      </c>
      <c r="L45" s="14">
        <v>14</v>
      </c>
    </row>
    <row r="46" spans="1:12">
      <c r="A46" s="54">
        <v>43879</v>
      </c>
      <c r="B46" s="14">
        <v>4949.5</v>
      </c>
      <c r="C46" s="14">
        <v>0</v>
      </c>
      <c r="D46" s="52">
        <v>614679.7714491369</v>
      </c>
      <c r="E46" s="14">
        <v>454265</v>
      </c>
      <c r="F46" s="52">
        <v>0.62996052494843213</v>
      </c>
      <c r="G46" s="52">
        <v>0.62996052494764354</v>
      </c>
      <c r="H46" s="14">
        <v>5026</v>
      </c>
      <c r="I46" s="52">
        <v>10.210217992439661</v>
      </c>
      <c r="J46" s="14">
        <v>1</v>
      </c>
      <c r="K46" s="14">
        <v>14</v>
      </c>
      <c r="L46" s="14">
        <v>14</v>
      </c>
    </row>
    <row r="47" spans="1:12">
      <c r="A47" s="54">
        <v>43886</v>
      </c>
      <c r="B47" s="14">
        <v>4728.5</v>
      </c>
      <c r="C47" s="14">
        <v>1414</v>
      </c>
      <c r="D47" s="52">
        <v>596224.60499984713</v>
      </c>
      <c r="E47" s="14">
        <v>432179.00000000006</v>
      </c>
      <c r="F47" s="52">
        <v>0.62996052494783472</v>
      </c>
      <c r="G47" s="52">
        <v>0.62996052494751942</v>
      </c>
      <c r="H47" s="14">
        <v>4520</v>
      </c>
      <c r="I47" s="52">
        <v>11.139401973834591</v>
      </c>
      <c r="J47" s="14">
        <v>4</v>
      </c>
      <c r="K47" s="14">
        <v>14</v>
      </c>
      <c r="L47" s="14">
        <v>14</v>
      </c>
    </row>
    <row r="48" spans="1:12">
      <c r="A48" s="54">
        <v>43893</v>
      </c>
      <c r="B48" s="14">
        <v>4149</v>
      </c>
      <c r="C48" s="14">
        <v>861</v>
      </c>
      <c r="D48" s="52">
        <v>630840.99797775235</v>
      </c>
      <c r="E48" s="14">
        <v>354039</v>
      </c>
      <c r="F48" s="52">
        <v>0.6299605249475958</v>
      </c>
      <c r="G48" s="52">
        <v>0.62996052494746968</v>
      </c>
      <c r="H48" s="14">
        <v>3878</v>
      </c>
      <c r="I48" s="52">
        <v>10.249800516418611</v>
      </c>
      <c r="J48" s="14">
        <v>0</v>
      </c>
      <c r="K48" s="14">
        <v>14</v>
      </c>
      <c r="L48" s="14">
        <v>14</v>
      </c>
    </row>
    <row r="49" spans="1:12">
      <c r="A49" s="54">
        <v>43900</v>
      </c>
      <c r="B49" s="14">
        <v>4185</v>
      </c>
      <c r="C49" s="14">
        <v>0</v>
      </c>
      <c r="D49" s="52">
        <v>552947.84247430903</v>
      </c>
      <c r="E49" s="14">
        <v>350609.99999999994</v>
      </c>
      <c r="F49" s="52">
        <v>0.62996052494750021</v>
      </c>
      <c r="G49" s="52">
        <v>0.62996052494744981</v>
      </c>
      <c r="H49" s="14">
        <v>4340</v>
      </c>
      <c r="I49" s="52">
        <v>11.22097995453387</v>
      </c>
      <c r="J49" s="14">
        <v>0</v>
      </c>
      <c r="K49" s="14">
        <v>14</v>
      </c>
      <c r="L49" s="14">
        <v>14</v>
      </c>
    </row>
    <row r="50" spans="1:12">
      <c r="A50" s="54">
        <v>43907</v>
      </c>
      <c r="B50" s="14">
        <v>5765.5</v>
      </c>
      <c r="C50" s="14">
        <v>0</v>
      </c>
      <c r="D50" s="52">
        <v>1091593.857664889</v>
      </c>
      <c r="E50" s="14">
        <v>397274</v>
      </c>
      <c r="F50" s="52">
        <v>0.62996052494746202</v>
      </c>
      <c r="G50" s="52">
        <v>0.62996052494744192</v>
      </c>
      <c r="H50" s="14">
        <v>5657</v>
      </c>
      <c r="I50" s="52">
        <v>11.693391059747102</v>
      </c>
      <c r="J50" s="14">
        <v>0</v>
      </c>
      <c r="K50" s="14">
        <v>14</v>
      </c>
      <c r="L50" s="14">
        <v>14</v>
      </c>
    </row>
    <row r="51" spans="1:12">
      <c r="A51" s="54">
        <v>43914</v>
      </c>
      <c r="B51" s="14">
        <v>6310.5</v>
      </c>
      <c r="C51" s="14">
        <v>0</v>
      </c>
      <c r="D51" s="52">
        <v>586593.46619179961</v>
      </c>
      <c r="E51" s="14">
        <v>464800</v>
      </c>
      <c r="F51" s="52">
        <v>0.6299605249474467</v>
      </c>
      <c r="G51" s="52">
        <v>0.6299605249474387</v>
      </c>
      <c r="H51" s="14">
        <v>5209</v>
      </c>
      <c r="I51" s="52">
        <v>12.262617039197146</v>
      </c>
      <c r="J51" s="14">
        <v>0</v>
      </c>
      <c r="K51" s="14">
        <v>14</v>
      </c>
      <c r="L51" s="14">
        <v>14</v>
      </c>
    </row>
    <row r="52" spans="1:12">
      <c r="A52" s="54">
        <v>43921</v>
      </c>
      <c r="B52" s="14">
        <v>5496.5</v>
      </c>
      <c r="C52" s="14">
        <v>0</v>
      </c>
      <c r="D52" s="52">
        <v>585823.08371375897</v>
      </c>
      <c r="E52" s="14">
        <v>430066</v>
      </c>
      <c r="F52" s="52">
        <v>0.62996052494744059</v>
      </c>
      <c r="G52" s="52">
        <v>0.62996052494743737</v>
      </c>
      <c r="H52" s="14">
        <v>4910</v>
      </c>
      <c r="I52" s="52">
        <v>12.888163356781043</v>
      </c>
      <c r="J52" s="14">
        <v>1</v>
      </c>
      <c r="K52" s="14">
        <v>14</v>
      </c>
      <c r="L52" s="14">
        <v>14</v>
      </c>
    </row>
    <row r="53" spans="1:12">
      <c r="A53" s="54">
        <v>43928</v>
      </c>
      <c r="B53" s="14">
        <v>5410.5</v>
      </c>
      <c r="C53" s="14">
        <v>0</v>
      </c>
      <c r="D53" s="52">
        <v>865045.50236005173</v>
      </c>
      <c r="E53" s="14">
        <v>374657</v>
      </c>
      <c r="F53" s="52">
        <v>0.62996052494743815</v>
      </c>
      <c r="G53" s="52">
        <v>0.62996052494743693</v>
      </c>
      <c r="H53" s="14">
        <v>5158</v>
      </c>
      <c r="I53" s="52">
        <v>13.516489248012837</v>
      </c>
      <c r="J53" s="14">
        <v>3</v>
      </c>
      <c r="K53" s="14">
        <v>14</v>
      </c>
      <c r="L53" s="14">
        <v>14</v>
      </c>
    </row>
    <row r="54" spans="1:12">
      <c r="A54" s="54">
        <v>43935</v>
      </c>
      <c r="B54" s="14">
        <v>5452</v>
      </c>
      <c r="C54" s="14">
        <v>0</v>
      </c>
      <c r="D54" s="52">
        <v>678665.19145494886</v>
      </c>
      <c r="E54" s="14">
        <v>450912.99999999994</v>
      </c>
      <c r="F54" s="52">
        <v>0.62996052494743715</v>
      </c>
      <c r="G54" s="52">
        <v>0.62996052494743671</v>
      </c>
      <c r="H54" s="14">
        <v>5588</v>
      </c>
      <c r="I54" s="52">
        <v>12.434701085264789</v>
      </c>
      <c r="J54" s="14">
        <v>0</v>
      </c>
      <c r="K54" s="14">
        <v>14</v>
      </c>
      <c r="L54" s="14">
        <v>14</v>
      </c>
    </row>
    <row r="55" spans="1:12">
      <c r="A55" s="54">
        <v>43942</v>
      </c>
      <c r="B55" s="14">
        <v>5390</v>
      </c>
      <c r="C55" s="14">
        <v>0</v>
      </c>
      <c r="D55" s="52">
        <v>720536.8805407855</v>
      </c>
      <c r="E55" s="14">
        <v>523906.00000000012</v>
      </c>
      <c r="F55" s="52">
        <v>0.62996052494743682</v>
      </c>
      <c r="G55" s="52">
        <v>0.6299605249474366</v>
      </c>
      <c r="H55" s="14">
        <v>5845</v>
      </c>
      <c r="I55" s="52">
        <v>11.593928865799084</v>
      </c>
      <c r="J55" s="14">
        <v>0</v>
      </c>
      <c r="K55" s="14">
        <v>14</v>
      </c>
      <c r="L55" s="14">
        <v>14</v>
      </c>
    </row>
    <row r="56" spans="1:12">
      <c r="A56" s="54">
        <v>43949</v>
      </c>
      <c r="B56" s="14">
        <v>5154</v>
      </c>
      <c r="C56" s="14">
        <v>0</v>
      </c>
      <c r="D56" s="52">
        <v>977299.05681958143</v>
      </c>
      <c r="E56" s="14">
        <v>555262</v>
      </c>
      <c r="F56" s="52">
        <v>0.62996052494743671</v>
      </c>
      <c r="G56" s="52">
        <v>13.728419562819642</v>
      </c>
      <c r="H56" s="14">
        <v>5384</v>
      </c>
      <c r="I56" s="52">
        <v>11.788222963556182</v>
      </c>
      <c r="J56" s="14">
        <v>0</v>
      </c>
      <c r="K56" s="14">
        <v>14</v>
      </c>
      <c r="L56" s="14">
        <v>14</v>
      </c>
    </row>
    <row r="57" spans="1:12">
      <c r="A57" s="54">
        <v>43956</v>
      </c>
      <c r="B57" s="14">
        <v>5132</v>
      </c>
      <c r="C57" s="14">
        <v>0</v>
      </c>
      <c r="D57" s="52">
        <v>1401006.6153865401</v>
      </c>
      <c r="E57" s="14">
        <v>509692.99999999988</v>
      </c>
      <c r="F57" s="52">
        <v>0.6299605249474366</v>
      </c>
      <c r="G57" s="52">
        <v>10.530656881373448</v>
      </c>
      <c r="H57" s="14">
        <v>5394</v>
      </c>
      <c r="I57" s="52">
        <v>10.919109563107268</v>
      </c>
      <c r="J57" s="14">
        <v>0</v>
      </c>
      <c r="K57" s="14">
        <v>14</v>
      </c>
      <c r="L57" s="14">
        <v>14</v>
      </c>
    </row>
    <row r="58" spans="1:12">
      <c r="A58" s="54">
        <v>43963</v>
      </c>
      <c r="B58" s="14">
        <v>5726</v>
      </c>
      <c r="C58" s="14">
        <v>0</v>
      </c>
      <c r="D58" s="52">
        <v>1633834.5779802813</v>
      </c>
      <c r="E58" s="14">
        <v>469272.00000000006</v>
      </c>
      <c r="F58" s="52">
        <v>0.6299605249474366</v>
      </c>
      <c r="G58" s="52">
        <v>5.2537125446613153</v>
      </c>
      <c r="H58" s="14">
        <v>5706</v>
      </c>
      <c r="I58" s="52">
        <v>11.413012461727206</v>
      </c>
      <c r="J58" s="14">
        <v>0</v>
      </c>
      <c r="K58" s="14">
        <v>14</v>
      </c>
      <c r="L58" s="14">
        <v>14</v>
      </c>
    </row>
    <row r="59" spans="1:12">
      <c r="A59" s="54">
        <v>43970</v>
      </c>
      <c r="B59" s="14">
        <v>5892</v>
      </c>
      <c r="C59" s="14">
        <v>0</v>
      </c>
      <c r="D59" s="52">
        <v>961525.64524980308</v>
      </c>
      <c r="E59" s="14">
        <v>443186.00000000006</v>
      </c>
      <c r="F59" s="52">
        <v>12.736125834761538</v>
      </c>
      <c r="G59" s="52">
        <v>6.0660050294540016</v>
      </c>
      <c r="H59" s="14">
        <v>5561</v>
      </c>
      <c r="I59" s="52">
        <v>12.89117839719936</v>
      </c>
      <c r="J59" s="14">
        <v>0</v>
      </c>
      <c r="K59" s="14">
        <v>14</v>
      </c>
      <c r="L59" s="14">
        <v>14</v>
      </c>
    </row>
    <row r="60" spans="1:12">
      <c r="A60" s="54">
        <v>43977</v>
      </c>
      <c r="B60" s="14">
        <v>6247</v>
      </c>
      <c r="C60" s="14">
        <v>0</v>
      </c>
      <c r="D60" s="52">
        <v>978213.5151987304</v>
      </c>
      <c r="E60" s="14">
        <v>441503.00000000006</v>
      </c>
      <c r="F60" s="52">
        <v>26.092859342263711</v>
      </c>
      <c r="G60" s="52">
        <v>3.7390193605291664</v>
      </c>
      <c r="H60" s="14">
        <v>5784</v>
      </c>
      <c r="I60" s="52">
        <v>12.644867108893543</v>
      </c>
      <c r="J60" s="14">
        <v>0</v>
      </c>
      <c r="K60" s="14">
        <v>14</v>
      </c>
      <c r="L60" s="14">
        <v>14</v>
      </c>
    </row>
    <row r="61" spans="1:12">
      <c r="A61" s="54">
        <v>43984</v>
      </c>
      <c r="B61" s="14">
        <v>6391.5</v>
      </c>
      <c r="C61" s="14">
        <v>0</v>
      </c>
      <c r="D61" s="52">
        <v>1446889.8700621095</v>
      </c>
      <c r="E61" s="14">
        <v>469839.00000000006</v>
      </c>
      <c r="F61" s="52">
        <v>12.847437391802289</v>
      </c>
      <c r="G61" s="52">
        <v>1.284372763474569</v>
      </c>
      <c r="H61" s="14">
        <v>5139</v>
      </c>
      <c r="I61" s="52">
        <v>12.31006828776305</v>
      </c>
      <c r="J61" s="14">
        <v>0</v>
      </c>
      <c r="K61" s="14">
        <v>14</v>
      </c>
      <c r="L61" s="14">
        <v>14</v>
      </c>
    </row>
    <row r="62" spans="1:12">
      <c r="A62" s="54">
        <v>43991</v>
      </c>
      <c r="B62" s="14">
        <v>6198</v>
      </c>
      <c r="C62" s="14">
        <v>0</v>
      </c>
      <c r="D62" s="52">
        <v>1124460.2649963049</v>
      </c>
      <c r="E62" s="14">
        <v>388413.99999999994</v>
      </c>
      <c r="F62" s="52">
        <v>26.093026368870628</v>
      </c>
      <c r="G62" s="52">
        <v>0.83765355630551419</v>
      </c>
      <c r="H62" s="14">
        <v>5390</v>
      </c>
      <c r="I62" s="52">
        <v>12.39255990781316</v>
      </c>
      <c r="J62" s="14">
        <v>1</v>
      </c>
      <c r="K62" s="14">
        <v>14</v>
      </c>
      <c r="L62" s="14">
        <v>14</v>
      </c>
    </row>
    <row r="63" spans="1:12">
      <c r="A63" s="54">
        <v>43998</v>
      </c>
      <c r="B63" s="14">
        <v>6883</v>
      </c>
      <c r="C63" s="14">
        <v>0</v>
      </c>
      <c r="D63" s="52">
        <v>1240713.5995183391</v>
      </c>
      <c r="E63" s="14">
        <v>245070</v>
      </c>
      <c r="F63" s="52">
        <v>12.847438117224534</v>
      </c>
      <c r="G63" s="52">
        <v>0.7060147532625346</v>
      </c>
      <c r="H63" s="14">
        <v>6066</v>
      </c>
      <c r="I63" s="52">
        <v>12.437955866849476</v>
      </c>
      <c r="J63" s="14">
        <v>7</v>
      </c>
      <c r="K63" s="14">
        <v>14</v>
      </c>
      <c r="L63" s="14">
        <v>14</v>
      </c>
    </row>
    <row r="64" spans="1:12">
      <c r="A64" s="54">
        <v>44005</v>
      </c>
      <c r="B64" s="14">
        <v>8185.5</v>
      </c>
      <c r="C64" s="14">
        <v>0</v>
      </c>
      <c r="D64" s="52">
        <v>1389069.6396257065</v>
      </c>
      <c r="E64" s="14">
        <v>453390.99999999994</v>
      </c>
      <c r="F64" s="52">
        <v>26.093026369959148</v>
      </c>
      <c r="G64" s="52">
        <v>0.65934620717291115</v>
      </c>
      <c r="H64" s="14">
        <v>6586</v>
      </c>
      <c r="I64" s="52">
        <v>12.110829735813121</v>
      </c>
      <c r="J64" s="14">
        <v>7</v>
      </c>
      <c r="K64" s="14">
        <v>14</v>
      </c>
      <c r="L64" s="14">
        <v>14</v>
      </c>
    </row>
    <row r="65" spans="1:12">
      <c r="A65" s="54">
        <v>44012</v>
      </c>
      <c r="B65" s="14">
        <v>9595.5</v>
      </c>
      <c r="C65" s="14">
        <v>6009</v>
      </c>
      <c r="D65" s="52">
        <v>1636488.6359686432</v>
      </c>
      <c r="E65" s="14">
        <v>634789.99999999988</v>
      </c>
      <c r="F65" s="52">
        <v>2.7938158893900478</v>
      </c>
      <c r="G65" s="52">
        <v>0.64155428003168202</v>
      </c>
      <c r="H65" s="14">
        <v>6924</v>
      </c>
      <c r="I65" s="52">
        <v>13.860434226233959</v>
      </c>
      <c r="J65" s="14">
        <v>7</v>
      </c>
      <c r="K65" s="14">
        <v>14</v>
      </c>
      <c r="L65" s="14">
        <v>14</v>
      </c>
    </row>
    <row r="66" spans="1:12">
      <c r="A66" s="54">
        <v>44019</v>
      </c>
      <c r="B66" s="14">
        <v>9040.5</v>
      </c>
      <c r="C66" s="14">
        <v>0</v>
      </c>
      <c r="D66" s="52">
        <v>1261469.0485884028</v>
      </c>
      <c r="E66" s="14">
        <v>603149.99999999988</v>
      </c>
      <c r="F66" s="52">
        <v>1.1430549663989988</v>
      </c>
      <c r="G66" s="52">
        <v>0.63457267084181046</v>
      </c>
      <c r="H66" s="14">
        <v>6254</v>
      </c>
      <c r="I66" s="52">
        <v>12.695446150306083</v>
      </c>
      <c r="J66" s="14">
        <v>7</v>
      </c>
      <c r="K66" s="14">
        <v>14</v>
      </c>
      <c r="L66" s="14">
        <v>14</v>
      </c>
    </row>
    <row r="67" spans="1:12">
      <c r="A67" s="54">
        <v>44026</v>
      </c>
      <c r="B67" s="14">
        <v>8819</v>
      </c>
      <c r="C67" s="14">
        <v>0</v>
      </c>
      <c r="D67" s="52">
        <v>1904110.2839956102</v>
      </c>
      <c r="E67" s="14">
        <v>625489.00000000012</v>
      </c>
      <c r="F67" s="52">
        <v>0.79949333522139487</v>
      </c>
      <c r="G67" s="52">
        <v>0.63180134700990331</v>
      </c>
      <c r="H67" s="14">
        <v>6262</v>
      </c>
      <c r="I67" s="52">
        <v>12.171067717156276</v>
      </c>
      <c r="J67" s="14">
        <v>7</v>
      </c>
      <c r="K67" s="14">
        <v>14</v>
      </c>
      <c r="L67" s="14">
        <v>14</v>
      </c>
    </row>
    <row r="68" spans="1:12">
      <c r="A68" s="54">
        <v>44033</v>
      </c>
      <c r="B68" s="14">
        <v>9022.5</v>
      </c>
      <c r="C68" s="14">
        <v>0</v>
      </c>
      <c r="D68" s="52">
        <v>2008927.0132527805</v>
      </c>
      <c r="E68" s="14">
        <v>625065</v>
      </c>
      <c r="F68" s="52">
        <v>0.69296921374150011</v>
      </c>
      <c r="G68" s="52">
        <v>0.63069620928350345</v>
      </c>
      <c r="H68" s="14">
        <v>6120</v>
      </c>
      <c r="I68" s="52">
        <v>12.213985075260222</v>
      </c>
      <c r="J68" s="14">
        <v>7</v>
      </c>
      <c r="K68" s="14">
        <v>14</v>
      </c>
      <c r="L68" s="14">
        <v>14</v>
      </c>
    </row>
    <row r="69" spans="1:12">
      <c r="A69" s="54">
        <v>44040</v>
      </c>
      <c r="B69" s="14">
        <v>8272</v>
      </c>
      <c r="C69" s="14">
        <v>0</v>
      </c>
      <c r="D69" s="52">
        <v>2051610.0464544422</v>
      </c>
      <c r="E69" s="14">
        <v>628094.00000000012</v>
      </c>
      <c r="F69" s="52">
        <v>0.65444563899705988</v>
      </c>
      <c r="G69" s="52">
        <v>0.63025469564786507</v>
      </c>
      <c r="H69" s="14">
        <v>5935</v>
      </c>
      <c r="I69" s="52">
        <v>12.764294506092527</v>
      </c>
      <c r="J69" s="14">
        <v>7</v>
      </c>
      <c r="K69" s="14">
        <v>14</v>
      </c>
      <c r="L69" s="14">
        <v>14</v>
      </c>
    </row>
    <row r="70" spans="1:12">
      <c r="A70" s="54">
        <v>44047</v>
      </c>
      <c r="B70" s="14">
        <v>7696</v>
      </c>
      <c r="C70" s="14">
        <v>0</v>
      </c>
      <c r="D70" s="52">
        <v>1871456.0669220011</v>
      </c>
      <c r="E70" s="14">
        <v>655432</v>
      </c>
      <c r="F70" s="52">
        <v>0.6396426781234118</v>
      </c>
      <c r="G70" s="52">
        <v>0.63007817674755517</v>
      </c>
      <c r="H70" s="14">
        <v>5444</v>
      </c>
      <c r="I70" s="52">
        <v>11.42137764981668</v>
      </c>
      <c r="J70" s="14">
        <v>7</v>
      </c>
      <c r="K70" s="14">
        <v>14</v>
      </c>
      <c r="L70" s="14">
        <v>14</v>
      </c>
    </row>
    <row r="71" spans="1:12">
      <c r="A71" s="54">
        <v>44054</v>
      </c>
      <c r="B71" s="14">
        <v>7611</v>
      </c>
      <c r="C71" s="14">
        <v>0</v>
      </c>
      <c r="D71" s="52">
        <v>2063661.5196831555</v>
      </c>
      <c r="E71" s="14">
        <v>588654</v>
      </c>
      <c r="F71" s="52">
        <v>0.63381567401118666</v>
      </c>
      <c r="G71" s="52">
        <v>0.63000758303102022</v>
      </c>
      <c r="H71" s="14">
        <v>5806</v>
      </c>
      <c r="I71" s="52">
        <v>11.714631237118834</v>
      </c>
      <c r="J71" s="14">
        <v>7</v>
      </c>
      <c r="K71" s="14">
        <v>14</v>
      </c>
      <c r="L71" s="14">
        <v>14</v>
      </c>
    </row>
    <row r="72" spans="1:12">
      <c r="A72" s="54">
        <v>44061</v>
      </c>
      <c r="B72" s="14">
        <v>7726.5</v>
      </c>
      <c r="C72" s="14">
        <v>0</v>
      </c>
      <c r="D72" s="52">
        <v>1695971.1992615154</v>
      </c>
      <c r="E72" s="14">
        <v>637316.99999999988</v>
      </c>
      <c r="F72" s="52">
        <v>0.63149976270871111</v>
      </c>
      <c r="G72" s="52">
        <v>0.62997934775905784</v>
      </c>
      <c r="H72" s="14">
        <v>6156</v>
      </c>
      <c r="I72" s="52">
        <v>11.784438665909548</v>
      </c>
      <c r="J72" s="14">
        <v>0</v>
      </c>
      <c r="K72" s="14">
        <v>14</v>
      </c>
      <c r="L72" s="14">
        <v>14</v>
      </c>
    </row>
    <row r="73" spans="1:12">
      <c r="A73" s="54">
        <v>44068</v>
      </c>
      <c r="B73" s="14">
        <v>7439.5</v>
      </c>
      <c r="C73" s="14">
        <v>0</v>
      </c>
      <c r="D73" s="52">
        <v>968050.56047519378</v>
      </c>
      <c r="E73" s="14">
        <v>577195</v>
      </c>
      <c r="F73" s="52">
        <v>0.63057576932459725</v>
      </c>
      <c r="G73" s="52">
        <v>0.62996805400459654</v>
      </c>
      <c r="H73" s="14">
        <v>6635</v>
      </c>
      <c r="I73" s="52">
        <v>11.79487673002291</v>
      </c>
      <c r="J73" s="14">
        <v>0</v>
      </c>
      <c r="K73" s="14">
        <v>14</v>
      </c>
      <c r="L73" s="14">
        <v>14</v>
      </c>
    </row>
    <row r="74" spans="1:12">
      <c r="A74" s="54">
        <v>44075</v>
      </c>
      <c r="B74" s="14">
        <v>7019.5</v>
      </c>
      <c r="C74" s="14">
        <v>0</v>
      </c>
      <c r="D74" s="52">
        <v>1363800.6509069712</v>
      </c>
      <c r="E74" s="14">
        <v>514283</v>
      </c>
      <c r="F74" s="52">
        <v>0.63020655063119391</v>
      </c>
      <c r="G74" s="52">
        <v>0.62996353655950243</v>
      </c>
      <c r="H74" s="14">
        <v>6123</v>
      </c>
      <c r="I74" s="52">
        <v>12.373065548995084</v>
      </c>
      <c r="J74" s="14">
        <v>0</v>
      </c>
      <c r="K74" s="14">
        <v>14</v>
      </c>
      <c r="L74" s="14">
        <v>14</v>
      </c>
    </row>
    <row r="75" spans="1:12">
      <c r="A75" s="54">
        <v>44082</v>
      </c>
      <c r="B75" s="14">
        <v>6238</v>
      </c>
      <c r="C75" s="14">
        <v>0</v>
      </c>
      <c r="D75" s="52">
        <v>1084538.3042717862</v>
      </c>
      <c r="E75" s="14">
        <v>404107.99999999994</v>
      </c>
      <c r="F75" s="52">
        <v>0.63005892369335381</v>
      </c>
      <c r="G75" s="52">
        <v>0.6299617295905352</v>
      </c>
      <c r="H75" s="14">
        <v>5438</v>
      </c>
      <c r="I75" s="52">
        <v>11.189172948112606</v>
      </c>
      <c r="J75" s="14">
        <v>0</v>
      </c>
      <c r="K75" s="14">
        <v>14</v>
      </c>
      <c r="L75" s="14">
        <v>14</v>
      </c>
    </row>
    <row r="76" spans="1:12">
      <c r="A76" s="54">
        <v>44089</v>
      </c>
      <c r="B76" s="14">
        <v>5588.5</v>
      </c>
      <c r="C76" s="14">
        <v>0</v>
      </c>
      <c r="D76" s="52">
        <v>820968.99662925</v>
      </c>
      <c r="E76" s="14">
        <v>353639.00000000006</v>
      </c>
      <c r="F76" s="52">
        <v>0.62999988260159145</v>
      </c>
      <c r="G76" s="52">
        <v>0.62996100680439959</v>
      </c>
      <c r="H76" s="14">
        <v>5218</v>
      </c>
      <c r="I76" s="52">
        <v>12.416889445992732</v>
      </c>
      <c r="J76" s="14">
        <v>0</v>
      </c>
      <c r="K76" s="14">
        <v>14</v>
      </c>
      <c r="L76" s="14">
        <v>14</v>
      </c>
    </row>
    <row r="77" spans="1:12">
      <c r="A77" s="54">
        <v>44096</v>
      </c>
      <c r="B77" s="14">
        <v>5348.5</v>
      </c>
      <c r="C77" s="14">
        <v>0</v>
      </c>
      <c r="D77" s="52">
        <v>895000.39989155554</v>
      </c>
      <c r="E77" s="14">
        <v>368084</v>
      </c>
      <c r="F77" s="52">
        <v>0.62997626771403747</v>
      </c>
      <c r="G77" s="52">
        <v>0.62996071769017759</v>
      </c>
      <c r="H77" s="14">
        <v>5055</v>
      </c>
      <c r="I77" s="52">
        <v>12.095664372950464</v>
      </c>
      <c r="J77" s="14">
        <v>0</v>
      </c>
      <c r="K77" s="14">
        <v>14</v>
      </c>
      <c r="L77" s="14">
        <v>14</v>
      </c>
    </row>
    <row r="78" spans="1:12">
      <c r="A78" s="54">
        <v>44103</v>
      </c>
      <c r="B78" s="14">
        <v>5435.5</v>
      </c>
      <c r="C78" s="14">
        <v>0</v>
      </c>
      <c r="D78" s="52">
        <v>1192775.4737687244</v>
      </c>
      <c r="E78" s="14">
        <v>293463</v>
      </c>
      <c r="F78" s="52">
        <v>0.62996682200686793</v>
      </c>
      <c r="G78" s="52">
        <v>0.62996060204452597</v>
      </c>
      <c r="H78" s="14">
        <v>4771</v>
      </c>
      <c r="I78" s="52">
        <v>12.106343974608871</v>
      </c>
      <c r="J78" s="14">
        <v>0</v>
      </c>
      <c r="K78" s="14">
        <v>14</v>
      </c>
      <c r="L78" s="14">
        <v>14</v>
      </c>
    </row>
    <row r="79" spans="1:12">
      <c r="A79" s="54">
        <v>44110</v>
      </c>
      <c r="B79" s="14">
        <v>5316</v>
      </c>
      <c r="C79" s="14">
        <v>0</v>
      </c>
      <c r="D79" s="52">
        <v>867569.70791446744</v>
      </c>
      <c r="E79" s="14">
        <v>251179</v>
      </c>
      <c r="F79" s="52">
        <v>0.62996304376365575</v>
      </c>
      <c r="G79" s="52">
        <v>0.62996055578627119</v>
      </c>
      <c r="H79" s="14">
        <v>4605</v>
      </c>
      <c r="I79" s="52">
        <v>11.488251749863949</v>
      </c>
      <c r="J79" s="14">
        <v>0</v>
      </c>
      <c r="K79" s="14">
        <v>14</v>
      </c>
      <c r="L79" s="14">
        <v>14</v>
      </c>
    </row>
    <row r="80" spans="1:12">
      <c r="A80" s="54">
        <v>44117</v>
      </c>
      <c r="B80" s="14">
        <v>4929</v>
      </c>
      <c r="C80" s="14">
        <v>295385.00000000006</v>
      </c>
      <c r="D80" s="52">
        <v>844507.77723741089</v>
      </c>
      <c r="E80" s="14">
        <v>392013.00000000006</v>
      </c>
      <c r="F80" s="52">
        <v>0.62996153247271569</v>
      </c>
      <c r="G80" s="52">
        <v>0.6299605372829703</v>
      </c>
      <c r="H80" s="14">
        <v>4738</v>
      </c>
      <c r="I80" s="52">
        <v>13.61414380234473</v>
      </c>
      <c r="J80" s="14">
        <v>0</v>
      </c>
      <c r="K80" s="14">
        <v>14</v>
      </c>
      <c r="L80" s="14">
        <v>14</v>
      </c>
    </row>
    <row r="81" spans="1:12">
      <c r="A81" s="54">
        <v>44124</v>
      </c>
      <c r="B81" s="14">
        <v>5096</v>
      </c>
      <c r="C81" s="14">
        <v>483</v>
      </c>
      <c r="D81" s="52">
        <v>693730.02646874113</v>
      </c>
      <c r="E81" s="14">
        <v>417504</v>
      </c>
      <c r="F81" s="52">
        <v>0.62996092795735481</v>
      </c>
      <c r="G81" s="52">
        <v>0.62996052988164997</v>
      </c>
      <c r="H81" s="14">
        <v>4768</v>
      </c>
      <c r="I81" s="52">
        <v>14.597127942717815</v>
      </c>
      <c r="J81" s="14">
        <v>1</v>
      </c>
      <c r="K81" s="14">
        <v>14</v>
      </c>
      <c r="L81" s="14">
        <v>14</v>
      </c>
    </row>
    <row r="82" spans="1:12">
      <c r="A82" s="54">
        <v>44131</v>
      </c>
      <c r="B82" s="14">
        <v>5203.5</v>
      </c>
      <c r="C82" s="14">
        <v>33039.000000000007</v>
      </c>
      <c r="D82" s="52">
        <v>661767.50948531448</v>
      </c>
      <c r="E82" s="14">
        <v>359884.99999999994</v>
      </c>
      <c r="F82" s="52">
        <v>0.62996068615137291</v>
      </c>
      <c r="G82" s="52">
        <v>0.62996052692112192</v>
      </c>
      <c r="H82" s="14">
        <v>4934</v>
      </c>
      <c r="I82" s="52">
        <v>13.614354538665664</v>
      </c>
      <c r="J82" s="14">
        <v>4</v>
      </c>
      <c r="K82" s="14">
        <v>14</v>
      </c>
      <c r="L82" s="14">
        <v>14</v>
      </c>
    </row>
    <row r="83" spans="1:12">
      <c r="A83" s="54">
        <v>44138</v>
      </c>
      <c r="B83" s="14">
        <v>4466.5</v>
      </c>
      <c r="C83" s="14">
        <v>3449.9999999999995</v>
      </c>
      <c r="D83" s="52">
        <v>707978.64539379219</v>
      </c>
      <c r="E83" s="14">
        <v>320285.99999999994</v>
      </c>
      <c r="F83" s="52">
        <v>0.62996058942900612</v>
      </c>
      <c r="G83" s="52">
        <v>0.62996052573691075</v>
      </c>
      <c r="H83" s="14">
        <v>4273</v>
      </c>
      <c r="I83" s="52">
        <v>11.805459680056797</v>
      </c>
      <c r="J83" s="14">
        <v>0</v>
      </c>
      <c r="K83" s="14">
        <v>14</v>
      </c>
      <c r="L83" s="14">
        <v>14</v>
      </c>
    </row>
    <row r="84" spans="1:12">
      <c r="A84" s="54">
        <v>44145</v>
      </c>
      <c r="B84" s="14">
        <v>4535</v>
      </c>
      <c r="C84" s="14">
        <v>0</v>
      </c>
      <c r="D84" s="52">
        <v>916623.47010849742</v>
      </c>
      <c r="E84" s="14">
        <v>501504</v>
      </c>
      <c r="F84" s="52">
        <v>0.62996055074006363</v>
      </c>
      <c r="G84" s="52">
        <v>0.62996052526322632</v>
      </c>
      <c r="H84" s="14">
        <v>5179</v>
      </c>
      <c r="I84" s="52">
        <v>12.826933593081284</v>
      </c>
      <c r="J84" s="14">
        <v>0</v>
      </c>
      <c r="K84" s="14">
        <v>14</v>
      </c>
      <c r="L84" s="14">
        <v>14</v>
      </c>
    </row>
    <row r="85" spans="1:12">
      <c r="A85" s="54">
        <v>44152</v>
      </c>
      <c r="B85" s="14">
        <v>5530.5</v>
      </c>
      <c r="C85" s="14">
        <v>0</v>
      </c>
      <c r="D85" s="52">
        <v>852787.3602904107</v>
      </c>
      <c r="E85" s="14">
        <v>461413.99999999988</v>
      </c>
      <c r="F85" s="52">
        <v>0.62996053526448725</v>
      </c>
      <c r="G85" s="52">
        <v>0.62996052507375244</v>
      </c>
      <c r="H85" s="14">
        <v>5350</v>
      </c>
      <c r="I85" s="52">
        <v>12.580046663796834</v>
      </c>
      <c r="J85" s="14">
        <v>0</v>
      </c>
      <c r="K85" s="14">
        <v>14</v>
      </c>
      <c r="L85" s="14">
        <v>14</v>
      </c>
    </row>
    <row r="86" spans="1:12">
      <c r="A86" s="54">
        <v>44159</v>
      </c>
      <c r="B86" s="14">
        <v>6179</v>
      </c>
      <c r="C86" s="14">
        <v>235210.00000000003</v>
      </c>
      <c r="D86" s="52">
        <v>977972.84887157066</v>
      </c>
      <c r="E86" s="14">
        <v>281134.99999999994</v>
      </c>
      <c r="F86" s="52">
        <v>0.62996052907425681</v>
      </c>
      <c r="G86" s="52">
        <v>0.62996052499796285</v>
      </c>
      <c r="H86" s="14">
        <v>5427</v>
      </c>
      <c r="I86" s="52">
        <v>11.414205170494322</v>
      </c>
      <c r="J86" s="14">
        <v>0</v>
      </c>
      <c r="K86" s="14">
        <v>14</v>
      </c>
      <c r="L86" s="14">
        <v>14</v>
      </c>
    </row>
    <row r="87" spans="1:12">
      <c r="A87" s="54">
        <v>44166</v>
      </c>
      <c r="B87" s="14">
        <v>5193.5</v>
      </c>
      <c r="C87" s="14">
        <v>96397</v>
      </c>
      <c r="D87" s="52">
        <v>621264.47536089376</v>
      </c>
      <c r="E87" s="14">
        <v>345669.00000000006</v>
      </c>
      <c r="F87" s="52">
        <v>0.62996052659816459</v>
      </c>
      <c r="G87" s="52">
        <v>0.6299605249676471</v>
      </c>
      <c r="H87" s="14">
        <v>4438</v>
      </c>
      <c r="I87" s="52">
        <v>11.638006442244235</v>
      </c>
      <c r="J87" s="14">
        <v>0</v>
      </c>
      <c r="K87" s="14">
        <v>14</v>
      </c>
      <c r="L87" s="14">
        <v>14</v>
      </c>
    </row>
    <row r="88" spans="1:12">
      <c r="A88" s="54">
        <v>44173</v>
      </c>
      <c r="B88" s="14">
        <v>4519</v>
      </c>
      <c r="C88" s="14">
        <v>0</v>
      </c>
      <c r="D88" s="52">
        <v>413450.37076653878</v>
      </c>
      <c r="E88" s="14">
        <v>371592</v>
      </c>
      <c r="F88" s="52">
        <v>0.62996052560772786</v>
      </c>
      <c r="G88" s="52">
        <v>0.6299605249555208</v>
      </c>
      <c r="H88" s="14">
        <v>4974</v>
      </c>
      <c r="I88" s="52">
        <v>11.407968657046331</v>
      </c>
      <c r="J88" s="14">
        <v>0</v>
      </c>
      <c r="K88" s="14">
        <v>14</v>
      </c>
      <c r="L88" s="14">
        <v>14</v>
      </c>
    </row>
    <row r="89" spans="1:12">
      <c r="A89" s="54">
        <v>44180</v>
      </c>
      <c r="B89" s="14">
        <v>5715.5</v>
      </c>
      <c r="C89" s="14">
        <v>0</v>
      </c>
      <c r="D89" s="52">
        <v>443785.8793803755</v>
      </c>
      <c r="E89" s="14">
        <v>242448.99999999997</v>
      </c>
      <c r="F89" s="52">
        <v>0.6299605252115531</v>
      </c>
      <c r="G89" s="52">
        <v>0.62996052495067023</v>
      </c>
      <c r="H89" s="14">
        <v>5397</v>
      </c>
      <c r="I89" s="52">
        <v>15.734399512468592</v>
      </c>
      <c r="J89" s="14">
        <v>0</v>
      </c>
      <c r="K89" s="14">
        <v>14</v>
      </c>
      <c r="L89" s="14">
        <v>25.428571428571423</v>
      </c>
    </row>
    <row r="90" spans="1:12">
      <c r="A90" s="54">
        <v>44187</v>
      </c>
      <c r="B90" s="14">
        <v>8015.5</v>
      </c>
      <c r="C90" s="14">
        <v>0</v>
      </c>
      <c r="D90" s="52">
        <v>1175343.0304539604</v>
      </c>
      <c r="E90" s="14">
        <v>225606.99999999997</v>
      </c>
      <c r="F90" s="52">
        <v>0.6299605250530832</v>
      </c>
      <c r="G90" s="52">
        <v>0.62996052494873001</v>
      </c>
      <c r="H90" s="14">
        <v>8338</v>
      </c>
      <c r="I90" s="52">
        <v>21.984604301036587</v>
      </c>
      <c r="J90" s="14">
        <v>5</v>
      </c>
      <c r="K90" s="14">
        <v>14</v>
      </c>
      <c r="L90" s="14">
        <v>30</v>
      </c>
    </row>
    <row r="91" spans="1:12">
      <c r="A91" s="54">
        <v>44194</v>
      </c>
      <c r="B91" s="14">
        <v>8470.5</v>
      </c>
      <c r="C91" s="14">
        <v>0</v>
      </c>
      <c r="D91" s="52">
        <v>1749114.1182960181</v>
      </c>
      <c r="E91" s="14">
        <v>364550.99999999994</v>
      </c>
      <c r="F91" s="52">
        <v>0.62996052498969524</v>
      </c>
      <c r="G91" s="52">
        <v>0.62996052494795396</v>
      </c>
      <c r="H91" s="14">
        <v>5903</v>
      </c>
      <c r="I91" s="52">
        <v>14.141698109686685</v>
      </c>
      <c r="J91" s="14">
        <v>7</v>
      </c>
      <c r="K91" s="14">
        <v>14</v>
      </c>
      <c r="L91" s="14">
        <v>30</v>
      </c>
    </row>
    <row r="92" spans="1:12">
      <c r="A92" s="54">
        <v>44201</v>
      </c>
      <c r="B92" s="14">
        <v>7421.5</v>
      </c>
      <c r="C92" s="14">
        <v>0</v>
      </c>
      <c r="D92" s="52">
        <v>2068910.1355868045</v>
      </c>
      <c r="E92" s="14">
        <v>401841.00000000006</v>
      </c>
      <c r="F92" s="52">
        <v>0.62996052496434007</v>
      </c>
      <c r="G92" s="52">
        <v>0.62996052494764354</v>
      </c>
      <c r="H92" s="14">
        <v>6519</v>
      </c>
      <c r="I92" s="52">
        <v>11.9975258504987</v>
      </c>
      <c r="J92" s="14">
        <v>7</v>
      </c>
      <c r="K92" s="14">
        <v>14</v>
      </c>
      <c r="L92" s="14">
        <v>30</v>
      </c>
    </row>
    <row r="93" spans="1:12">
      <c r="A93" s="54">
        <v>44208</v>
      </c>
      <c r="B93" s="14">
        <v>7190.5</v>
      </c>
      <c r="C93" s="14">
        <v>0</v>
      </c>
      <c r="D93" s="52">
        <v>1508241.0480027443</v>
      </c>
      <c r="E93" s="14">
        <v>403844</v>
      </c>
      <c r="F93" s="52">
        <v>0.62996052495419796</v>
      </c>
      <c r="G93" s="52">
        <v>3.1997981427457498</v>
      </c>
      <c r="H93" s="14">
        <v>6144</v>
      </c>
      <c r="I93" s="52">
        <v>11.923048920097429</v>
      </c>
      <c r="J93" s="14">
        <v>0</v>
      </c>
      <c r="K93" s="14">
        <v>14</v>
      </c>
      <c r="L93" s="14">
        <v>30</v>
      </c>
    </row>
    <row r="94" spans="1:12">
      <c r="A94" s="54">
        <v>44215</v>
      </c>
      <c r="B94" s="14">
        <v>6684</v>
      </c>
      <c r="C94" s="14">
        <v>0</v>
      </c>
      <c r="D94" s="52">
        <v>1523825.740457016</v>
      </c>
      <c r="E94" s="14">
        <v>379484.99999999994</v>
      </c>
      <c r="F94" s="52">
        <v>0.6299605249501411</v>
      </c>
      <c r="G94" s="52">
        <v>1.20680481567608</v>
      </c>
      <c r="H94" s="14">
        <v>6238</v>
      </c>
      <c r="I94" s="52">
        <v>12.387459976687389</v>
      </c>
      <c r="J94" s="14">
        <v>0</v>
      </c>
      <c r="K94" s="14">
        <v>14</v>
      </c>
      <c r="L94" s="14">
        <v>30</v>
      </c>
    </row>
    <row r="95" spans="1:12">
      <c r="A95" s="54">
        <v>44222</v>
      </c>
      <c r="B95" s="14">
        <v>6259</v>
      </c>
      <c r="C95" s="14">
        <v>67723.000000000015</v>
      </c>
      <c r="D95" s="52">
        <v>1100397.8772971646</v>
      </c>
      <c r="E95" s="14">
        <v>328825</v>
      </c>
      <c r="F95" s="52">
        <v>0.6299605249485184</v>
      </c>
      <c r="G95" s="52">
        <v>0.81703905304022106</v>
      </c>
      <c r="H95" s="14">
        <v>5389</v>
      </c>
      <c r="I95" s="52">
        <v>11.969979904090447</v>
      </c>
      <c r="J95" s="14">
        <v>0</v>
      </c>
      <c r="K95" s="14">
        <v>14</v>
      </c>
      <c r="L95" s="14">
        <v>30</v>
      </c>
    </row>
    <row r="96" spans="1:12">
      <c r="A96" s="54">
        <v>44229</v>
      </c>
      <c r="B96" s="14">
        <v>6300.5</v>
      </c>
      <c r="C96" s="14">
        <v>526555.99999999988</v>
      </c>
      <c r="D96" s="52">
        <v>972990.31556049362</v>
      </c>
      <c r="E96" s="14">
        <v>353797</v>
      </c>
      <c r="F96" s="52">
        <v>0.62996052494786925</v>
      </c>
      <c r="G96" s="52">
        <v>0.69901279925038995</v>
      </c>
      <c r="H96" s="14">
        <v>5331</v>
      </c>
      <c r="I96" s="52">
        <v>11.347209746076414</v>
      </c>
      <c r="J96" s="14">
        <v>0</v>
      </c>
      <c r="K96" s="14">
        <v>14</v>
      </c>
      <c r="L96" s="14">
        <v>23.142857142857142</v>
      </c>
    </row>
    <row r="97" spans="1:12">
      <c r="A97" s="54">
        <v>44236</v>
      </c>
      <c r="B97" s="14">
        <v>6401</v>
      </c>
      <c r="C97" s="14">
        <v>239966.00000000006</v>
      </c>
      <c r="D97" s="52">
        <v>477161.35689047875</v>
      </c>
      <c r="E97" s="14">
        <v>298050</v>
      </c>
      <c r="F97" s="52">
        <v>0.62996052494760968</v>
      </c>
      <c r="G97" s="52">
        <v>0.65672273739358333</v>
      </c>
      <c r="H97" s="14">
        <v>5234</v>
      </c>
      <c r="I97" s="52">
        <v>11.52330876576122</v>
      </c>
      <c r="J97" s="14">
        <v>0</v>
      </c>
      <c r="K97" s="14">
        <v>14</v>
      </c>
      <c r="L97" s="14">
        <v>14</v>
      </c>
    </row>
    <row r="98" spans="1:12">
      <c r="A98" s="54">
        <v>44243</v>
      </c>
      <c r="B98" s="14">
        <v>6067</v>
      </c>
      <c r="C98" s="14">
        <v>239470.99999999994</v>
      </c>
      <c r="D98" s="52">
        <v>538192.16093126172</v>
      </c>
      <c r="E98" s="14">
        <v>278154</v>
      </c>
      <c r="F98" s="52">
        <v>15.542191166043343</v>
      </c>
      <c r="G98" s="52">
        <v>0.64053198759514363</v>
      </c>
      <c r="H98" s="14">
        <v>5210</v>
      </c>
      <c r="I98" s="52">
        <v>11.256107729511287</v>
      </c>
      <c r="J98" s="14">
        <v>0</v>
      </c>
      <c r="K98" s="14">
        <v>14</v>
      </c>
      <c r="L98" s="14">
        <v>14</v>
      </c>
    </row>
    <row r="99" spans="1:12">
      <c r="A99" s="54">
        <v>44250</v>
      </c>
      <c r="B99" s="14">
        <v>5628</v>
      </c>
      <c r="C99" s="14">
        <v>187211.00000000003</v>
      </c>
      <c r="D99" s="52">
        <v>757658.81012863119</v>
      </c>
      <c r="E99" s="14">
        <v>210852</v>
      </c>
      <c r="F99" s="52">
        <v>16.421456706042587</v>
      </c>
      <c r="G99" s="52">
        <v>0.6341680103237366</v>
      </c>
      <c r="H99" s="14">
        <v>4864</v>
      </c>
      <c r="I99" s="52">
        <v>11.643851948395769</v>
      </c>
      <c r="J99" s="14">
        <v>1</v>
      </c>
      <c r="K99" s="14">
        <v>14</v>
      </c>
      <c r="L99" s="14">
        <v>14</v>
      </c>
    </row>
    <row r="100" spans="1:12">
      <c r="A100" s="54">
        <v>44257</v>
      </c>
      <c r="B100" s="14">
        <v>5513.5</v>
      </c>
      <c r="C100" s="14">
        <v>0</v>
      </c>
      <c r="D100" s="52">
        <v>992437.76931043598</v>
      </c>
      <c r="E100" s="14">
        <v>290573</v>
      </c>
      <c r="F100" s="52">
        <v>15.363715767358327</v>
      </c>
      <c r="G100" s="52">
        <v>0.63164015885964586</v>
      </c>
      <c r="H100" s="14">
        <v>4710</v>
      </c>
      <c r="I100" s="52">
        <v>11.41615443637583</v>
      </c>
      <c r="J100" s="14">
        <v>4</v>
      </c>
      <c r="K100" s="14">
        <v>14</v>
      </c>
      <c r="L100" s="14">
        <v>14</v>
      </c>
    </row>
    <row r="101" spans="1:12">
      <c r="A101" s="54">
        <v>44264</v>
      </c>
      <c r="B101" s="14">
        <v>5660.5</v>
      </c>
      <c r="C101" s="14">
        <v>53902.000000000007</v>
      </c>
      <c r="D101" s="52">
        <v>981161.30308513436</v>
      </c>
      <c r="E101" s="14">
        <v>326755.00000000006</v>
      </c>
      <c r="F101" s="52">
        <v>2.2604062910700558</v>
      </c>
      <c r="G101" s="52">
        <v>0.63063184187577903</v>
      </c>
      <c r="H101" s="14">
        <v>4673</v>
      </c>
      <c r="I101" s="52">
        <v>11.578025557147285</v>
      </c>
      <c r="J101" s="14">
        <v>0</v>
      </c>
      <c r="K101" s="14">
        <v>14</v>
      </c>
      <c r="L101" s="14">
        <v>14</v>
      </c>
    </row>
    <row r="102" spans="1:12">
      <c r="A102" s="54">
        <v>44271</v>
      </c>
      <c r="B102" s="14">
        <v>5190</v>
      </c>
      <c r="C102" s="14">
        <v>36288.999999999993</v>
      </c>
      <c r="D102" s="52">
        <v>639047.87107901683</v>
      </c>
      <c r="E102" s="14">
        <v>352118</v>
      </c>
      <c r="F102" s="52">
        <v>1.0501772469587543</v>
      </c>
      <c r="G102" s="52">
        <v>3.0551897973208857</v>
      </c>
      <c r="H102" s="14">
        <v>4247</v>
      </c>
      <c r="I102" s="52">
        <v>10.602267212241728</v>
      </c>
      <c r="J102" s="14">
        <v>0</v>
      </c>
      <c r="K102" s="14">
        <v>14</v>
      </c>
      <c r="L102" s="14">
        <v>14</v>
      </c>
    </row>
    <row r="103" spans="1:12">
      <c r="A103" s="54">
        <v>44278</v>
      </c>
      <c r="B103" s="14">
        <v>4625.5</v>
      </c>
      <c r="C103" s="14">
        <v>0</v>
      </c>
      <c r="D103" s="52">
        <v>524936.14756453037</v>
      </c>
      <c r="E103" s="14">
        <v>383035.00000000006</v>
      </c>
      <c r="F103" s="52">
        <v>0.77284614254529915</v>
      </c>
      <c r="G103" s="52">
        <v>1.1846860642047075</v>
      </c>
      <c r="H103" s="14">
        <v>3977</v>
      </c>
      <c r="I103" s="52">
        <v>11.489107541862925</v>
      </c>
      <c r="J103" s="14">
        <v>0</v>
      </c>
      <c r="K103" s="14">
        <v>14</v>
      </c>
      <c r="L103" s="14">
        <v>14</v>
      </c>
    </row>
    <row r="104" spans="1:12">
      <c r="A104" s="54">
        <v>44285</v>
      </c>
      <c r="B104" s="14">
        <v>4886</v>
      </c>
      <c r="C104" s="14">
        <v>0</v>
      </c>
      <c r="D104" s="52">
        <v>536644.920753474</v>
      </c>
      <c r="E104" s="14">
        <v>367028.99999999994</v>
      </c>
      <c r="F104" s="52">
        <v>0.68363646397446343</v>
      </c>
      <c r="G104" s="52">
        <v>0.81101579725739736</v>
      </c>
      <c r="H104" s="14">
        <v>3581</v>
      </c>
      <c r="I104" s="52">
        <v>11.843872255660935</v>
      </c>
      <c r="J104" s="14">
        <v>0</v>
      </c>
      <c r="K104" s="14">
        <v>14</v>
      </c>
      <c r="L104" s="14">
        <v>14</v>
      </c>
    </row>
    <row r="105" spans="1:12">
      <c r="A105" s="54">
        <v>44292</v>
      </c>
      <c r="B105" s="14">
        <v>5269</v>
      </c>
      <c r="C105" s="14">
        <v>0</v>
      </c>
      <c r="D105" s="52">
        <v>828883.75560159411</v>
      </c>
      <c r="E105" s="14">
        <v>387123.00000000006</v>
      </c>
      <c r="F105" s="52">
        <v>17.230285531898119</v>
      </c>
      <c r="G105" s="52">
        <v>2.6475602487739733</v>
      </c>
      <c r="H105" s="14">
        <v>4184</v>
      </c>
      <c r="I105" s="52">
        <v>9.7634321508755093</v>
      </c>
      <c r="J105" s="14">
        <v>4</v>
      </c>
      <c r="K105" s="14">
        <v>14</v>
      </c>
      <c r="L105" s="14">
        <v>14</v>
      </c>
    </row>
    <row r="106" spans="1:12">
      <c r="A106" s="54">
        <v>44299</v>
      </c>
      <c r="B106" s="14">
        <v>4970</v>
      </c>
      <c r="C106" s="14">
        <v>0</v>
      </c>
      <c r="D106" s="52">
        <v>550625.03152728034</v>
      </c>
      <c r="E106" s="14">
        <v>336459.99999999994</v>
      </c>
      <c r="F106" s="52">
        <v>16.426529048799203</v>
      </c>
      <c r="G106" s="52">
        <v>1.1187327257438964</v>
      </c>
      <c r="H106" s="14">
        <v>4071</v>
      </c>
      <c r="I106" s="52">
        <v>9.6572388726963396</v>
      </c>
      <c r="J106" s="14">
        <v>0</v>
      </c>
      <c r="K106" s="14">
        <v>14</v>
      </c>
      <c r="L106" s="14">
        <v>14</v>
      </c>
    </row>
    <row r="107" spans="1:12">
      <c r="A107" s="54">
        <v>44306</v>
      </c>
      <c r="B107" s="14">
        <v>4692.5</v>
      </c>
      <c r="C107" s="14">
        <v>309008.99999999994</v>
      </c>
      <c r="D107" s="52">
        <v>623201.95281624817</v>
      </c>
      <c r="E107" s="14">
        <v>333356.00000000006</v>
      </c>
      <c r="F107" s="52">
        <v>16.957896041564688</v>
      </c>
      <c r="G107" s="52">
        <v>0.79264466103962405</v>
      </c>
      <c r="H107" s="14">
        <v>4631</v>
      </c>
      <c r="I107" s="52">
        <v>9.4337327152775892</v>
      </c>
      <c r="J107" s="14">
        <v>0</v>
      </c>
      <c r="K107" s="14">
        <v>14</v>
      </c>
      <c r="L107" s="14">
        <v>14</v>
      </c>
    </row>
    <row r="108" spans="1:12">
      <c r="A108" s="54">
        <v>44313</v>
      </c>
      <c r="B108" s="14">
        <v>4545</v>
      </c>
      <c r="C108" s="14">
        <v>0</v>
      </c>
      <c r="D108" s="52">
        <v>458302.25519629777</v>
      </c>
      <c r="E108" s="14">
        <v>311775.00000000006</v>
      </c>
      <c r="F108" s="52">
        <v>2.3514556341488384</v>
      </c>
      <c r="G108" s="52">
        <v>0.69058861961527607</v>
      </c>
      <c r="H108" s="14">
        <v>4624</v>
      </c>
      <c r="I108" s="52">
        <v>9.4623124477852141</v>
      </c>
      <c r="J108" s="14">
        <v>0</v>
      </c>
      <c r="K108" s="14">
        <v>14</v>
      </c>
      <c r="L108" s="14">
        <v>14</v>
      </c>
    </row>
    <row r="109" spans="1:12">
      <c r="A109" s="54">
        <v>44320</v>
      </c>
      <c r="B109" s="14">
        <v>4511</v>
      </c>
      <c r="C109" s="14">
        <v>0</v>
      </c>
      <c r="D109" s="52">
        <v>682371.90301939135</v>
      </c>
      <c r="E109" s="14">
        <v>299950</v>
      </c>
      <c r="F109" s="52">
        <v>5.2838237311806173</v>
      </c>
      <c r="G109" s="52">
        <v>0.65354540965681074</v>
      </c>
      <c r="H109" s="14">
        <v>4964</v>
      </c>
      <c r="I109" s="52">
        <v>9.1767568659300078</v>
      </c>
      <c r="J109" s="14">
        <v>0</v>
      </c>
      <c r="K109" s="14">
        <v>14</v>
      </c>
      <c r="L109" s="14">
        <v>14</v>
      </c>
    </row>
    <row r="110" spans="1:12">
      <c r="A110" s="54">
        <v>44327</v>
      </c>
      <c r="B110" s="14">
        <v>4610.5</v>
      </c>
      <c r="C110" s="14">
        <v>0</v>
      </c>
      <c r="D110" s="52">
        <v>874713.26619688084</v>
      </c>
      <c r="E110" s="14">
        <v>281190</v>
      </c>
      <c r="F110" s="52">
        <v>8.4186926225453913</v>
      </c>
      <c r="G110" s="52">
        <v>0.63929058598869426</v>
      </c>
      <c r="H110" s="14">
        <v>3937</v>
      </c>
      <c r="I110" s="52">
        <v>8.8632245164373948</v>
      </c>
      <c r="J110" s="14">
        <v>0</v>
      </c>
      <c r="K110" s="14">
        <v>14</v>
      </c>
      <c r="L110" s="14">
        <v>14</v>
      </c>
    </row>
    <row r="111" spans="1:12">
      <c r="A111" s="54">
        <v>44334</v>
      </c>
      <c r="B111" s="14">
        <v>4816.5</v>
      </c>
      <c r="C111" s="14">
        <v>0</v>
      </c>
      <c r="D111" s="52">
        <v>823716.174205938</v>
      </c>
      <c r="E111" s="14">
        <v>334226</v>
      </c>
      <c r="F111" s="52">
        <v>4.3386622265881805</v>
      </c>
      <c r="G111" s="52">
        <v>3.2688851289461316</v>
      </c>
      <c r="H111" s="14">
        <v>4148</v>
      </c>
      <c r="I111" s="52">
        <v>9.0486667892585739</v>
      </c>
      <c r="J111" s="14">
        <v>0</v>
      </c>
      <c r="K111" s="14">
        <v>14</v>
      </c>
      <c r="L111" s="14">
        <v>30</v>
      </c>
    </row>
    <row r="112" spans="1:12">
      <c r="A112" s="54">
        <v>44341</v>
      </c>
      <c r="B112" s="14">
        <v>4964</v>
      </c>
      <c r="C112" s="14">
        <v>0</v>
      </c>
      <c r="D112" s="52">
        <v>819322.18695714173</v>
      </c>
      <c r="E112" s="14">
        <v>284148</v>
      </c>
      <c r="F112" s="52">
        <v>16.088193387539661</v>
      </c>
      <c r="G112" s="52">
        <v>1.2171605436186488</v>
      </c>
      <c r="H112" s="14">
        <v>4354</v>
      </c>
      <c r="I112" s="52">
        <v>10.803970383376601</v>
      </c>
      <c r="J112" s="14">
        <v>0</v>
      </c>
      <c r="K112" s="14">
        <v>14</v>
      </c>
      <c r="L112" s="14">
        <v>30</v>
      </c>
    </row>
    <row r="113" spans="1:12">
      <c r="A113" s="54">
        <v>44348</v>
      </c>
      <c r="B113" s="14">
        <v>5557</v>
      </c>
      <c r="C113" s="14">
        <v>0</v>
      </c>
      <c r="D113" s="52">
        <v>1118804.5280211349</v>
      </c>
      <c r="E113" s="14">
        <v>255181.99999999997</v>
      </c>
      <c r="F113" s="52">
        <v>15.455191646159502</v>
      </c>
      <c r="G113" s="52">
        <v>0.81983630795627949</v>
      </c>
      <c r="H113" s="14">
        <v>4486</v>
      </c>
      <c r="I113" s="52">
        <v>13.831675637350555</v>
      </c>
      <c r="J113" s="14">
        <v>1</v>
      </c>
      <c r="K113" s="14">
        <v>27.714285714285719</v>
      </c>
      <c r="L113" s="14">
        <v>30</v>
      </c>
    </row>
    <row r="114" spans="1:12">
      <c r="A114" s="54">
        <v>44355</v>
      </c>
      <c r="B114" s="14">
        <v>6482</v>
      </c>
      <c r="C114" s="14">
        <v>0</v>
      </c>
      <c r="D114" s="52">
        <v>1263279.8760512059</v>
      </c>
      <c r="E114" s="14">
        <v>288503</v>
      </c>
      <c r="F114" s="52">
        <v>19.409516899115523</v>
      </c>
      <c r="G114" s="52">
        <v>2.7384673473325116</v>
      </c>
      <c r="H114" s="14">
        <v>4490</v>
      </c>
      <c r="I114" s="52">
        <v>15.572516571371063</v>
      </c>
      <c r="J114" s="14">
        <v>7</v>
      </c>
      <c r="K114" s="14">
        <v>30</v>
      </c>
      <c r="L114" s="14">
        <v>30</v>
      </c>
    </row>
    <row r="115" spans="1:12">
      <c r="A115" s="54">
        <v>44362</v>
      </c>
      <c r="B115" s="14">
        <v>7316</v>
      </c>
      <c r="C115" s="14">
        <v>0</v>
      </c>
      <c r="D115" s="52">
        <v>1445306.8287372049</v>
      </c>
      <c r="E115" s="14">
        <v>253554.99999999994</v>
      </c>
      <c r="F115" s="52">
        <v>8.9658995794739536</v>
      </c>
      <c r="G115" s="52">
        <v>1.1339424885107245</v>
      </c>
      <c r="H115" s="14">
        <v>4700</v>
      </c>
      <c r="I115" s="52">
        <v>15.524376212064059</v>
      </c>
      <c r="J115" s="14">
        <v>7</v>
      </c>
      <c r="K115" s="14">
        <v>30</v>
      </c>
      <c r="L115" s="14">
        <v>30</v>
      </c>
    </row>
    <row r="116" spans="1:12">
      <c r="A116" s="54">
        <v>44369</v>
      </c>
      <c r="B116" s="14">
        <v>7788</v>
      </c>
      <c r="C116" s="14">
        <v>0</v>
      </c>
      <c r="D116" s="52">
        <v>1492139.1405381029</v>
      </c>
      <c r="E116" s="14">
        <v>241372</v>
      </c>
      <c r="F116" s="52">
        <v>7.8469063291130041</v>
      </c>
      <c r="G116" s="52">
        <v>0.79693777532807697</v>
      </c>
      <c r="H116" s="14">
        <v>4994</v>
      </c>
      <c r="I116" s="52">
        <v>19.674230699019258</v>
      </c>
      <c r="J116" s="14">
        <v>7</v>
      </c>
      <c r="K116" s="14">
        <v>30</v>
      </c>
      <c r="L116" s="14">
        <v>30</v>
      </c>
    </row>
    <row r="117" spans="1:12">
      <c r="A117" s="54">
        <v>44376</v>
      </c>
      <c r="B117" s="14">
        <v>8943</v>
      </c>
      <c r="C117" s="14">
        <v>70547.999999999985</v>
      </c>
      <c r="D117" s="52">
        <v>1812954.0245619779</v>
      </c>
      <c r="E117" s="14">
        <v>344141.99999999994</v>
      </c>
      <c r="F117" s="52">
        <v>4.6218283774740678</v>
      </c>
      <c r="G117" s="52">
        <v>13.729076072160312</v>
      </c>
      <c r="H117" s="14">
        <v>6100</v>
      </c>
      <c r="I117" s="52">
        <v>22.275956372053248</v>
      </c>
      <c r="J117" s="14">
        <v>7</v>
      </c>
      <c r="K117" s="14">
        <v>30</v>
      </c>
      <c r="L117" s="14">
        <v>30</v>
      </c>
    </row>
    <row r="118" spans="1:12">
      <c r="A118" s="54">
        <v>44383</v>
      </c>
      <c r="B118" s="14">
        <v>10163.5</v>
      </c>
      <c r="C118" s="14">
        <v>73613</v>
      </c>
      <c r="D118" s="52">
        <v>1856403.3436903423</v>
      </c>
      <c r="E118" s="14">
        <v>403872.99999999994</v>
      </c>
      <c r="F118" s="52">
        <v>3.9141693694448305</v>
      </c>
      <c r="G118" s="52">
        <v>10.530660723640901</v>
      </c>
      <c r="H118" s="14">
        <v>6005</v>
      </c>
      <c r="I118" s="52">
        <v>22.129207871909042</v>
      </c>
      <c r="J118" s="14">
        <v>7</v>
      </c>
      <c r="K118" s="14">
        <v>30</v>
      </c>
      <c r="L118" s="14">
        <v>30</v>
      </c>
    </row>
    <row r="119" spans="1:12">
      <c r="A119" s="54">
        <v>44390</v>
      </c>
      <c r="B119" s="14">
        <v>8688.5</v>
      </c>
      <c r="C119" s="14">
        <v>0</v>
      </c>
      <c r="D119" s="52">
        <v>1855498.164210808</v>
      </c>
      <c r="E119" s="14">
        <v>370463.00000000006</v>
      </c>
      <c r="F119" s="52">
        <v>6.9634704136107821</v>
      </c>
      <c r="G119" s="52">
        <v>5.2537126084756327</v>
      </c>
      <c r="H119" s="14">
        <v>4956</v>
      </c>
      <c r="I119" s="52">
        <v>20.18961237577096</v>
      </c>
      <c r="J119" s="14">
        <v>7</v>
      </c>
      <c r="K119" s="14">
        <v>30</v>
      </c>
      <c r="L119" s="14">
        <v>30</v>
      </c>
    </row>
    <row r="120" spans="1:12">
      <c r="A120" s="54">
        <v>44397</v>
      </c>
      <c r="B120" s="14">
        <v>7410.5</v>
      </c>
      <c r="C120" s="14">
        <v>0</v>
      </c>
      <c r="D120" s="52">
        <v>1921041.0109392812</v>
      </c>
      <c r="E120" s="14">
        <v>378336.99999999994</v>
      </c>
      <c r="F120" s="52">
        <v>7.5664484321711223</v>
      </c>
      <c r="G120" s="52">
        <v>6.0660050303082675</v>
      </c>
      <c r="H120" s="14">
        <v>5330</v>
      </c>
      <c r="I120" s="52">
        <v>19.780209475622865</v>
      </c>
      <c r="J120" s="14">
        <v>7</v>
      </c>
      <c r="K120" s="14">
        <v>30</v>
      </c>
      <c r="L120" s="14">
        <v>30</v>
      </c>
    </row>
    <row r="121" spans="1:12">
      <c r="A121" s="54">
        <v>44404</v>
      </c>
      <c r="B121" s="14">
        <v>7131</v>
      </c>
      <c r="C121" s="14">
        <v>0</v>
      </c>
      <c r="D121" s="52">
        <v>1704902.5706135735</v>
      </c>
      <c r="E121" s="14">
        <v>348166</v>
      </c>
      <c r="F121" s="52">
        <v>7.2959741606009878</v>
      </c>
      <c r="G121" s="52">
        <v>3.7390193605527973</v>
      </c>
      <c r="H121" s="14">
        <v>5009</v>
      </c>
      <c r="I121" s="52">
        <v>19.528107645199757</v>
      </c>
      <c r="J121" s="14">
        <v>7</v>
      </c>
      <c r="K121" s="14">
        <v>30</v>
      </c>
      <c r="L121" s="14">
        <v>30</v>
      </c>
    </row>
    <row r="122" spans="1:12">
      <c r="A122" s="54">
        <v>44411</v>
      </c>
      <c r="B122" s="14">
        <v>6141.5</v>
      </c>
      <c r="C122" s="14">
        <v>0</v>
      </c>
      <c r="D122" s="52">
        <v>1755482.8363542282</v>
      </c>
      <c r="E122" s="14">
        <v>296754</v>
      </c>
      <c r="F122" s="52">
        <v>5.1314289132173352</v>
      </c>
      <c r="G122" s="52">
        <v>4.2331820393405728</v>
      </c>
      <c r="H122" s="14">
        <v>4717</v>
      </c>
      <c r="I122" s="52">
        <v>14.638236456219635</v>
      </c>
      <c r="J122" s="14">
        <v>7</v>
      </c>
      <c r="K122" s="14">
        <v>30</v>
      </c>
      <c r="L122" s="14">
        <v>30</v>
      </c>
    </row>
    <row r="123" spans="1:12">
      <c r="A123" s="54">
        <v>44418</v>
      </c>
      <c r="B123" s="14">
        <v>5721</v>
      </c>
      <c r="C123" s="14">
        <v>0</v>
      </c>
      <c r="D123" s="52">
        <v>1613218.251588786</v>
      </c>
      <c r="E123" s="14">
        <v>299693</v>
      </c>
      <c r="F123" s="52">
        <v>4.5666775697364921</v>
      </c>
      <c r="G123" s="52">
        <v>1.3497544863436246</v>
      </c>
      <c r="H123" s="14">
        <v>5073</v>
      </c>
      <c r="I123" s="52">
        <v>14.384471909589385</v>
      </c>
      <c r="J123" s="14">
        <v>7</v>
      </c>
      <c r="K123" s="14">
        <v>30</v>
      </c>
      <c r="L123" s="14">
        <v>30</v>
      </c>
    </row>
    <row r="124" spans="1:12">
      <c r="A124" s="54">
        <v>44425</v>
      </c>
      <c r="B124" s="14">
        <v>5603.5</v>
      </c>
      <c r="C124" s="14">
        <v>0</v>
      </c>
      <c r="D124" s="52">
        <v>1371006.9049943637</v>
      </c>
      <c r="E124" s="14">
        <v>286411.00000000006</v>
      </c>
      <c r="F124" s="52">
        <v>5.0841431370695096</v>
      </c>
      <c r="G124" s="52">
        <v>7.492748405856319</v>
      </c>
      <c r="H124" s="14">
        <v>4919</v>
      </c>
      <c r="I124" s="52">
        <v>14.736751887264841</v>
      </c>
      <c r="J124" s="14">
        <v>0</v>
      </c>
      <c r="K124" s="14">
        <v>30</v>
      </c>
      <c r="L124" s="14">
        <v>30</v>
      </c>
    </row>
    <row r="125" spans="1:12">
      <c r="A125" s="54">
        <v>44432</v>
      </c>
      <c r="B125" s="14">
        <v>5442</v>
      </c>
      <c r="C125" s="14">
        <v>0</v>
      </c>
      <c r="D125" s="52">
        <v>1132545.0197111736</v>
      </c>
      <c r="E125" s="14">
        <v>365442</v>
      </c>
      <c r="F125" s="52">
        <v>18.036225062150297</v>
      </c>
      <c r="G125" s="52">
        <v>5.7634745333260602</v>
      </c>
      <c r="H125" s="14">
        <v>4774</v>
      </c>
      <c r="I125" s="52">
        <v>14.070737568200714</v>
      </c>
      <c r="J125" s="14">
        <v>0</v>
      </c>
      <c r="K125" s="14">
        <v>30</v>
      </c>
      <c r="L125" s="14">
        <v>30</v>
      </c>
    </row>
    <row r="126" spans="1:12">
      <c r="A126" s="54">
        <v>44439</v>
      </c>
      <c r="B126" s="14">
        <v>6052</v>
      </c>
      <c r="C126" s="14">
        <v>0</v>
      </c>
      <c r="D126" s="52">
        <v>1381856.0351646701</v>
      </c>
      <c r="E126" s="14">
        <v>400756.00000000006</v>
      </c>
      <c r="F126" s="52">
        <v>20.116498321581531</v>
      </c>
      <c r="G126" s="52">
        <v>11.575529813059763</v>
      </c>
      <c r="H126" s="14">
        <v>5079</v>
      </c>
      <c r="I126" s="52">
        <v>14.056242479263625</v>
      </c>
      <c r="J126" s="14">
        <v>0</v>
      </c>
      <c r="K126" s="14">
        <v>30</v>
      </c>
      <c r="L126" s="14">
        <v>30</v>
      </c>
    </row>
    <row r="127" spans="1:12">
      <c r="A127" s="54">
        <v>44446</v>
      </c>
      <c r="B127" s="14">
        <v>6270.5</v>
      </c>
      <c r="C127" s="14">
        <v>0</v>
      </c>
      <c r="D127" s="52">
        <v>1349645.3767370258</v>
      </c>
      <c r="E127" s="14">
        <v>441653.00000000006</v>
      </c>
      <c r="F127" s="52">
        <v>17.592099495094548</v>
      </c>
      <c r="G127" s="52">
        <v>2.0183865935811589</v>
      </c>
      <c r="H127" s="14">
        <v>5054</v>
      </c>
      <c r="I127" s="52">
        <v>13.338764852761518</v>
      </c>
      <c r="J127" s="14">
        <v>0</v>
      </c>
      <c r="K127" s="14">
        <v>30</v>
      </c>
      <c r="L127" s="14">
        <v>30</v>
      </c>
    </row>
    <row r="128" spans="1:12">
      <c r="A128" s="54">
        <v>44453</v>
      </c>
      <c r="B128" s="14">
        <v>6405</v>
      </c>
      <c r="C128" s="14">
        <v>0</v>
      </c>
      <c r="D128" s="52">
        <v>1417092.9151869691</v>
      </c>
      <c r="E128" s="14">
        <v>376155</v>
      </c>
      <c r="F128" s="52">
        <v>6.9599636576372106</v>
      </c>
      <c r="G128" s="52">
        <v>5.7998094194055394</v>
      </c>
      <c r="H128" s="14">
        <v>5055</v>
      </c>
      <c r="I128" s="52">
        <v>12.94343280275459</v>
      </c>
      <c r="J128" s="14">
        <v>0</v>
      </c>
      <c r="K128" s="14">
        <v>30</v>
      </c>
      <c r="L128" s="14">
        <v>30</v>
      </c>
    </row>
    <row r="129" spans="1:12">
      <c r="A129" s="54">
        <v>44460</v>
      </c>
      <c r="B129" s="14">
        <v>6031</v>
      </c>
      <c r="C129" s="14">
        <v>0</v>
      </c>
      <c r="D129" s="52">
        <v>1014494.4802333743</v>
      </c>
      <c r="E129" s="14">
        <v>421372</v>
      </c>
      <c r="F129" s="52">
        <v>9.2819339769105067</v>
      </c>
      <c r="G129" s="52">
        <v>2.7812152425627614</v>
      </c>
      <c r="H129" s="14">
        <v>5090</v>
      </c>
      <c r="I129" s="52">
        <v>12.19655925245206</v>
      </c>
      <c r="J129" s="14">
        <v>0</v>
      </c>
      <c r="K129" s="14">
        <v>30</v>
      </c>
      <c r="L129" s="14">
        <v>30</v>
      </c>
    </row>
    <row r="130" spans="1:12">
      <c r="A130" s="54">
        <v>44467</v>
      </c>
      <c r="B130" s="14">
        <v>5145</v>
      </c>
      <c r="C130" s="14">
        <v>0</v>
      </c>
      <c r="D130" s="52">
        <v>854854.13825185655</v>
      </c>
      <c r="E130" s="14">
        <v>381104</v>
      </c>
      <c r="F130" s="52">
        <v>10.13043888878258</v>
      </c>
      <c r="G130" s="52">
        <v>4.9089198966999374</v>
      </c>
      <c r="H130" s="14">
        <v>4146</v>
      </c>
      <c r="I130" s="52">
        <v>14.023318472630574</v>
      </c>
      <c r="J130" s="14">
        <v>0</v>
      </c>
      <c r="K130" s="14">
        <v>30</v>
      </c>
      <c r="L130" s="14">
        <v>30</v>
      </c>
    </row>
    <row r="131" spans="1:12">
      <c r="A131" s="54">
        <v>44474</v>
      </c>
      <c r="B131" s="14">
        <v>4562</v>
      </c>
      <c r="C131" s="14">
        <v>0</v>
      </c>
      <c r="D131" s="52">
        <v>770027.2673749954</v>
      </c>
      <c r="E131" s="14">
        <v>359447.99999999994</v>
      </c>
      <c r="F131" s="52">
        <v>11.255951892575686</v>
      </c>
      <c r="G131" s="52">
        <v>6.7745577248926692</v>
      </c>
      <c r="H131" s="14">
        <v>4898</v>
      </c>
      <c r="I131" s="52">
        <v>13.120628801254439</v>
      </c>
      <c r="J131" s="14">
        <v>0</v>
      </c>
      <c r="K131" s="14">
        <v>30</v>
      </c>
      <c r="L131" s="14">
        <v>14</v>
      </c>
    </row>
    <row r="132" spans="1:12">
      <c r="A132" s="54">
        <v>44481</v>
      </c>
      <c r="B132" s="14">
        <v>4310.5</v>
      </c>
      <c r="C132" s="14">
        <v>0</v>
      </c>
      <c r="D132" s="52">
        <v>588777.48853237974</v>
      </c>
      <c r="E132" s="14">
        <v>342873.00000000006</v>
      </c>
      <c r="F132" s="52">
        <v>9.9670335033153545</v>
      </c>
      <c r="G132" s="52">
        <v>4.0192940879500991</v>
      </c>
      <c r="H132" s="14">
        <v>4815</v>
      </c>
      <c r="I132" s="52">
        <v>14.238996158093498</v>
      </c>
      <c r="J132" s="14">
        <v>0</v>
      </c>
      <c r="K132" s="14">
        <v>30</v>
      </c>
      <c r="L132" s="14">
        <v>14</v>
      </c>
    </row>
    <row r="133" spans="1:12">
      <c r="A133" s="54">
        <v>44488</v>
      </c>
      <c r="B133" s="14">
        <v>4726.5</v>
      </c>
      <c r="C133" s="14">
        <v>0</v>
      </c>
      <c r="D133" s="52">
        <v>505443.14820027677</v>
      </c>
      <c r="E133" s="14">
        <v>527422</v>
      </c>
      <c r="F133" s="52">
        <v>1.9011411796448492</v>
      </c>
      <c r="G133" s="52">
        <v>1.3220501063704961</v>
      </c>
      <c r="H133" s="14">
        <v>4858</v>
      </c>
      <c r="I133" s="52">
        <v>13.422063770854429</v>
      </c>
      <c r="J133" s="14">
        <v>0</v>
      </c>
      <c r="K133" s="14">
        <v>30</v>
      </c>
      <c r="L133" s="14">
        <v>23.142857142857142</v>
      </c>
    </row>
    <row r="134" spans="1:12">
      <c r="A134" s="54">
        <v>44495</v>
      </c>
      <c r="B134" s="14">
        <v>5466</v>
      </c>
      <c r="C134" s="14">
        <v>3419.0000000000005</v>
      </c>
      <c r="D134" s="52">
        <v>257448.8573583347</v>
      </c>
      <c r="E134" s="14">
        <v>513187</v>
      </c>
      <c r="F134" s="52">
        <v>0.97992705718755746</v>
      </c>
      <c r="G134" s="52">
        <v>0.84739747952087618</v>
      </c>
      <c r="H134" s="14">
        <v>5520</v>
      </c>
      <c r="I134" s="52">
        <v>15.375917793347483</v>
      </c>
      <c r="J134" s="14">
        <v>1</v>
      </c>
      <c r="K134" s="14">
        <v>30</v>
      </c>
      <c r="L134" s="14">
        <v>30</v>
      </c>
    </row>
    <row r="135" spans="1:12">
      <c r="A135" s="54">
        <v>44502</v>
      </c>
      <c r="B135" s="14">
        <v>6089</v>
      </c>
      <c r="C135" s="14">
        <v>17668</v>
      </c>
      <c r="D135" s="52">
        <v>210349.69851544782</v>
      </c>
      <c r="E135" s="14">
        <v>558415</v>
      </c>
      <c r="F135" s="52">
        <v>0.75173626435843066</v>
      </c>
      <c r="G135" s="52">
        <v>0.70928841898845885</v>
      </c>
      <c r="H135" s="14">
        <v>5322</v>
      </c>
      <c r="I135" s="52">
        <v>14.193791336941844</v>
      </c>
      <c r="J135" s="14">
        <v>4</v>
      </c>
      <c r="K135" s="14">
        <v>30</v>
      </c>
      <c r="L135" s="14">
        <v>30</v>
      </c>
    </row>
    <row r="136" spans="1:12">
      <c r="A136" s="54">
        <v>44509</v>
      </c>
      <c r="B136" s="14">
        <v>5363.5</v>
      </c>
      <c r="C136" s="14">
        <v>0</v>
      </c>
      <c r="D136" s="52">
        <v>153776.61097505857</v>
      </c>
      <c r="E136" s="14">
        <v>409320.00000000006</v>
      </c>
      <c r="F136" s="52">
        <v>0.67610508505329303</v>
      </c>
      <c r="G136" s="52">
        <v>0.66056741901133165</v>
      </c>
      <c r="H136" s="14">
        <v>5099</v>
      </c>
      <c r="I136" s="52">
        <v>11.864723891446349</v>
      </c>
      <c r="J136" s="14">
        <v>0</v>
      </c>
      <c r="K136" s="14">
        <v>30</v>
      </c>
      <c r="L136" s="14">
        <v>30</v>
      </c>
    </row>
    <row r="137" spans="1:12">
      <c r="A137" s="54">
        <v>44516</v>
      </c>
      <c r="B137" s="14">
        <v>4548.5</v>
      </c>
      <c r="C137" s="14">
        <v>0</v>
      </c>
      <c r="D137" s="52">
        <v>156888.53290881682</v>
      </c>
      <c r="E137" s="14">
        <v>351043</v>
      </c>
      <c r="F137" s="52">
        <v>0.64802786777610855</v>
      </c>
      <c r="G137" s="52">
        <v>0.64202931955913189</v>
      </c>
      <c r="H137" s="14">
        <v>4962</v>
      </c>
      <c r="I137" s="52">
        <v>14.811666055968573</v>
      </c>
      <c r="J137" s="14">
        <v>0</v>
      </c>
      <c r="K137" s="14">
        <v>30</v>
      </c>
      <c r="L137" s="14">
        <v>30</v>
      </c>
    </row>
    <row r="138" spans="1:12">
      <c r="A138" s="54">
        <v>44523</v>
      </c>
      <c r="B138" s="14">
        <v>4522.5</v>
      </c>
      <c r="C138" s="14">
        <v>67415.000000000015</v>
      </c>
      <c r="D138" s="52">
        <v>258854.7334737085</v>
      </c>
      <c r="E138" s="14">
        <v>250159</v>
      </c>
      <c r="F138" s="52">
        <v>0.63712621500302513</v>
      </c>
      <c r="G138" s="52">
        <v>3.3356321852678219</v>
      </c>
      <c r="H138" s="14">
        <v>4488</v>
      </c>
      <c r="I138" s="52">
        <v>12.948119203442465</v>
      </c>
      <c r="J138" s="14">
        <v>0</v>
      </c>
      <c r="K138" s="14">
        <v>30</v>
      </c>
      <c r="L138" s="14">
        <v>30</v>
      </c>
    </row>
    <row r="139" spans="1:12">
      <c r="A139" s="54">
        <v>44530</v>
      </c>
      <c r="B139" s="14">
        <v>4736.5</v>
      </c>
      <c r="C139" s="14">
        <v>15079</v>
      </c>
      <c r="D139" s="52">
        <v>692097.43025158974</v>
      </c>
      <c r="E139" s="14">
        <v>349559</v>
      </c>
      <c r="F139" s="52">
        <v>0.63281707885623018</v>
      </c>
      <c r="G139" s="52">
        <v>3.7187328532865549</v>
      </c>
      <c r="H139" s="14">
        <v>4549</v>
      </c>
      <c r="I139" s="52">
        <v>15.838603953499327</v>
      </c>
      <c r="J139" s="14">
        <v>0</v>
      </c>
      <c r="K139" s="14">
        <v>30</v>
      </c>
      <c r="L139" s="14">
        <v>30</v>
      </c>
    </row>
    <row r="140" spans="1:12">
      <c r="A140" s="54">
        <v>44537</v>
      </c>
      <c r="B140" s="14">
        <v>4740</v>
      </c>
      <c r="C140" s="14">
        <v>73485</v>
      </c>
      <c r="D140" s="52">
        <v>311800.60626445897</v>
      </c>
      <c r="E140" s="14">
        <v>416913</v>
      </c>
      <c r="F140" s="52">
        <v>0.63110159589487602</v>
      </c>
      <c r="G140" s="52">
        <v>1.2815808046108603</v>
      </c>
      <c r="H140" s="14">
        <v>4799</v>
      </c>
      <c r="I140" s="52">
        <v>16.856845773904023</v>
      </c>
      <c r="J140" s="14">
        <v>0</v>
      </c>
      <c r="K140" s="14">
        <v>30</v>
      </c>
      <c r="L140" s="14">
        <v>30</v>
      </c>
    </row>
    <row r="141" spans="1:12">
      <c r="A141" s="54">
        <v>44544</v>
      </c>
      <c r="B141" s="14">
        <v>4991.5</v>
      </c>
      <c r="C141" s="14">
        <v>14546</v>
      </c>
      <c r="D141" s="52">
        <v>303387.77877386328</v>
      </c>
      <c r="E141" s="14">
        <v>486052.99999999994</v>
      </c>
      <c r="F141" s="52">
        <v>0.63041670554201934</v>
      </c>
      <c r="G141" s="52">
        <v>0.83692472702518228</v>
      </c>
      <c r="H141" s="14">
        <v>4764</v>
      </c>
      <c r="I141" s="52">
        <v>21.559453970830653</v>
      </c>
      <c r="J141" s="14">
        <v>0</v>
      </c>
      <c r="K141" s="14">
        <v>30</v>
      </c>
      <c r="L141" s="14">
        <v>30</v>
      </c>
    </row>
    <row r="142" spans="1:12">
      <c r="A142" s="54">
        <v>44551</v>
      </c>
      <c r="B142" s="14">
        <v>5069</v>
      </c>
      <c r="C142" s="14">
        <v>34016</v>
      </c>
      <c r="D142" s="52">
        <v>317760.00257434533</v>
      </c>
      <c r="E142" s="14">
        <v>381731</v>
      </c>
      <c r="F142" s="52">
        <v>0.63014295755985295</v>
      </c>
      <c r="G142" s="52">
        <v>5.636260657235586</v>
      </c>
      <c r="H142" s="14">
        <v>4296</v>
      </c>
      <c r="I142" s="52">
        <v>15.406370311605009</v>
      </c>
      <c r="J142" s="14">
        <v>5</v>
      </c>
      <c r="K142" s="14">
        <v>30</v>
      </c>
      <c r="L142" s="14">
        <v>30</v>
      </c>
    </row>
    <row r="143" spans="1:12">
      <c r="A143" s="54">
        <v>44558</v>
      </c>
      <c r="B143" s="14">
        <v>5138</v>
      </c>
      <c r="C143" s="14">
        <v>43119.000000000007</v>
      </c>
      <c r="D143" s="52">
        <v>509673.8114696485</v>
      </c>
      <c r="E143" s="14">
        <v>555306</v>
      </c>
      <c r="F143" s="52">
        <v>0.63003349165362144</v>
      </c>
      <c r="G143" s="52">
        <v>7.1733585927939387</v>
      </c>
      <c r="H143" s="14">
        <v>4904</v>
      </c>
      <c r="I143" s="52">
        <v>16.328868565954711</v>
      </c>
      <c r="J143" s="14">
        <v>7</v>
      </c>
      <c r="K143" s="14">
        <v>30</v>
      </c>
      <c r="L143" s="14">
        <v>30</v>
      </c>
    </row>
    <row r="144" spans="1:12">
      <c r="A144" s="54">
        <v>44565</v>
      </c>
      <c r="B144" s="14">
        <v>5756</v>
      </c>
      <c r="C144" s="14">
        <v>82602.999999999985</v>
      </c>
      <c r="D144" s="52">
        <v>603967.73968183808</v>
      </c>
      <c r="E144" s="14">
        <v>638261.99999999988</v>
      </c>
      <c r="F144" s="52">
        <v>0.62998971061578768</v>
      </c>
      <c r="G144" s="52">
        <v>1.6667751554938763</v>
      </c>
      <c r="H144" s="14">
        <v>4965</v>
      </c>
      <c r="I144" s="52">
        <v>14.179688066538668</v>
      </c>
      <c r="J144" s="14">
        <v>7</v>
      </c>
      <c r="K144" s="14">
        <v>30</v>
      </c>
      <c r="L144" s="14">
        <v>30</v>
      </c>
    </row>
    <row r="145" spans="1:12">
      <c r="A145" s="54">
        <v>44572</v>
      </c>
      <c r="B145" s="14">
        <v>5535</v>
      </c>
      <c r="C145" s="14">
        <v>20032</v>
      </c>
      <c r="D145" s="52">
        <v>495956.74262603978</v>
      </c>
      <c r="E145" s="14">
        <v>535413</v>
      </c>
      <c r="F145" s="52">
        <v>0.62997219905252255</v>
      </c>
      <c r="G145" s="52">
        <v>0.92969139034279458</v>
      </c>
      <c r="H145" s="14">
        <v>4920</v>
      </c>
      <c r="I145" s="52">
        <v>15.423244165699446</v>
      </c>
      <c r="J145" s="14">
        <v>0</v>
      </c>
      <c r="K145" s="14">
        <v>30</v>
      </c>
      <c r="L145" s="14">
        <v>27.714285714285719</v>
      </c>
    </row>
    <row r="146" spans="1:12">
      <c r="A146" s="54">
        <v>44579</v>
      </c>
      <c r="B146" s="14">
        <v>5155.5</v>
      </c>
      <c r="C146" s="14">
        <v>0</v>
      </c>
      <c r="D146" s="52">
        <v>339995.06824876729</v>
      </c>
      <c r="E146" s="14">
        <v>489747.00000000006</v>
      </c>
      <c r="F146" s="52">
        <v>0.62996519456351063</v>
      </c>
      <c r="G146" s="52">
        <v>6.5419898757152506</v>
      </c>
      <c r="H146" s="14">
        <v>5348</v>
      </c>
      <c r="I146" s="52">
        <v>14.302901543729801</v>
      </c>
      <c r="J146" s="14">
        <v>0</v>
      </c>
      <c r="K146" s="14">
        <v>30</v>
      </c>
      <c r="L146" s="14">
        <v>14</v>
      </c>
    </row>
    <row r="147" spans="1:12">
      <c r="A147" s="54">
        <v>44586</v>
      </c>
      <c r="B147" s="14">
        <v>5573</v>
      </c>
      <c r="C147" s="14">
        <v>0</v>
      </c>
      <c r="D147" s="52">
        <v>311262.43643497612</v>
      </c>
      <c r="E147" s="14">
        <v>484309</v>
      </c>
      <c r="F147" s="52">
        <v>0.62996239278971256</v>
      </c>
      <c r="G147" s="52">
        <v>7.2447132667671577</v>
      </c>
      <c r="H147" s="14">
        <v>5021</v>
      </c>
      <c r="I147" s="52">
        <v>13.465349631284962</v>
      </c>
      <c r="J147" s="14">
        <v>0</v>
      </c>
      <c r="K147" s="14">
        <v>30</v>
      </c>
      <c r="L147" s="14">
        <v>14</v>
      </c>
    </row>
    <row r="148" spans="1:12">
      <c r="A148" s="54">
        <v>44593</v>
      </c>
      <c r="B148" s="14">
        <v>5267</v>
      </c>
      <c r="C148" s="14">
        <v>0</v>
      </c>
      <c r="D148" s="52">
        <v>455757.88320223294</v>
      </c>
      <c r="E148" s="14">
        <v>482777.99999999988</v>
      </c>
      <c r="F148" s="52">
        <v>0.62996127208368236</v>
      </c>
      <c r="G148" s="52">
        <v>1.6733873528422825</v>
      </c>
      <c r="H148" s="14">
        <v>4279</v>
      </c>
      <c r="I148" s="52">
        <v>13.012415881893892</v>
      </c>
      <c r="J148" s="14">
        <v>0</v>
      </c>
      <c r="K148" s="14">
        <v>30</v>
      </c>
      <c r="L148" s="14">
        <v>14</v>
      </c>
    </row>
    <row r="149" spans="1:12">
      <c r="A149" s="54">
        <v>44600</v>
      </c>
      <c r="B149" s="14">
        <v>4424</v>
      </c>
      <c r="C149" s="14">
        <v>30376.000000000004</v>
      </c>
      <c r="D149" s="52">
        <v>426485.39308510855</v>
      </c>
      <c r="E149" s="14">
        <v>697618.00000000012</v>
      </c>
      <c r="F149" s="52">
        <v>0.6299608238018285</v>
      </c>
      <c r="G149" s="52">
        <v>0.93116489499608313</v>
      </c>
      <c r="H149" s="14">
        <v>4311</v>
      </c>
      <c r="I149" s="52">
        <v>13.124247230778133</v>
      </c>
      <c r="J149" s="14">
        <v>0</v>
      </c>
      <c r="K149" s="14">
        <v>30</v>
      </c>
      <c r="L149" s="14">
        <v>14</v>
      </c>
    </row>
    <row r="150" spans="1:12">
      <c r="A150" s="54">
        <v>44607</v>
      </c>
      <c r="B150" s="14">
        <v>4733.5</v>
      </c>
      <c r="C150" s="14">
        <v>17178</v>
      </c>
      <c r="D150" s="52">
        <v>746084.52569741546</v>
      </c>
      <c r="E150" s="14">
        <v>707923</v>
      </c>
      <c r="F150" s="52">
        <v>0.62996064448917632</v>
      </c>
      <c r="G150" s="52">
        <v>0.73654390429466343</v>
      </c>
      <c r="H150" s="14">
        <v>3592</v>
      </c>
      <c r="I150" s="52">
        <v>13.119823458049646</v>
      </c>
      <c r="J150" s="14">
        <v>0</v>
      </c>
      <c r="K150" s="14">
        <v>30</v>
      </c>
      <c r="L150" s="14">
        <v>14</v>
      </c>
    </row>
    <row r="151" spans="1:12">
      <c r="A151" s="54">
        <v>44614</v>
      </c>
      <c r="B151" s="14">
        <v>4314.5</v>
      </c>
      <c r="C151" s="14">
        <v>66046.999999999985</v>
      </c>
      <c r="D151" s="52">
        <v>524305.67009601987</v>
      </c>
      <c r="E151" s="14">
        <v>414441.00000000006</v>
      </c>
      <c r="F151" s="52">
        <v>0.62996057276412976</v>
      </c>
      <c r="G151" s="52">
        <v>0.67060603516852857</v>
      </c>
      <c r="H151" s="14">
        <v>3354</v>
      </c>
      <c r="I151" s="52">
        <v>11.55936321474886</v>
      </c>
      <c r="J151" s="14">
        <v>1</v>
      </c>
      <c r="K151" s="14">
        <v>30</v>
      </c>
      <c r="L151" s="14">
        <v>14</v>
      </c>
    </row>
    <row r="152" spans="1:12">
      <c r="A152" s="54">
        <v>44621</v>
      </c>
      <c r="B152" s="14">
        <v>3794</v>
      </c>
      <c r="C152" s="14">
        <v>23451.000000000004</v>
      </c>
      <c r="D152" s="52">
        <v>199006.20838072852</v>
      </c>
      <c r="E152" s="14">
        <v>275621</v>
      </c>
      <c r="F152" s="52">
        <v>0.62996054407411339</v>
      </c>
      <c r="G152" s="52">
        <v>0.64591442671576349</v>
      </c>
      <c r="H152" s="14">
        <v>3131</v>
      </c>
      <c r="I152" s="52">
        <v>15.229272781758079</v>
      </c>
      <c r="J152" s="14">
        <v>4</v>
      </c>
      <c r="K152" s="14">
        <v>30</v>
      </c>
      <c r="L152" s="14">
        <v>14</v>
      </c>
    </row>
    <row r="153" spans="1:12">
      <c r="A153" s="54">
        <v>44628</v>
      </c>
      <c r="B153" s="14">
        <v>4326</v>
      </c>
      <c r="C153" s="14">
        <v>25343.999999999996</v>
      </c>
      <c r="D153" s="52">
        <v>216498.27342466856</v>
      </c>
      <c r="E153" s="14">
        <v>316939.99999999994</v>
      </c>
      <c r="F153" s="52">
        <v>0.62996053259810725</v>
      </c>
      <c r="G153" s="52">
        <v>0.63629424556814118</v>
      </c>
      <c r="H153" s="14">
        <v>3044</v>
      </c>
      <c r="I153" s="52">
        <v>11.980298088538611</v>
      </c>
      <c r="J153" s="14">
        <v>0</v>
      </c>
      <c r="K153" s="14">
        <v>30</v>
      </c>
      <c r="L153" s="14">
        <v>27.714285714285719</v>
      </c>
    </row>
    <row r="154" spans="1:12">
      <c r="A154" s="54">
        <v>44635</v>
      </c>
      <c r="B154" s="14">
        <v>4649.5</v>
      </c>
      <c r="C154" s="14">
        <v>20701</v>
      </c>
      <c r="D154" s="52">
        <v>277748.5861735107</v>
      </c>
      <c r="E154" s="14">
        <v>409803.00000000006</v>
      </c>
      <c r="F154" s="52">
        <v>0.62996052800770486</v>
      </c>
      <c r="G154" s="52">
        <v>10.249439604539175</v>
      </c>
      <c r="H154" s="14">
        <v>2854</v>
      </c>
      <c r="I154" s="52">
        <v>12.207852327270643</v>
      </c>
      <c r="J154" s="14">
        <v>0</v>
      </c>
      <c r="K154" s="14">
        <v>30</v>
      </c>
      <c r="L154" s="14">
        <v>30</v>
      </c>
    </row>
    <row r="155" spans="1:12">
      <c r="A155" s="54">
        <v>44642</v>
      </c>
      <c r="B155" s="14">
        <v>5421</v>
      </c>
      <c r="C155" s="14">
        <v>28600</v>
      </c>
      <c r="D155" s="52">
        <v>459599.20628363185</v>
      </c>
      <c r="E155" s="14">
        <v>418371.00000000006</v>
      </c>
      <c r="F155" s="52">
        <v>0.62996052617154386</v>
      </c>
      <c r="G155" s="52">
        <v>1.9225075322219716</v>
      </c>
      <c r="H155" s="14">
        <v>2843</v>
      </c>
      <c r="I155" s="52">
        <v>12.946396456657336</v>
      </c>
      <c r="J155" s="14">
        <v>0</v>
      </c>
      <c r="K155" s="14">
        <v>30</v>
      </c>
      <c r="L155" s="14">
        <v>30</v>
      </c>
    </row>
    <row r="156" spans="1:12">
      <c r="A156" s="54">
        <v>44649</v>
      </c>
      <c r="B156" s="14">
        <v>5458</v>
      </c>
      <c r="C156" s="14">
        <v>29977.999999999996</v>
      </c>
      <c r="D156" s="52">
        <v>370548.17885750835</v>
      </c>
      <c r="E156" s="14">
        <v>396923.00000000006</v>
      </c>
      <c r="F156" s="52">
        <v>0.62996052543707948</v>
      </c>
      <c r="G156" s="52">
        <v>0.98431753472374783</v>
      </c>
      <c r="H156" s="14">
        <v>2377</v>
      </c>
      <c r="I156" s="52">
        <v>11.322363319846906</v>
      </c>
      <c r="J156" s="14">
        <v>0</v>
      </c>
      <c r="K156" s="14">
        <v>30</v>
      </c>
      <c r="L156" s="14">
        <v>30</v>
      </c>
    </row>
    <row r="157" spans="1:12">
      <c r="A157" s="54">
        <v>44656</v>
      </c>
      <c r="B157" s="14">
        <v>4669</v>
      </c>
      <c r="C157" s="14">
        <v>14894.000000000002</v>
      </c>
      <c r="D157" s="52">
        <v>328528.91688335681</v>
      </c>
      <c r="E157" s="14">
        <v>462402</v>
      </c>
      <c r="F157" s="52">
        <v>0.6299605251432937</v>
      </c>
      <c r="G157" s="52">
        <v>0.75308169327470831</v>
      </c>
      <c r="H157" s="14">
        <v>2193</v>
      </c>
      <c r="I157" s="52">
        <v>13.891506073134735</v>
      </c>
      <c r="J157" s="14">
        <v>1</v>
      </c>
      <c r="K157" s="14">
        <v>30</v>
      </c>
      <c r="L157" s="14">
        <v>30</v>
      </c>
    </row>
    <row r="158" spans="1:12">
      <c r="A158" s="54">
        <v>44663</v>
      </c>
      <c r="B158" s="14">
        <v>5178.5</v>
      </c>
      <c r="C158" s="14">
        <v>13602</v>
      </c>
      <c r="D158" s="52">
        <v>239389.68183784484</v>
      </c>
      <c r="E158" s="14">
        <v>512561</v>
      </c>
      <c r="F158" s="52">
        <v>0.62996052502577937</v>
      </c>
      <c r="G158" s="52">
        <v>0.6765888522588227</v>
      </c>
      <c r="H158" s="14">
        <v>2339</v>
      </c>
      <c r="I158" s="52">
        <v>13.381253241046814</v>
      </c>
      <c r="J158" s="14">
        <v>3</v>
      </c>
      <c r="K158" s="14">
        <v>30</v>
      </c>
      <c r="L158" s="14">
        <v>30</v>
      </c>
    </row>
    <row r="159" spans="1:12">
      <c r="A159" s="54">
        <v>44670</v>
      </c>
      <c r="B159" s="14">
        <v>5890.5</v>
      </c>
      <c r="C159" s="14">
        <v>12833.999999999998</v>
      </c>
      <c r="D159" s="52">
        <v>282365.69009590591</v>
      </c>
      <c r="E159" s="14">
        <v>579510</v>
      </c>
      <c r="F159" s="52">
        <v>0.62996052497877364</v>
      </c>
      <c r="G159" s="52">
        <v>6.031357380507532</v>
      </c>
      <c r="H159" s="14">
        <v>2762</v>
      </c>
      <c r="I159" s="52">
        <v>13.174261686974262</v>
      </c>
      <c r="J159" s="14">
        <v>0</v>
      </c>
      <c r="K159" s="14">
        <v>30</v>
      </c>
      <c r="L159" s="14">
        <v>30</v>
      </c>
    </row>
    <row r="160" spans="1:12">
      <c r="A160" s="54">
        <v>44677</v>
      </c>
      <c r="B160" s="14">
        <v>5371</v>
      </c>
      <c r="C160" s="14">
        <v>8994</v>
      </c>
      <c r="D160" s="52">
        <v>249899.41614231505</v>
      </c>
      <c r="E160" s="14">
        <v>387691</v>
      </c>
      <c r="F160" s="52">
        <v>0.62996052495997135</v>
      </c>
      <c r="G160" s="52">
        <v>4.6255388477678139</v>
      </c>
      <c r="H160" s="14">
        <v>2320</v>
      </c>
      <c r="I160" s="52">
        <v>14.254851229935765</v>
      </c>
      <c r="J160" s="14">
        <v>0</v>
      </c>
      <c r="K160" s="14">
        <v>30</v>
      </c>
      <c r="L160" s="14">
        <v>30</v>
      </c>
    </row>
    <row r="161" spans="1:9">
      <c r="A161" s="53" t="s">
        <v>53</v>
      </c>
      <c r="C161" s="13">
        <f>SUM(C9:C160)</f>
        <v>3164496</v>
      </c>
      <c r="D161" s="19">
        <f t="shared" ref="D161:I161" si="0">SUM(D9:D160)</f>
        <v>128518992.19639435</v>
      </c>
      <c r="E161" s="13">
        <f t="shared" si="0"/>
        <v>57868385</v>
      </c>
      <c r="F161" s="19">
        <f t="shared" si="0"/>
        <v>619.57703100513834</v>
      </c>
      <c r="G161" s="19">
        <f t="shared" si="0"/>
        <v>326.39780240034111</v>
      </c>
      <c r="H161" s="13">
        <f t="shared" si="0"/>
        <v>704523</v>
      </c>
      <c r="I161" s="19">
        <f t="shared" si="0"/>
        <v>2000.3581938846235</v>
      </c>
    </row>
  </sheetData>
  <mergeCells count="4">
    <mergeCell ref="A1:L2"/>
    <mergeCell ref="A3:H3"/>
    <mergeCell ref="A4:H4"/>
    <mergeCell ref="A5:H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E9E74-0234-47B9-ACB6-01EFC3A2358D}">
  <dimension ref="A1:J184"/>
  <sheetViews>
    <sheetView workbookViewId="0">
      <selection activeCell="D10" sqref="D10"/>
    </sheetView>
  </sheetViews>
  <sheetFormatPr defaultRowHeight="14.5"/>
  <cols>
    <col min="1" max="1" width="36.7265625" style="28" bestFit="1" customWidth="1"/>
    <col min="2" max="2" width="28.36328125" style="16" bestFit="1" customWidth="1"/>
    <col min="3" max="3" width="15.453125" style="16" bestFit="1" customWidth="1"/>
    <col min="4" max="4" width="20.26953125" style="16" bestFit="1" customWidth="1"/>
    <col min="5" max="5" width="11.81640625" style="16" bestFit="1" customWidth="1"/>
    <col min="6" max="9" width="12.453125" style="16" bestFit="1" customWidth="1"/>
  </cols>
  <sheetData>
    <row r="1" spans="1:10">
      <c r="A1" s="119" t="s">
        <v>93</v>
      </c>
      <c r="B1" s="119"/>
      <c r="C1" s="119"/>
      <c r="D1" s="119"/>
      <c r="E1" s="119"/>
      <c r="F1" s="119"/>
      <c r="G1" s="119"/>
      <c r="H1" s="119"/>
      <c r="I1" s="119"/>
      <c r="J1" s="119"/>
    </row>
    <row r="2" spans="1:10">
      <c r="A2" s="119"/>
      <c r="B2" s="119"/>
      <c r="C2" s="119"/>
      <c r="D2" s="119"/>
      <c r="E2" s="119"/>
      <c r="F2" s="119"/>
      <c r="G2" s="119"/>
      <c r="H2" s="119"/>
      <c r="I2" s="119"/>
      <c r="J2" s="119"/>
    </row>
    <row r="4" spans="1:10" s="31" customFormat="1" ht="15" thickBot="1">
      <c r="A4" s="42" t="s">
        <v>38</v>
      </c>
      <c r="B4" s="15"/>
      <c r="C4" s="15"/>
      <c r="D4" s="15"/>
      <c r="E4" s="15"/>
      <c r="F4" s="15"/>
      <c r="G4" s="15"/>
      <c r="H4" s="15"/>
      <c r="I4" s="15"/>
    </row>
    <row r="5" spans="1:10">
      <c r="A5" s="55" t="s">
        <v>39</v>
      </c>
      <c r="B5" s="39"/>
    </row>
    <row r="6" spans="1:10">
      <c r="A6" s="28" t="s">
        <v>40</v>
      </c>
      <c r="B6" s="56">
        <v>0.85981952037681397</v>
      </c>
    </row>
    <row r="7" spans="1:10">
      <c r="A7" s="28" t="s">
        <v>41</v>
      </c>
      <c r="B7" s="57">
        <v>0.73928960762101448</v>
      </c>
    </row>
    <row r="8" spans="1:10">
      <c r="A8" s="28" t="s">
        <v>42</v>
      </c>
      <c r="B8" s="57">
        <v>0.72079950887073185</v>
      </c>
    </row>
    <row r="9" spans="1:10">
      <c r="A9" s="28" t="s">
        <v>43</v>
      </c>
      <c r="B9" s="16">
        <v>710.60268137912578</v>
      </c>
    </row>
    <row r="10" spans="1:10" ht="15" thickBot="1">
      <c r="A10" s="40" t="s">
        <v>44</v>
      </c>
      <c r="B10" s="41">
        <v>152</v>
      </c>
    </row>
    <row r="12" spans="1:10" ht="15" thickBot="1">
      <c r="A12" s="42" t="s">
        <v>45</v>
      </c>
    </row>
    <row r="13" spans="1:10">
      <c r="A13" s="55"/>
      <c r="B13" s="39" t="s">
        <v>46</v>
      </c>
      <c r="C13" s="39" t="s">
        <v>47</v>
      </c>
      <c r="D13" s="39" t="s">
        <v>48</v>
      </c>
      <c r="E13" s="39" t="s">
        <v>49</v>
      </c>
      <c r="F13" s="39" t="s">
        <v>50</v>
      </c>
    </row>
    <row r="14" spans="1:10">
      <c r="A14" s="28" t="s">
        <v>51</v>
      </c>
      <c r="B14" s="16">
        <v>10</v>
      </c>
      <c r="C14" s="16">
        <v>201896622.83897623</v>
      </c>
      <c r="D14" s="16">
        <v>20189662.283897623</v>
      </c>
      <c r="E14" s="16">
        <v>39.982999420687946</v>
      </c>
      <c r="F14" s="16">
        <v>2.4883211164245382E-36</v>
      </c>
    </row>
    <row r="15" spans="1:10">
      <c r="A15" s="28" t="s">
        <v>52</v>
      </c>
      <c r="B15" s="16">
        <v>141</v>
      </c>
      <c r="C15" s="16">
        <v>71198820.08043167</v>
      </c>
      <c r="D15" s="16">
        <v>504956.17078320333</v>
      </c>
    </row>
    <row r="16" spans="1:10" ht="15" thickBot="1">
      <c r="A16" s="40" t="s">
        <v>53</v>
      </c>
      <c r="B16" s="41">
        <v>151</v>
      </c>
      <c r="C16" s="41">
        <v>273095442.9194079</v>
      </c>
      <c r="D16" s="41"/>
      <c r="E16" s="41"/>
      <c r="F16" s="41"/>
    </row>
    <row r="17" spans="1:10" ht="15" thickBot="1"/>
    <row r="18" spans="1:10">
      <c r="A18" s="55"/>
      <c r="B18" s="39" t="s">
        <v>54</v>
      </c>
      <c r="C18" s="39" t="s">
        <v>43</v>
      </c>
      <c r="D18" s="39" t="s">
        <v>55</v>
      </c>
      <c r="E18" s="39" t="s">
        <v>56</v>
      </c>
      <c r="F18" s="39" t="s">
        <v>57</v>
      </c>
      <c r="G18" s="39" t="s">
        <v>58</v>
      </c>
      <c r="H18" s="39" t="s">
        <v>59</v>
      </c>
      <c r="I18" s="39" t="s">
        <v>60</v>
      </c>
    </row>
    <row r="19" spans="1:10">
      <c r="A19" s="60" t="s">
        <v>61</v>
      </c>
      <c r="B19" s="61">
        <v>1725.6178041694825</v>
      </c>
      <c r="C19" s="16">
        <v>406.12540950590045</v>
      </c>
      <c r="D19" s="16">
        <v>4.2489776895981475</v>
      </c>
      <c r="E19" s="16">
        <v>3.8813817925125933E-5</v>
      </c>
      <c r="F19" s="16">
        <v>922.73569378278523</v>
      </c>
      <c r="G19" s="16">
        <v>2528.4999145561796</v>
      </c>
      <c r="H19" s="16">
        <v>922.73569378278523</v>
      </c>
      <c r="I19" s="16">
        <v>2528.4999145561796</v>
      </c>
    </row>
    <row r="20" spans="1:10">
      <c r="A20" s="45" t="s">
        <v>30</v>
      </c>
      <c r="B20" s="46">
        <v>1.3438387873792E-3</v>
      </c>
      <c r="C20" s="16">
        <v>8.9453887100479331E-4</v>
      </c>
      <c r="D20" s="16">
        <v>1.5022698632086571</v>
      </c>
      <c r="E20" s="16">
        <v>0.13526371545210855</v>
      </c>
      <c r="F20" s="16">
        <v>-4.2460327451751697E-4</v>
      </c>
      <c r="G20" s="16">
        <v>3.112280849275912E-3</v>
      </c>
      <c r="H20" s="16">
        <v>-4.2460327451751697E-4</v>
      </c>
      <c r="I20" s="16">
        <v>3.112280849275912E-3</v>
      </c>
    </row>
    <row r="21" spans="1:10">
      <c r="A21" s="45" t="s">
        <v>3</v>
      </c>
      <c r="B21" s="46">
        <v>7.9993580136969097E-4</v>
      </c>
      <c r="C21" s="16">
        <v>1.5381873698927748E-4</v>
      </c>
      <c r="D21" s="16">
        <v>5.20050948946131</v>
      </c>
      <c r="E21" s="16">
        <v>6.8549126407229417E-7</v>
      </c>
      <c r="F21" s="16">
        <v>4.9584669667363727E-4</v>
      </c>
      <c r="G21" s="16">
        <v>1.1040249060657447E-3</v>
      </c>
      <c r="H21" s="16">
        <v>4.9584669667363727E-4</v>
      </c>
      <c r="I21" s="16">
        <v>1.1040249060657447E-3</v>
      </c>
    </row>
    <row r="22" spans="1:10">
      <c r="A22" s="45" t="s">
        <v>31</v>
      </c>
      <c r="B22" s="46">
        <v>2.0341503702638484E-3</v>
      </c>
      <c r="C22" s="16">
        <v>5.7464086804116929E-4</v>
      </c>
      <c r="D22" s="16">
        <v>3.5398637364548091</v>
      </c>
      <c r="E22" s="16">
        <v>5.4279637542711736E-4</v>
      </c>
      <c r="F22" s="16">
        <v>8.9812474357713751E-4</v>
      </c>
      <c r="G22" s="16">
        <v>3.1701759969505593E-3</v>
      </c>
      <c r="H22" s="16">
        <v>8.9812474357713751E-4</v>
      </c>
      <c r="I22" s="16">
        <v>3.1701759969505593E-3</v>
      </c>
    </row>
    <row r="23" spans="1:10">
      <c r="A23" s="45" t="s">
        <v>1</v>
      </c>
      <c r="B23" s="46">
        <v>31.636021358062251</v>
      </c>
      <c r="C23" s="16">
        <v>10.178139914045532</v>
      </c>
      <c r="D23" s="16">
        <v>3.1082321156152979</v>
      </c>
      <c r="E23" s="16">
        <v>2.2770600793857012E-3</v>
      </c>
      <c r="F23" s="16">
        <v>11.514536066260462</v>
      </c>
      <c r="G23" s="16">
        <v>51.757506649864041</v>
      </c>
      <c r="H23" s="16">
        <v>11.514536066260462</v>
      </c>
      <c r="I23" s="16">
        <v>51.757506649864041</v>
      </c>
    </row>
    <row r="24" spans="1:10">
      <c r="A24" s="58" t="s">
        <v>4</v>
      </c>
      <c r="B24" s="59">
        <v>5.7270930875143522</v>
      </c>
      <c r="C24" s="16">
        <v>22.237290855081071</v>
      </c>
      <c r="D24" s="16">
        <v>0.25754455094541112</v>
      </c>
      <c r="E24" s="16">
        <v>0.79713391386175481</v>
      </c>
      <c r="F24" s="16">
        <v>-38.23450742581403</v>
      </c>
      <c r="G24" s="16">
        <v>49.68869360084274</v>
      </c>
      <c r="H24" s="16">
        <v>-38.23450742581403</v>
      </c>
      <c r="I24" s="16">
        <v>49.68869360084274</v>
      </c>
    </row>
    <row r="25" spans="1:10">
      <c r="A25" s="45" t="s">
        <v>32</v>
      </c>
      <c r="B25" s="46">
        <v>0.1145568218403568</v>
      </c>
      <c r="C25" s="16">
        <v>5.2581018478783111E-2</v>
      </c>
      <c r="D25" s="16">
        <v>2.1786725543663907</v>
      </c>
      <c r="E25" s="16">
        <v>3.1017596328015387E-2</v>
      </c>
      <c r="F25" s="16">
        <v>1.0607750705190697E-2</v>
      </c>
      <c r="G25" s="16">
        <v>0.21850589297552292</v>
      </c>
      <c r="H25" s="16">
        <v>1.0607750705190697E-2</v>
      </c>
      <c r="I25" s="16">
        <v>0.21850589297552292</v>
      </c>
    </row>
    <row r="26" spans="1:10">
      <c r="A26" s="45" t="s">
        <v>2</v>
      </c>
      <c r="B26" s="46">
        <v>177.2540211464798</v>
      </c>
      <c r="C26" s="16">
        <v>31.198987674167718</v>
      </c>
      <c r="D26" s="16">
        <v>5.6814029672265107</v>
      </c>
      <c r="E26" s="16">
        <v>7.3715933360466112E-8</v>
      </c>
      <c r="F26" s="16">
        <v>115.57575999990556</v>
      </c>
      <c r="G26" s="16">
        <v>238.93228229305404</v>
      </c>
      <c r="H26" s="16">
        <v>115.57575999990556</v>
      </c>
      <c r="I26" s="16">
        <v>238.93228229305404</v>
      </c>
    </row>
    <row r="27" spans="1:10">
      <c r="A27" s="45" t="s">
        <v>33</v>
      </c>
      <c r="B27" s="46">
        <v>153.42065281774944</v>
      </c>
      <c r="C27" s="16">
        <v>25.312142316854601</v>
      </c>
      <c r="D27" s="16">
        <v>6.0611484755911471</v>
      </c>
      <c r="E27" s="16">
        <v>1.1706948801483632E-8</v>
      </c>
      <c r="F27" s="16">
        <v>103.3802816267679</v>
      </c>
      <c r="G27" s="16">
        <v>203.46102400873099</v>
      </c>
      <c r="H27" s="16">
        <v>103.3802816267679</v>
      </c>
      <c r="I27" s="16">
        <v>203.46102400873099</v>
      </c>
    </row>
    <row r="28" spans="1:10">
      <c r="A28" s="49" t="s">
        <v>34</v>
      </c>
      <c r="B28" s="50">
        <v>-58.459894855310587</v>
      </c>
      <c r="C28" s="16">
        <v>14.038666369600032</v>
      </c>
      <c r="D28" s="16">
        <v>-4.1642057241207979</v>
      </c>
      <c r="E28" s="16">
        <v>5.4147932802183242E-5</v>
      </c>
      <c r="F28" s="16">
        <v>-86.213376459803669</v>
      </c>
      <c r="G28" s="16">
        <v>-30.706413250817505</v>
      </c>
      <c r="H28" s="16">
        <v>-86.213376459803669</v>
      </c>
      <c r="I28" s="16">
        <v>-30.706413250817505</v>
      </c>
    </row>
    <row r="29" spans="1:10" ht="15" thickBot="1">
      <c r="A29" s="48" t="s">
        <v>35</v>
      </c>
      <c r="B29" s="47">
        <v>20.535909366087996</v>
      </c>
      <c r="C29" s="41">
        <v>12.41124275660877</v>
      </c>
      <c r="D29" s="41">
        <v>1.6546215208910471</v>
      </c>
      <c r="E29" s="41">
        <v>0.10022564248596802</v>
      </c>
      <c r="F29" s="41">
        <v>-4.0002672525357283</v>
      </c>
      <c r="G29" s="41">
        <v>45.07208598471172</v>
      </c>
      <c r="H29" s="41">
        <v>-4.0002672525357283</v>
      </c>
      <c r="I29" s="41">
        <v>45.07208598471172</v>
      </c>
    </row>
    <row r="30" spans="1:10" s="16" customFormat="1">
      <c r="J30"/>
    </row>
    <row r="31" spans="1:10" s="16" customFormat="1" ht="15" thickBot="1">
      <c r="A31" s="42" t="s">
        <v>62</v>
      </c>
      <c r="C31" s="16" t="s">
        <v>66</v>
      </c>
      <c r="J31"/>
    </row>
    <row r="32" spans="1:10" s="16" customFormat="1">
      <c r="A32" s="55" t="s">
        <v>63</v>
      </c>
      <c r="B32" s="39" t="s">
        <v>64</v>
      </c>
      <c r="C32" s="39" t="s">
        <v>65</v>
      </c>
      <c r="D32" s="39" t="s">
        <v>29</v>
      </c>
      <c r="J32"/>
    </row>
    <row r="33" spans="1:10" s="16" customFormat="1">
      <c r="A33" s="28">
        <v>1</v>
      </c>
      <c r="B33" s="16">
        <v>4309.472663194967</v>
      </c>
      <c r="C33" s="16">
        <v>-127.47266319496703</v>
      </c>
      <c r="D33" s="14">
        <v>4182</v>
      </c>
      <c r="J33"/>
    </row>
    <row r="34" spans="1:10" s="16" customFormat="1">
      <c r="A34" s="28">
        <v>2</v>
      </c>
      <c r="B34" s="16">
        <v>5347.0232668730187</v>
      </c>
      <c r="C34" s="16">
        <v>-179.52326687301866</v>
      </c>
      <c r="D34" s="14">
        <v>5167.5</v>
      </c>
      <c r="J34"/>
    </row>
    <row r="35" spans="1:10" s="16" customFormat="1">
      <c r="A35" s="28">
        <v>3</v>
      </c>
      <c r="B35" s="16">
        <v>6381.2478538550986</v>
      </c>
      <c r="C35" s="16">
        <v>-152.24785385509858</v>
      </c>
      <c r="D35" s="14">
        <v>6229</v>
      </c>
      <c r="J35"/>
    </row>
    <row r="36" spans="1:10" s="16" customFormat="1">
      <c r="A36" s="28">
        <v>4</v>
      </c>
      <c r="B36" s="16">
        <v>7105.7296103327717</v>
      </c>
      <c r="C36" s="16">
        <v>695.7703896672283</v>
      </c>
      <c r="D36" s="14">
        <v>7801.5</v>
      </c>
      <c r="J36"/>
    </row>
    <row r="37" spans="1:10" s="16" customFormat="1">
      <c r="A37" s="28">
        <v>5</v>
      </c>
      <c r="B37" s="16">
        <v>7938.7954650569773</v>
      </c>
      <c r="C37" s="16">
        <v>1566.2045349430227</v>
      </c>
      <c r="D37" s="14">
        <v>9505</v>
      </c>
      <c r="J37"/>
    </row>
    <row r="38" spans="1:10" s="16" customFormat="1">
      <c r="A38" s="28">
        <v>6</v>
      </c>
      <c r="B38" s="16">
        <v>7635.9992125412082</v>
      </c>
      <c r="C38" s="16">
        <v>1733.5007874587918</v>
      </c>
      <c r="D38" s="14">
        <v>9369.5</v>
      </c>
      <c r="J38"/>
    </row>
    <row r="39" spans="1:10" s="16" customFormat="1">
      <c r="A39" s="28">
        <v>7</v>
      </c>
      <c r="B39" s="16">
        <v>6859.7742322390532</v>
      </c>
      <c r="C39" s="16">
        <v>1237.7257677609468</v>
      </c>
      <c r="D39" s="14">
        <v>8097.5</v>
      </c>
      <c r="J39"/>
    </row>
    <row r="40" spans="1:10" s="16" customFormat="1">
      <c r="A40" s="28">
        <v>8</v>
      </c>
      <c r="B40" s="16">
        <v>7147.1317510600456</v>
      </c>
      <c r="C40" s="16">
        <v>-149.13175106004564</v>
      </c>
      <c r="D40" s="14">
        <v>6998</v>
      </c>
      <c r="J40"/>
    </row>
    <row r="41" spans="1:10" s="16" customFormat="1">
      <c r="A41" s="28">
        <v>9</v>
      </c>
      <c r="B41" s="16">
        <v>6954.0515834514372</v>
      </c>
      <c r="C41" s="16">
        <v>-77.551583451437182</v>
      </c>
      <c r="D41" s="14">
        <v>6876.5</v>
      </c>
      <c r="J41"/>
    </row>
    <row r="42" spans="1:10" s="16" customFormat="1">
      <c r="A42" s="28">
        <v>10</v>
      </c>
      <c r="B42" s="16">
        <v>6237.7401523561712</v>
      </c>
      <c r="C42" s="16">
        <v>879.25984764382883</v>
      </c>
      <c r="D42" s="14">
        <v>7117</v>
      </c>
      <c r="J42"/>
    </row>
    <row r="43" spans="1:10" s="16" customFormat="1">
      <c r="A43" s="28">
        <v>11</v>
      </c>
      <c r="B43" s="16">
        <v>5893.3107502827888</v>
      </c>
      <c r="C43" s="16">
        <v>687.68924971721117</v>
      </c>
      <c r="D43" s="14">
        <v>6581</v>
      </c>
      <c r="J43"/>
    </row>
    <row r="44" spans="1:10" s="16" customFormat="1">
      <c r="A44" s="28">
        <v>12</v>
      </c>
      <c r="B44" s="16">
        <v>4540.6205450704829</v>
      </c>
      <c r="C44" s="16">
        <v>910.37945492951712</v>
      </c>
      <c r="D44" s="14">
        <v>5451</v>
      </c>
      <c r="J44"/>
    </row>
    <row r="45" spans="1:10" s="16" customFormat="1">
      <c r="A45" s="28">
        <v>13</v>
      </c>
      <c r="B45" s="16">
        <v>4312.8433148078511</v>
      </c>
      <c r="C45" s="16">
        <v>503.65668519214887</v>
      </c>
      <c r="D45" s="14">
        <v>4816.5</v>
      </c>
      <c r="J45"/>
    </row>
    <row r="46" spans="1:10" s="16" customFormat="1">
      <c r="A46" s="28">
        <v>14</v>
      </c>
      <c r="B46" s="16">
        <v>4385.463073978297</v>
      </c>
      <c r="C46" s="16">
        <v>711.53692602170304</v>
      </c>
      <c r="D46" s="14">
        <v>5097</v>
      </c>
      <c r="J46"/>
    </row>
    <row r="47" spans="1:10" s="16" customFormat="1">
      <c r="A47" s="28">
        <v>15</v>
      </c>
      <c r="B47" s="16">
        <v>4438.7964212383995</v>
      </c>
      <c r="C47" s="16">
        <v>1172.2035787616005</v>
      </c>
      <c r="D47" s="14">
        <v>5611</v>
      </c>
      <c r="J47"/>
    </row>
    <row r="48" spans="1:10" s="16" customFormat="1">
      <c r="A48" s="28">
        <v>16</v>
      </c>
      <c r="B48" s="16">
        <v>4284.8229357292312</v>
      </c>
      <c r="C48" s="16">
        <v>568.17706427076882</v>
      </c>
      <c r="D48" s="14">
        <v>4853</v>
      </c>
      <c r="J48"/>
    </row>
    <row r="49" spans="1:10" s="16" customFormat="1">
      <c r="A49" s="28">
        <v>17</v>
      </c>
      <c r="B49" s="16">
        <v>4205.8669899630431</v>
      </c>
      <c r="C49" s="16">
        <v>-336.86698996304312</v>
      </c>
      <c r="D49" s="14">
        <v>3869</v>
      </c>
      <c r="J49"/>
    </row>
    <row r="50" spans="1:10" s="16" customFormat="1">
      <c r="A50" s="28">
        <v>18</v>
      </c>
      <c r="B50" s="16">
        <v>4349.6700784715613</v>
      </c>
      <c r="C50" s="16">
        <v>-752.67007847156128</v>
      </c>
      <c r="D50" s="14">
        <v>3597</v>
      </c>
      <c r="J50"/>
    </row>
    <row r="51" spans="1:10" s="16" customFormat="1">
      <c r="A51" s="28">
        <v>19</v>
      </c>
      <c r="B51" s="16">
        <v>4375.6298513376914</v>
      </c>
      <c r="C51" s="16">
        <v>-212.62985133769143</v>
      </c>
      <c r="D51" s="14">
        <v>4163</v>
      </c>
      <c r="J51"/>
    </row>
    <row r="52" spans="1:10" s="16" customFormat="1">
      <c r="A52" s="28">
        <v>20</v>
      </c>
      <c r="B52" s="16">
        <v>4468.992833184564</v>
      </c>
      <c r="C52" s="16">
        <v>471.00716681543599</v>
      </c>
      <c r="D52" s="14">
        <v>4940</v>
      </c>
      <c r="J52"/>
    </row>
    <row r="53" spans="1:10" s="16" customFormat="1">
      <c r="A53" s="28">
        <v>21</v>
      </c>
      <c r="B53" s="16">
        <v>5421.901809724528</v>
      </c>
      <c r="C53" s="16">
        <v>-227.90180972452799</v>
      </c>
      <c r="D53" s="14">
        <v>5194</v>
      </c>
      <c r="J53"/>
    </row>
    <row r="54" spans="1:10" s="16" customFormat="1">
      <c r="A54" s="28">
        <v>22</v>
      </c>
      <c r="B54" s="16">
        <v>5974.8727780241634</v>
      </c>
      <c r="C54" s="16">
        <v>-856.87277802416338</v>
      </c>
      <c r="D54" s="14">
        <v>5118</v>
      </c>
      <c r="J54"/>
    </row>
    <row r="55" spans="1:10" s="16" customFormat="1">
      <c r="A55" s="28">
        <v>23</v>
      </c>
      <c r="B55" s="16">
        <v>5336.2137297440204</v>
      </c>
      <c r="C55" s="16">
        <v>-608.71372974402038</v>
      </c>
      <c r="D55" s="14">
        <v>4727.5</v>
      </c>
      <c r="J55"/>
    </row>
    <row r="56" spans="1:10" s="16" customFormat="1">
      <c r="A56" s="28">
        <v>24</v>
      </c>
      <c r="B56" s="16">
        <v>4861.0234748739549</v>
      </c>
      <c r="C56" s="16">
        <v>-671.02347487395491</v>
      </c>
      <c r="D56" s="14">
        <v>4190</v>
      </c>
      <c r="J56"/>
    </row>
    <row r="57" spans="1:10" s="16" customFormat="1">
      <c r="A57" s="28">
        <v>25</v>
      </c>
      <c r="B57" s="16">
        <v>4276.1114494428348</v>
      </c>
      <c r="C57" s="16">
        <v>-566.11144944283478</v>
      </c>
      <c r="D57" s="14">
        <v>3710</v>
      </c>
      <c r="J57"/>
    </row>
    <row r="58" spans="1:10" s="16" customFormat="1">
      <c r="A58" s="28">
        <v>26</v>
      </c>
      <c r="B58" s="16">
        <v>4293.7059034790936</v>
      </c>
      <c r="C58" s="16">
        <v>-609.70590347909365</v>
      </c>
      <c r="D58" s="14">
        <v>3684</v>
      </c>
      <c r="J58"/>
    </row>
    <row r="59" spans="1:10" s="16" customFormat="1">
      <c r="A59" s="28">
        <v>27</v>
      </c>
      <c r="B59" s="16">
        <v>4983.4484480045394</v>
      </c>
      <c r="C59" s="16">
        <v>-541.44844800453939</v>
      </c>
      <c r="D59" s="14">
        <v>4442</v>
      </c>
      <c r="J59"/>
    </row>
    <row r="60" spans="1:10" s="16" customFormat="1">
      <c r="A60" s="28">
        <v>28</v>
      </c>
      <c r="B60" s="16">
        <v>5639.1385939252586</v>
      </c>
      <c r="C60" s="16">
        <v>-443.13859392525865</v>
      </c>
      <c r="D60" s="14">
        <v>5196</v>
      </c>
      <c r="J60"/>
    </row>
    <row r="61" spans="1:10" s="16" customFormat="1">
      <c r="A61" s="28">
        <v>29</v>
      </c>
      <c r="B61" s="16">
        <v>5734.7588664197347</v>
      </c>
      <c r="C61" s="16">
        <v>-39.758866419734659</v>
      </c>
      <c r="D61" s="14">
        <v>5695</v>
      </c>
      <c r="J61"/>
    </row>
    <row r="62" spans="1:10" s="16" customFormat="1">
      <c r="A62" s="28">
        <v>30</v>
      </c>
      <c r="B62" s="16">
        <v>6053.2464488783289</v>
      </c>
      <c r="C62" s="16">
        <v>-565.24644887832892</v>
      </c>
      <c r="D62" s="14">
        <v>5488</v>
      </c>
      <c r="J62"/>
    </row>
    <row r="63" spans="1:10" s="16" customFormat="1">
      <c r="A63" s="28">
        <v>31</v>
      </c>
      <c r="B63" s="16">
        <v>6996.8620768923865</v>
      </c>
      <c r="C63" s="16">
        <v>-1580.3620768923865</v>
      </c>
      <c r="D63" s="14">
        <v>5416.5</v>
      </c>
      <c r="J63"/>
    </row>
    <row r="64" spans="1:10" s="16" customFormat="1">
      <c r="A64" s="28">
        <v>32</v>
      </c>
      <c r="B64" s="16">
        <v>5595.867106609765</v>
      </c>
      <c r="C64" s="16">
        <v>-73.36710660976496</v>
      </c>
      <c r="D64" s="14">
        <v>5522.5</v>
      </c>
      <c r="J64"/>
    </row>
    <row r="65" spans="1:10" s="16" customFormat="1">
      <c r="A65" s="28">
        <v>33</v>
      </c>
      <c r="B65" s="16">
        <v>5575.7003408006758</v>
      </c>
      <c r="C65" s="16">
        <v>-389.7003408006758</v>
      </c>
      <c r="D65" s="14">
        <v>5186</v>
      </c>
      <c r="J65"/>
    </row>
    <row r="66" spans="1:10" s="16" customFormat="1">
      <c r="A66" s="28">
        <v>34</v>
      </c>
      <c r="B66" s="16">
        <v>5582.2189113081567</v>
      </c>
      <c r="C66" s="16">
        <v>-232.21891130815675</v>
      </c>
      <c r="D66" s="14">
        <v>5350</v>
      </c>
      <c r="J66"/>
    </row>
    <row r="67" spans="1:10" s="16" customFormat="1">
      <c r="A67" s="28">
        <v>35</v>
      </c>
      <c r="B67" s="16">
        <v>5492.4499888296014</v>
      </c>
      <c r="C67" s="16">
        <v>546.05001117039865</v>
      </c>
      <c r="D67" s="14">
        <v>6038.5</v>
      </c>
      <c r="J67"/>
    </row>
    <row r="68" spans="1:10" s="16" customFormat="1">
      <c r="A68" s="28">
        <v>36</v>
      </c>
      <c r="B68" s="16">
        <v>5150.5601880400518</v>
      </c>
      <c r="C68" s="16">
        <v>535.4398119599482</v>
      </c>
      <c r="D68" s="14">
        <v>5686</v>
      </c>
      <c r="J68"/>
    </row>
    <row r="69" spans="1:10" s="16" customFormat="1">
      <c r="A69" s="28">
        <v>37</v>
      </c>
      <c r="B69" s="16">
        <v>5248.8673472877517</v>
      </c>
      <c r="C69" s="16">
        <v>-417.36734728775173</v>
      </c>
      <c r="D69" s="14">
        <v>4831.5</v>
      </c>
      <c r="J69"/>
    </row>
    <row r="70" spans="1:10" s="16" customFormat="1">
      <c r="A70" s="28">
        <v>38</v>
      </c>
      <c r="B70" s="16">
        <v>5172.9524033474672</v>
      </c>
      <c r="C70" s="16">
        <v>-223.45240334746723</v>
      </c>
      <c r="D70" s="14">
        <v>4949.5</v>
      </c>
      <c r="J70"/>
    </row>
    <row r="71" spans="1:10" s="16" customFormat="1">
      <c r="A71" s="28">
        <v>39</v>
      </c>
      <c r="B71" s="16">
        <v>5682.1612016413055</v>
      </c>
      <c r="C71" s="16">
        <v>-953.66120164130552</v>
      </c>
      <c r="D71" s="14">
        <v>4728.5</v>
      </c>
      <c r="J71"/>
    </row>
    <row r="72" spans="1:10" s="16" customFormat="1">
      <c r="A72" s="28">
        <v>40</v>
      </c>
      <c r="B72" s="16">
        <v>4705.2469144795105</v>
      </c>
      <c r="C72" s="16">
        <v>-556.24691447951045</v>
      </c>
      <c r="D72" s="14">
        <v>4149</v>
      </c>
      <c r="J72"/>
    </row>
    <row r="73" spans="1:10" s="16" customFormat="1">
      <c r="A73" s="28">
        <v>41</v>
      </c>
      <c r="B73" s="16">
        <v>4859.8759562460318</v>
      </c>
      <c r="C73" s="16">
        <v>-674.87595624603182</v>
      </c>
      <c r="D73" s="14">
        <v>4185</v>
      </c>
      <c r="J73"/>
    </row>
    <row r="74" spans="1:10" s="16" customFormat="1">
      <c r="A74" s="28">
        <v>42</v>
      </c>
      <c r="B74" s="16">
        <v>5620.2878833371378</v>
      </c>
      <c r="C74" s="16">
        <v>145.21211666286217</v>
      </c>
      <c r="D74" s="14">
        <v>5765.5</v>
      </c>
      <c r="J74"/>
    </row>
    <row r="75" spans="1:10" s="16" customFormat="1">
      <c r="A75" s="28">
        <v>43</v>
      </c>
      <c r="B75" s="16">
        <v>5403.2541660086245</v>
      </c>
      <c r="C75" s="16">
        <v>907.24583399137555</v>
      </c>
      <c r="D75" s="14">
        <v>6310.5</v>
      </c>
      <c r="J75"/>
    </row>
    <row r="76" spans="1:10" s="16" customFormat="1">
      <c r="A76" s="28">
        <v>44</v>
      </c>
      <c r="B76" s="16">
        <v>5562.0324938155482</v>
      </c>
      <c r="C76" s="16">
        <v>-65.53249381554815</v>
      </c>
      <c r="D76" s="14">
        <v>5496.5</v>
      </c>
      <c r="J76"/>
    </row>
    <row r="77" spans="1:10" s="16" customFormat="1">
      <c r="A77" s="28">
        <v>45</v>
      </c>
      <c r="B77" s="16">
        <v>6119.3069534329925</v>
      </c>
      <c r="C77" s="16">
        <v>-708.80695343299249</v>
      </c>
      <c r="D77" s="14">
        <v>5410.5</v>
      </c>
      <c r="J77"/>
    </row>
    <row r="78" spans="1:10" s="16" customFormat="1">
      <c r="A78" s="28">
        <v>46</v>
      </c>
      <c r="B78" s="16">
        <v>5522.5770137667778</v>
      </c>
      <c r="C78" s="16">
        <v>-70.577013766777782</v>
      </c>
      <c r="D78" s="14">
        <v>5452</v>
      </c>
      <c r="J78"/>
    </row>
    <row r="79" spans="1:10" s="16" customFormat="1">
      <c r="A79" s="28">
        <v>47</v>
      </c>
      <c r="B79" s="16">
        <v>5584.9612613514537</v>
      </c>
      <c r="C79" s="16">
        <v>-194.96126135145369</v>
      </c>
      <c r="D79" s="14">
        <v>5390</v>
      </c>
      <c r="J79"/>
    </row>
    <row r="80" spans="1:10" s="16" customFormat="1">
      <c r="A80" s="28">
        <v>48</v>
      </c>
      <c r="B80" s="16">
        <v>5910.7821470614072</v>
      </c>
      <c r="C80" s="16">
        <v>-756.78214706140716</v>
      </c>
      <c r="D80" s="14">
        <v>5154</v>
      </c>
      <c r="J80"/>
    </row>
    <row r="81" spans="1:10" s="16" customFormat="1">
      <c r="A81" s="28">
        <v>49</v>
      </c>
      <c r="B81" s="16">
        <v>5985.8046328556302</v>
      </c>
      <c r="C81" s="16">
        <v>-853.80463285563019</v>
      </c>
      <c r="D81" s="14">
        <v>5132</v>
      </c>
      <c r="J81"/>
    </row>
    <row r="82" spans="1:10" s="16" customFormat="1">
      <c r="A82" s="28">
        <v>50</v>
      </c>
      <c r="B82" s="16">
        <v>6182.8961153943883</v>
      </c>
      <c r="C82" s="16">
        <v>-456.89611539438829</v>
      </c>
      <c r="D82" s="14">
        <v>5726</v>
      </c>
      <c r="J82"/>
    </row>
    <row r="83" spans="1:10" s="16" customFormat="1">
      <c r="A83" s="28">
        <v>51</v>
      </c>
      <c r="B83" s="16">
        <v>6225.072379761471</v>
      </c>
      <c r="C83" s="16">
        <v>-333.07237976147098</v>
      </c>
      <c r="D83" s="14">
        <v>5892</v>
      </c>
      <c r="J83"/>
    </row>
    <row r="84" spans="1:10" s="16" customFormat="1">
      <c r="A84" s="28">
        <v>52</v>
      </c>
      <c r="B84" s="16">
        <v>6626.1116772515306</v>
      </c>
      <c r="C84" s="16">
        <v>-379.11167725153064</v>
      </c>
      <c r="D84" s="14">
        <v>6247</v>
      </c>
      <c r="J84"/>
    </row>
    <row r="85" spans="1:10" s="16" customFormat="1">
      <c r="A85" s="28">
        <v>53</v>
      </c>
      <c r="B85" s="16">
        <v>6492.3383289668509</v>
      </c>
      <c r="C85" s="16">
        <v>-100.8383289668509</v>
      </c>
      <c r="D85" s="14">
        <v>6391.5</v>
      </c>
      <c r="J85"/>
    </row>
    <row r="86" spans="1:10" s="16" customFormat="1">
      <c r="A86" s="28">
        <v>54</v>
      </c>
      <c r="B86" s="16">
        <v>6682.0603703141478</v>
      </c>
      <c r="C86" s="16">
        <v>-484.0603703141478</v>
      </c>
      <c r="D86" s="14">
        <v>6198</v>
      </c>
      <c r="J86"/>
    </row>
    <row r="87" spans="1:10" s="16" customFormat="1">
      <c r="A87" s="28">
        <v>55</v>
      </c>
      <c r="B87" s="16">
        <v>7069.6916481972657</v>
      </c>
      <c r="C87" s="16">
        <v>-186.69164819726575</v>
      </c>
      <c r="D87" s="14">
        <v>6883</v>
      </c>
      <c r="J87"/>
    </row>
    <row r="88" spans="1:10" s="16" customFormat="1">
      <c r="A88" s="28">
        <v>56</v>
      </c>
      <c r="B88" s="16">
        <v>8032.4787582769186</v>
      </c>
      <c r="C88" s="16">
        <v>153.0212417230814</v>
      </c>
      <c r="D88" s="14">
        <v>8185.5</v>
      </c>
      <c r="J88"/>
    </row>
    <row r="89" spans="1:10" s="16" customFormat="1">
      <c r="A89" s="28">
        <v>57</v>
      </c>
      <c r="B89" s="16">
        <v>8219.1144623922992</v>
      </c>
      <c r="C89" s="16">
        <v>1376.3855376077008</v>
      </c>
      <c r="D89" s="14">
        <v>9595.5</v>
      </c>
      <c r="J89"/>
    </row>
    <row r="90" spans="1:10" s="16" customFormat="1">
      <c r="A90" s="28">
        <v>58</v>
      </c>
      <c r="B90" s="16">
        <v>7511.1718394219606</v>
      </c>
      <c r="C90" s="16">
        <v>1529.3281605780394</v>
      </c>
      <c r="D90" s="14">
        <v>9040.5</v>
      </c>
      <c r="J90"/>
    </row>
    <row r="91" spans="1:10" s="16" customFormat="1">
      <c r="A91" s="28">
        <v>59</v>
      </c>
      <c r="B91" s="16">
        <v>7967.7679301470798</v>
      </c>
      <c r="C91" s="16">
        <v>851.23206985292018</v>
      </c>
      <c r="D91" s="14">
        <v>8819</v>
      </c>
      <c r="J91"/>
    </row>
    <row r="92" spans="1:10" s="16" customFormat="1">
      <c r="A92" s="28">
        <v>60</v>
      </c>
      <c r="B92" s="16">
        <v>8038.7159816960302</v>
      </c>
      <c r="C92" s="16">
        <v>983.78401830396979</v>
      </c>
      <c r="D92" s="14">
        <v>9022.5</v>
      </c>
      <c r="J92"/>
    </row>
    <row r="93" spans="1:10" s="16" customFormat="1">
      <c r="A93" s="28">
        <v>61</v>
      </c>
      <c r="B93" s="16">
        <v>8154.1513957629159</v>
      </c>
      <c r="C93" s="16">
        <v>117.84860423708415</v>
      </c>
      <c r="D93" s="14">
        <v>8272</v>
      </c>
      <c r="J93"/>
    </row>
    <row r="94" spans="1:10" s="16" customFormat="1">
      <c r="A94" s="28">
        <v>62</v>
      </c>
      <c r="B94" s="16">
        <v>7770.895250507534</v>
      </c>
      <c r="C94" s="16">
        <v>-74.895250507534001</v>
      </c>
      <c r="D94" s="14">
        <v>7696</v>
      </c>
      <c r="J94"/>
    </row>
    <row r="95" spans="1:10" s="16" customFormat="1">
      <c r="A95" s="28">
        <v>63</v>
      </c>
      <c r="B95" s="16">
        <v>7882.0759795119848</v>
      </c>
      <c r="C95" s="16">
        <v>-271.07597951198477</v>
      </c>
      <c r="D95" s="14">
        <v>7611</v>
      </c>
      <c r="J95"/>
    </row>
    <row r="96" spans="1:10" s="16" customFormat="1">
      <c r="A96" s="28">
        <v>64</v>
      </c>
      <c r="B96" s="16">
        <v>6665.3857253112401</v>
      </c>
      <c r="C96" s="16">
        <v>1061.1142746887599</v>
      </c>
      <c r="D96" s="14">
        <v>7726.5</v>
      </c>
      <c r="J96"/>
    </row>
    <row r="97" spans="1:10" s="16" customFormat="1">
      <c r="A97" s="28">
        <v>65</v>
      </c>
      <c r="B97" s="16">
        <v>6017.4923675729551</v>
      </c>
      <c r="C97" s="16">
        <v>1422.0076324270449</v>
      </c>
      <c r="D97" s="14">
        <v>7439.5</v>
      </c>
      <c r="J97"/>
    </row>
    <row r="98" spans="1:10" s="16" customFormat="1">
      <c r="A98" s="28">
        <v>66</v>
      </c>
      <c r="B98" s="16">
        <v>6249.9160590907777</v>
      </c>
      <c r="C98" s="16">
        <v>769.58394090922229</v>
      </c>
      <c r="D98" s="14">
        <v>7019.5</v>
      </c>
      <c r="J98"/>
    </row>
    <row r="99" spans="1:10" s="16" customFormat="1">
      <c r="A99" s="28">
        <v>67</v>
      </c>
      <c r="B99" s="16">
        <v>5514.0857652486957</v>
      </c>
      <c r="C99" s="16">
        <v>723.91423475130432</v>
      </c>
      <c r="D99" s="14">
        <v>6238</v>
      </c>
      <c r="J99"/>
    </row>
    <row r="100" spans="1:10" s="16" customFormat="1">
      <c r="A100" s="28">
        <v>68</v>
      </c>
      <c r="B100" s="16">
        <v>5392.9990181939065</v>
      </c>
      <c r="C100" s="16">
        <v>195.50098180609348</v>
      </c>
      <c r="D100" s="14">
        <v>5588.5</v>
      </c>
      <c r="J100"/>
    </row>
    <row r="101" spans="1:10" s="16" customFormat="1">
      <c r="A101" s="28">
        <v>69</v>
      </c>
      <c r="B101" s="16">
        <v>5405.9907436008589</v>
      </c>
      <c r="C101" s="16">
        <v>-57.490743600858877</v>
      </c>
      <c r="D101" s="14">
        <v>5348.5</v>
      </c>
      <c r="J101"/>
    </row>
    <row r="102" spans="1:10" s="16" customFormat="1">
      <c r="A102" s="28">
        <v>70</v>
      </c>
      <c r="B102" s="16">
        <v>5461.7599166198797</v>
      </c>
      <c r="C102" s="16">
        <v>-26.259916619879732</v>
      </c>
      <c r="D102" s="14">
        <v>5435.5</v>
      </c>
      <c r="J102"/>
    </row>
    <row r="103" spans="1:10" s="16" customFormat="1">
      <c r="A103" s="28">
        <v>71</v>
      </c>
      <c r="B103" s="16">
        <v>4987.0282829505559</v>
      </c>
      <c r="C103" s="16">
        <v>328.97171704944412</v>
      </c>
      <c r="D103" s="14">
        <v>5316</v>
      </c>
      <c r="J103"/>
    </row>
    <row r="104" spans="1:10" s="16" customFormat="1">
      <c r="A104" s="28">
        <v>72</v>
      </c>
      <c r="B104" s="16">
        <v>6044.0664966221411</v>
      </c>
      <c r="C104" s="16">
        <v>-1115.0664966221411</v>
      </c>
      <c r="D104" s="14">
        <v>4929</v>
      </c>
      <c r="J104"/>
    </row>
    <row r="105" spans="1:10" s="16" customFormat="1">
      <c r="A105" s="28">
        <v>73</v>
      </c>
      <c r="B105" s="16">
        <v>5910.1009866554377</v>
      </c>
      <c r="C105" s="16">
        <v>-814.10098665543774</v>
      </c>
      <c r="D105" s="14">
        <v>5096</v>
      </c>
      <c r="J105"/>
    </row>
    <row r="106" spans="1:10" s="16" customFormat="1">
      <c r="A106" s="28">
        <v>74</v>
      </c>
      <c r="B106" s="16">
        <v>6116.1551758641481</v>
      </c>
      <c r="C106" s="16">
        <v>-912.65517586414808</v>
      </c>
      <c r="D106" s="14">
        <v>5203.5</v>
      </c>
      <c r="J106"/>
    </row>
    <row r="107" spans="1:10" s="16" customFormat="1">
      <c r="A107" s="28">
        <v>75</v>
      </c>
      <c r="B107" s="16">
        <v>5022.7693904136777</v>
      </c>
      <c r="C107" s="16">
        <v>-556.26939041367768</v>
      </c>
      <c r="D107" s="14">
        <v>4466.5</v>
      </c>
      <c r="J107"/>
    </row>
    <row r="108" spans="1:10" s="16" customFormat="1">
      <c r="A108" s="28">
        <v>76</v>
      </c>
      <c r="B108" s="16">
        <v>5838.5091113959952</v>
      </c>
      <c r="C108" s="16">
        <v>-1303.5091113959952</v>
      </c>
      <c r="D108" s="14">
        <v>4535</v>
      </c>
      <c r="J108"/>
    </row>
    <row r="109" spans="1:10" s="16" customFormat="1">
      <c r="A109" s="28">
        <v>77</v>
      </c>
      <c r="B109" s="16">
        <v>5681.7227484483183</v>
      </c>
      <c r="C109" s="16">
        <v>-151.22274844831827</v>
      </c>
      <c r="D109" s="14">
        <v>5530.5</v>
      </c>
      <c r="J109"/>
    </row>
    <row r="110" spans="1:10" s="16" customFormat="1">
      <c r="A110" s="28">
        <v>78</v>
      </c>
      <c r="B110" s="16">
        <v>5533.403611533161</v>
      </c>
      <c r="C110" s="16">
        <v>645.59638846683902</v>
      </c>
      <c r="D110" s="14">
        <v>6179</v>
      </c>
      <c r="J110"/>
    </row>
    <row r="111" spans="1:10" s="16" customFormat="1">
      <c r="A111" s="28">
        <v>79</v>
      </c>
      <c r="B111" s="16">
        <v>5119.1623577925056</v>
      </c>
      <c r="C111" s="16">
        <v>74.337642207494355</v>
      </c>
      <c r="D111" s="14">
        <v>5193.5</v>
      </c>
      <c r="J111"/>
    </row>
    <row r="112" spans="1:10" s="16" customFormat="1">
      <c r="A112" s="28">
        <v>80</v>
      </c>
      <c r="B112" s="16">
        <v>4896.7410019923218</v>
      </c>
      <c r="C112" s="16">
        <v>-377.7410019923218</v>
      </c>
      <c r="D112" s="14">
        <v>4519</v>
      </c>
      <c r="J112"/>
    </row>
    <row r="113" spans="1:10" s="16" customFormat="1">
      <c r="A113" s="28">
        <v>81</v>
      </c>
      <c r="B113" s="16">
        <v>5708.3420891210217</v>
      </c>
      <c r="C113" s="16">
        <v>7.1579108789783277</v>
      </c>
      <c r="D113" s="14">
        <v>5715.5</v>
      </c>
      <c r="J113"/>
    </row>
    <row r="114" spans="1:10" s="16" customFormat="1">
      <c r="A114" s="28">
        <v>82</v>
      </c>
      <c r="B114" s="16">
        <v>8565.0489361720884</v>
      </c>
      <c r="C114" s="16">
        <v>-549.54893617208836</v>
      </c>
      <c r="D114" s="14">
        <v>8015.5</v>
      </c>
      <c r="J114"/>
    </row>
    <row r="115" spans="1:10" s="16" customFormat="1">
      <c r="A115" s="28">
        <v>83</v>
      </c>
      <c r="B115" s="16">
        <v>7944.3707447345514</v>
      </c>
      <c r="C115" s="16">
        <v>526.12925526544859</v>
      </c>
      <c r="D115" s="14">
        <v>8470.5</v>
      </c>
      <c r="J115"/>
    </row>
    <row r="116" spans="1:10" s="16" customFormat="1">
      <c r="A116" s="28">
        <v>84</v>
      </c>
      <c r="B116" s="16">
        <v>7966.5443426890852</v>
      </c>
      <c r="C116" s="16">
        <v>-545.04434268908517</v>
      </c>
      <c r="D116" s="14">
        <v>7421.5</v>
      </c>
      <c r="J116"/>
    </row>
    <row r="117" spans="1:10" s="16" customFormat="1">
      <c r="A117" s="28">
        <v>85</v>
      </c>
      <c r="B117" s="16">
        <v>6406.7324559469071</v>
      </c>
      <c r="C117" s="16">
        <v>783.76754405309293</v>
      </c>
      <c r="D117" s="14">
        <v>7190.5</v>
      </c>
      <c r="J117"/>
    </row>
    <row r="118" spans="1:10" s="16" customFormat="1">
      <c r="A118" s="28">
        <v>86</v>
      </c>
      <c r="B118" s="16">
        <v>6451.3223507165585</v>
      </c>
      <c r="C118" s="16">
        <v>232.6776492834415</v>
      </c>
      <c r="D118" s="14">
        <v>6684</v>
      </c>
      <c r="J118"/>
    </row>
    <row r="119" spans="1:10" s="16" customFormat="1">
      <c r="A119" s="28">
        <v>87</v>
      </c>
      <c r="B119" s="16">
        <v>5927.0749919538521</v>
      </c>
      <c r="C119" s="16">
        <v>331.92500804614792</v>
      </c>
      <c r="D119" s="14">
        <v>6259</v>
      </c>
      <c r="J119"/>
    </row>
    <row r="120" spans="1:10" s="16" customFormat="1">
      <c r="A120" s="28">
        <v>88</v>
      </c>
      <c r="B120" s="16">
        <v>6234.0250853396528</v>
      </c>
      <c r="C120" s="16">
        <v>66.474914660347167</v>
      </c>
      <c r="D120" s="14">
        <v>6300.5</v>
      </c>
      <c r="J120"/>
    </row>
    <row r="121" spans="1:10" s="16" customFormat="1">
      <c r="A121" s="28">
        <v>89</v>
      </c>
      <c r="B121" s="16">
        <v>5170.9683740643786</v>
      </c>
      <c r="C121" s="16">
        <v>1230.0316259356214</v>
      </c>
      <c r="D121" s="14">
        <v>6401</v>
      </c>
      <c r="J121"/>
    </row>
    <row r="122" spans="1:10" s="16" customFormat="1">
      <c r="A122" s="28">
        <v>90</v>
      </c>
      <c r="B122" s="16">
        <v>5600.2115425092843</v>
      </c>
      <c r="C122" s="16">
        <v>466.7884574907157</v>
      </c>
      <c r="D122" s="14">
        <v>6067</v>
      </c>
      <c r="J122"/>
    </row>
    <row r="123" spans="1:10" s="16" customFormat="1">
      <c r="A123" s="28">
        <v>91</v>
      </c>
      <c r="B123" s="16">
        <v>5778.932599908112</v>
      </c>
      <c r="C123" s="16">
        <v>-150.93259990811202</v>
      </c>
      <c r="D123" s="14">
        <v>5628</v>
      </c>
      <c r="J123"/>
    </row>
    <row r="124" spans="1:10" s="16" customFormat="1">
      <c r="A124" s="28">
        <v>92</v>
      </c>
      <c r="B124" s="16">
        <v>6246.1065093208008</v>
      </c>
      <c r="C124" s="16">
        <v>-732.6065093208008</v>
      </c>
      <c r="D124" s="14">
        <v>5513.5</v>
      </c>
      <c r="J124"/>
    </row>
    <row r="125" spans="1:10" s="16" customFormat="1">
      <c r="A125" s="28">
        <v>93</v>
      </c>
      <c r="B125" s="16">
        <v>5379.3500274952003</v>
      </c>
      <c r="C125" s="16">
        <v>281.14997250479973</v>
      </c>
      <c r="D125" s="14">
        <v>5660.5</v>
      </c>
      <c r="J125"/>
    </row>
    <row r="126" spans="1:10" s="16" customFormat="1">
      <c r="A126" s="28">
        <v>94</v>
      </c>
      <c r="B126" s="16">
        <v>4887.4449091964616</v>
      </c>
      <c r="C126" s="16">
        <v>302.55509080353841</v>
      </c>
      <c r="D126" s="14">
        <v>5190</v>
      </c>
      <c r="J126"/>
    </row>
    <row r="127" spans="1:10" s="16" customFormat="1">
      <c r="A127" s="28">
        <v>95</v>
      </c>
      <c r="B127" s="16">
        <v>4917.0655883442214</v>
      </c>
      <c r="C127" s="16">
        <v>-291.5655883442214</v>
      </c>
      <c r="D127" s="14">
        <v>4625.5</v>
      </c>
      <c r="J127"/>
    </row>
    <row r="128" spans="1:10" s="16" customFormat="1">
      <c r="A128" s="28">
        <v>96</v>
      </c>
      <c r="B128" s="16">
        <v>4906.4299313150705</v>
      </c>
      <c r="C128" s="16">
        <v>-20.429931315070462</v>
      </c>
      <c r="D128" s="14">
        <v>4886</v>
      </c>
      <c r="J128"/>
    </row>
    <row r="129" spans="1:10" s="16" customFormat="1">
      <c r="A129" s="28">
        <v>97</v>
      </c>
      <c r="B129" s="16">
        <v>6029.0586602642279</v>
      </c>
      <c r="C129" s="16">
        <v>-760.05866026422791</v>
      </c>
      <c r="D129" s="14">
        <v>5269</v>
      </c>
      <c r="J129"/>
    </row>
    <row r="130" spans="1:10" s="16" customFormat="1">
      <c r="A130" s="28">
        <v>98</v>
      </c>
      <c r="B130" s="16">
        <v>5023.7792721049682</v>
      </c>
      <c r="C130" s="16">
        <v>-53.779272104968186</v>
      </c>
      <c r="D130" s="14">
        <v>4970</v>
      </c>
      <c r="J130"/>
    </row>
    <row r="131" spans="1:10" s="16" customFormat="1">
      <c r="A131" s="28">
        <v>99</v>
      </c>
      <c r="B131" s="16">
        <v>5530.2576828051006</v>
      </c>
      <c r="C131" s="16">
        <v>-837.75768280510056</v>
      </c>
      <c r="D131" s="14">
        <v>4692.5</v>
      </c>
      <c r="J131"/>
    </row>
    <row r="132" spans="1:10" s="16" customFormat="1">
      <c r="A132" s="28">
        <v>100</v>
      </c>
      <c r="B132" s="16">
        <v>4480.781061667677</v>
      </c>
      <c r="C132" s="16">
        <v>64.218938332322978</v>
      </c>
      <c r="D132" s="14">
        <v>4545</v>
      </c>
      <c r="J132"/>
    </row>
    <row r="133" spans="1:10" s="16" customFormat="1">
      <c r="A133" s="28">
        <v>101</v>
      </c>
      <c r="B133" s="16">
        <v>4716.8583209500666</v>
      </c>
      <c r="C133" s="16">
        <v>-205.85832095006663</v>
      </c>
      <c r="D133" s="14">
        <v>4511</v>
      </c>
      <c r="J133"/>
    </row>
    <row r="134" spans="1:10" s="16" customFormat="1">
      <c r="A134" s="28">
        <v>102</v>
      </c>
      <c r="B134" s="16">
        <v>4758.4268172565717</v>
      </c>
      <c r="C134" s="16">
        <v>-147.92681725657167</v>
      </c>
      <c r="D134" s="14">
        <v>4610.5</v>
      </c>
      <c r="J134"/>
    </row>
    <row r="135" spans="1:10" s="16" customFormat="1">
      <c r="A135" s="28">
        <v>103</v>
      </c>
      <c r="B135" s="16">
        <v>5097.116048440299</v>
      </c>
      <c r="C135" s="16">
        <v>-280.61604844029898</v>
      </c>
      <c r="D135" s="14">
        <v>4816.5</v>
      </c>
      <c r="J135"/>
    </row>
    <row r="136" spans="1:10" s="16" customFormat="1">
      <c r="A136" s="28">
        <v>104</v>
      </c>
      <c r="B136" s="16">
        <v>5686.4262852415213</v>
      </c>
      <c r="C136" s="16">
        <v>-722.42628524152133</v>
      </c>
      <c r="D136" s="14">
        <v>4964</v>
      </c>
      <c r="J136"/>
    </row>
    <row r="137" spans="1:10" s="16" customFormat="1">
      <c r="A137" s="28">
        <v>105</v>
      </c>
      <c r="B137" s="16">
        <v>5748.2499461590487</v>
      </c>
      <c r="C137" s="16">
        <v>-191.2499461590487</v>
      </c>
      <c r="D137" s="14">
        <v>5557</v>
      </c>
      <c r="J137"/>
    </row>
    <row r="138" spans="1:10" s="16" customFormat="1">
      <c r="A138" s="28">
        <v>106</v>
      </c>
      <c r="B138" s="16">
        <v>7163.6187537868027</v>
      </c>
      <c r="C138" s="16">
        <v>-681.6187537868027</v>
      </c>
      <c r="D138" s="14">
        <v>6482</v>
      </c>
      <c r="J138"/>
    </row>
    <row r="139" spans="1:10" s="16" customFormat="1">
      <c r="A139" s="28">
        <v>107</v>
      </c>
      <c r="B139" s="16">
        <v>6914.0792394271393</v>
      </c>
      <c r="C139" s="16">
        <v>401.92076057286067</v>
      </c>
      <c r="D139" s="14">
        <v>7316</v>
      </c>
      <c r="J139"/>
    </row>
    <row r="140" spans="1:10" s="16" customFormat="1">
      <c r="A140" s="28">
        <v>108</v>
      </c>
      <c r="B140" s="16">
        <v>7658.687577212022</v>
      </c>
      <c r="C140" s="16">
        <v>129.31242278797799</v>
      </c>
      <c r="D140" s="14">
        <v>7788</v>
      </c>
      <c r="J140"/>
    </row>
    <row r="141" spans="1:10" s="16" customFormat="1">
      <c r="A141" s="28">
        <v>109</v>
      </c>
      <c r="B141" s="16">
        <v>8779.0747681868725</v>
      </c>
      <c r="C141" s="16">
        <v>163.92523181312754</v>
      </c>
      <c r="D141" s="14">
        <v>8943</v>
      </c>
      <c r="J141"/>
    </row>
    <row r="142" spans="1:10" s="16" customFormat="1">
      <c r="A142" s="28">
        <v>110</v>
      </c>
      <c r="B142" s="16">
        <v>8861.8523380039824</v>
      </c>
      <c r="C142" s="16">
        <v>1301.6476619960176</v>
      </c>
      <c r="D142" s="14">
        <v>10163.5</v>
      </c>
      <c r="J142"/>
    </row>
    <row r="143" spans="1:10" s="16" customFormat="1">
      <c r="A143" s="28">
        <v>111</v>
      </c>
      <c r="B143" s="16">
        <v>8296.5182566940275</v>
      </c>
      <c r="C143" s="16">
        <v>391.98174330597249</v>
      </c>
      <c r="D143" s="14">
        <v>8688.5</v>
      </c>
      <c r="J143"/>
    </row>
    <row r="144" spans="1:10" s="16" customFormat="1">
      <c r="A144" s="28">
        <v>112</v>
      </c>
      <c r="B144" s="16">
        <v>8358.9690671670251</v>
      </c>
      <c r="C144" s="16">
        <v>-948.46906716702506</v>
      </c>
      <c r="D144" s="14">
        <v>7410.5</v>
      </c>
      <c r="J144"/>
    </row>
    <row r="145" spans="1:10" s="16" customFormat="1">
      <c r="A145" s="28">
        <v>113</v>
      </c>
      <c r="B145" s="16">
        <v>8021.357443509216</v>
      </c>
      <c r="C145" s="16">
        <v>-890.35744350921595</v>
      </c>
      <c r="D145" s="14">
        <v>7131</v>
      </c>
      <c r="J145"/>
    </row>
    <row r="146" spans="1:10" s="16" customFormat="1">
      <c r="A146" s="28">
        <v>114</v>
      </c>
      <c r="B146" s="16">
        <v>6991.3912629545957</v>
      </c>
      <c r="C146" s="16">
        <v>-849.89126295459573</v>
      </c>
      <c r="D146" s="14">
        <v>6141.5</v>
      </c>
      <c r="J146"/>
    </row>
    <row r="147" spans="1:10" s="16" customFormat="1">
      <c r="A147" s="28">
        <v>115</v>
      </c>
      <c r="B147" s="16">
        <v>6844.9883949610012</v>
      </c>
      <c r="C147" s="16">
        <v>-1123.9883949610012</v>
      </c>
      <c r="D147" s="14">
        <v>5721</v>
      </c>
      <c r="J147"/>
    </row>
    <row r="148" spans="1:10" s="16" customFormat="1">
      <c r="A148" s="28">
        <v>116</v>
      </c>
      <c r="B148" s="16">
        <v>5646.626054182314</v>
      </c>
      <c r="C148" s="16">
        <v>-43.126054182313965</v>
      </c>
      <c r="D148" s="14">
        <v>5603.5</v>
      </c>
      <c r="J148"/>
    </row>
    <row r="149" spans="1:10" s="16" customFormat="1">
      <c r="A149" s="28">
        <v>117</v>
      </c>
      <c r="B149" s="16">
        <v>5881.8169654038375</v>
      </c>
      <c r="C149" s="16">
        <v>-439.81696540383746</v>
      </c>
      <c r="D149" s="14">
        <v>5442</v>
      </c>
      <c r="J149"/>
    </row>
    <row r="150" spans="1:10" s="16" customFormat="1">
      <c r="A150" s="28">
        <v>118</v>
      </c>
      <c r="B150" s="16">
        <v>6284.5520272595404</v>
      </c>
      <c r="C150" s="16">
        <v>-232.55202725954041</v>
      </c>
      <c r="D150" s="14">
        <v>6052</v>
      </c>
      <c r="J150"/>
    </row>
    <row r="151" spans="1:10" s="16" customFormat="1">
      <c r="A151" s="28">
        <v>119</v>
      </c>
      <c r="B151" s="16">
        <v>6077.3399171044475</v>
      </c>
      <c r="C151" s="16">
        <v>193.16008289555248</v>
      </c>
      <c r="D151" s="14">
        <v>6270.5</v>
      </c>
      <c r="J151"/>
    </row>
    <row r="152" spans="1:10" s="16" customFormat="1">
      <c r="A152" s="28">
        <v>120</v>
      </c>
      <c r="B152" s="16">
        <v>5613.3992822344353</v>
      </c>
      <c r="C152" s="16">
        <v>791.6007177655647</v>
      </c>
      <c r="D152" s="14">
        <v>6405</v>
      </c>
      <c r="J152"/>
    </row>
    <row r="153" spans="1:10" s="16" customFormat="1">
      <c r="A153" s="28">
        <v>121</v>
      </c>
      <c r="B153" s="16">
        <v>5311.1178392863185</v>
      </c>
      <c r="C153" s="16">
        <v>719.88216071368151</v>
      </c>
      <c r="D153" s="14">
        <v>6031</v>
      </c>
      <c r="J153"/>
    </row>
    <row r="154" spans="1:10" s="16" customFormat="1">
      <c r="A154" s="28">
        <v>122</v>
      </c>
      <c r="B154" s="16">
        <v>5356.1923070397552</v>
      </c>
      <c r="C154" s="16">
        <v>-211.19230703975518</v>
      </c>
      <c r="D154" s="14">
        <v>5145</v>
      </c>
      <c r="J154"/>
    </row>
    <row r="155" spans="1:10" s="16" customFormat="1">
      <c r="A155" s="28">
        <v>123</v>
      </c>
      <c r="B155" s="16">
        <v>4888.1429366929051</v>
      </c>
      <c r="C155" s="16">
        <v>-326.1429366929051</v>
      </c>
      <c r="D155" s="14">
        <v>4562</v>
      </c>
      <c r="J155"/>
    </row>
    <row r="156" spans="1:10" s="16" customFormat="1">
      <c r="A156" s="28">
        <v>124</v>
      </c>
      <c r="B156" s="16">
        <v>4841.6097011043175</v>
      </c>
      <c r="C156" s="16">
        <v>-531.10970110431754</v>
      </c>
      <c r="D156" s="14">
        <v>4310.5</v>
      </c>
      <c r="J156"/>
    </row>
    <row r="157" spans="1:10" s="16" customFormat="1">
      <c r="A157" s="28">
        <v>125</v>
      </c>
      <c r="B157" s="16">
        <v>4927.6061646142725</v>
      </c>
      <c r="C157" s="16">
        <v>-201.10616461427253</v>
      </c>
      <c r="D157" s="14">
        <v>4726.5</v>
      </c>
      <c r="J157"/>
    </row>
    <row r="158" spans="1:10" s="16" customFormat="1">
      <c r="A158" s="28">
        <v>126</v>
      </c>
      <c r="B158" s="16">
        <v>5389.4065930170364</v>
      </c>
      <c r="C158" s="16">
        <v>76.593406982963643</v>
      </c>
      <c r="D158" s="14">
        <v>5466</v>
      </c>
      <c r="J158"/>
    </row>
    <row r="159" spans="1:10" s="16" customFormat="1">
      <c r="A159" s="28">
        <v>127</v>
      </c>
      <c r="B159" s="16">
        <v>5682.9122290576379</v>
      </c>
      <c r="C159" s="16">
        <v>406.08777094236211</v>
      </c>
      <c r="D159" s="14">
        <v>6089</v>
      </c>
      <c r="J159"/>
    </row>
    <row r="160" spans="1:10" s="16" customFormat="1">
      <c r="A160" s="28">
        <v>128</v>
      </c>
      <c r="B160" s="16">
        <v>4255.8957457073047</v>
      </c>
      <c r="C160" s="16">
        <v>1107.6042542926953</v>
      </c>
      <c r="D160" s="14">
        <v>5363.5</v>
      </c>
      <c r="J160"/>
    </row>
    <row r="161" spans="1:10" s="16" customFormat="1">
      <c r="A161" s="28">
        <v>129</v>
      </c>
      <c r="B161" s="16">
        <v>4645.5095456341805</v>
      </c>
      <c r="C161" s="16">
        <v>-97.00954563418054</v>
      </c>
      <c r="D161" s="14">
        <v>4548.5</v>
      </c>
      <c r="J161"/>
    </row>
    <row r="162" spans="1:10" s="16" customFormat="1">
      <c r="A162" s="28">
        <v>130</v>
      </c>
      <c r="B162" s="16">
        <v>4242.9181485684439</v>
      </c>
      <c r="C162" s="16">
        <v>279.58185143155606</v>
      </c>
      <c r="D162" s="14">
        <v>4522.5</v>
      </c>
      <c r="J162"/>
    </row>
    <row r="163" spans="1:10" s="16" customFormat="1">
      <c r="A163" s="28">
        <v>131</v>
      </c>
      <c r="B163" s="16">
        <v>5242.7436328378481</v>
      </c>
      <c r="C163" s="16">
        <v>-506.24363283784805</v>
      </c>
      <c r="D163" s="14">
        <v>4736.5</v>
      </c>
      <c r="J163"/>
    </row>
    <row r="164" spans="1:10" s="16" customFormat="1">
      <c r="A164" s="28">
        <v>132</v>
      </c>
      <c r="B164" s="16">
        <v>5349.1415953573123</v>
      </c>
      <c r="C164" s="16">
        <v>-609.14159535731233</v>
      </c>
      <c r="D164" s="14">
        <v>4740</v>
      </c>
      <c r="J164"/>
    </row>
    <row r="165" spans="1:10" s="16" customFormat="1">
      <c r="A165" s="28">
        <v>133</v>
      </c>
      <c r="B165" s="16">
        <v>6230.8269858306739</v>
      </c>
      <c r="C165" s="16">
        <v>-1239.3269858306739</v>
      </c>
      <c r="D165" s="14">
        <v>4991.5</v>
      </c>
      <c r="J165"/>
    </row>
    <row r="166" spans="1:10" s="16" customFormat="1">
      <c r="A166" s="28">
        <v>134</v>
      </c>
      <c r="B166" s="16">
        <v>5706.5911822101607</v>
      </c>
      <c r="C166" s="16">
        <v>-637.5911822101607</v>
      </c>
      <c r="D166" s="14">
        <v>5069</v>
      </c>
      <c r="J166"/>
    </row>
    <row r="167" spans="1:10" s="16" customFormat="1">
      <c r="A167" s="28">
        <v>135</v>
      </c>
      <c r="B167" s="16">
        <v>6774.2285420171447</v>
      </c>
      <c r="C167" s="16">
        <v>-1636.2285420171447</v>
      </c>
      <c r="D167" s="14">
        <v>5138</v>
      </c>
      <c r="J167"/>
    </row>
    <row r="168" spans="1:10" s="16" customFormat="1">
      <c r="A168" s="28">
        <v>136</v>
      </c>
      <c r="B168" s="16">
        <v>6665.9617192860842</v>
      </c>
      <c r="C168" s="16">
        <v>-909.96171928608419</v>
      </c>
      <c r="D168" s="14">
        <v>5756</v>
      </c>
      <c r="J168"/>
    </row>
    <row r="169" spans="1:10" s="16" customFormat="1">
      <c r="A169" s="28">
        <v>137</v>
      </c>
      <c r="B169" s="16">
        <v>5376.4287572528547</v>
      </c>
      <c r="C169" s="16">
        <v>158.57124274714533</v>
      </c>
      <c r="D169" s="14">
        <v>5535</v>
      </c>
      <c r="J169"/>
    </row>
    <row r="170" spans="1:10" s="16" customFormat="1">
      <c r="A170" s="28">
        <v>138</v>
      </c>
      <c r="B170" s="16">
        <v>4732.8098316386995</v>
      </c>
      <c r="C170" s="16">
        <v>422.69016836130049</v>
      </c>
      <c r="D170" s="14">
        <v>5155.5</v>
      </c>
      <c r="J170"/>
    </row>
    <row r="171" spans="1:10" s="16" customFormat="1">
      <c r="A171" s="28">
        <v>139</v>
      </c>
      <c r="B171" s="16">
        <v>4516.868809566563</v>
      </c>
      <c r="C171" s="16">
        <v>1056.131190433437</v>
      </c>
      <c r="D171" s="14">
        <v>5573</v>
      </c>
      <c r="J171"/>
    </row>
    <row r="172" spans="1:10" s="16" customFormat="1">
      <c r="A172" s="28">
        <v>140</v>
      </c>
      <c r="B172" s="16">
        <v>4432.1485785710529</v>
      </c>
      <c r="C172" s="16">
        <v>834.85142142894711</v>
      </c>
      <c r="D172" s="14">
        <v>5267</v>
      </c>
      <c r="J172"/>
    </row>
    <row r="173" spans="1:10" s="16" customFormat="1">
      <c r="A173" s="28">
        <v>141</v>
      </c>
      <c r="B173" s="16">
        <v>4905.8073615733165</v>
      </c>
      <c r="C173" s="16">
        <v>-481.80736157331648</v>
      </c>
      <c r="D173" s="14">
        <v>4424</v>
      </c>
      <c r="J173"/>
    </row>
    <row r="174" spans="1:10" s="16" customFormat="1">
      <c r="A174" s="28">
        <v>142</v>
      </c>
      <c r="B174" s="16">
        <v>5080.4269804750884</v>
      </c>
      <c r="C174" s="16">
        <v>-346.92698047508838</v>
      </c>
      <c r="D174" s="14">
        <v>4733.5</v>
      </c>
      <c r="J174"/>
    </row>
    <row r="175" spans="1:10" s="16" customFormat="1">
      <c r="A175" s="28">
        <v>143</v>
      </c>
      <c r="B175" s="16">
        <v>4220.8843142992855</v>
      </c>
      <c r="C175" s="16">
        <v>93.615685700714494</v>
      </c>
      <c r="D175" s="14">
        <v>4314.5</v>
      </c>
      <c r="J175"/>
    </row>
    <row r="176" spans="1:10" s="16" customFormat="1">
      <c r="A176" s="28">
        <v>144</v>
      </c>
      <c r="B176" s="16">
        <v>4706.1233204511454</v>
      </c>
      <c r="C176" s="16">
        <v>-912.12332045114545</v>
      </c>
      <c r="D176" s="14">
        <v>3794</v>
      </c>
      <c r="J176"/>
    </row>
    <row r="177" spans="1:10" s="16" customFormat="1">
      <c r="A177" s="28">
        <v>145</v>
      </c>
      <c r="B177" s="16">
        <v>3888.7461441589121</v>
      </c>
      <c r="C177" s="16">
        <v>437.2538558410879</v>
      </c>
      <c r="D177" s="14">
        <v>4326</v>
      </c>
      <c r="J177"/>
    </row>
    <row r="178" spans="1:10" s="16" customFormat="1">
      <c r="A178" s="28">
        <v>146</v>
      </c>
      <c r="B178" s="16">
        <v>4240.9640318079346</v>
      </c>
      <c r="C178" s="16">
        <v>408.53596819206541</v>
      </c>
      <c r="D178" s="14">
        <v>4649.5</v>
      </c>
      <c r="J178"/>
    </row>
    <row r="179" spans="1:10" s="16" customFormat="1">
      <c r="A179" s="28">
        <v>147</v>
      </c>
      <c r="B179" s="16">
        <v>4496.4371128072435</v>
      </c>
      <c r="C179" s="16">
        <v>924.56288719275653</v>
      </c>
      <c r="D179" s="14">
        <v>5421</v>
      </c>
      <c r="J179"/>
    </row>
    <row r="180" spans="1:10" s="16" customFormat="1">
      <c r="A180" s="28">
        <v>148</v>
      </c>
      <c r="B180" s="16">
        <v>4036.8023761028544</v>
      </c>
      <c r="C180" s="16">
        <v>1421.1976238971456</v>
      </c>
      <c r="D180" s="14">
        <v>5458</v>
      </c>
      <c r="J180"/>
    </row>
    <row r="181" spans="1:10" s="16" customFormat="1">
      <c r="A181" s="28">
        <v>149</v>
      </c>
      <c r="B181" s="16">
        <v>4702.5221042485646</v>
      </c>
      <c r="C181" s="16">
        <v>-33.522104248564574</v>
      </c>
      <c r="D181" s="14">
        <v>4669</v>
      </c>
      <c r="J181"/>
    </row>
    <row r="182" spans="1:10" s="16" customFormat="1">
      <c r="A182" s="28">
        <v>150</v>
      </c>
      <c r="B182" s="16">
        <v>4964.1953012482045</v>
      </c>
      <c r="C182" s="16">
        <v>214.30469875179551</v>
      </c>
      <c r="D182" s="14">
        <v>5178.5</v>
      </c>
      <c r="J182"/>
    </row>
    <row r="183" spans="1:10" s="16" customFormat="1">
      <c r="A183" s="28">
        <v>151</v>
      </c>
      <c r="B183" s="16">
        <v>4715.8983635082641</v>
      </c>
      <c r="C183" s="16">
        <v>1174.6016364917359</v>
      </c>
      <c r="D183" s="14">
        <v>5890.5</v>
      </c>
      <c r="J183"/>
    </row>
    <row r="184" spans="1:10" s="16" customFormat="1" ht="15" thickBot="1">
      <c r="A184" s="40">
        <v>152</v>
      </c>
      <c r="B184" s="41">
        <v>4427.4318706621107</v>
      </c>
      <c r="C184" s="41">
        <v>943.56812933788933</v>
      </c>
      <c r="D184" s="41">
        <v>5371</v>
      </c>
      <c r="J184"/>
    </row>
  </sheetData>
  <mergeCells count="1">
    <mergeCell ref="A1: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C181B-6C7F-4A38-8187-04C166F76C78}">
  <dimension ref="A1:X18"/>
  <sheetViews>
    <sheetView workbookViewId="0">
      <selection activeCell="C12" sqref="C12"/>
    </sheetView>
  </sheetViews>
  <sheetFormatPr defaultRowHeight="14.5"/>
  <cols>
    <col min="1" max="1" width="36.7265625" bestFit="1" customWidth="1"/>
    <col min="2" max="2" width="11.81640625" bestFit="1" customWidth="1"/>
    <col min="3" max="3" width="24.90625" customWidth="1"/>
    <col min="4" max="4" width="22.1796875" bestFit="1" customWidth="1"/>
    <col min="5" max="5" width="11" bestFit="1" customWidth="1"/>
    <col min="6" max="6" width="19.54296875" bestFit="1" customWidth="1"/>
  </cols>
  <sheetData>
    <row r="1" spans="1:24">
      <c r="A1" s="145" t="s">
        <v>80</v>
      </c>
      <c r="B1" s="145"/>
      <c r="C1" s="145"/>
      <c r="D1" s="145"/>
      <c r="E1" s="145"/>
      <c r="F1" s="145"/>
      <c r="G1" s="145"/>
      <c r="H1" s="145"/>
      <c r="I1" s="145"/>
      <c r="J1" s="145"/>
      <c r="K1" s="145"/>
    </row>
    <row r="2" spans="1:24">
      <c r="A2" s="145"/>
      <c r="B2" s="145"/>
      <c r="C2" s="145"/>
      <c r="D2" s="145"/>
      <c r="E2" s="145"/>
      <c r="F2" s="145"/>
      <c r="G2" s="145"/>
      <c r="H2" s="145"/>
      <c r="I2" s="145"/>
      <c r="J2" s="145"/>
      <c r="K2" s="145"/>
    </row>
    <row r="4" spans="1:24" ht="15" thickBot="1">
      <c r="A4" s="16"/>
      <c r="B4" s="16"/>
      <c r="C4" s="16"/>
      <c r="D4" s="16" t="s">
        <v>81</v>
      </c>
      <c r="E4" s="16"/>
      <c r="F4" s="16" t="s">
        <v>82</v>
      </c>
      <c r="G4" s="16"/>
      <c r="H4" s="62"/>
      <c r="I4" s="15"/>
      <c r="J4" s="15"/>
      <c r="K4" s="15"/>
      <c r="L4" s="15"/>
      <c r="M4" s="15"/>
      <c r="N4" s="16"/>
      <c r="O4" s="16"/>
      <c r="P4" s="16"/>
      <c r="Q4" s="16"/>
      <c r="R4" s="16"/>
      <c r="S4" s="16"/>
      <c r="T4" s="16"/>
      <c r="U4" s="16"/>
      <c r="V4" s="16"/>
      <c r="W4" s="16"/>
    </row>
    <row r="5" spans="1:24" ht="15" thickBot="1">
      <c r="A5" s="33" t="s">
        <v>83</v>
      </c>
      <c r="B5" s="63" t="s">
        <v>84</v>
      </c>
      <c r="C5" s="79" t="s">
        <v>85</v>
      </c>
      <c r="D5" s="33" t="s">
        <v>86</v>
      </c>
      <c r="E5" s="64" t="s">
        <v>87</v>
      </c>
      <c r="F5" s="36" t="s">
        <v>88</v>
      </c>
      <c r="G5" s="16"/>
      <c r="H5" s="15"/>
      <c r="I5" s="15"/>
      <c r="J5" s="15"/>
      <c r="K5" s="15"/>
      <c r="L5" s="15"/>
      <c r="M5" s="15"/>
      <c r="N5" s="16"/>
      <c r="O5" s="16"/>
      <c r="P5" s="16"/>
      <c r="Q5" s="16"/>
      <c r="R5" s="16"/>
      <c r="S5" s="16"/>
      <c r="T5" s="16"/>
      <c r="U5" s="16"/>
      <c r="V5" s="16"/>
      <c r="W5" s="16"/>
    </row>
    <row r="6" spans="1:24">
      <c r="A6" s="65" t="s">
        <v>30</v>
      </c>
      <c r="B6" s="74">
        <v>1.3438387873791974E-3</v>
      </c>
      <c r="C6" s="80">
        <f>B6*'6.Transformed Data Set'!C161</f>
        <v>4252.5724673063205</v>
      </c>
      <c r="D6" s="66">
        <f t="shared" ref="D6:D12" si="0">C6*35</f>
        <v>148840.03635572121</v>
      </c>
      <c r="E6" s="67">
        <v>251979.31031558727</v>
      </c>
      <c r="F6" s="77">
        <f t="shared" ref="F6:F12" si="1">D6/E6</f>
        <v>0.59068356115948173</v>
      </c>
      <c r="G6" s="147" t="s">
        <v>89</v>
      </c>
      <c r="H6" s="146"/>
      <c r="I6" s="146"/>
      <c r="J6" s="146"/>
      <c r="K6" s="146"/>
      <c r="L6" s="146"/>
      <c r="M6" s="146"/>
      <c r="N6" s="146"/>
      <c r="O6" s="146"/>
    </row>
    <row r="7" spans="1:24">
      <c r="A7" s="68" t="s">
        <v>3</v>
      </c>
      <c r="B7" s="75">
        <v>7.9993580136969097E-4</v>
      </c>
      <c r="C7" s="81">
        <f>B7*'6.Transformed Data Set'!D161</f>
        <v>102806.94301384778</v>
      </c>
      <c r="D7" s="66">
        <f t="shared" si="0"/>
        <v>3598243.0054846723</v>
      </c>
      <c r="E7" s="69">
        <v>35761611.030000016</v>
      </c>
      <c r="F7" s="77">
        <f t="shared" si="1"/>
        <v>0.10061747504792629</v>
      </c>
      <c r="H7" s="70"/>
      <c r="I7" s="70"/>
      <c r="J7" s="70"/>
      <c r="K7" s="70"/>
      <c r="L7" s="70"/>
      <c r="M7" s="70"/>
    </row>
    <row r="8" spans="1:24">
      <c r="A8" s="68" t="s">
        <v>31</v>
      </c>
      <c r="B8" s="75">
        <v>2.0341503702638484E-3</v>
      </c>
      <c r="C8" s="81">
        <f>B8*'6.Transformed Data Set'!E161</f>
        <v>117712.99677432093</v>
      </c>
      <c r="D8" s="66">
        <f t="shared" si="0"/>
        <v>4119954.8871012325</v>
      </c>
      <c r="E8" s="69">
        <v>25161023.059999995</v>
      </c>
      <c r="F8" s="77">
        <f t="shared" si="1"/>
        <v>0.16374353607469067</v>
      </c>
      <c r="H8" s="70"/>
      <c r="I8" s="70"/>
      <c r="J8" s="70"/>
      <c r="K8" s="70"/>
      <c r="L8" s="70"/>
      <c r="M8" s="70"/>
    </row>
    <row r="9" spans="1:24" ht="14.5" customHeight="1">
      <c r="A9" s="68" t="s">
        <v>1</v>
      </c>
      <c r="B9" s="75">
        <v>31.636021358062251</v>
      </c>
      <c r="C9" s="81">
        <f>B9*'6.Transformed Data Set'!F161</f>
        <v>19600.952185843355</v>
      </c>
      <c r="D9" s="66">
        <f t="shared" si="0"/>
        <v>686033.32650451746</v>
      </c>
      <c r="E9" s="69">
        <v>68688903.225806415</v>
      </c>
      <c r="F9" s="77">
        <f t="shared" si="1"/>
        <v>9.9875422999442329E-3</v>
      </c>
      <c r="H9" s="70"/>
      <c r="I9" s="70"/>
      <c r="J9" s="70"/>
      <c r="K9" s="70"/>
      <c r="L9" s="70"/>
      <c r="M9" s="70"/>
    </row>
    <row r="10" spans="1:24">
      <c r="A10" s="68" t="s">
        <v>4</v>
      </c>
      <c r="B10" s="75">
        <v>5.7270930875143522</v>
      </c>
      <c r="C10" s="81">
        <f>B10*'6.Transformed Data Set'!G161</f>
        <v>1869.3105979068689</v>
      </c>
      <c r="D10" s="66">
        <f t="shared" si="0"/>
        <v>65425.870926740412</v>
      </c>
      <c r="E10" s="69">
        <v>17142</v>
      </c>
      <c r="F10" s="77">
        <f t="shared" si="1"/>
        <v>3.8166999723918105</v>
      </c>
      <c r="G10" s="147" t="s">
        <v>90</v>
      </c>
      <c r="H10" s="146"/>
      <c r="I10" s="146"/>
      <c r="J10" s="146"/>
      <c r="K10" s="146"/>
      <c r="L10" s="146"/>
      <c r="M10" s="146"/>
      <c r="N10" s="146"/>
      <c r="O10" s="146"/>
      <c r="P10" s="146"/>
      <c r="Q10" s="146"/>
      <c r="R10" s="146"/>
      <c r="S10" s="146"/>
      <c r="T10" s="146"/>
      <c r="U10" s="146"/>
      <c r="V10" s="146"/>
      <c r="W10" s="146"/>
      <c r="X10" s="146"/>
    </row>
    <row r="11" spans="1:24">
      <c r="A11" s="68" t="s">
        <v>32</v>
      </c>
      <c r="B11" s="75">
        <v>0.1145568218403568</v>
      </c>
      <c r="C11" s="81">
        <f>B11*'6.Transformed Data Set'!H161</f>
        <v>80707.915793433698</v>
      </c>
      <c r="D11" s="66">
        <f t="shared" si="0"/>
        <v>2824777.0527701792</v>
      </c>
      <c r="E11" s="69">
        <v>1733240.7400000005</v>
      </c>
      <c r="F11" s="77">
        <f t="shared" si="1"/>
        <v>1.6297661297588577</v>
      </c>
      <c r="H11" s="70"/>
      <c r="I11" s="70"/>
      <c r="J11" s="70"/>
      <c r="K11" s="70"/>
      <c r="L11" s="70"/>
      <c r="M11" s="70"/>
    </row>
    <row r="12" spans="1:24" ht="15" thickBot="1">
      <c r="A12" s="71" t="s">
        <v>2</v>
      </c>
      <c r="B12" s="76">
        <v>177.2540211464798</v>
      </c>
      <c r="C12" s="82">
        <f>B12*'6.Transformed Data Set'!I161</f>
        <v>354571.53359935922</v>
      </c>
      <c r="D12" s="72">
        <f t="shared" si="0"/>
        <v>12410003.675977573</v>
      </c>
      <c r="E12" s="73">
        <v>972324.1800000004</v>
      </c>
      <c r="F12" s="78">
        <f t="shared" si="1"/>
        <v>12.763236718002393</v>
      </c>
      <c r="G12" s="148" t="s">
        <v>91</v>
      </c>
      <c r="H12" s="144"/>
      <c r="I12" s="144"/>
      <c r="J12" s="144"/>
      <c r="K12" s="144"/>
      <c r="L12" s="144"/>
      <c r="M12" s="144"/>
      <c r="N12" s="51"/>
    </row>
    <row r="13" spans="1:24">
      <c r="C13" s="149" t="s">
        <v>92</v>
      </c>
    </row>
    <row r="14" spans="1:24">
      <c r="C14" s="143"/>
    </row>
    <row r="15" spans="1:24">
      <c r="C15" s="143"/>
    </row>
    <row r="16" spans="1:24">
      <c r="C16" s="143"/>
    </row>
    <row r="17" spans="3:3">
      <c r="C17" s="27"/>
    </row>
    <row r="18" spans="3:3">
      <c r="C18" s="27"/>
    </row>
  </sheetData>
  <mergeCells count="5">
    <mergeCell ref="A1:K2"/>
    <mergeCell ref="G6:O6"/>
    <mergeCell ref="G10:X10"/>
    <mergeCell ref="G12:M12"/>
    <mergeCell ref="C13:C16"/>
  </mergeCells>
  <conditionalFormatting sqref="B6:B13">
    <cfRule type="cellIs" dxfId="5" priority="1" operator="lessThan">
      <formula>0</formula>
    </cfRule>
    <cfRule type="cellIs" dxfId="4" priority="2" operator="greater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D899E8093EF44E9A75A0E61AD46F29" ma:contentTypeVersion="6" ma:contentTypeDescription="Create a new document." ma:contentTypeScope="" ma:versionID="15a45917ed0a5db4afcadfc121836854">
  <xsd:schema xmlns:xsd="http://www.w3.org/2001/XMLSchema" xmlns:xs="http://www.w3.org/2001/XMLSchema" xmlns:p="http://schemas.microsoft.com/office/2006/metadata/properties" xmlns:ns2="d90497aa-6cba-4b1b-9048-8e0d22464e60" xmlns:ns3="c23258aa-7aa8-42ce-865a-6f1cb39a40f5" targetNamespace="http://schemas.microsoft.com/office/2006/metadata/properties" ma:root="true" ma:fieldsID="ef4e69684e0837e105af821c3eb981e9" ns2:_="" ns3:_="">
    <xsd:import namespace="d90497aa-6cba-4b1b-9048-8e0d22464e60"/>
    <xsd:import namespace="c23258aa-7aa8-42ce-865a-6f1cb39a40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0497aa-6cba-4b1b-9048-8e0d22464e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3258aa-7aa8-42ce-865a-6f1cb39a40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C975DD-189A-4E7E-B337-A2395E6758D5}">
  <ds:schemaRefs>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d90497aa-6cba-4b1b-9048-8e0d22464e60"/>
    <ds:schemaRef ds:uri="http://schemas.microsoft.com/office/infopath/2007/PartnerControls"/>
    <ds:schemaRef ds:uri="c23258aa-7aa8-42ce-865a-6f1cb39a40f5"/>
    <ds:schemaRef ds:uri="http://www.w3.org/XML/1998/namespace"/>
    <ds:schemaRef ds:uri="http://purl.org/dc/elements/1.1/"/>
  </ds:schemaRefs>
</ds:datastoreItem>
</file>

<file path=customXml/itemProps2.xml><?xml version="1.0" encoding="utf-8"?>
<ds:datastoreItem xmlns:ds="http://schemas.openxmlformats.org/officeDocument/2006/customXml" ds:itemID="{B6B2DD2B-8899-47B9-BB7E-B5264A7BE1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0497aa-6cba-4b1b-9048-8e0d22464e60"/>
    <ds:schemaRef ds:uri="c23258aa-7aa8-42ce-865a-6f1cb39a40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FCEE44-DF1F-47C3-AEF5-6033B65154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1.Raw Data</vt:lpstr>
      <vt:lpstr>2.Data Exploration</vt:lpstr>
      <vt:lpstr>3.Modeling Raw Data</vt:lpstr>
      <vt:lpstr>4.Decay Transformation</vt:lpstr>
      <vt:lpstr>Youtube Decay Transformation</vt:lpstr>
      <vt:lpstr>5.DR Transformation</vt:lpstr>
      <vt:lpstr>6.Transformed Data Set</vt:lpstr>
      <vt:lpstr>7.Modeling Transformed Data</vt:lpstr>
      <vt:lpstr>8.ROI Analysis</vt:lpstr>
      <vt:lpstr>9.Current Scenario</vt:lpstr>
      <vt:lpstr>10.Prediction Scenario_</vt:lpstr>
      <vt:lpstr>11.Scenario Comparison</vt:lpstr>
      <vt:lpstr>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Meher Boualem</dc:creator>
  <cp:keywords/>
  <dc:description/>
  <cp:lastModifiedBy>ibtihelgharsallahbaltaji</cp:lastModifiedBy>
  <cp:revision/>
  <dcterms:created xsi:type="dcterms:W3CDTF">2023-01-30T13:41:07Z</dcterms:created>
  <dcterms:modified xsi:type="dcterms:W3CDTF">2024-02-22T11:05:52Z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0x01010019D899E8093EF44E9A75A0E61AD46F29</vt:lpwstr>
  </property>
</Properties>
</file>