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rojects\trendtrading\data\"/>
    </mc:Choice>
  </mc:AlternateContent>
  <bookViews>
    <workbookView xWindow="0" yWindow="0" windowWidth="23040" windowHeight="10584"/>
  </bookViews>
  <sheets>
    <sheet name="cal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9" i="1" l="1"/>
  <c r="M33" i="1" s="1"/>
  <c r="C12" i="1" l="1"/>
  <c r="C13" i="1" s="1"/>
  <c r="D27" i="1"/>
  <c r="D12" i="1"/>
  <c r="D15" i="1" s="1"/>
  <c r="C17" i="1" l="1"/>
  <c r="C16" i="1"/>
  <c r="E12" i="1"/>
  <c r="D28" i="1" l="1"/>
  <c r="D29" i="1" s="1"/>
  <c r="C33" i="1" s="1"/>
  <c r="F12" i="1"/>
  <c r="F15" i="1" s="1"/>
  <c r="F27" i="1"/>
  <c r="D22" i="1"/>
  <c r="D25" i="1" s="1"/>
  <c r="C32" i="1" s="1"/>
  <c r="D18" i="1"/>
  <c r="D19" i="1" s="1"/>
  <c r="D20" i="1" s="1"/>
  <c r="C31" i="1" s="1"/>
  <c r="C18" i="1"/>
  <c r="C19" i="1"/>
  <c r="C14" i="1"/>
  <c r="G12" i="1"/>
  <c r="E13" i="1"/>
  <c r="E16" i="1" s="1"/>
  <c r="H12" i="1" l="1"/>
  <c r="H15" i="1" s="1"/>
  <c r="H27" i="1"/>
  <c r="D23" i="1"/>
  <c r="D24" i="1" s="1"/>
  <c r="I12" i="1"/>
  <c r="E17" i="1"/>
  <c r="F28" i="1" s="1"/>
  <c r="F29" i="1" s="1"/>
  <c r="D33" i="1" s="1"/>
  <c r="G13" i="1"/>
  <c r="J12" i="1" l="1"/>
  <c r="J15" i="1" s="1"/>
  <c r="J27" i="1"/>
  <c r="F18" i="1"/>
  <c r="F19" i="1" s="1"/>
  <c r="F20" i="1" s="1"/>
  <c r="D31" i="1" s="1"/>
  <c r="I13" i="1"/>
  <c r="G16" i="1"/>
  <c r="K12" i="1"/>
  <c r="E19" i="1"/>
  <c r="E18" i="1"/>
  <c r="F22" i="1" s="1"/>
  <c r="G17" i="1"/>
  <c r="E14" i="1"/>
  <c r="H28" i="1" l="1"/>
  <c r="H29" i="1" s="1"/>
  <c r="E33" i="1" s="1"/>
  <c r="L12" i="1"/>
  <c r="L27" i="1"/>
  <c r="H18" i="1"/>
  <c r="H19" i="1" s="1"/>
  <c r="H20" i="1" s="1"/>
  <c r="E31" i="1" s="1"/>
  <c r="G18" i="1"/>
  <c r="H22" i="1" s="1"/>
  <c r="H25" i="1" s="1"/>
  <c r="E32" i="1" s="1"/>
  <c r="I16" i="1"/>
  <c r="K13" i="1"/>
  <c r="I17" i="1"/>
  <c r="J28" i="1" s="1"/>
  <c r="J29" i="1" s="1"/>
  <c r="F33" i="1" s="1"/>
  <c r="G19" i="1"/>
  <c r="G14" i="1"/>
  <c r="L15" i="1" l="1"/>
  <c r="N27" i="1"/>
  <c r="N12" i="1"/>
  <c r="J18" i="1"/>
  <c r="J19" i="1" s="1"/>
  <c r="J20" i="1" s="1"/>
  <c r="F31" i="1" s="1"/>
  <c r="K16" i="1"/>
  <c r="N16" i="1" s="1"/>
  <c r="O16" i="1" s="1"/>
  <c r="P16" i="1" s="1"/>
  <c r="Q16" i="1" s="1"/>
  <c r="I14" i="1"/>
  <c r="K17" i="1"/>
  <c r="N17" i="1" s="1"/>
  <c r="O17" i="1" s="1"/>
  <c r="F23" i="1"/>
  <c r="F24" i="1" s="1"/>
  <c r="F25" i="1"/>
  <c r="D32" i="1" s="1"/>
  <c r="H23" i="1"/>
  <c r="H24" i="1" s="1"/>
  <c r="I19" i="1"/>
  <c r="I18" i="1"/>
  <c r="T16" i="1" l="1"/>
  <c r="R16" i="1"/>
  <c r="N18" i="1"/>
  <c r="N15" i="1"/>
  <c r="O12" i="1"/>
  <c r="O27" i="1"/>
  <c r="O28" i="1" s="1"/>
  <c r="O29" i="1" s="1"/>
  <c r="I33" i="1" s="1"/>
  <c r="N28" i="1"/>
  <c r="N29" i="1" s="1"/>
  <c r="H33" i="1" s="1"/>
  <c r="P17" i="1"/>
  <c r="Q17" i="1" s="1"/>
  <c r="L28" i="1"/>
  <c r="L29" i="1"/>
  <c r="G33" i="1" s="1"/>
  <c r="L18" i="1"/>
  <c r="K14" i="1"/>
  <c r="N14" i="1" s="1"/>
  <c r="O14" i="1" s="1"/>
  <c r="P14" i="1" s="1"/>
  <c r="Q14" i="1" s="1"/>
  <c r="J22" i="1"/>
  <c r="J25" i="1" s="1"/>
  <c r="F32" i="1" s="1"/>
  <c r="K18" i="1"/>
  <c r="K19" i="1"/>
  <c r="L19" i="1" l="1"/>
  <c r="L20" i="1" s="1"/>
  <c r="G31" i="1" s="1"/>
  <c r="N22" i="1"/>
  <c r="P27" i="1"/>
  <c r="P28" i="1" s="1"/>
  <c r="P29" i="1" s="1"/>
  <c r="J33" i="1" s="1"/>
  <c r="O15" i="1"/>
  <c r="P12" i="1"/>
  <c r="R14" i="1"/>
  <c r="T14" i="1"/>
  <c r="N19" i="1"/>
  <c r="N20" i="1" s="1"/>
  <c r="H31" i="1" s="1"/>
  <c r="O22" i="1"/>
  <c r="O18" i="1"/>
  <c r="R17" i="1"/>
  <c r="T17" i="1"/>
  <c r="J23" i="1"/>
  <c r="J24" i="1" s="1"/>
  <c r="L22" i="1"/>
  <c r="L25" i="1" s="1"/>
  <c r="G32" i="1" s="1"/>
  <c r="P18" i="1" l="1"/>
  <c r="Q27" i="1"/>
  <c r="Q28" i="1" s="1"/>
  <c r="Q29" i="1" s="1"/>
  <c r="K33" i="1" s="1"/>
  <c r="P15" i="1"/>
  <c r="Q12" i="1"/>
  <c r="L23" i="1"/>
  <c r="L24" i="1" s="1"/>
  <c r="O19" i="1"/>
  <c r="O20" i="1" s="1"/>
  <c r="I31" i="1" s="1"/>
  <c r="P22" i="1"/>
  <c r="O25" i="1"/>
  <c r="I32" i="1" s="1"/>
  <c r="O23" i="1"/>
  <c r="O24" i="1" s="1"/>
  <c r="N23" i="1"/>
  <c r="N24" i="1" s="1"/>
  <c r="N25" i="1"/>
  <c r="H32" i="1" s="1"/>
  <c r="Q15" i="1" l="1"/>
  <c r="R12" i="1"/>
  <c r="R27" i="1"/>
  <c r="R28" i="1" s="1"/>
  <c r="R29" i="1" s="1"/>
  <c r="L33" i="1" s="1"/>
  <c r="Q18" i="1"/>
  <c r="P25" i="1"/>
  <c r="J32" i="1" s="1"/>
  <c r="P23" i="1"/>
  <c r="P24" i="1" s="1"/>
  <c r="P19" i="1"/>
  <c r="P20" i="1" s="1"/>
  <c r="J31" i="1" s="1"/>
  <c r="Q22" i="1"/>
  <c r="Q19" i="1" l="1"/>
  <c r="Q20" i="1" s="1"/>
  <c r="K31" i="1" s="1"/>
  <c r="R22" i="1"/>
  <c r="R25" i="1" s="1"/>
  <c r="L32" i="1" s="1"/>
  <c r="R23" i="1"/>
  <c r="R24" i="1" s="1"/>
  <c r="T12" i="1"/>
  <c r="R15" i="1"/>
  <c r="R18" i="1"/>
  <c r="Q23" i="1"/>
  <c r="Q24" i="1" s="1"/>
  <c r="Q25" i="1"/>
  <c r="K32" i="1" s="1"/>
  <c r="R19" i="1" l="1"/>
  <c r="R20" i="1" s="1"/>
  <c r="L31" i="1" s="1"/>
  <c r="T22" i="1"/>
  <c r="T25" i="1" s="1"/>
  <c r="M32" i="1" s="1"/>
  <c r="T15" i="1"/>
  <c r="T18" i="1"/>
  <c r="T19" i="1" s="1"/>
  <c r="T20" i="1" s="1"/>
  <c r="M31" i="1" s="1"/>
  <c r="T23" i="1"/>
  <c r="T24" i="1" s="1"/>
</calcChain>
</file>

<file path=xl/sharedStrings.xml><?xml version="1.0" encoding="utf-8"?>
<sst xmlns="http://schemas.openxmlformats.org/spreadsheetml/2006/main" count="65" uniqueCount="52">
  <si>
    <t>Assumptions</t>
    <phoneticPr fontId="2" type="noConversion"/>
  </si>
  <si>
    <t>Logic</t>
    <phoneticPr fontId="2" type="noConversion"/>
  </si>
  <si>
    <t>Ticket Size</t>
    <phoneticPr fontId="2" type="noConversion"/>
  </si>
  <si>
    <t>at investment</t>
    <phoneticPr fontId="2" type="noConversion"/>
  </si>
  <si>
    <t>up case</t>
    <phoneticPr fontId="2" type="noConversion"/>
  </si>
  <si>
    <t>Price</t>
    <phoneticPr fontId="2" type="noConversion"/>
  </si>
  <si>
    <t>Total invested</t>
    <phoneticPr fontId="2" type="noConversion"/>
  </si>
  <si>
    <t>Total no of shares</t>
    <phoneticPr fontId="2" type="noConversion"/>
  </si>
  <si>
    <t>No of shares invested</t>
    <phoneticPr fontId="2" type="noConversion"/>
  </si>
  <si>
    <t>Cumulated earning</t>
    <phoneticPr fontId="2" type="noConversion"/>
  </si>
  <si>
    <t>Return rate</t>
    <phoneticPr fontId="2" type="noConversion"/>
  </si>
  <si>
    <t>Avg price purchased</t>
    <phoneticPr fontId="2" type="noConversion"/>
  </si>
  <si>
    <t>UB</t>
    <phoneticPr fontId="2" type="noConversion"/>
  </si>
  <si>
    <t>Cumulated price inc.</t>
    <phoneticPr fontId="2" type="noConversion"/>
  </si>
  <si>
    <t>Loss limit</t>
    <phoneticPr fontId="2" type="noConversion"/>
  </si>
  <si>
    <t>Price at loss limit</t>
    <phoneticPr fontId="2" type="noConversion"/>
  </si>
  <si>
    <t>Tax and fees not considered</t>
    <phoneticPr fontId="2" type="noConversion"/>
  </si>
  <si>
    <t>down case</t>
    <phoneticPr fontId="2" type="noConversion"/>
  </si>
  <si>
    <t>Price decline at loss limit</t>
    <phoneticPr fontId="2" type="noConversion"/>
  </si>
  <si>
    <t>LB</t>
    <phoneticPr fontId="2" type="noConversion"/>
  </si>
  <si>
    <t>down case</t>
    <phoneticPr fontId="2" type="noConversion"/>
  </si>
  <si>
    <t>LLB</t>
    <phoneticPr fontId="2" type="noConversion"/>
  </si>
  <si>
    <t>LLB case</t>
    <phoneticPr fontId="2" type="noConversion"/>
  </si>
  <si>
    <t>LLB case</t>
    <phoneticPr fontId="2" type="noConversion"/>
  </si>
  <si>
    <t xml:space="preserve">LLB case </t>
    <phoneticPr fontId="2" type="noConversion"/>
  </si>
  <si>
    <t>Price drop shock threshold</t>
    <phoneticPr fontId="2" type="noConversion"/>
  </si>
  <si>
    <t>Price at shock</t>
    <phoneticPr fontId="2" type="noConversion"/>
  </si>
  <si>
    <t>Cumulte earning at shock</t>
    <phoneticPr fontId="2" type="noConversion"/>
  </si>
  <si>
    <t>Earning retain factor for LB</t>
    <phoneticPr fontId="2" type="noConversion"/>
  </si>
  <si>
    <t>Initial LB</t>
    <phoneticPr fontId="2" type="noConversion"/>
  </si>
  <si>
    <t>Initial price</t>
    <phoneticPr fontId="2" type="noConversion"/>
  </si>
  <si>
    <t>Price increasement for UB</t>
    <phoneticPr fontId="2" type="noConversion"/>
  </si>
  <si>
    <t>at up</t>
    <phoneticPr fontId="2" type="noConversion"/>
  </si>
  <si>
    <t>at LLB</t>
    <phoneticPr fontId="2" type="noConversion"/>
  </si>
  <si>
    <t xml:space="preserve">terminate </t>
    <phoneticPr fontId="2" type="noConversion"/>
  </si>
  <si>
    <t>at down</t>
    <phoneticPr fontId="2" type="noConversion"/>
  </si>
  <si>
    <t>sell if reaches</t>
    <phoneticPr fontId="2" type="noConversion"/>
  </si>
  <si>
    <t>terminal</t>
    <phoneticPr fontId="2" type="noConversion"/>
  </si>
  <si>
    <t>No LLB</t>
    <phoneticPr fontId="2" type="noConversion"/>
  </si>
  <si>
    <t>sell if reaches</t>
    <phoneticPr fontId="2" type="noConversion"/>
  </si>
  <si>
    <t>sell without LLB</t>
    <phoneticPr fontId="2" type="noConversion"/>
  </si>
  <si>
    <t>For reading from external code</t>
    <phoneticPr fontId="2" type="noConversion"/>
  </si>
  <si>
    <t>LB</t>
    <phoneticPr fontId="2" type="noConversion"/>
  </si>
  <si>
    <t>LLB</t>
    <phoneticPr fontId="2" type="noConversion"/>
  </si>
  <si>
    <t>UB</t>
    <phoneticPr fontId="2" type="noConversion"/>
  </si>
  <si>
    <t xml:space="preserve">MAX_REINVEST </t>
    <phoneticPr fontId="2" type="noConversion"/>
  </si>
  <si>
    <t>initial inv</t>
    <phoneticPr fontId="2" type="noConversion"/>
  </si>
  <si>
    <t>1st reinv</t>
    <phoneticPr fontId="2" type="noConversion"/>
  </si>
  <si>
    <t>2nd reinv</t>
    <phoneticPr fontId="2" type="noConversion"/>
  </si>
  <si>
    <t>3rd reinv</t>
    <phoneticPr fontId="2" type="noConversion"/>
  </si>
  <si>
    <t>4th reinv</t>
    <phoneticPr fontId="2" type="noConversion"/>
  </si>
  <si>
    <t>no further investment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</si>
</sst>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-* #,##0_-;\-* #,##0_-;_-* &quot;-&quot;_-;_-@_-"/>
    <numFmt numFmtId="43" formatCode="_-* #,##0.00_-;\-* #,##0.00_-;_-* &quot;-&quot;??_-;_-@_-"/>
    <numFmt numFmtId="176" formatCode="0_);[Red]\(0\)"/>
    <numFmt numFmtId="177" formatCode="#,##0_ "/>
    <numFmt numFmtId="178" formatCode="0.0%"/>
    <numFmt numFmtId="179" formatCode="_-* #,##0.0_-;\-* #,##0.0_-;_-* &quot;-&quot;_-;_-@_-"/>
    <numFmt numFmtId="180" formatCode="_-* #,##0.00_-;\-* #,##0.0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41" fontId="0" fillId="0" borderId="0" xfId="1" applyFont="1">
      <alignment vertical="center"/>
    </xf>
    <xf numFmtId="177" fontId="0" fillId="0" borderId="0" xfId="0" applyNumberFormat="1">
      <alignment vertical="center"/>
    </xf>
    <xf numFmtId="41" fontId="0" fillId="0" borderId="0" xfId="0" applyNumberFormat="1">
      <alignment vertical="center"/>
    </xf>
    <xf numFmtId="178" fontId="0" fillId="0" borderId="0" xfId="0" applyNumberFormat="1">
      <alignment vertical="center"/>
    </xf>
    <xf numFmtId="9" fontId="3" fillId="0" borderId="0" xfId="0" applyNumberFormat="1" applyFont="1">
      <alignment vertical="center"/>
    </xf>
    <xf numFmtId="0" fontId="0" fillId="2" borderId="0" xfId="0" applyFill="1">
      <alignment vertical="center"/>
    </xf>
    <xf numFmtId="177" fontId="0" fillId="0" borderId="1" xfId="0" applyNumberFormat="1" applyBorder="1">
      <alignment vertical="center"/>
    </xf>
    <xf numFmtId="177" fontId="3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178" fontId="0" fillId="0" borderId="1" xfId="0" applyNumberFormat="1" applyBorder="1">
      <alignment vertical="center"/>
    </xf>
    <xf numFmtId="177" fontId="0" fillId="2" borderId="0" xfId="0" applyNumberFormat="1" applyFill="1">
      <alignment vertical="center"/>
    </xf>
    <xf numFmtId="0" fontId="3" fillId="2" borderId="0" xfId="0" applyFont="1" applyFill="1">
      <alignment vertical="center"/>
    </xf>
    <xf numFmtId="178" fontId="0" fillId="0" borderId="0" xfId="0" applyNumberFormat="1" applyBorder="1">
      <alignment vertical="center"/>
    </xf>
    <xf numFmtId="179" fontId="0" fillId="0" borderId="0" xfId="1" applyNumberFormat="1" applyFont="1" applyBorder="1">
      <alignment vertical="center"/>
    </xf>
    <xf numFmtId="177" fontId="0" fillId="0" borderId="0" xfId="0" applyNumberFormat="1" applyBorder="1">
      <alignment vertical="center"/>
    </xf>
    <xf numFmtId="177" fontId="4" fillId="0" borderId="1" xfId="0" applyNumberFormat="1" applyFont="1" applyBorder="1">
      <alignment vertical="center"/>
    </xf>
    <xf numFmtId="9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  <xf numFmtId="178" fontId="4" fillId="0" borderId="0" xfId="0" applyNumberFormat="1" applyFont="1">
      <alignment vertical="center"/>
    </xf>
    <xf numFmtId="178" fontId="3" fillId="0" borderId="0" xfId="0" applyNumberFormat="1" applyFont="1">
      <alignment vertical="center"/>
    </xf>
    <xf numFmtId="177" fontId="4" fillId="0" borderId="2" xfId="0" applyNumberFormat="1" applyFont="1" applyBorder="1">
      <alignment vertical="center"/>
    </xf>
    <xf numFmtId="41" fontId="0" fillId="0" borderId="3" xfId="1" applyFont="1" applyBorder="1">
      <alignment vertical="center"/>
    </xf>
    <xf numFmtId="41" fontId="0" fillId="0" borderId="3" xfId="0" applyNumberFormat="1" applyBorder="1">
      <alignment vertical="center"/>
    </xf>
    <xf numFmtId="178" fontId="4" fillId="0" borderId="3" xfId="0" applyNumberFormat="1" applyFont="1" applyBorder="1">
      <alignment vertical="center"/>
    </xf>
    <xf numFmtId="178" fontId="0" fillId="0" borderId="3" xfId="0" applyNumberFormat="1" applyBorder="1">
      <alignment vertical="center"/>
    </xf>
    <xf numFmtId="178" fontId="0" fillId="0" borderId="3" xfId="1" applyNumberFormat="1" applyFont="1" applyBorder="1">
      <alignment vertical="center"/>
    </xf>
    <xf numFmtId="177" fontId="0" fillId="0" borderId="3" xfId="1" applyNumberFormat="1" applyFont="1" applyBorder="1">
      <alignment vertical="center"/>
    </xf>
    <xf numFmtId="177" fontId="0" fillId="0" borderId="0" xfId="1" applyNumberFormat="1" applyFont="1" applyBorder="1">
      <alignment vertical="center"/>
    </xf>
    <xf numFmtId="178" fontId="0" fillId="0" borderId="0" xfId="1" applyNumberFormat="1" applyFont="1" applyBorder="1">
      <alignment vertical="center"/>
    </xf>
    <xf numFmtId="178" fontId="3" fillId="0" borderId="0" xfId="1" applyNumberFormat="1" applyFont="1" applyBorder="1">
      <alignment vertical="center"/>
    </xf>
    <xf numFmtId="177" fontId="0" fillId="0" borderId="5" xfId="1" applyNumberFormat="1" applyFont="1" applyBorder="1">
      <alignment vertical="center"/>
    </xf>
    <xf numFmtId="177" fontId="0" fillId="0" borderId="5" xfId="0" applyNumberFormat="1" applyBorder="1">
      <alignment vertical="center"/>
    </xf>
    <xf numFmtId="178" fontId="4" fillId="0" borderId="3" xfId="1" applyNumberFormat="1" applyFont="1" applyBorder="1">
      <alignment vertical="center"/>
    </xf>
    <xf numFmtId="9" fontId="0" fillId="0" borderId="0" xfId="0" applyNumberFormat="1" applyBorder="1">
      <alignment vertical="center"/>
    </xf>
    <xf numFmtId="41" fontId="0" fillId="0" borderId="0" xfId="1" applyFont="1" applyBorder="1">
      <alignment vertical="center"/>
    </xf>
    <xf numFmtId="41" fontId="3" fillId="0" borderId="0" xfId="1" applyFont="1" applyBorder="1">
      <alignment vertical="center"/>
    </xf>
    <xf numFmtId="177" fontId="3" fillId="0" borderId="0" xfId="1" applyNumberFormat="1" applyFont="1" applyBorder="1">
      <alignment vertical="center"/>
    </xf>
    <xf numFmtId="178" fontId="3" fillId="0" borderId="4" xfId="0" applyNumberFormat="1" applyFont="1" applyBorder="1">
      <alignment vertical="center"/>
    </xf>
    <xf numFmtId="178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9" fontId="0" fillId="0" borderId="0" xfId="1" applyNumberFormat="1" applyFont="1" applyBorder="1">
      <alignment vertical="center"/>
    </xf>
    <xf numFmtId="177" fontId="4" fillId="0" borderId="0" xfId="0" applyNumberFormat="1" applyFont="1" applyBorder="1">
      <alignment vertical="center"/>
    </xf>
    <xf numFmtId="41" fontId="0" fillId="0" borderId="0" xfId="0" applyNumberFormat="1" applyBorder="1">
      <alignment vertical="center"/>
    </xf>
    <xf numFmtId="178" fontId="3" fillId="0" borderId="0" xfId="0" applyNumberFormat="1" applyFont="1" applyBorder="1">
      <alignment vertical="center"/>
    </xf>
    <xf numFmtId="43" fontId="0" fillId="0" borderId="0" xfId="1" applyNumberFormat="1" applyFont="1" applyBorder="1">
      <alignment vertical="center"/>
    </xf>
    <xf numFmtId="180" fontId="0" fillId="0" borderId="0" xfId="1" applyNumberFormat="1" applyFont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78" fontId="0" fillId="4" borderId="0" xfId="0" applyNumberFormat="1" applyFill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showGridLines="0" tabSelected="1" workbookViewId="0">
      <selection activeCell="N13" sqref="N13"/>
    </sheetView>
  </sheetViews>
  <sheetFormatPr defaultRowHeight="17.399999999999999" x14ac:dyDescent="0.4"/>
  <cols>
    <col min="1" max="1" width="2" customWidth="1"/>
    <col min="2" max="2" width="23.59765625" customWidth="1"/>
    <col min="3" max="3" width="16.3984375" customWidth="1"/>
    <col min="4" max="12" width="16" customWidth="1"/>
    <col min="13" max="13" width="10.296875" customWidth="1"/>
    <col min="14" max="18" width="15.296875" customWidth="1"/>
    <col min="20" max="20" width="13.5" customWidth="1"/>
  </cols>
  <sheetData>
    <row r="1" spans="1:20" s="8" customFormat="1" x14ac:dyDescent="0.4">
      <c r="A1" s="14" t="s">
        <v>0</v>
      </c>
    </row>
    <row r="2" spans="1:20" x14ac:dyDescent="0.4">
      <c r="B2" s="4" t="s">
        <v>2</v>
      </c>
      <c r="C2" s="4">
        <v>10000000</v>
      </c>
      <c r="D2" s="4"/>
      <c r="E2" s="4" t="s">
        <v>45</v>
      </c>
      <c r="F2" s="4">
        <v>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20" x14ac:dyDescent="0.4">
      <c r="B3" s="4" t="s">
        <v>30</v>
      </c>
      <c r="C3" s="4">
        <v>10000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T3" s="21" t="s">
        <v>37</v>
      </c>
    </row>
    <row r="4" spans="1:20" x14ac:dyDescent="0.4">
      <c r="B4" t="s">
        <v>31</v>
      </c>
      <c r="C4" s="20"/>
      <c r="D4" s="19">
        <v>0.1</v>
      </c>
      <c r="E4" s="20"/>
      <c r="F4" s="19">
        <v>7.0000000000000007E-2</v>
      </c>
      <c r="G4" s="20"/>
      <c r="H4" s="19">
        <v>0.05</v>
      </c>
      <c r="I4" s="20"/>
      <c r="J4" s="19">
        <v>0.05</v>
      </c>
      <c r="K4" s="20"/>
      <c r="L4" s="19">
        <v>0.05</v>
      </c>
      <c r="M4" s="1"/>
      <c r="N4" s="1">
        <v>0.05</v>
      </c>
      <c r="O4" s="1">
        <v>0.05</v>
      </c>
      <c r="P4" s="1">
        <v>0.05</v>
      </c>
      <c r="Q4" s="1">
        <v>0.05</v>
      </c>
      <c r="R4" s="1">
        <v>0.05</v>
      </c>
      <c r="T4" s="1">
        <v>0.3</v>
      </c>
    </row>
    <row r="5" spans="1:20" x14ac:dyDescent="0.4">
      <c r="B5" t="s">
        <v>29</v>
      </c>
      <c r="D5" s="19">
        <v>-0.05</v>
      </c>
      <c r="E5" s="21"/>
      <c r="F5" s="7"/>
      <c r="G5" s="21"/>
      <c r="H5" s="7"/>
      <c r="I5" s="21"/>
      <c r="J5" s="7"/>
      <c r="K5" s="21"/>
      <c r="L5" s="7"/>
      <c r="M5" s="1"/>
    </row>
    <row r="6" spans="1:20" x14ac:dyDescent="0.4">
      <c r="B6" t="s">
        <v>28</v>
      </c>
      <c r="C6" s="20"/>
      <c r="D6" s="7"/>
      <c r="F6" s="16">
        <v>0.5</v>
      </c>
      <c r="G6" s="16"/>
      <c r="H6" s="16">
        <v>0.6</v>
      </c>
      <c r="I6" s="16"/>
      <c r="J6" s="16">
        <v>0.7</v>
      </c>
      <c r="K6" s="16"/>
      <c r="L6" s="16">
        <v>0.8</v>
      </c>
      <c r="M6" s="1"/>
      <c r="N6" s="16">
        <v>0.9</v>
      </c>
      <c r="O6" s="16">
        <v>0.9</v>
      </c>
      <c r="P6" s="16">
        <v>0.9</v>
      </c>
      <c r="Q6" s="16">
        <v>0.9</v>
      </c>
      <c r="R6" s="16">
        <v>0.9</v>
      </c>
      <c r="S6" s="16"/>
      <c r="T6">
        <v>0.9</v>
      </c>
    </row>
    <row r="7" spans="1:20" x14ac:dyDescent="0.4">
      <c r="B7" s="22" t="s">
        <v>25</v>
      </c>
      <c r="C7" s="22"/>
      <c r="D7" s="45">
        <v>-0.15</v>
      </c>
      <c r="E7" s="38"/>
      <c r="F7" s="38">
        <v>-0.15</v>
      </c>
      <c r="G7" s="38"/>
      <c r="H7" s="38">
        <v>-0.15</v>
      </c>
      <c r="I7" s="38"/>
      <c r="J7" s="38">
        <v>-0.15</v>
      </c>
      <c r="K7" s="38"/>
      <c r="L7" s="38">
        <v>-0.15</v>
      </c>
      <c r="M7" s="1"/>
      <c r="N7" s="1">
        <v>-0.2</v>
      </c>
      <c r="O7" s="1">
        <v>-0.2</v>
      </c>
      <c r="P7" s="1">
        <v>-0.2</v>
      </c>
      <c r="Q7" s="1">
        <v>-0.2</v>
      </c>
      <c r="R7" s="1">
        <v>-0.2</v>
      </c>
      <c r="T7" s="1">
        <v>-1</v>
      </c>
    </row>
    <row r="8" spans="1:20" x14ac:dyDescent="0.4">
      <c r="B8" s="4" t="s">
        <v>16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20" s="8" customFormat="1" x14ac:dyDescent="0.4">
      <c r="A9" s="14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20" x14ac:dyDescent="0.4">
      <c r="C10" s="10" t="s">
        <v>46</v>
      </c>
      <c r="D10" s="10"/>
      <c r="E10" s="10" t="s">
        <v>47</v>
      </c>
      <c r="F10" s="10"/>
      <c r="G10" s="10" t="s">
        <v>48</v>
      </c>
      <c r="H10" s="10"/>
      <c r="I10" s="10" t="s">
        <v>49</v>
      </c>
      <c r="J10" s="10"/>
      <c r="K10" s="10" t="s">
        <v>50</v>
      </c>
      <c r="L10" s="10"/>
      <c r="N10" s="44" t="s">
        <v>51</v>
      </c>
      <c r="O10" s="11"/>
      <c r="P10" s="11"/>
      <c r="Q10" s="11"/>
      <c r="R10" s="11"/>
      <c r="T10" s="44" t="s">
        <v>34</v>
      </c>
    </row>
    <row r="11" spans="1:20" x14ac:dyDescent="0.4">
      <c r="B11" s="9"/>
      <c r="C11" s="18" t="s">
        <v>3</v>
      </c>
      <c r="D11" s="25" t="s">
        <v>4</v>
      </c>
      <c r="E11" s="18" t="s">
        <v>3</v>
      </c>
      <c r="F11" s="25" t="s">
        <v>4</v>
      </c>
      <c r="G11" s="18" t="s">
        <v>3</v>
      </c>
      <c r="H11" s="25" t="s">
        <v>4</v>
      </c>
      <c r="I11" s="18" t="s">
        <v>3</v>
      </c>
      <c r="J11" s="25" t="s">
        <v>4</v>
      </c>
      <c r="K11" s="18" t="s">
        <v>3</v>
      </c>
      <c r="L11" s="18" t="s">
        <v>4</v>
      </c>
      <c r="M11" s="46"/>
      <c r="N11" s="18" t="s">
        <v>32</v>
      </c>
      <c r="O11" s="18"/>
      <c r="P11" s="18"/>
      <c r="Q11" s="9"/>
      <c r="R11" s="11"/>
      <c r="T11" s="18" t="s">
        <v>36</v>
      </c>
    </row>
    <row r="12" spans="1:20" s="2" customFormat="1" x14ac:dyDescent="0.4">
      <c r="B12" s="2" t="s">
        <v>5</v>
      </c>
      <c r="C12" s="3">
        <f>C3</f>
        <v>10000</v>
      </c>
      <c r="D12" s="26">
        <f>C12*(1+D4)</f>
        <v>11000</v>
      </c>
      <c r="E12" s="3">
        <f>C12*(1+D4)</f>
        <v>11000</v>
      </c>
      <c r="F12" s="26">
        <f>E12*(1+F4)</f>
        <v>11770</v>
      </c>
      <c r="G12" s="3">
        <f>E12*(1+F4)</f>
        <v>11770</v>
      </c>
      <c r="H12" s="26">
        <f>G12*(1+H4)</f>
        <v>12358.5</v>
      </c>
      <c r="I12" s="3">
        <f>G12*(1+H4)</f>
        <v>12358.5</v>
      </c>
      <c r="J12" s="26">
        <f>I12*(1+J4)</f>
        <v>12976.425000000001</v>
      </c>
      <c r="K12" s="3">
        <f>I12*(1+J4)</f>
        <v>12976.425000000001</v>
      </c>
      <c r="L12" s="3">
        <f>K12*(1+L4)</f>
        <v>13625.246250000002</v>
      </c>
      <c r="M12" s="39"/>
      <c r="N12" s="39">
        <f>L12*(1+N4)</f>
        <v>14306.508562500003</v>
      </c>
      <c r="O12" s="39">
        <f>N12*(1+O4)</f>
        <v>15021.833990625004</v>
      </c>
      <c r="P12" s="39">
        <f>O12*(1+P4)</f>
        <v>15772.925690156255</v>
      </c>
      <c r="Q12" s="39">
        <f>P12*(1+Q4)</f>
        <v>16561.571974664068</v>
      </c>
      <c r="R12" s="39">
        <f>Q12*(1+R4)</f>
        <v>17389.650573397274</v>
      </c>
      <c r="T12" s="40">
        <f>R12*(1+T4)</f>
        <v>22606.545745416457</v>
      </c>
    </row>
    <row r="13" spans="1:20" x14ac:dyDescent="0.4">
      <c r="B13" t="s">
        <v>8</v>
      </c>
      <c r="C13" s="3">
        <f>C2/C12</f>
        <v>1000</v>
      </c>
      <c r="D13" s="26"/>
      <c r="E13" s="3">
        <f>ROUND($C$2/E12,0)</f>
        <v>909</v>
      </c>
      <c r="F13" s="26"/>
      <c r="G13" s="3">
        <f>ROUND($C$2/G12,0)</f>
        <v>850</v>
      </c>
      <c r="H13" s="26"/>
      <c r="I13" s="3">
        <f>ROUND($C$2/I12,0)</f>
        <v>809</v>
      </c>
      <c r="J13" s="26"/>
      <c r="K13" s="3">
        <f>ROUND($C$2/K12,0)</f>
        <v>771</v>
      </c>
      <c r="L13" s="3"/>
      <c r="M13" s="39"/>
      <c r="N13" s="39"/>
      <c r="O13" s="50"/>
      <c r="P13" s="50"/>
      <c r="Q13" s="50"/>
      <c r="R13" s="50"/>
      <c r="T13" s="39"/>
    </row>
    <row r="14" spans="1:20" x14ac:dyDescent="0.4">
      <c r="B14" t="s">
        <v>11</v>
      </c>
      <c r="C14" s="5">
        <f>C16/C17</f>
        <v>10000</v>
      </c>
      <c r="D14" s="27"/>
      <c r="E14" s="5">
        <f>E16/E17</f>
        <v>10476.165531691986</v>
      </c>
      <c r="F14" s="27"/>
      <c r="G14" s="5">
        <f>G16/G17</f>
        <v>10874.773468648062</v>
      </c>
      <c r="H14" s="27"/>
      <c r="I14" s="5">
        <f>I16/I17</f>
        <v>11211.190162556053</v>
      </c>
      <c r="J14" s="27"/>
      <c r="K14" s="5">
        <f>K16/K17</f>
        <v>11524.855997925788</v>
      </c>
      <c r="L14" s="5"/>
      <c r="M14" s="47"/>
      <c r="N14" s="47">
        <f>K14</f>
        <v>11524.855997925788</v>
      </c>
      <c r="O14" s="47">
        <f>N14</f>
        <v>11524.855997925788</v>
      </c>
      <c r="P14" s="47">
        <f>O14</f>
        <v>11524.855997925788</v>
      </c>
      <c r="Q14" s="47">
        <f>P14</f>
        <v>11524.855997925788</v>
      </c>
      <c r="R14" s="47">
        <f>Q14</f>
        <v>11524.855997925788</v>
      </c>
      <c r="T14" s="47">
        <f>Q14</f>
        <v>11524.855997925788</v>
      </c>
    </row>
    <row r="15" spans="1:20" x14ac:dyDescent="0.4">
      <c r="B15" t="s">
        <v>13</v>
      </c>
      <c r="C15" s="21"/>
      <c r="D15" s="28">
        <f>D12/$C$12-1</f>
        <v>0.10000000000000009</v>
      </c>
      <c r="E15" s="24"/>
      <c r="F15" s="28">
        <f>F12/$C$12-1</f>
        <v>0.17700000000000005</v>
      </c>
      <c r="G15" s="24"/>
      <c r="H15" s="28">
        <f>H12/$C$12-1</f>
        <v>0.23584999999999989</v>
      </c>
      <c r="I15" s="24"/>
      <c r="J15" s="28">
        <f>J12/$C$12-1</f>
        <v>0.29764250000000003</v>
      </c>
      <c r="K15" s="24"/>
      <c r="L15" s="23">
        <f>L12/$C$12-1</f>
        <v>0.36252462500000027</v>
      </c>
      <c r="M15" s="48"/>
      <c r="N15" s="23">
        <f>N12/$C$12-1</f>
        <v>0.43065085625000021</v>
      </c>
      <c r="O15" s="23">
        <f>O12/$C$12-1</f>
        <v>0.50218339906250042</v>
      </c>
      <c r="P15" s="23">
        <f>P12/$C$12-1</f>
        <v>0.57729256901562542</v>
      </c>
      <c r="Q15" s="23">
        <f>Q12/$C$12-1</f>
        <v>0.65615719746640688</v>
      </c>
      <c r="R15" s="23">
        <f>R12/$C$12-1</f>
        <v>0.73896505733972728</v>
      </c>
      <c r="T15" s="23">
        <f>T12/$C$12-1</f>
        <v>1.2606545745416455</v>
      </c>
    </row>
    <row r="16" spans="1:20" x14ac:dyDescent="0.4">
      <c r="B16" t="s">
        <v>6</v>
      </c>
      <c r="C16" s="3">
        <f>C12*C13</f>
        <v>10000000</v>
      </c>
      <c r="D16" s="26"/>
      <c r="E16" s="3">
        <f>C16+E12*E13</f>
        <v>19999000</v>
      </c>
      <c r="F16" s="26"/>
      <c r="G16" s="3">
        <f>E16+G12*G13</f>
        <v>30003500</v>
      </c>
      <c r="H16" s="26"/>
      <c r="I16" s="3">
        <f>G16+I12*I13</f>
        <v>40001526.5</v>
      </c>
      <c r="J16" s="26"/>
      <c r="K16" s="3">
        <f>I16+K12*K13</f>
        <v>50006350.174999997</v>
      </c>
      <c r="L16" s="3"/>
      <c r="M16" s="39"/>
      <c r="N16" s="39">
        <f>K16</f>
        <v>50006350.174999997</v>
      </c>
      <c r="O16" s="39">
        <f t="shared" ref="O16:R17" si="0">N16</f>
        <v>50006350.174999997</v>
      </c>
      <c r="P16" s="39">
        <f t="shared" si="0"/>
        <v>50006350.174999997</v>
      </c>
      <c r="Q16" s="39">
        <f t="shared" si="0"/>
        <v>50006350.174999997</v>
      </c>
      <c r="R16" s="39">
        <f t="shared" si="0"/>
        <v>50006350.174999997</v>
      </c>
      <c r="T16" s="39">
        <f>Q16</f>
        <v>50006350.174999997</v>
      </c>
    </row>
    <row r="17" spans="1:20" x14ac:dyDescent="0.4">
      <c r="B17" t="s">
        <v>7</v>
      </c>
      <c r="C17" s="3">
        <f>C13</f>
        <v>1000</v>
      </c>
      <c r="D17" s="26"/>
      <c r="E17" s="3">
        <f>C17+E13</f>
        <v>1909</v>
      </c>
      <c r="F17" s="26"/>
      <c r="G17" s="3">
        <f>E17+G13</f>
        <v>2759</v>
      </c>
      <c r="H17" s="26"/>
      <c r="I17" s="3">
        <f>G17+I13</f>
        <v>3568</v>
      </c>
      <c r="J17" s="26"/>
      <c r="K17" s="3">
        <f>I17+K13</f>
        <v>4339</v>
      </c>
      <c r="L17" s="3"/>
      <c r="M17" s="39"/>
      <c r="N17" s="39">
        <f>K17</f>
        <v>4339</v>
      </c>
      <c r="O17" s="39">
        <f t="shared" si="0"/>
        <v>4339</v>
      </c>
      <c r="P17" s="39">
        <f t="shared" si="0"/>
        <v>4339</v>
      </c>
      <c r="Q17" s="39">
        <f t="shared" si="0"/>
        <v>4339</v>
      </c>
      <c r="R17" s="39">
        <f t="shared" si="0"/>
        <v>4339</v>
      </c>
      <c r="T17" s="39">
        <f>Q17</f>
        <v>4339</v>
      </c>
    </row>
    <row r="18" spans="1:20" x14ac:dyDescent="0.4">
      <c r="B18" t="s">
        <v>9</v>
      </c>
      <c r="C18" s="3">
        <f>C12*C17-C16</f>
        <v>0</v>
      </c>
      <c r="D18" s="26">
        <f>C17*D12-C16</f>
        <v>1000000</v>
      </c>
      <c r="E18" s="3">
        <f>E12*E17-E16</f>
        <v>1000000</v>
      </c>
      <c r="F18" s="26">
        <f>E17*F12-E16</f>
        <v>2469930</v>
      </c>
      <c r="G18" s="3">
        <f>G12*G17-G16</f>
        <v>2469930</v>
      </c>
      <c r="H18" s="26">
        <f>G17*H12-G16</f>
        <v>4093601.5</v>
      </c>
      <c r="I18" s="3">
        <f>I12*I17-I16</f>
        <v>4093601.5</v>
      </c>
      <c r="J18" s="26">
        <f>I17*J12-I16</f>
        <v>6298357.900000006</v>
      </c>
      <c r="K18" s="3">
        <f>K12*K17-K16</f>
        <v>6298357.900000006</v>
      </c>
      <c r="L18" s="3">
        <f>K17*L12-K16</f>
        <v>9113593.3037500083</v>
      </c>
      <c r="M18" s="39"/>
      <c r="N18" s="39">
        <f>N17*N12-N16</f>
        <v>12069590.477687515</v>
      </c>
      <c r="O18" s="39">
        <f>O17*O12-O16</f>
        <v>15173387.510321893</v>
      </c>
      <c r="P18" s="39">
        <f>P17*P12-P16</f>
        <v>18432374.394587994</v>
      </c>
      <c r="Q18" s="39">
        <f>Q17*Q12-Q16</f>
        <v>21854310.623067394</v>
      </c>
      <c r="R18" s="39">
        <f>R17*R12-R16</f>
        <v>25447343.662970766</v>
      </c>
      <c r="T18" s="39">
        <f>T17*T12-T16</f>
        <v>48083451.814362004</v>
      </c>
    </row>
    <row r="19" spans="1:20" x14ac:dyDescent="0.4">
      <c r="B19" t="s">
        <v>10</v>
      </c>
      <c r="C19" s="6">
        <f>(C12*C17-C16)/C16</f>
        <v>0</v>
      </c>
      <c r="D19" s="29">
        <f>D18/C16</f>
        <v>0.1</v>
      </c>
      <c r="E19" s="6">
        <f>(E12*E17-E16)/E16</f>
        <v>5.0002500125006254E-2</v>
      </c>
      <c r="F19" s="29">
        <f>F18/E16</f>
        <v>0.12350267513375669</v>
      </c>
      <c r="G19" s="6">
        <f>(G12*G17-G16)/G16</f>
        <v>8.2321395837152339E-2</v>
      </c>
      <c r="H19" s="29">
        <f>H18/G16</f>
        <v>0.13643746562900994</v>
      </c>
      <c r="I19" s="6">
        <f>(I12*I17-I16)/I16</f>
        <v>0.10233613209735884</v>
      </c>
      <c r="J19" s="29">
        <f>J18/I16</f>
        <v>0.15745293870222693</v>
      </c>
      <c r="K19" s="6">
        <f>(K12*K17-K16)/K16</f>
        <v>0.12595116176162732</v>
      </c>
      <c r="L19" s="6">
        <f>L18/K16</f>
        <v>0.18224871984970875</v>
      </c>
      <c r="M19" s="15"/>
      <c r="N19" s="15">
        <f>N18/N16</f>
        <v>0.24136115584219431</v>
      </c>
      <c r="O19" s="15">
        <f>O18/O16</f>
        <v>0.30342921363430408</v>
      </c>
      <c r="P19" s="15">
        <f>P18/P16</f>
        <v>0.36860067431601939</v>
      </c>
      <c r="Q19" s="15">
        <f>Q18/Q16</f>
        <v>0.43703070803182037</v>
      </c>
      <c r="R19" s="15">
        <f>R18/R16</f>
        <v>0.50888224343341149</v>
      </c>
      <c r="T19" s="15">
        <f>T18/T16</f>
        <v>0.96154691646343504</v>
      </c>
    </row>
    <row r="20" spans="1:20" x14ac:dyDescent="0.4">
      <c r="B20" s="11" t="s">
        <v>12</v>
      </c>
      <c r="C20" s="12"/>
      <c r="D20" s="42">
        <f>D19</f>
        <v>0.1</v>
      </c>
      <c r="E20" s="43"/>
      <c r="F20" s="42">
        <f>F19</f>
        <v>0.12350267513375669</v>
      </c>
      <c r="G20" s="43"/>
      <c r="H20" s="42">
        <f>H19</f>
        <v>0.13643746562900994</v>
      </c>
      <c r="I20" s="43"/>
      <c r="J20" s="42">
        <f>J19</f>
        <v>0.15745293870222693</v>
      </c>
      <c r="K20" s="43"/>
      <c r="L20" s="43">
        <f>L19</f>
        <v>0.18224871984970875</v>
      </c>
      <c r="M20" s="48"/>
      <c r="N20" s="43">
        <f>N19</f>
        <v>0.24136115584219431</v>
      </c>
      <c r="O20" s="43">
        <f>O19</f>
        <v>0.30342921363430408</v>
      </c>
      <c r="P20" s="43">
        <f>P19</f>
        <v>0.36860067431601939</v>
      </c>
      <c r="Q20" s="43">
        <f>Q19</f>
        <v>0.43703070803182037</v>
      </c>
      <c r="R20" s="43">
        <f>R19</f>
        <v>0.50888224343341149</v>
      </c>
      <c r="T20" s="43">
        <f>T19</f>
        <v>0.96154691646343504</v>
      </c>
    </row>
    <row r="21" spans="1:20" x14ac:dyDescent="0.4">
      <c r="B21" s="11"/>
      <c r="C21" s="12"/>
      <c r="D21" s="12" t="s">
        <v>17</v>
      </c>
      <c r="E21" s="12"/>
      <c r="F21" s="12" t="s">
        <v>20</v>
      </c>
      <c r="G21" s="12"/>
      <c r="H21" s="12" t="s">
        <v>20</v>
      </c>
      <c r="I21" s="12"/>
      <c r="J21" s="12" t="s">
        <v>20</v>
      </c>
      <c r="K21" s="12"/>
      <c r="L21" s="12" t="s">
        <v>20</v>
      </c>
      <c r="M21" s="15"/>
      <c r="N21" s="18" t="s">
        <v>35</v>
      </c>
      <c r="O21" s="18"/>
      <c r="P21" s="18"/>
      <c r="Q21" s="9"/>
      <c r="R21" s="11"/>
      <c r="T21" s="18" t="s">
        <v>39</v>
      </c>
    </row>
    <row r="22" spans="1:20" x14ac:dyDescent="0.4">
      <c r="B22" s="22" t="s">
        <v>14</v>
      </c>
      <c r="C22" s="22"/>
      <c r="D22" s="35">
        <f>D5*C16</f>
        <v>-500000</v>
      </c>
      <c r="E22" s="22"/>
      <c r="F22" s="36">
        <f>E18*F6</f>
        <v>500000</v>
      </c>
      <c r="G22" s="17"/>
      <c r="H22" s="36">
        <f>G18*H6</f>
        <v>1481958</v>
      </c>
      <c r="I22" s="17"/>
      <c r="J22" s="36">
        <f>I18*J6</f>
        <v>2865521.05</v>
      </c>
      <c r="K22" s="17"/>
      <c r="L22" s="17">
        <f>K18*L6</f>
        <v>5038686.320000005</v>
      </c>
      <c r="M22" s="17"/>
      <c r="N22" s="17">
        <f>L18*N6</f>
        <v>8202233.9733750075</v>
      </c>
      <c r="O22" s="17">
        <f>N18*O6</f>
        <v>10862631.429918764</v>
      </c>
      <c r="P22" s="17">
        <f>O18*P6</f>
        <v>13656048.759289704</v>
      </c>
      <c r="Q22" s="17">
        <f>P18*Q6</f>
        <v>16589136.955129195</v>
      </c>
      <c r="R22" s="17">
        <f>Q18*R6</f>
        <v>19668879.560760655</v>
      </c>
      <c r="T22" s="17">
        <f>R18*T6</f>
        <v>22902609.296673689</v>
      </c>
    </row>
    <row r="23" spans="1:20" x14ac:dyDescent="0.4">
      <c r="B23" s="22" t="s">
        <v>15</v>
      </c>
      <c r="C23" s="22"/>
      <c r="D23" s="31">
        <f>C12-(C18-D22)/C17</f>
        <v>9500</v>
      </c>
      <c r="E23" s="22"/>
      <c r="F23" s="31">
        <f>E12-(E18-F22)/E17</f>
        <v>10738.082765845993</v>
      </c>
      <c r="G23" s="32"/>
      <c r="H23" s="31">
        <f>G12-(G18-H22)/G17</f>
        <v>11411.909387459224</v>
      </c>
      <c r="I23" s="32"/>
      <c r="J23" s="31">
        <f>I12-(I18-J22)/I17</f>
        <v>12014.307048766816</v>
      </c>
      <c r="K23" s="32"/>
      <c r="L23" s="32">
        <f>K12-(K18-L22)/K17</f>
        <v>12686.111199585159</v>
      </c>
      <c r="M23" s="32"/>
      <c r="N23" s="32">
        <f>L12-(L18-N22)/K17</f>
        <v>13415.207224792581</v>
      </c>
      <c r="O23" s="49">
        <f>N12-(N18-O22)/N17</f>
        <v>14028.343306042581</v>
      </c>
      <c r="P23" s="49">
        <f>O12-(O18-P22)/O17</f>
        <v>14672.136191355083</v>
      </c>
      <c r="Q23" s="49">
        <f>P12-(P18-Q22)/P17</f>
        <v>15348.118720933209</v>
      </c>
      <c r="R23" s="49">
        <f>Q12-(Q18-R22)/Q17</f>
        <v>16057.900376990239</v>
      </c>
      <c r="T23" s="32">
        <f>R12-(R18-T22)/Q17</f>
        <v>16803.171115850124</v>
      </c>
    </row>
    <row r="24" spans="1:20" x14ac:dyDescent="0.4">
      <c r="B24" s="22" t="s">
        <v>18</v>
      </c>
      <c r="C24" s="22"/>
      <c r="D24" s="30">
        <f>(D23-C12)/C12</f>
        <v>-0.05</v>
      </c>
      <c r="E24" s="22"/>
      <c r="F24" s="37">
        <f>(F23-E12)/E12</f>
        <v>-2.3810657650364275E-2</v>
      </c>
      <c r="G24" s="34"/>
      <c r="H24" s="30">
        <f>(H23-G12)/G12</f>
        <v>-3.0424011260898592E-2</v>
      </c>
      <c r="I24" s="33"/>
      <c r="J24" s="30">
        <f>(J23-I12)/I12</f>
        <v>-2.7850706091611801E-2</v>
      </c>
      <c r="K24" s="33"/>
      <c r="L24" s="33">
        <f>(L23-K12)/K12</f>
        <v>-2.2372402292221642E-2</v>
      </c>
      <c r="M24" s="33"/>
      <c r="N24" s="33">
        <f>(N23-L12)/L12</f>
        <v>-1.5415429662962693E-2</v>
      </c>
      <c r="O24" s="33">
        <f>(O23-N12)/N12</f>
        <v>-1.9443266345678771E-2</v>
      </c>
      <c r="P24" s="33">
        <f>(P23-O12)/O12</f>
        <v>-2.3279301281598812E-2</v>
      </c>
      <c r="Q24" s="33">
        <f>(Q23-P12)/P12</f>
        <v>-2.693266788723692E-2</v>
      </c>
      <c r="R24" s="33">
        <f>(R23-Q12)/Q12</f>
        <v>-3.0412064654511465E-2</v>
      </c>
      <c r="T24" s="33">
        <f>(T23-R12)/R12</f>
        <v>-3.3725775861439516E-2</v>
      </c>
    </row>
    <row r="25" spans="1:20" x14ac:dyDescent="0.4">
      <c r="B25" s="11" t="s">
        <v>19</v>
      </c>
      <c r="C25" s="11"/>
      <c r="D25" s="42">
        <f>D22/C16</f>
        <v>-0.05</v>
      </c>
      <c r="E25" s="44"/>
      <c r="F25" s="42">
        <f>F22/E16</f>
        <v>2.5001250062503127E-2</v>
      </c>
      <c r="G25" s="43"/>
      <c r="H25" s="42">
        <f>H22/G16</f>
        <v>4.9392837502291398E-2</v>
      </c>
      <c r="I25" s="43"/>
      <c r="J25" s="42">
        <f>J22/I16</f>
        <v>7.1635292468151174E-2</v>
      </c>
      <c r="K25" s="43"/>
      <c r="L25" s="43">
        <f>L22/K16</f>
        <v>0.10076092940930187</v>
      </c>
      <c r="M25" s="48"/>
      <c r="N25" s="43">
        <f>N22/K16</f>
        <v>0.16402384786473787</v>
      </c>
      <c r="O25" s="43">
        <f>O22/N16</f>
        <v>0.2172250402579749</v>
      </c>
      <c r="P25" s="43">
        <f>P22/O16</f>
        <v>0.27308629227087367</v>
      </c>
      <c r="Q25" s="43">
        <f>Q22/P16</f>
        <v>0.33174060688441748</v>
      </c>
      <c r="R25" s="43">
        <f>R22/Q16</f>
        <v>0.39332763722863834</v>
      </c>
      <c r="T25" s="43">
        <f>T22/Q16</f>
        <v>0.45799401909007031</v>
      </c>
    </row>
    <row r="26" spans="1:20" x14ac:dyDescent="0.4">
      <c r="B26" s="11"/>
      <c r="C26" s="12"/>
      <c r="D26" s="12" t="s">
        <v>22</v>
      </c>
      <c r="E26" s="12"/>
      <c r="F26" s="12" t="s">
        <v>23</v>
      </c>
      <c r="G26" s="12"/>
      <c r="H26" s="12" t="s">
        <v>24</v>
      </c>
      <c r="I26" s="12"/>
      <c r="J26" s="12" t="s">
        <v>24</v>
      </c>
      <c r="K26" s="12"/>
      <c r="L26" s="12" t="s">
        <v>24</v>
      </c>
      <c r="M26" s="15"/>
      <c r="N26" s="18" t="s">
        <v>33</v>
      </c>
      <c r="O26" s="18"/>
      <c r="P26" s="18"/>
      <c r="Q26" s="9"/>
      <c r="R26" s="11"/>
      <c r="T26" s="18" t="s">
        <v>40</v>
      </c>
    </row>
    <row r="27" spans="1:20" x14ac:dyDescent="0.4">
      <c r="B27" s="22" t="s">
        <v>26</v>
      </c>
      <c r="C27" s="22"/>
      <c r="D27" s="31">
        <f>C12*(1+D7)</f>
        <v>8500</v>
      </c>
      <c r="E27" s="22"/>
      <c r="F27" s="31">
        <f>E12*(1+F7)</f>
        <v>9350</v>
      </c>
      <c r="G27" s="32"/>
      <c r="H27" s="31">
        <f>G12*(1+H7)</f>
        <v>10004.5</v>
      </c>
      <c r="I27" s="32"/>
      <c r="J27" s="31">
        <f>I12*(1+J7)</f>
        <v>10504.725</v>
      </c>
      <c r="K27" s="32"/>
      <c r="L27" s="32">
        <f>K12*(1+L7)</f>
        <v>11029.96125</v>
      </c>
      <c r="M27" s="32"/>
      <c r="N27" s="32">
        <f>L12*(1+N7)</f>
        <v>10900.197000000002</v>
      </c>
      <c r="O27" s="32">
        <f>N12*(1+O7)</f>
        <v>11445.206850000002</v>
      </c>
      <c r="P27" s="32">
        <f>O12*(1+P7)</f>
        <v>12017.467192500004</v>
      </c>
      <c r="Q27" s="32">
        <f>P12*(1+Q7)</f>
        <v>12618.340552125004</v>
      </c>
      <c r="R27" s="32">
        <f>Q12*(1+R7)</f>
        <v>13249.257579731255</v>
      </c>
      <c r="T27" s="32" t="s">
        <v>38</v>
      </c>
    </row>
    <row r="28" spans="1:20" x14ac:dyDescent="0.4">
      <c r="B28" s="22" t="s">
        <v>27</v>
      </c>
      <c r="C28" s="22"/>
      <c r="D28" s="31">
        <f>D27*C17-C16</f>
        <v>-1500000</v>
      </c>
      <c r="E28" s="32"/>
      <c r="F28" s="31">
        <f>F27*E17-E16</f>
        <v>-2149850</v>
      </c>
      <c r="G28" s="41"/>
      <c r="H28" s="31">
        <f>H27*G17-G16</f>
        <v>-2401084.5</v>
      </c>
      <c r="I28" s="32"/>
      <c r="J28" s="31">
        <f>J27*I17-I16</f>
        <v>-2520667.6999999955</v>
      </c>
      <c r="K28" s="32"/>
      <c r="L28" s="32">
        <f>L27*K17-K16</f>
        <v>-2147348.3112499937</v>
      </c>
      <c r="M28" s="32"/>
      <c r="N28" s="32">
        <f>N27*K17-K16</f>
        <v>-2710395.3919999897</v>
      </c>
      <c r="O28" s="32">
        <f>O27*N17-N16</f>
        <v>-345597.65284998715</v>
      </c>
      <c r="P28" s="32">
        <f>P27*O17-O16</f>
        <v>2137439.9732575193</v>
      </c>
      <c r="Q28" s="32">
        <f>Q27*P17-P16</f>
        <v>4744629.4806704</v>
      </c>
      <c r="R28" s="32">
        <f>R27*Q17-Q16</f>
        <v>7482178.4634539187</v>
      </c>
      <c r="T28" s="32"/>
    </row>
    <row r="29" spans="1:20" x14ac:dyDescent="0.4">
      <c r="B29" s="11" t="s">
        <v>21</v>
      </c>
      <c r="C29" s="11"/>
      <c r="D29" s="42">
        <f>D28/C16</f>
        <v>-0.15</v>
      </c>
      <c r="E29" s="44"/>
      <c r="F29" s="42">
        <f>F28/E16</f>
        <v>-0.10749787489374468</v>
      </c>
      <c r="G29" s="43"/>
      <c r="H29" s="42">
        <f>H28/G16</f>
        <v>-8.0026813538420519E-2</v>
      </c>
      <c r="I29" s="43"/>
      <c r="J29" s="42">
        <f>J28/I16</f>
        <v>-6.3014287717244877E-2</v>
      </c>
      <c r="K29" s="43"/>
      <c r="L29" s="43">
        <f>L28/K16</f>
        <v>-4.2941512502616748E-2</v>
      </c>
      <c r="M29" s="48"/>
      <c r="N29" s="43">
        <f>N28/K16</f>
        <v>-5.4201024120232942E-2</v>
      </c>
      <c r="O29" s="43">
        <f>O28/N16</f>
        <v>-6.911075326244547E-3</v>
      </c>
      <c r="P29" s="43">
        <f>P28/O16</f>
        <v>4.2743370907443345E-2</v>
      </c>
      <c r="Q29" s="43">
        <f>Q28/P16</f>
        <v>9.4880539452815604E-2</v>
      </c>
      <c r="R29" s="43">
        <f>R28/Q16</f>
        <v>0.14962456642545638</v>
      </c>
      <c r="T29" s="43">
        <f>T7</f>
        <v>-1</v>
      </c>
    </row>
    <row r="30" spans="1:20" s="51" customFormat="1" x14ac:dyDescent="0.4">
      <c r="A30" s="51" t="s">
        <v>41</v>
      </c>
    </row>
    <row r="31" spans="1:20" s="52" customFormat="1" x14ac:dyDescent="0.4">
      <c r="B31" s="52" t="s">
        <v>44</v>
      </c>
      <c r="C31" s="53">
        <f>D20</f>
        <v>0.1</v>
      </c>
      <c r="D31" s="53">
        <f>F20</f>
        <v>0.12350267513375669</v>
      </c>
      <c r="E31" s="53">
        <f>H20</f>
        <v>0.13643746562900994</v>
      </c>
      <c r="F31" s="53">
        <f>J20</f>
        <v>0.15745293870222693</v>
      </c>
      <c r="G31" s="53">
        <f>L20</f>
        <v>0.18224871984970875</v>
      </c>
      <c r="H31" s="53">
        <f>N20</f>
        <v>0.24136115584219431</v>
      </c>
      <c r="I31" s="53">
        <f t="shared" ref="I31:L31" si="1">O20</f>
        <v>0.30342921363430408</v>
      </c>
      <c r="J31" s="53">
        <f t="shared" si="1"/>
        <v>0.36860067431601939</v>
      </c>
      <c r="K31" s="53">
        <f t="shared" si="1"/>
        <v>0.43703070803182037</v>
      </c>
      <c r="L31" s="53">
        <f t="shared" si="1"/>
        <v>0.50888224343341149</v>
      </c>
      <c r="M31" s="53">
        <f>T20</f>
        <v>0.96154691646343504</v>
      </c>
    </row>
    <row r="32" spans="1:20" s="52" customFormat="1" x14ac:dyDescent="0.4">
      <c r="B32" s="52" t="s">
        <v>42</v>
      </c>
      <c r="C32" s="53">
        <f>D25</f>
        <v>-0.05</v>
      </c>
      <c r="D32" s="53">
        <f>F25</f>
        <v>2.5001250062503127E-2</v>
      </c>
      <c r="E32" s="53">
        <f>H25</f>
        <v>4.9392837502291398E-2</v>
      </c>
      <c r="F32" s="53">
        <f>J25</f>
        <v>7.1635292468151174E-2</v>
      </c>
      <c r="G32" s="53">
        <f>L25</f>
        <v>0.10076092940930187</v>
      </c>
      <c r="H32" s="53">
        <f>N25</f>
        <v>0.16402384786473787</v>
      </c>
      <c r="I32" s="53">
        <f t="shared" ref="I32:L32" si="2">O25</f>
        <v>0.2172250402579749</v>
      </c>
      <c r="J32" s="53">
        <f t="shared" si="2"/>
        <v>0.27308629227087367</v>
      </c>
      <c r="K32" s="53">
        <f t="shared" si="2"/>
        <v>0.33174060688441748</v>
      </c>
      <c r="L32" s="53">
        <f t="shared" si="2"/>
        <v>0.39332763722863834</v>
      </c>
      <c r="M32" s="53">
        <f>T25</f>
        <v>0.45799401909007031</v>
      </c>
    </row>
    <row r="33" spans="2:13" s="52" customFormat="1" x14ac:dyDescent="0.4">
      <c r="B33" s="52" t="s">
        <v>43</v>
      </c>
      <c r="C33" s="53">
        <f>D29</f>
        <v>-0.15</v>
      </c>
      <c r="D33" s="53">
        <f>F29</f>
        <v>-0.10749787489374468</v>
      </c>
      <c r="E33" s="53">
        <f>H29</f>
        <v>-8.0026813538420519E-2</v>
      </c>
      <c r="F33" s="53">
        <f>J29</f>
        <v>-6.3014287717244877E-2</v>
      </c>
      <c r="G33" s="53">
        <f>L29</f>
        <v>-4.2941512502616748E-2</v>
      </c>
      <c r="H33" s="53">
        <f>N29</f>
        <v>-5.4201024120232942E-2</v>
      </c>
      <c r="I33" s="53">
        <f t="shared" ref="I33:L33" si="3">O29</f>
        <v>-6.911075326244547E-3</v>
      </c>
      <c r="J33" s="53">
        <f t="shared" si="3"/>
        <v>4.2743370907443345E-2</v>
      </c>
      <c r="K33" s="53">
        <f t="shared" si="3"/>
        <v>9.4880539452815604E-2</v>
      </c>
      <c r="L33" s="53">
        <f t="shared" si="3"/>
        <v>0.14962456642545638</v>
      </c>
      <c r="M33" s="53">
        <f>T29</f>
        <v>-1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calc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2020-06-23T13:02:28Z</dcterms:created>
  <dcterms:modified xsi:type="dcterms:W3CDTF">2020-06-24T06:52:21Z</dcterms:modified>
</cp:coreProperties>
</file>