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Class\AdvanceExcel\"/>
    </mc:Choice>
  </mc:AlternateContent>
  <xr:revisionPtr revIDLastSave="0" documentId="13_ncr:1_{49129C3D-BAAC-471C-B25E-0053301D3DEC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General" sheetId="18" r:id="rId1"/>
    <sheet name="Names- condition Formating" sheetId="19" r:id="rId2"/>
    <sheet name="Text_Function" sheetId="2" r:id="rId3"/>
    <sheet name="Cond_Form" sheetId="3" r:id="rId4"/>
    <sheet name="Cond_Adv" sheetId="28" r:id="rId5"/>
    <sheet name="Cond_Weekday" sheetId="5" r:id="rId6"/>
    <sheet name="sparklines" sheetId="26" r:id="rId7"/>
    <sheet name="Vlookup_Exact" sheetId="8" r:id="rId8"/>
    <sheet name="Vlookup Approx." sheetId="31" r:id="rId9"/>
    <sheet name="MATCH Function" sheetId="29" r:id="rId10"/>
    <sheet name="INDEX Function" sheetId="22" r:id="rId11"/>
    <sheet name="Vlookup Exercise" sheetId="25" r:id="rId12"/>
    <sheet name="Hlookup" sheetId="11" r:id="rId13"/>
    <sheet name="Xlookup1" sheetId="30" r:id="rId14"/>
  </sheets>
  <definedNames>
    <definedName name="_xlnm._FilterDatabase" localSheetId="4" hidden="1">Cond_Adv!$C$3:$G$71</definedName>
    <definedName name="_xlnm._FilterDatabase" localSheetId="5" hidden="1">Cond_Weekday!$D$1:$E$109</definedName>
    <definedName name="Anita">'Names- condition Formating'!$K$19:$N$19</definedName>
    <definedName name="Aryan">'Names- condition Formating'!$K$22:$N$22</definedName>
    <definedName name="Computer">'Names- condition Formating'!$N$19:$N$25</definedName>
    <definedName name="dinesh">'Names- condition Formating'!$K$23:$N$23</definedName>
    <definedName name="Eng">'Names- condition Formating'!$M$19:$M$25</definedName>
    <definedName name="Exchange_Rate">'Names- condition Formating'!$E$4</definedName>
    <definedName name="Math">'Names- condition Formating'!$K$19:$K$25</definedName>
    <definedName name="Ram_Kr">'Names- condition Formating'!$K$25:$N$25</definedName>
    <definedName name="Sanjay">'Names- condition Formating'!$K$24:$N$24</definedName>
    <definedName name="science">'Names- condition Formating'!$L$19:$L$25</definedName>
    <definedName name="Shyam">'Names- condition Formating'!$K$21:$N$21</definedName>
    <definedName name="Student_roll_No">'Names- condition Formating'!$K$19:$N$25</definedName>
    <definedName name="Sunita">'Names- condition Formating'!$K$20:$N$20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30" l="1"/>
  <c r="G20" i="30"/>
  <c r="G21" i="30"/>
  <c r="G22" i="30"/>
  <c r="G23" i="30"/>
  <c r="G24" i="30"/>
  <c r="G25" i="30"/>
  <c r="G26" i="30"/>
  <c r="G27" i="30"/>
  <c r="G18" i="30"/>
  <c r="G20" i="22" a="1"/>
  <c r="G20" i="22" s="1"/>
  <c r="H4" i="29"/>
  <c r="C17" i="22" a="1"/>
  <c r="C17" i="22" s="1"/>
  <c r="C16" i="22" a="1"/>
  <c r="C16" i="22" s="1"/>
  <c r="C15" i="22" a="1"/>
  <c r="C15" i="22" s="1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5" i="18"/>
  <c r="V6" i="18"/>
  <c r="V7" i="18"/>
  <c r="V8" i="18"/>
  <c r="V9" i="18"/>
  <c r="V10" i="18"/>
  <c r="V11" i="18"/>
  <c r="V12" i="18"/>
  <c r="V13" i="18"/>
  <c r="V14" i="18"/>
  <c r="V15" i="18"/>
  <c r="V16" i="18"/>
  <c r="V17" i="18"/>
  <c r="V18" i="18"/>
  <c r="V19" i="18"/>
  <c r="V20" i="18"/>
  <c r="V21" i="18"/>
  <c r="V22" i="18"/>
  <c r="V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5" i="18"/>
  <c r="S6" i="18"/>
  <c r="S7" i="18"/>
  <c r="S8" i="18"/>
  <c r="S9" i="18"/>
  <c r="S10" i="18"/>
  <c r="S11" i="18"/>
  <c r="S12" i="18"/>
  <c r="S13" i="18"/>
  <c r="S14" i="18"/>
  <c r="S15" i="18"/>
  <c r="S16" i="18"/>
  <c r="S17" i="18"/>
  <c r="S18" i="18"/>
  <c r="S19" i="18"/>
  <c r="S20" i="18"/>
  <c r="S21" i="18"/>
  <c r="S22" i="18"/>
  <c r="S5" i="18"/>
  <c r="H21" i="18"/>
  <c r="J27" i="19"/>
  <c r="L14" i="19"/>
  <c r="E8" i="19"/>
  <c r="E7" i="19"/>
  <c r="E6" i="19"/>
  <c r="D2" i="2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E10" i="3"/>
  <c r="E9" i="3"/>
  <c r="E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<sst xmlns="http://schemas.openxmlformats.org/spreadsheetml/2006/main" count="503" uniqueCount="279">
  <si>
    <t>Mobile</t>
  </si>
  <si>
    <t>EMP F NAME</t>
  </si>
  <si>
    <t>EMP L NAME</t>
  </si>
  <si>
    <t>EMP M NAME</t>
  </si>
  <si>
    <t>Concatenate</t>
  </si>
  <si>
    <t>&amp;</t>
  </si>
  <si>
    <t>Mail Id</t>
  </si>
  <si>
    <t>LALIT</t>
  </si>
  <si>
    <t>ASHOK</t>
  </si>
  <si>
    <t>SHAH</t>
  </si>
  <si>
    <t>SWAPNIL</t>
  </si>
  <si>
    <t>MOULIK</t>
  </si>
  <si>
    <t>DESHMUKH</t>
  </si>
  <si>
    <t>SWATI</t>
  </si>
  <si>
    <t>VIPUL</t>
  </si>
  <si>
    <t>RATGI</t>
  </si>
  <si>
    <t>SAPANA</t>
  </si>
  <si>
    <t>PRITAK</t>
  </si>
  <si>
    <t>TAWARI</t>
  </si>
  <si>
    <t>BHAVANA</t>
  </si>
  <si>
    <t>PREEM</t>
  </si>
  <si>
    <t>BHANDAEI</t>
  </si>
  <si>
    <t>KARTIK</t>
  </si>
  <si>
    <t>PRAFUL</t>
  </si>
  <si>
    <t>SHINDE</t>
  </si>
  <si>
    <t>RAJ</t>
  </si>
  <si>
    <t>PAWAN</t>
  </si>
  <si>
    <t>SHEGOKAR</t>
  </si>
  <si>
    <t>TAMANA</t>
  </si>
  <si>
    <t>SUMIT</t>
  </si>
  <si>
    <t>INGLE</t>
  </si>
  <si>
    <t>AARMAN</t>
  </si>
  <si>
    <t>SURESH</t>
  </si>
  <si>
    <t>KHAN</t>
  </si>
  <si>
    <t>ASHISH</t>
  </si>
  <si>
    <t>MUKESH</t>
  </si>
  <si>
    <t>SHARMA</t>
  </si>
  <si>
    <t>EmpCode</t>
  </si>
  <si>
    <t>Fname</t>
  </si>
  <si>
    <t>Lname</t>
  </si>
  <si>
    <t>Mname</t>
  </si>
  <si>
    <t>Dob</t>
  </si>
  <si>
    <t>Address</t>
  </si>
  <si>
    <t>Ph No</t>
  </si>
  <si>
    <t>Dept No</t>
  </si>
  <si>
    <t>Dept Name</t>
  </si>
  <si>
    <t>Basic Sal</t>
  </si>
  <si>
    <t>Gender</t>
  </si>
  <si>
    <t>EMP101</t>
  </si>
  <si>
    <t>PUNE</t>
  </si>
  <si>
    <t>HR</t>
  </si>
  <si>
    <t>male</t>
  </si>
  <si>
    <t>EMP102</t>
  </si>
  <si>
    <t>ANIL</t>
  </si>
  <si>
    <t>MUMBAI</t>
  </si>
  <si>
    <t>MARKETING</t>
  </si>
  <si>
    <t>EMP103</t>
  </si>
  <si>
    <t>female</t>
  </si>
  <si>
    <t>EMP104</t>
  </si>
  <si>
    <t>PRODUCTION</t>
  </si>
  <si>
    <t>EMP105</t>
  </si>
  <si>
    <t>BANGALORE</t>
  </si>
  <si>
    <t>EMP106</t>
  </si>
  <si>
    <t>FINANCE</t>
  </si>
  <si>
    <t>EMP108</t>
  </si>
  <si>
    <t>ADMIN</t>
  </si>
  <si>
    <t>EMP109</t>
  </si>
  <si>
    <t>EMP110</t>
  </si>
  <si>
    <t>Inv_no</t>
  </si>
  <si>
    <t>Dates</t>
  </si>
  <si>
    <t>Sales Order Number</t>
  </si>
  <si>
    <t>Item Number</t>
  </si>
  <si>
    <t>Quantity</t>
  </si>
  <si>
    <t>Product Name</t>
  </si>
  <si>
    <t>Category</t>
  </si>
  <si>
    <t>Subcategory</t>
  </si>
  <si>
    <t>Price</t>
  </si>
  <si>
    <t>Total</t>
  </si>
  <si>
    <t>Prod_Id</t>
  </si>
  <si>
    <t>Unit</t>
  </si>
  <si>
    <t>Ord/01-14/0001</t>
  </si>
  <si>
    <t>El-02</t>
  </si>
  <si>
    <t>El-01</t>
  </si>
  <si>
    <t>Banknote counter</t>
  </si>
  <si>
    <t>Electronic</t>
  </si>
  <si>
    <t>Accessories</t>
  </si>
  <si>
    <t>No.</t>
  </si>
  <si>
    <t>Ord/01-14/0002</t>
  </si>
  <si>
    <t>Te-08</t>
  </si>
  <si>
    <t>Fu-01</t>
  </si>
  <si>
    <t>wing chair</t>
  </si>
  <si>
    <t>Furniture</t>
  </si>
  <si>
    <t>Chair</t>
  </si>
  <si>
    <t>Ord/01-14/0003</t>
  </si>
  <si>
    <t>Fu-03</t>
  </si>
  <si>
    <t>Fu-02</t>
  </si>
  <si>
    <t>confidante</t>
  </si>
  <si>
    <t>Ord/01-14/0004</t>
  </si>
  <si>
    <t>Fu-04</t>
  </si>
  <si>
    <t>Te-01</t>
  </si>
  <si>
    <t>Apple iPhone 4s</t>
  </si>
  <si>
    <t>Technology</t>
  </si>
  <si>
    <t>Iphone</t>
  </si>
  <si>
    <t>Ord/01-14/0005</t>
  </si>
  <si>
    <t>Fu-06</t>
  </si>
  <si>
    <t>Carver chair</t>
  </si>
  <si>
    <t>Ord/01-14/0006</t>
  </si>
  <si>
    <t>Te-02</t>
  </si>
  <si>
    <t>Apple iPhone 3G</t>
  </si>
  <si>
    <t>Ord/01-14/0007</t>
  </si>
  <si>
    <t>Te-10</t>
  </si>
  <si>
    <t>Te-03</t>
  </si>
  <si>
    <t>Apple Watch Series 1 Aluminum 38mm</t>
  </si>
  <si>
    <t>SmartWatch</t>
  </si>
  <si>
    <t>Ord/01-14/0008</t>
  </si>
  <si>
    <t>Te-04</t>
  </si>
  <si>
    <t>Apple iPhone 5</t>
  </si>
  <si>
    <t>Ord/01-14/0010</t>
  </si>
  <si>
    <t>Te-05</t>
  </si>
  <si>
    <t>Of-01</t>
  </si>
  <si>
    <t>Calculator</t>
  </si>
  <si>
    <t>Office Supplies</t>
  </si>
  <si>
    <t>Ord/01-14/0011</t>
  </si>
  <si>
    <t>Te-09</t>
  </si>
  <si>
    <t>Morris chair</t>
  </si>
  <si>
    <t>Ord/01-14/0012</t>
  </si>
  <si>
    <t>Fu-05</t>
  </si>
  <si>
    <t>Router</t>
  </si>
  <si>
    <t>Gadgets</t>
  </si>
  <si>
    <t>Ord/01-14/0013</t>
  </si>
  <si>
    <t>Electronic Clock</t>
  </si>
  <si>
    <t>Ord/01-14/0014</t>
  </si>
  <si>
    <t>Te-06</t>
  </si>
  <si>
    <t>Samsung Galaxy Note II CDMA</t>
  </si>
  <si>
    <t>Ord/01-14/0015</t>
  </si>
  <si>
    <t>Te-07</t>
  </si>
  <si>
    <t>Apple iPad mini Wi-Fi + Cellular</t>
  </si>
  <si>
    <t>Ipad</t>
  </si>
  <si>
    <t>Ord/01-14/0016</t>
  </si>
  <si>
    <t>wainscot chair</t>
  </si>
  <si>
    <t>Ord/01-14/0017</t>
  </si>
  <si>
    <t>Windsor chair</t>
  </si>
  <si>
    <t>Ord/01-14/0018</t>
  </si>
  <si>
    <t>Of-02</t>
  </si>
  <si>
    <t>Envelope</t>
  </si>
  <si>
    <t>General</t>
  </si>
  <si>
    <t>Ord/01-14/0019</t>
  </si>
  <si>
    <t>Computer</t>
  </si>
  <si>
    <t>Ord/01-14/0020</t>
  </si>
  <si>
    <t>Apple iPad 4 Wi-Fi</t>
  </si>
  <si>
    <t>Ord/01-14/0021</t>
  </si>
  <si>
    <t>Samsung Galaxy Note5</t>
  </si>
  <si>
    <t>Ord/01-14/0022</t>
  </si>
  <si>
    <t>El-03</t>
  </si>
  <si>
    <t>Chandelier</t>
  </si>
  <si>
    <t>ID</t>
  </si>
  <si>
    <t>Product</t>
  </si>
  <si>
    <t>write a function and get the product name</t>
  </si>
  <si>
    <t>Brand</t>
  </si>
  <si>
    <t>Marauder</t>
  </si>
  <si>
    <t>Ollivander</t>
  </si>
  <si>
    <t>Quidditch</t>
  </si>
  <si>
    <t>Arthurs</t>
  </si>
  <si>
    <t>Map</t>
  </si>
  <si>
    <t>Wand</t>
  </si>
  <si>
    <t>Golden Snitch</t>
  </si>
  <si>
    <t>Ford Anglia</t>
  </si>
  <si>
    <t>High light cell, salary above 30000</t>
  </si>
  <si>
    <t>High light cell, salary below 25000</t>
  </si>
  <si>
    <t>DOB  eariler to 1-jan-85</t>
  </si>
  <si>
    <t>Pune Employee</t>
  </si>
  <si>
    <t>clear defined rules</t>
  </si>
  <si>
    <t>same DoB , duplicate option</t>
  </si>
  <si>
    <t>Quick Analysis = CTRL + Q</t>
  </si>
  <si>
    <t>High First Name getting salary above 35000- Use formula conditional formating</t>
  </si>
  <si>
    <t xml:space="preserve">Above and Below Average </t>
  </si>
  <si>
    <t>Manage Rules - To see all the applied rules on a sheet</t>
  </si>
  <si>
    <t>Relative</t>
  </si>
  <si>
    <t>Student roll No</t>
  </si>
  <si>
    <t>Math</t>
  </si>
  <si>
    <t>science</t>
  </si>
  <si>
    <t>Eng</t>
  </si>
  <si>
    <t>%</t>
  </si>
  <si>
    <t>Absolute</t>
  </si>
  <si>
    <t>Anita</t>
  </si>
  <si>
    <t>Mixed</t>
  </si>
  <si>
    <t>Sunita</t>
  </si>
  <si>
    <t>Shyam</t>
  </si>
  <si>
    <t>Show Formula</t>
  </si>
  <si>
    <t>ctrl + '</t>
  </si>
  <si>
    <t>Aryan</t>
  </si>
  <si>
    <t>dinesh</t>
  </si>
  <si>
    <t>Sanjay</t>
  </si>
  <si>
    <t>Ram Kr</t>
  </si>
  <si>
    <t>Exchange Rate</t>
  </si>
  <si>
    <t>Generate series</t>
  </si>
  <si>
    <t>Weekdayname'</t>
  </si>
  <si>
    <t>monthname</t>
  </si>
  <si>
    <t>date</t>
  </si>
  <si>
    <t>date add</t>
  </si>
  <si>
    <t>Date general functions</t>
  </si>
  <si>
    <t>Unit price</t>
  </si>
  <si>
    <t>Sold Quatity</t>
  </si>
  <si>
    <t>Total Price</t>
  </si>
  <si>
    <t>Planet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</si>
  <si>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</si>
  <si>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</si>
  <si>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</si>
  <si>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</si>
  <si>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</si>
  <si>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</si>
  <si>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</si>
  <si>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</si>
  <si>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</si>
  <si>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Diameter(KM)</t>
  </si>
  <si>
    <t>Satellite</t>
  </si>
  <si>
    <t>Name</t>
  </si>
  <si>
    <t>Diameter</t>
  </si>
  <si>
    <t>Satellites</t>
  </si>
  <si>
    <t>Enter No.</t>
  </si>
  <si>
    <t>Kartik</t>
  </si>
  <si>
    <t>Dinesh</t>
  </si>
  <si>
    <t>Anuskha</t>
  </si>
  <si>
    <t>Puja</t>
  </si>
  <si>
    <r>
      <t>1</t>
    </r>
    <r>
      <rPr>
        <vertAlign val="superscript"/>
        <sz val="14"/>
        <color theme="1"/>
        <rFont val="Calibri"/>
        <family val="2"/>
        <scheme val="minor"/>
      </rPr>
      <t>st</t>
    </r>
    <r>
      <rPr>
        <sz val="14"/>
        <color theme="1"/>
        <rFont val="Calibri"/>
        <family val="2"/>
        <scheme val="minor"/>
      </rPr>
      <t xml:space="preserve"> Year</t>
    </r>
  </si>
  <si>
    <r>
      <t>2</t>
    </r>
    <r>
      <rPr>
        <vertAlign val="superscript"/>
        <sz val="14"/>
        <color theme="1"/>
        <rFont val="Calibri"/>
        <family val="2"/>
        <scheme val="minor"/>
      </rPr>
      <t>nd</t>
    </r>
    <r>
      <rPr>
        <sz val="14"/>
        <color theme="1"/>
        <rFont val="Calibri"/>
        <family val="2"/>
        <scheme val="minor"/>
      </rPr>
      <t xml:space="preserve"> Year</t>
    </r>
  </si>
  <si>
    <r>
      <t>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Year</t>
    </r>
  </si>
  <si>
    <r>
      <t>4</t>
    </r>
    <r>
      <rPr>
        <vertAlign val="superscript"/>
        <sz val="14"/>
        <color theme="1"/>
        <rFont val="Calibri"/>
        <family val="2"/>
        <scheme val="minor"/>
      </rPr>
      <t>th</t>
    </r>
    <r>
      <rPr>
        <sz val="14"/>
        <color theme="1"/>
        <rFont val="Calibri"/>
        <family val="2"/>
        <scheme val="minor"/>
      </rPr>
      <t xml:space="preserve"> Year</t>
    </r>
  </si>
  <si>
    <t>Yearly percentage of students</t>
  </si>
  <si>
    <t>Choose Name</t>
  </si>
  <si>
    <t>Choose Year</t>
  </si>
  <si>
    <t>% obtained</t>
  </si>
  <si>
    <t>Month</t>
  </si>
  <si>
    <t>Total Sale</t>
  </si>
  <si>
    <t>Total Qty</t>
  </si>
  <si>
    <t># orders</t>
  </si>
  <si>
    <t>Total Quantity</t>
  </si>
  <si>
    <t>Profit</t>
  </si>
  <si>
    <t>Line</t>
  </si>
  <si>
    <t>Column</t>
  </si>
  <si>
    <t>Win/Loss</t>
  </si>
  <si>
    <t>Year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</si>
  <si>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</si>
  <si>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</si>
  <si>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</si>
  <si>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</si>
  <si>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</si>
  <si>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</si>
  <si>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</si>
  <si>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</si>
  <si>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</si>
  <si>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</si>
  <si>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</si>
  <si>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</si>
  <si>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</si>
  <si>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</si>
  <si>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</si>
  <si>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</si>
  <si>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Order Counts</t>
  </si>
  <si>
    <t>MIN Order Count</t>
  </si>
  <si>
    <t>MAN Order Count</t>
  </si>
  <si>
    <t>Particular Month</t>
  </si>
  <si>
    <t>Particular weekday</t>
  </si>
  <si>
    <t>Current Month</t>
  </si>
  <si>
    <t>Current  weekday</t>
  </si>
  <si>
    <t>MATCH</t>
  </si>
  <si>
    <t>Enter Year</t>
  </si>
  <si>
    <t>use Xlookup</t>
  </si>
  <si>
    <t>3rd Year</t>
  </si>
  <si>
    <t>Up Side</t>
  </si>
  <si>
    <t>Down Side</t>
  </si>
  <si>
    <t>Sale Amount</t>
  </si>
  <si>
    <t>Commission</t>
  </si>
  <si>
    <t>Sale Achieved</t>
  </si>
  <si>
    <t xml:space="preserve"> % Commission</t>
  </si>
  <si>
    <t>Commission Amount</t>
  </si>
  <si>
    <t>Product Category</t>
  </si>
  <si>
    <t>Exect Match</t>
  </si>
  <si>
    <t>Approx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</si>
</sst>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2" borderId="1">
      <alignment horizontal="center"/>
    </xf>
    <xf numFmtId="0" fontId="4" fillId="3" borderId="1"/>
    <xf numFmtId="0" fontId="1" fillId="0" borderId="1"/>
    <xf numFmtId="0" fontId="1" fillId="0" borderId="1"/>
    <xf numFmtId="0" fontId="2" fillId="0" borderId="2" applyNumberFormat="0" applyFill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3" fillId="2" borderId="1" xfId="1">
      <alignment horizontal="center"/>
    </xf>
    <xf numFmtId="0" fontId="0" fillId="0" borderId="1" xfId="0" applyBorder="1"/>
    <xf numFmtId="14" fontId="0" fillId="0" borderId="0" xfId="0" applyNumberFormat="1"/>
    <xf numFmtId="0" fontId="5" fillId="2" borderId="1" xfId="2" applyFont="1" applyFill="1"/>
    <xf numFmtId="0" fontId="5" fillId="2" borderId="1" xfId="2" applyFont="1" applyFill="1" applyAlignment="1">
      <alignment horizontal="center"/>
    </xf>
    <xf numFmtId="0" fontId="1" fillId="0" borderId="1" xfId="3"/>
    <xf numFmtId="0" fontId="0" fillId="0" borderId="1" xfId="3" applyFont="1"/>
    <xf numFmtId="0" fontId="1" fillId="0" borderId="1" xfId="4"/>
    <xf numFmtId="15" fontId="1" fillId="0" borderId="1" xfId="4" applyNumberFormat="1"/>
    <xf numFmtId="15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4" fontId="3" fillId="2" borderId="1" xfId="1" applyNumberFormat="1">
      <alignment horizontal="center"/>
    </xf>
    <xf numFmtId="14" fontId="1" fillId="0" borderId="1" xfId="4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1" xfId="0" applyFill="1" applyBorder="1"/>
    <xf numFmtId="14" fontId="0" fillId="8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9" borderId="1" xfId="0" applyFill="1" applyBorder="1"/>
    <xf numFmtId="0" fontId="4" fillId="9" borderId="1" xfId="0" applyFont="1" applyFill="1" applyBorder="1"/>
    <xf numFmtId="0" fontId="4" fillId="9" borderId="1" xfId="0" applyFont="1" applyFill="1" applyBorder="1" applyAlignment="1">
      <alignment horizontal="center"/>
    </xf>
    <xf numFmtId="9" fontId="0" fillId="9" borderId="1" xfId="6" applyFont="1" applyFill="1" applyBorder="1" applyAlignment="1">
      <alignment horizontal="center"/>
    </xf>
    <xf numFmtId="0" fontId="0" fillId="10" borderId="0" xfId="0" applyFill="1"/>
    <xf numFmtId="9" fontId="0" fillId="10" borderId="0" xfId="6" applyFon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11" borderId="1" xfId="0" applyFont="1" applyFill="1" applyBorder="1"/>
    <xf numFmtId="0" fontId="11" fillId="11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0" fillId="11" borderId="0" xfId="0" applyFill="1"/>
    <xf numFmtId="9" fontId="0" fillId="0" borderId="0" xfId="6" applyFont="1"/>
    <xf numFmtId="0" fontId="0" fillId="5" borderId="0" xfId="0" applyFill="1"/>
    <xf numFmtId="0" fontId="0" fillId="5" borderId="0" xfId="0" applyFill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0" fontId="7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0" fillId="10" borderId="0" xfId="0" applyFill="1" applyAlignment="1">
      <alignment horizontal="left"/>
    </xf>
    <xf numFmtId="0" fontId="6" fillId="0" borderId="0" xfId="0" applyFont="1"/>
  </cellXfs>
  <cellStyles count="7">
    <cellStyle name="DataMba" xfId="3" xr:uid="{00000000-0005-0000-0000-000001000000}"/>
    <cellStyle name="Heading 1 2" xfId="5" xr:uid="{00000000-0005-0000-0000-000002000000}"/>
    <cellStyle name="HeadMba" xfId="2" xr:uid="{00000000-0005-0000-0000-000003000000}"/>
    <cellStyle name="Normal" xfId="0" builtinId="0"/>
    <cellStyle name="Percent" xfId="6" builtinId="5"/>
    <cellStyle name="Training Data" xfId="4" xr:uid="{00000000-0005-0000-0000-000005000000}"/>
    <cellStyle name="Workshop" xfId="1" xr:uid="{00000000-0005-0000-0000-000006000000}"/>
  </cellStyles>
  <dxfs count="3"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F59C-A393-425E-9DB3-919350CF02BF}">
  <dimension ref="B3:W22"/>
  <sheetViews>
    <sheetView topLeftCell="B1" zoomScale="90" zoomScaleNormal="90" workbookViewId="0">
      <selection activeCell="M23" sqref="M23"/>
    </sheetView>
  </sheetViews>
  <sheetFormatPr defaultRowHeight="14.4" x14ac:dyDescent="0.3"/>
  <cols>
    <col min="2" max="2" width="12.5546875" bestFit="1" customWidth="1"/>
    <col min="3" max="4" width="12.5546875" customWidth="1"/>
    <col min="6" max="6" width="6.5546875" customWidth="1"/>
    <col min="18" max="18" width="11.21875" bestFit="1" customWidth="1"/>
  </cols>
  <sheetData>
    <row r="3" spans="2:23" ht="21" x14ac:dyDescent="0.4">
      <c r="B3" t="s">
        <v>195</v>
      </c>
      <c r="E3" s="42" t="s">
        <v>178</v>
      </c>
      <c r="F3" s="42"/>
      <c r="G3" s="15" t="s">
        <v>179</v>
      </c>
      <c r="H3" s="15" t="s">
        <v>180</v>
      </c>
      <c r="I3" s="15" t="s">
        <v>181</v>
      </c>
      <c r="J3" s="15" t="s">
        <v>147</v>
      </c>
      <c r="K3" s="15" t="s">
        <v>77</v>
      </c>
      <c r="L3" s="15" t="s">
        <v>182</v>
      </c>
      <c r="M3" s="15"/>
      <c r="N3" s="15"/>
      <c r="O3" s="15"/>
      <c r="P3" s="15"/>
      <c r="R3" s="43" t="s">
        <v>200</v>
      </c>
      <c r="S3" s="43"/>
      <c r="T3" s="43"/>
      <c r="U3" s="43"/>
      <c r="V3" s="43"/>
      <c r="W3" s="43"/>
    </row>
    <row r="4" spans="2:23" x14ac:dyDescent="0.3">
      <c r="B4" t="s">
        <v>196</v>
      </c>
      <c r="E4" s="41" t="s">
        <v>184</v>
      </c>
      <c r="F4" s="41"/>
      <c r="G4">
        <v>75</v>
      </c>
      <c r="H4">
        <v>85</v>
      </c>
      <c r="I4">
        <v>45</v>
      </c>
      <c r="J4">
        <v>70</v>
      </c>
      <c r="R4" s="18"/>
      <c r="S4" s="2"/>
      <c r="T4" s="2"/>
      <c r="U4" s="2"/>
      <c r="V4" s="2"/>
      <c r="W4" s="2"/>
    </row>
    <row r="5" spans="2:23" x14ac:dyDescent="0.3">
      <c r="B5" t="s">
        <v>197</v>
      </c>
      <c r="E5" s="41" t="s">
        <v>186</v>
      </c>
      <c r="F5" s="41"/>
      <c r="G5">
        <v>70</v>
      </c>
      <c r="H5">
        <v>50</v>
      </c>
      <c r="I5">
        <v>55</v>
      </c>
      <c r="J5">
        <v>65</v>
      </c>
      <c r="R5" s="19">
        <v>45292</v>
      </c>
      <c r="S5" s="2">
        <f>DAY(R5)</f>
        <v>1</v>
      </c>
      <c r="T5" s="2">
        <f>MONTH(R5)</f>
        <v>1</v>
      </c>
      <c r="U5" s="2">
        <f>YEAR(R5)</f>
        <v>2024</v>
      </c>
      <c r="V5" s="2" t="str">
        <f>TEXT(R5,"ddd")</f>
        <v>Mon</v>
      </c>
      <c r="W5" s="2" t="str">
        <f>TEXT(R5,"mmm")</f>
        <v>Jan</v>
      </c>
    </row>
    <row r="6" spans="2:23" x14ac:dyDescent="0.3">
      <c r="B6" t="s">
        <v>198</v>
      </c>
      <c r="E6" s="41" t="s">
        <v>187</v>
      </c>
      <c r="F6" s="41"/>
      <c r="G6">
        <v>65</v>
      </c>
      <c r="H6">
        <v>15</v>
      </c>
      <c r="I6">
        <v>5</v>
      </c>
      <c r="J6">
        <v>80</v>
      </c>
      <c r="R6" s="19">
        <v>45293</v>
      </c>
      <c r="S6" s="2">
        <f t="shared" ref="S6:S22" si="0">DAY(R6)</f>
        <v>2</v>
      </c>
      <c r="T6" s="2">
        <f t="shared" ref="T6:T22" si="1">MONTH(R6)</f>
        <v>1</v>
      </c>
      <c r="U6" s="2">
        <f t="shared" ref="U6:U22" si="2">YEAR(R6)</f>
        <v>2024</v>
      </c>
      <c r="V6" s="2" t="str">
        <f t="shared" ref="V6:V22" si="3">TEXT(R6,"ddd")</f>
        <v>Tue</v>
      </c>
      <c r="W6" s="2" t="str">
        <f t="shared" ref="W6:W22" si="4">TEXT(R6,"mmm")</f>
        <v>Jan</v>
      </c>
    </row>
    <row r="7" spans="2:23" x14ac:dyDescent="0.3">
      <c r="B7" t="s">
        <v>199</v>
      </c>
      <c r="C7" t="s">
        <v>189</v>
      </c>
      <c r="E7" s="41" t="s">
        <v>190</v>
      </c>
      <c r="F7" s="41"/>
      <c r="G7">
        <v>55</v>
      </c>
      <c r="H7">
        <v>25</v>
      </c>
      <c r="I7">
        <v>60</v>
      </c>
      <c r="J7">
        <v>10</v>
      </c>
      <c r="L7" s="16"/>
      <c r="R7" s="19">
        <v>45294</v>
      </c>
      <c r="S7" s="2">
        <f t="shared" si="0"/>
        <v>3</v>
      </c>
      <c r="T7" s="2">
        <f t="shared" si="1"/>
        <v>1</v>
      </c>
      <c r="U7" s="2">
        <f t="shared" si="2"/>
        <v>2024</v>
      </c>
      <c r="V7" s="2" t="str">
        <f t="shared" si="3"/>
        <v>Wed</v>
      </c>
      <c r="W7" s="2" t="str">
        <f t="shared" si="4"/>
        <v>Jan</v>
      </c>
    </row>
    <row r="8" spans="2:23" x14ac:dyDescent="0.3">
      <c r="E8" s="41" t="s">
        <v>191</v>
      </c>
      <c r="F8" s="41"/>
      <c r="G8">
        <v>95</v>
      </c>
      <c r="H8">
        <v>60</v>
      </c>
      <c r="I8">
        <v>90</v>
      </c>
      <c r="J8">
        <v>15</v>
      </c>
      <c r="O8" s="17"/>
      <c r="R8" s="19">
        <v>45295</v>
      </c>
      <c r="S8" s="2">
        <f t="shared" si="0"/>
        <v>4</v>
      </c>
      <c r="T8" s="2">
        <f t="shared" si="1"/>
        <v>1</v>
      </c>
      <c r="U8" s="2">
        <f t="shared" si="2"/>
        <v>2024</v>
      </c>
      <c r="V8" s="2" t="str">
        <f t="shared" si="3"/>
        <v>Thu</v>
      </c>
      <c r="W8" s="2" t="str">
        <f t="shared" si="4"/>
        <v>Jan</v>
      </c>
    </row>
    <row r="9" spans="2:23" x14ac:dyDescent="0.3">
      <c r="C9">
        <v>1000</v>
      </c>
      <c r="E9" s="41" t="s">
        <v>192</v>
      </c>
      <c r="F9" s="41"/>
      <c r="G9">
        <v>25</v>
      </c>
      <c r="H9">
        <v>76</v>
      </c>
      <c r="I9">
        <v>25</v>
      </c>
      <c r="J9">
        <v>90</v>
      </c>
      <c r="R9" s="19">
        <v>45296</v>
      </c>
      <c r="S9" s="2">
        <f t="shared" si="0"/>
        <v>5</v>
      </c>
      <c r="T9" s="2">
        <f t="shared" si="1"/>
        <v>1</v>
      </c>
      <c r="U9" s="2">
        <f t="shared" si="2"/>
        <v>2024</v>
      </c>
      <c r="V9" s="2" t="str">
        <f t="shared" si="3"/>
        <v>Fri</v>
      </c>
      <c r="W9" s="2" t="str">
        <f t="shared" si="4"/>
        <v>Jan</v>
      </c>
    </row>
    <row r="10" spans="2:23" x14ac:dyDescent="0.3">
      <c r="E10" s="41" t="s">
        <v>193</v>
      </c>
      <c r="F10" s="41"/>
      <c r="G10">
        <v>30</v>
      </c>
      <c r="H10">
        <v>80</v>
      </c>
      <c r="I10">
        <v>40</v>
      </c>
      <c r="J10">
        <v>60</v>
      </c>
      <c r="R10" s="19">
        <v>45297</v>
      </c>
      <c r="S10" s="2">
        <f t="shared" si="0"/>
        <v>6</v>
      </c>
      <c r="T10" s="2">
        <f t="shared" si="1"/>
        <v>1</v>
      </c>
      <c r="U10" s="2">
        <f t="shared" si="2"/>
        <v>2024</v>
      </c>
      <c r="V10" s="2" t="str">
        <f t="shared" si="3"/>
        <v>Sat</v>
      </c>
      <c r="W10" s="2" t="str">
        <f t="shared" si="4"/>
        <v>Jan</v>
      </c>
    </row>
    <row r="11" spans="2:23" x14ac:dyDescent="0.3">
      <c r="E11" s="42" t="s">
        <v>77</v>
      </c>
      <c r="F11" s="42"/>
      <c r="R11" s="19">
        <v>45298</v>
      </c>
      <c r="S11" s="2">
        <f t="shared" si="0"/>
        <v>7</v>
      </c>
      <c r="T11" s="2">
        <f t="shared" si="1"/>
        <v>1</v>
      </c>
      <c r="U11" s="2">
        <f t="shared" si="2"/>
        <v>2024</v>
      </c>
      <c r="V11" s="2" t="str">
        <f t="shared" si="3"/>
        <v>Sun</v>
      </c>
      <c r="W11" s="2" t="str">
        <f t="shared" si="4"/>
        <v>Jan</v>
      </c>
    </row>
    <row r="12" spans="2:23" x14ac:dyDescent="0.3">
      <c r="R12" s="19">
        <v>45299</v>
      </c>
      <c r="S12" s="2">
        <f t="shared" si="0"/>
        <v>8</v>
      </c>
      <c r="T12" s="2">
        <f t="shared" si="1"/>
        <v>1</v>
      </c>
      <c r="U12" s="2">
        <f t="shared" si="2"/>
        <v>2024</v>
      </c>
      <c r="V12" s="2" t="str">
        <f t="shared" si="3"/>
        <v>Mon</v>
      </c>
      <c r="W12" s="2" t="str">
        <f t="shared" si="4"/>
        <v>Jan</v>
      </c>
    </row>
    <row r="13" spans="2:23" x14ac:dyDescent="0.3">
      <c r="R13" s="19">
        <v>45300</v>
      </c>
      <c r="S13" s="2">
        <f t="shared" si="0"/>
        <v>9</v>
      </c>
      <c r="T13" s="2">
        <f t="shared" si="1"/>
        <v>1</v>
      </c>
      <c r="U13" s="2">
        <f t="shared" si="2"/>
        <v>2024</v>
      </c>
      <c r="V13" s="2" t="str">
        <f t="shared" si="3"/>
        <v>Tue</v>
      </c>
      <c r="W13" s="2" t="str">
        <f t="shared" si="4"/>
        <v>Jan</v>
      </c>
    </row>
    <row r="14" spans="2:23" x14ac:dyDescent="0.3">
      <c r="B14" t="s">
        <v>177</v>
      </c>
      <c r="R14" s="19">
        <v>45301</v>
      </c>
      <c r="S14" s="2">
        <f t="shared" si="0"/>
        <v>10</v>
      </c>
      <c r="T14" s="2">
        <f t="shared" si="1"/>
        <v>1</v>
      </c>
      <c r="U14" s="2">
        <f t="shared" si="2"/>
        <v>2024</v>
      </c>
      <c r="V14" s="2" t="str">
        <f t="shared" si="3"/>
        <v>Wed</v>
      </c>
      <c r="W14" s="2" t="str">
        <f t="shared" si="4"/>
        <v>Jan</v>
      </c>
    </row>
    <row r="15" spans="2:23" x14ac:dyDescent="0.3">
      <c r="B15" t="s">
        <v>183</v>
      </c>
      <c r="R15" s="19">
        <v>45302</v>
      </c>
      <c r="S15" s="2">
        <f t="shared" si="0"/>
        <v>11</v>
      </c>
      <c r="T15" s="2">
        <f t="shared" si="1"/>
        <v>1</v>
      </c>
      <c r="U15" s="2">
        <f t="shared" si="2"/>
        <v>2024</v>
      </c>
      <c r="V15" s="2" t="str">
        <f t="shared" si="3"/>
        <v>Thu</v>
      </c>
      <c r="W15" s="2" t="str">
        <f t="shared" si="4"/>
        <v>Jan</v>
      </c>
    </row>
    <row r="16" spans="2:23" x14ac:dyDescent="0.3">
      <c r="B16" t="s">
        <v>185</v>
      </c>
      <c r="R16" s="19">
        <v>45303</v>
      </c>
      <c r="S16" s="2">
        <f t="shared" si="0"/>
        <v>12</v>
      </c>
      <c r="T16" s="2">
        <f t="shared" si="1"/>
        <v>1</v>
      </c>
      <c r="U16" s="2">
        <f t="shared" si="2"/>
        <v>2024</v>
      </c>
      <c r="V16" s="2" t="str">
        <f t="shared" si="3"/>
        <v>Fri</v>
      </c>
      <c r="W16" s="2" t="str">
        <f t="shared" si="4"/>
        <v>Jan</v>
      </c>
    </row>
    <row r="17" spans="2:23" x14ac:dyDescent="0.3">
      <c r="R17" s="19">
        <v>45304</v>
      </c>
      <c r="S17" s="2">
        <f t="shared" si="0"/>
        <v>13</v>
      </c>
      <c r="T17" s="2">
        <f t="shared" si="1"/>
        <v>1</v>
      </c>
      <c r="U17" s="2">
        <f t="shared" si="2"/>
        <v>2024</v>
      </c>
      <c r="V17" s="2" t="str">
        <f t="shared" si="3"/>
        <v>Sat</v>
      </c>
      <c r="W17" s="2" t="str">
        <f t="shared" si="4"/>
        <v>Jan</v>
      </c>
    </row>
    <row r="18" spans="2:23" x14ac:dyDescent="0.3">
      <c r="B18" t="s">
        <v>188</v>
      </c>
      <c r="R18" s="19">
        <v>45305</v>
      </c>
      <c r="S18" s="2">
        <f t="shared" si="0"/>
        <v>14</v>
      </c>
      <c r="T18" s="2">
        <f t="shared" si="1"/>
        <v>1</v>
      </c>
      <c r="U18" s="2">
        <f t="shared" si="2"/>
        <v>2024</v>
      </c>
      <c r="V18" s="2" t="str">
        <f t="shared" si="3"/>
        <v>Sun</v>
      </c>
      <c r="W18" s="2" t="str">
        <f t="shared" si="4"/>
        <v>Jan</v>
      </c>
    </row>
    <row r="19" spans="2:23" x14ac:dyDescent="0.3">
      <c r="R19" s="19">
        <v>45306</v>
      </c>
      <c r="S19" s="2">
        <f t="shared" si="0"/>
        <v>15</v>
      </c>
      <c r="T19" s="2">
        <f t="shared" si="1"/>
        <v>1</v>
      </c>
      <c r="U19" s="2">
        <f t="shared" si="2"/>
        <v>2024</v>
      </c>
      <c r="V19" s="2" t="str">
        <f t="shared" si="3"/>
        <v>Mon</v>
      </c>
      <c r="W19" s="2" t="str">
        <f t="shared" si="4"/>
        <v>Jan</v>
      </c>
    </row>
    <row r="20" spans="2:23" x14ac:dyDescent="0.3">
      <c r="R20" s="19">
        <v>45307</v>
      </c>
      <c r="S20" s="2">
        <f t="shared" si="0"/>
        <v>16</v>
      </c>
      <c r="T20" s="2">
        <f t="shared" si="1"/>
        <v>1</v>
      </c>
      <c r="U20" s="2">
        <f t="shared" si="2"/>
        <v>2024</v>
      </c>
      <c r="V20" s="2" t="str">
        <f t="shared" si="3"/>
        <v>Tue</v>
      </c>
      <c r="W20" s="2" t="str">
        <f t="shared" si="4"/>
        <v>Jan</v>
      </c>
    </row>
    <row r="21" spans="2:23" x14ac:dyDescent="0.3">
      <c r="H21">
        <f>H10+I10</f>
        <v>120</v>
      </c>
      <c r="R21" s="19">
        <v>45308</v>
      </c>
      <c r="S21" s="2">
        <f t="shared" si="0"/>
        <v>17</v>
      </c>
      <c r="T21" s="2">
        <f t="shared" si="1"/>
        <v>1</v>
      </c>
      <c r="U21" s="2">
        <f t="shared" si="2"/>
        <v>2024</v>
      </c>
      <c r="V21" s="2" t="str">
        <f t="shared" si="3"/>
        <v>Wed</v>
      </c>
      <c r="W21" s="2" t="str">
        <f t="shared" si="4"/>
        <v>Jan</v>
      </c>
    </row>
    <row r="22" spans="2:23" x14ac:dyDescent="0.3">
      <c r="R22" s="19">
        <v>45309</v>
      </c>
      <c r="S22" s="2">
        <f t="shared" si="0"/>
        <v>18</v>
      </c>
      <c r="T22" s="2">
        <f t="shared" si="1"/>
        <v>1</v>
      </c>
      <c r="U22" s="2">
        <f t="shared" si="2"/>
        <v>2024</v>
      </c>
      <c r="V22" s="2" t="str">
        <f t="shared" si="3"/>
        <v>Thu</v>
      </c>
      <c r="W22" s="2" t="str">
        <f t="shared" si="4"/>
        <v>Jan</v>
      </c>
    </row>
  </sheetData>
  <mergeCells count="10">
    <mergeCell ref="E9:F9"/>
    <mergeCell ref="E10:F10"/>
    <mergeCell ref="E11:F11"/>
    <mergeCell ref="R3:W3"/>
    <mergeCell ref="E3:F3"/>
    <mergeCell ref="E4:F4"/>
    <mergeCell ref="E5:F5"/>
    <mergeCell ref="E6:F6"/>
    <mergeCell ref="E7:F7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F8DB-D847-46D2-A185-62813CCDF3B6}">
  <dimension ref="D3:N27"/>
  <sheetViews>
    <sheetView topLeftCell="A2" workbookViewId="0">
      <selection activeCell="R8" sqref="R8"/>
    </sheetView>
  </sheetViews>
  <sheetFormatPr defaultRowHeight="14.4" x14ac:dyDescent="0.3"/>
  <cols>
    <col min="4" max="4" width="12.88671875" bestFit="1" customWidth="1"/>
  </cols>
  <sheetData>
    <row r="3" spans="4:14" x14ac:dyDescent="0.3"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147</v>
      </c>
    </row>
    <row r="4" spans="4:14" x14ac:dyDescent="0.3">
      <c r="D4" t="s">
        <v>194</v>
      </c>
      <c r="E4">
        <v>82</v>
      </c>
      <c r="J4" s="15" t="s">
        <v>184</v>
      </c>
      <c r="K4">
        <v>75</v>
      </c>
      <c r="L4">
        <v>85</v>
      </c>
      <c r="M4">
        <v>45</v>
      </c>
      <c r="N4">
        <v>70</v>
      </c>
    </row>
    <row r="5" spans="4:14" x14ac:dyDescent="0.3">
      <c r="J5" s="15" t="s">
        <v>186</v>
      </c>
      <c r="K5">
        <v>70</v>
      </c>
      <c r="L5">
        <v>50</v>
      </c>
      <c r="M5">
        <v>55</v>
      </c>
      <c r="N5">
        <v>65</v>
      </c>
    </row>
    <row r="6" spans="4:14" x14ac:dyDescent="0.3">
      <c r="D6">
        <v>1</v>
      </c>
      <c r="E6">
        <f>D6*Exchange_Rate</f>
        <v>82</v>
      </c>
      <c r="J6" s="15" t="s">
        <v>187</v>
      </c>
      <c r="K6">
        <v>65</v>
      </c>
      <c r="L6">
        <v>15</v>
      </c>
      <c r="M6">
        <v>5</v>
      </c>
      <c r="N6">
        <v>80</v>
      </c>
    </row>
    <row r="7" spans="4:14" x14ac:dyDescent="0.3">
      <c r="D7">
        <v>2</v>
      </c>
      <c r="E7">
        <f>D7*Exchange_Rate</f>
        <v>164</v>
      </c>
      <c r="J7" s="15" t="s">
        <v>190</v>
      </c>
      <c r="K7">
        <v>55</v>
      </c>
      <c r="L7">
        <v>25</v>
      </c>
      <c r="M7">
        <v>60</v>
      </c>
      <c r="N7">
        <v>10</v>
      </c>
    </row>
    <row r="8" spans="4:14" x14ac:dyDescent="0.3">
      <c r="D8">
        <v>3</v>
      </c>
      <c r="E8">
        <f>D8*Exchange_Rate</f>
        <v>246</v>
      </c>
      <c r="J8" s="15" t="s">
        <v>191</v>
      </c>
      <c r="K8">
        <v>95</v>
      </c>
      <c r="L8">
        <v>60</v>
      </c>
      <c r="M8">
        <v>90</v>
      </c>
      <c r="N8">
        <v>15</v>
      </c>
    </row>
    <row r="9" spans="4:14" x14ac:dyDescent="0.3">
      <c r="J9" s="15" t="s">
        <v>192</v>
      </c>
      <c r="K9">
        <v>25</v>
      </c>
      <c r="L9">
        <v>76</v>
      </c>
      <c r="M9">
        <v>25</v>
      </c>
      <c r="N9">
        <v>90</v>
      </c>
    </row>
    <row r="10" spans="4:14" x14ac:dyDescent="0.3">
      <c r="J10" s="15" t="s">
        <v>193</v>
      </c>
      <c r="K10">
        <v>30</v>
      </c>
      <c r="L10">
        <v>80</v>
      </c>
      <c r="M10">
        <v>40</v>
      </c>
      <c r="N10">
        <v>60</v>
      </c>
    </row>
    <row r="14" spans="4:14" x14ac:dyDescent="0.3">
      <c r="L14">
        <f>SUM(science)</f>
        <v>391</v>
      </c>
    </row>
    <row r="18" spans="10:14" x14ac:dyDescent="0.3">
      <c r="J18" s="15" t="s">
        <v>178</v>
      </c>
      <c r="K18" s="15" t="s">
        <v>179</v>
      </c>
      <c r="L18" s="15" t="s">
        <v>180</v>
      </c>
      <c r="M18" s="15" t="s">
        <v>181</v>
      </c>
      <c r="N18" s="15" t="s">
        <v>147</v>
      </c>
    </row>
    <row r="19" spans="10:14" x14ac:dyDescent="0.3">
      <c r="J19" s="15" t="s">
        <v>184</v>
      </c>
      <c r="K19">
        <v>75</v>
      </c>
      <c r="L19">
        <v>85</v>
      </c>
      <c r="M19">
        <v>45</v>
      </c>
      <c r="N19">
        <v>70</v>
      </c>
    </row>
    <row r="20" spans="10:14" x14ac:dyDescent="0.3">
      <c r="J20" s="15" t="s">
        <v>186</v>
      </c>
      <c r="K20">
        <v>70</v>
      </c>
      <c r="L20">
        <v>50</v>
      </c>
      <c r="M20">
        <v>55</v>
      </c>
      <c r="N20">
        <v>65</v>
      </c>
    </row>
    <row r="21" spans="10:14" x14ac:dyDescent="0.3">
      <c r="J21" s="15" t="s">
        <v>187</v>
      </c>
      <c r="K21">
        <v>65</v>
      </c>
      <c r="L21">
        <v>15</v>
      </c>
      <c r="M21">
        <v>5</v>
      </c>
      <c r="N21">
        <v>80</v>
      </c>
    </row>
    <row r="22" spans="10:14" x14ac:dyDescent="0.3">
      <c r="J22" s="15" t="s">
        <v>190</v>
      </c>
      <c r="K22">
        <v>55</v>
      </c>
      <c r="L22">
        <v>25</v>
      </c>
      <c r="M22">
        <v>60</v>
      </c>
      <c r="N22">
        <v>10</v>
      </c>
    </row>
    <row r="23" spans="10:14" x14ac:dyDescent="0.3">
      <c r="J23" s="15" t="s">
        <v>191</v>
      </c>
      <c r="K23">
        <v>95</v>
      </c>
      <c r="L23">
        <v>60</v>
      </c>
      <c r="M23">
        <v>90</v>
      </c>
      <c r="N23">
        <v>15</v>
      </c>
    </row>
    <row r="24" spans="10:14" x14ac:dyDescent="0.3">
      <c r="J24" s="15" t="s">
        <v>192</v>
      </c>
      <c r="K24">
        <v>25</v>
      </c>
      <c r="L24">
        <v>76</v>
      </c>
      <c r="M24">
        <v>25</v>
      </c>
      <c r="N24">
        <v>90</v>
      </c>
    </row>
    <row r="25" spans="10:14" x14ac:dyDescent="0.3">
      <c r="J25" s="15" t="s">
        <v>193</v>
      </c>
      <c r="K25">
        <v>30</v>
      </c>
      <c r="L25">
        <v>80</v>
      </c>
      <c r="M25">
        <v>40</v>
      </c>
      <c r="N25">
        <v>60</v>
      </c>
    </row>
    <row r="27" spans="10:14" x14ac:dyDescent="0.3">
      <c r="J27">
        <f>SUM(Anita)</f>
        <v>275</v>
      </c>
    </row>
  </sheetData>
  <conditionalFormatting sqref="J27">
    <cfRule type="duplicateValues" dxfId="2" priority="2"/>
  </conditionalFormatting>
  <conditionalFormatting sqref="K4:N10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showGridLines="0" workbookViewId="0">
      <selection activeCell="C14" sqref="C14"/>
    </sheetView>
  </sheetViews>
  <sheetFormatPr defaultRowHeight="14.4" x14ac:dyDescent="0.3"/>
  <cols>
    <col min="1" max="1" width="14.77734375" bestFit="1" customWidth="1"/>
    <col min="2" max="2" width="14.6640625" bestFit="1" customWidth="1"/>
    <col min="3" max="3" width="15.77734375" bestFit="1" customWidth="1"/>
    <col min="4" max="5" width="26.21875" bestFit="1" customWidth="1"/>
    <col min="6" max="6" width="18.33203125" bestFit="1" customWidth="1"/>
  </cols>
  <sheetData>
    <row r="1" spans="1:6" ht="18" x14ac:dyDescent="0.3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</row>
    <row r="2" spans="1:6" x14ac:dyDescent="0.3">
      <c r="A2" s="6" t="s">
        <v>7</v>
      </c>
      <c r="B2" s="6" t="s">
        <v>8</v>
      </c>
      <c r="C2" s="6" t="s">
        <v>9</v>
      </c>
      <c r="D2" s="6" t="str">
        <f>CONCATENATE(A2," ",B2," ",C2)</f>
        <v>LALIT ASHOK SHAH</v>
      </c>
      <c r="E2" s="6"/>
      <c r="F2" s="6"/>
    </row>
    <row r="3" spans="1:6" x14ac:dyDescent="0.3">
      <c r="A3" s="6" t="s">
        <v>10</v>
      </c>
      <c r="B3" s="7" t="s">
        <v>11</v>
      </c>
      <c r="C3" s="6" t="s">
        <v>12</v>
      </c>
      <c r="D3" s="6"/>
      <c r="E3" s="6"/>
      <c r="F3" s="6"/>
    </row>
    <row r="4" spans="1:6" x14ac:dyDescent="0.3">
      <c r="A4" s="6" t="s">
        <v>13</v>
      </c>
      <c r="B4" s="6" t="s">
        <v>14</v>
      </c>
      <c r="C4" s="6" t="s">
        <v>15</v>
      </c>
      <c r="D4" s="6"/>
      <c r="E4" s="6"/>
      <c r="F4" s="6"/>
    </row>
    <row r="5" spans="1:6" x14ac:dyDescent="0.3">
      <c r="A5" s="6" t="s">
        <v>16</v>
      </c>
      <c r="B5" s="6" t="s">
        <v>17</v>
      </c>
      <c r="C5" s="6" t="s">
        <v>18</v>
      </c>
      <c r="D5" s="6"/>
      <c r="E5" s="6"/>
      <c r="F5" s="6"/>
    </row>
    <row r="6" spans="1:6" x14ac:dyDescent="0.3">
      <c r="A6" s="6" t="s">
        <v>19</v>
      </c>
      <c r="B6" s="6" t="s">
        <v>20</v>
      </c>
      <c r="C6" s="6" t="s">
        <v>21</v>
      </c>
      <c r="D6" s="6"/>
      <c r="E6" s="6"/>
      <c r="F6" s="6"/>
    </row>
    <row r="7" spans="1:6" x14ac:dyDescent="0.3">
      <c r="A7" s="6" t="s">
        <v>22</v>
      </c>
      <c r="B7" s="6" t="s">
        <v>23</v>
      </c>
      <c r="C7" s="6" t="s">
        <v>24</v>
      </c>
      <c r="D7" s="6"/>
      <c r="E7" s="6"/>
      <c r="F7" s="6"/>
    </row>
    <row r="8" spans="1:6" x14ac:dyDescent="0.3">
      <c r="A8" s="6" t="s">
        <v>25</v>
      </c>
      <c r="B8" s="6" t="s">
        <v>26</v>
      </c>
      <c r="C8" s="6" t="s">
        <v>27</v>
      </c>
      <c r="D8" s="6"/>
      <c r="E8" s="6"/>
      <c r="F8" s="6"/>
    </row>
    <row r="9" spans="1:6" x14ac:dyDescent="0.3">
      <c r="A9" s="6" t="s">
        <v>28</v>
      </c>
      <c r="B9" s="6" t="s">
        <v>29</v>
      </c>
      <c r="C9" s="6" t="s">
        <v>30</v>
      </c>
      <c r="D9" s="6"/>
      <c r="E9" s="6"/>
      <c r="F9" s="6"/>
    </row>
    <row r="10" spans="1:6" x14ac:dyDescent="0.3">
      <c r="A10" s="6" t="s">
        <v>31</v>
      </c>
      <c r="B10" s="6" t="s">
        <v>32</v>
      </c>
      <c r="C10" s="6" t="s">
        <v>33</v>
      </c>
      <c r="D10" s="6"/>
      <c r="E10" s="6"/>
      <c r="F10" s="6"/>
    </row>
    <row r="11" spans="1:6" x14ac:dyDescent="0.3">
      <c r="A11" s="6" t="s">
        <v>34</v>
      </c>
      <c r="B11" s="6" t="s">
        <v>35</v>
      </c>
      <c r="C11" s="6" t="s">
        <v>36</v>
      </c>
      <c r="D11" s="6"/>
      <c r="E11" s="6"/>
      <c r="F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showGridLines="0" workbookViewId="0">
      <selection activeCell="J16" sqref="J16"/>
    </sheetView>
  </sheetViews>
  <sheetFormatPr defaultRowHeight="14.4" x14ac:dyDescent="0.3"/>
  <cols>
    <col min="5" max="5" width="9.6640625" bestFit="1" customWidth="1"/>
    <col min="6" max="6" width="11.21875" bestFit="1" customWidth="1"/>
    <col min="7" max="7" width="11" bestFit="1" customWidth="1"/>
    <col min="8" max="8" width="8.6640625" bestFit="1" customWidth="1"/>
    <col min="9" max="9" width="12.33203125" bestFit="1" customWidth="1"/>
  </cols>
  <sheetData>
    <row r="1" spans="1:14" ht="15.6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4" x14ac:dyDescent="0.3">
      <c r="A2" s="8" t="s">
        <v>48</v>
      </c>
      <c r="B2" s="8" t="s">
        <v>7</v>
      </c>
      <c r="C2" s="8" t="s">
        <v>9</v>
      </c>
      <c r="D2" s="8" t="s">
        <v>8</v>
      </c>
      <c r="E2" s="9">
        <v>29222</v>
      </c>
      <c r="F2" s="8" t="s">
        <v>49</v>
      </c>
      <c r="G2" s="8">
        <v>9898999899</v>
      </c>
      <c r="H2" s="8">
        <v>1</v>
      </c>
      <c r="I2" s="8" t="s">
        <v>50</v>
      </c>
      <c r="J2" s="8">
        <v>10000</v>
      </c>
      <c r="K2" s="8" t="s">
        <v>51</v>
      </c>
      <c r="M2">
        <v>1</v>
      </c>
      <c r="N2" t="s">
        <v>167</v>
      </c>
    </row>
    <row r="3" spans="1:14" x14ac:dyDescent="0.3">
      <c r="A3" s="8" t="s">
        <v>52</v>
      </c>
      <c r="B3" s="8" t="s">
        <v>10</v>
      </c>
      <c r="C3" s="8" t="s">
        <v>12</v>
      </c>
      <c r="D3" s="8" t="s">
        <v>53</v>
      </c>
      <c r="E3" s="9">
        <v>29984</v>
      </c>
      <c r="F3" s="8" t="s">
        <v>54</v>
      </c>
      <c r="G3" s="8">
        <v>7788996655</v>
      </c>
      <c r="H3" s="8">
        <v>2</v>
      </c>
      <c r="I3" s="8" t="s">
        <v>55</v>
      </c>
      <c r="J3" s="8">
        <v>23000</v>
      </c>
      <c r="K3" s="8" t="s">
        <v>51</v>
      </c>
      <c r="M3">
        <v>2</v>
      </c>
      <c r="N3" t="s">
        <v>168</v>
      </c>
    </row>
    <row r="4" spans="1:14" x14ac:dyDescent="0.3">
      <c r="A4" s="8" t="s">
        <v>56</v>
      </c>
      <c r="B4" s="8" t="s">
        <v>13</v>
      </c>
      <c r="C4" s="8" t="s">
        <v>15</v>
      </c>
      <c r="D4" s="8" t="s">
        <v>14</v>
      </c>
      <c r="E4" s="9">
        <v>21976</v>
      </c>
      <c r="F4" s="8" t="s">
        <v>54</v>
      </c>
      <c r="G4" s="8">
        <v>9123456789</v>
      </c>
      <c r="H4" s="8">
        <v>1</v>
      </c>
      <c r="I4" s="8" t="s">
        <v>50</v>
      </c>
      <c r="J4" s="8">
        <v>27000</v>
      </c>
      <c r="K4" s="8" t="s">
        <v>57</v>
      </c>
      <c r="M4">
        <v>3</v>
      </c>
      <c r="N4" t="s">
        <v>169</v>
      </c>
    </row>
    <row r="5" spans="1:14" x14ac:dyDescent="0.3">
      <c r="A5" s="8" t="s">
        <v>58</v>
      </c>
      <c r="B5" s="8" t="s">
        <v>16</v>
      </c>
      <c r="C5" s="8" t="s">
        <v>18</v>
      </c>
      <c r="D5" s="8" t="s">
        <v>17</v>
      </c>
      <c r="E5" s="9">
        <v>32242</v>
      </c>
      <c r="F5" s="8" t="s">
        <v>49</v>
      </c>
      <c r="G5" s="8">
        <v>9766778899</v>
      </c>
      <c r="H5" s="8">
        <v>3</v>
      </c>
      <c r="I5" s="8" t="s">
        <v>59</v>
      </c>
      <c r="J5" s="8">
        <v>17000</v>
      </c>
      <c r="K5" s="8" t="s">
        <v>57</v>
      </c>
      <c r="M5">
        <v>4</v>
      </c>
      <c r="N5" t="s">
        <v>170</v>
      </c>
    </row>
    <row r="6" spans="1:14" x14ac:dyDescent="0.3">
      <c r="A6" s="8" t="s">
        <v>60</v>
      </c>
      <c r="B6" s="8" t="s">
        <v>19</v>
      </c>
      <c r="C6" s="8" t="s">
        <v>21</v>
      </c>
      <c r="D6" s="8" t="s">
        <v>20</v>
      </c>
      <c r="E6" s="9">
        <v>29089</v>
      </c>
      <c r="F6" s="8" t="s">
        <v>61</v>
      </c>
      <c r="G6" s="8">
        <v>9654345676</v>
      </c>
      <c r="H6" s="8">
        <v>3</v>
      </c>
      <c r="I6" s="8" t="s">
        <v>59</v>
      </c>
      <c r="J6" s="8">
        <v>26000</v>
      </c>
      <c r="K6" s="8" t="s">
        <v>57</v>
      </c>
      <c r="M6">
        <v>5</v>
      </c>
      <c r="N6" t="s">
        <v>172</v>
      </c>
    </row>
    <row r="7" spans="1:14" x14ac:dyDescent="0.3">
      <c r="A7" s="8" t="s">
        <v>62</v>
      </c>
      <c r="B7" s="8" t="s">
        <v>22</v>
      </c>
      <c r="C7" s="8" t="s">
        <v>24</v>
      </c>
      <c r="D7" s="8" t="s">
        <v>23</v>
      </c>
      <c r="E7" s="9">
        <v>32872</v>
      </c>
      <c r="F7" s="8" t="s">
        <v>54</v>
      </c>
      <c r="G7" s="8">
        <v>9090909090</v>
      </c>
      <c r="H7" s="8">
        <v>4</v>
      </c>
      <c r="I7" s="8" t="s">
        <v>63</v>
      </c>
      <c r="J7" s="8">
        <v>30000</v>
      </c>
      <c r="K7" s="8" t="s">
        <v>51</v>
      </c>
      <c r="M7">
        <v>6</v>
      </c>
      <c r="N7" t="s">
        <v>174</v>
      </c>
    </row>
    <row r="8" spans="1:14" x14ac:dyDescent="0.3">
      <c r="A8" s="8" t="s">
        <v>62</v>
      </c>
      <c r="B8" s="8" t="s">
        <v>25</v>
      </c>
      <c r="C8" s="8" t="s">
        <v>27</v>
      </c>
      <c r="D8" s="8" t="s">
        <v>26</v>
      </c>
      <c r="E8" s="9">
        <f ca="1">TODAY()-1</f>
        <v>45351</v>
      </c>
      <c r="F8" s="8" t="s">
        <v>61</v>
      </c>
      <c r="G8" s="8">
        <v>9455665544</v>
      </c>
      <c r="H8" s="8">
        <v>4</v>
      </c>
      <c r="I8" s="8" t="s">
        <v>63</v>
      </c>
      <c r="J8" s="8">
        <v>34000</v>
      </c>
      <c r="K8" s="8" t="s">
        <v>51</v>
      </c>
      <c r="M8">
        <v>7</v>
      </c>
      <c r="N8" t="s">
        <v>175</v>
      </c>
    </row>
    <row r="9" spans="1:14" x14ac:dyDescent="0.3">
      <c r="A9" s="8" t="s">
        <v>64</v>
      </c>
      <c r="B9" s="8" t="s">
        <v>28</v>
      </c>
      <c r="C9" s="8" t="s">
        <v>30</v>
      </c>
      <c r="D9" s="8" t="s">
        <v>29</v>
      </c>
      <c r="E9" s="9">
        <f ca="1">TODAY()</f>
        <v>45352</v>
      </c>
      <c r="F9" s="8" t="s">
        <v>54</v>
      </c>
      <c r="G9" s="8">
        <v>9687868584</v>
      </c>
      <c r="H9" s="8">
        <v>5</v>
      </c>
      <c r="I9" s="8" t="s">
        <v>65</v>
      </c>
      <c r="J9" s="8">
        <v>60000</v>
      </c>
      <c r="K9" s="8" t="s">
        <v>57</v>
      </c>
    </row>
    <row r="10" spans="1:14" x14ac:dyDescent="0.3">
      <c r="A10" s="8" t="s">
        <v>66</v>
      </c>
      <c r="B10" s="8" t="s">
        <v>31</v>
      </c>
      <c r="C10" s="8" t="s">
        <v>33</v>
      </c>
      <c r="D10" s="8" t="s">
        <v>32</v>
      </c>
      <c r="E10" s="9">
        <f ca="1">TODAY()-30</f>
        <v>45322</v>
      </c>
      <c r="F10" s="8" t="s">
        <v>61</v>
      </c>
      <c r="G10" s="8">
        <v>7676767676</v>
      </c>
      <c r="H10" s="8">
        <v>1</v>
      </c>
      <c r="I10" s="8" t="s">
        <v>50</v>
      </c>
      <c r="J10" s="8">
        <v>36000</v>
      </c>
      <c r="K10" s="8" t="s">
        <v>51</v>
      </c>
    </row>
    <row r="11" spans="1:14" x14ac:dyDescent="0.3">
      <c r="A11" s="8" t="s">
        <v>67</v>
      </c>
      <c r="B11" s="8" t="s">
        <v>34</v>
      </c>
      <c r="C11" s="8" t="s">
        <v>36</v>
      </c>
      <c r="D11" s="8" t="s">
        <v>35</v>
      </c>
      <c r="E11" s="9">
        <v>29984</v>
      </c>
      <c r="F11" s="8" t="s">
        <v>61</v>
      </c>
      <c r="G11" s="8">
        <v>9898909098</v>
      </c>
      <c r="H11" s="8">
        <v>2</v>
      </c>
      <c r="I11" s="8" t="s">
        <v>55</v>
      </c>
      <c r="J11" s="8">
        <v>20000</v>
      </c>
      <c r="K11" s="8" t="s">
        <v>51</v>
      </c>
      <c r="M11">
        <v>1</v>
      </c>
      <c r="N11" t="s">
        <v>171</v>
      </c>
    </row>
    <row r="12" spans="1:14" x14ac:dyDescent="0.3">
      <c r="E12" s="10"/>
      <c r="M12">
        <v>2</v>
      </c>
      <c r="N12" t="s">
        <v>173</v>
      </c>
    </row>
    <row r="13" spans="1:14" x14ac:dyDescent="0.3">
      <c r="M13">
        <v>3</v>
      </c>
      <c r="N13" t="s">
        <v>176</v>
      </c>
    </row>
    <row r="21" spans="6:7" x14ac:dyDescent="0.3">
      <c r="F21">
        <v>100</v>
      </c>
      <c r="G21">
        <v>200</v>
      </c>
    </row>
    <row r="22" spans="6:7" x14ac:dyDescent="0.3">
      <c r="F22">
        <v>150</v>
      </c>
      <c r="G22">
        <v>100</v>
      </c>
    </row>
    <row r="23" spans="6:7" x14ac:dyDescent="0.3">
      <c r="F23">
        <v>300</v>
      </c>
      <c r="G23">
        <v>350</v>
      </c>
    </row>
    <row r="24" spans="6:7" x14ac:dyDescent="0.3">
      <c r="F24">
        <v>400</v>
      </c>
      <c r="G24">
        <v>200</v>
      </c>
    </row>
    <row r="25" spans="6:7" x14ac:dyDescent="0.3">
      <c r="F25">
        <v>500</v>
      </c>
      <c r="G25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842D-4566-4208-BFE8-75F9AA80BD8F}">
  <dimension ref="B2:J72"/>
  <sheetViews>
    <sheetView showGridLines="0" workbookViewId="0">
      <selection activeCell="D1" sqref="D1:D1048576"/>
    </sheetView>
  </sheetViews>
  <sheetFormatPr defaultRowHeight="14.4" x14ac:dyDescent="0.3"/>
  <cols>
    <col min="4" max="4" width="26.33203125" customWidth="1"/>
    <col min="5" max="5" width="12.109375" style="11" customWidth="1"/>
    <col min="6" max="6" width="16.5546875" style="11" customWidth="1"/>
    <col min="7" max="7" width="20.21875" style="11" customWidth="1"/>
    <col min="8" max="8" width="18.88671875" customWidth="1"/>
    <col min="9" max="9" width="15.6640625" bestFit="1" customWidth="1"/>
  </cols>
  <sheetData>
    <row r="2" spans="2:10" x14ac:dyDescent="0.3">
      <c r="B2" s="34"/>
      <c r="C2" s="34"/>
      <c r="D2" s="34"/>
      <c r="E2" s="35"/>
      <c r="F2" s="35"/>
      <c r="G2" s="35"/>
      <c r="H2" s="34"/>
    </row>
    <row r="3" spans="2:10" x14ac:dyDescent="0.3">
      <c r="B3" s="34"/>
      <c r="C3" s="36" t="s">
        <v>241</v>
      </c>
      <c r="D3" s="36" t="s">
        <v>276</v>
      </c>
      <c r="E3" s="37" t="s">
        <v>233</v>
      </c>
      <c r="F3" s="37" t="s">
        <v>234</v>
      </c>
      <c r="G3" s="37" t="s">
        <v>258</v>
      </c>
      <c r="H3" s="34"/>
      <c r="I3" t="s">
        <v>259</v>
      </c>
      <c r="J3" s="23">
        <v>100</v>
      </c>
    </row>
    <row r="4" spans="2:10" x14ac:dyDescent="0.3">
      <c r="B4" s="34"/>
      <c r="C4" s="32">
        <v>2014</v>
      </c>
      <c r="D4" s="32" t="s">
        <v>85</v>
      </c>
      <c r="E4" s="33">
        <v>25014.271999999899</v>
      </c>
      <c r="F4" s="33">
        <v>580</v>
      </c>
      <c r="G4" s="33">
        <v>148</v>
      </c>
      <c r="H4" s="34"/>
      <c r="I4" t="s">
        <v>260</v>
      </c>
      <c r="J4" s="38">
        <v>250</v>
      </c>
    </row>
    <row r="5" spans="2:10" x14ac:dyDescent="0.3">
      <c r="B5" s="34"/>
      <c r="C5" s="32">
        <v>2014</v>
      </c>
      <c r="D5" s="32" t="s">
        <v>242</v>
      </c>
      <c r="E5" s="33">
        <v>15313.625</v>
      </c>
      <c r="F5" s="33">
        <v>314</v>
      </c>
      <c r="G5" s="33">
        <v>93</v>
      </c>
      <c r="H5" s="34"/>
    </row>
    <row r="6" spans="2:10" x14ac:dyDescent="0.3">
      <c r="B6" s="34"/>
      <c r="C6" s="32">
        <v>2014</v>
      </c>
      <c r="D6" s="32" t="s">
        <v>243</v>
      </c>
      <c r="E6" s="33">
        <v>6057.98199999999</v>
      </c>
      <c r="F6" s="33">
        <v>613</v>
      </c>
      <c r="G6" s="33">
        <v>164</v>
      </c>
      <c r="H6" s="34"/>
    </row>
    <row r="7" spans="2:10" x14ac:dyDescent="0.3">
      <c r="B7" s="34"/>
      <c r="C7" s="32">
        <v>2014</v>
      </c>
      <c r="D7" s="32" t="s">
        <v>244</v>
      </c>
      <c r="E7" s="33">
        <v>43488.264999999999</v>
      </c>
      <c r="F7" s="33">
        <v>1089</v>
      </c>
      <c r="G7" s="33">
        <v>290</v>
      </c>
      <c r="H7" s="34"/>
    </row>
    <row r="8" spans="2:10" x14ac:dyDescent="0.3">
      <c r="B8" s="34"/>
      <c r="C8" s="32">
        <v>2014</v>
      </c>
      <c r="D8" s="32" t="s">
        <v>245</v>
      </c>
      <c r="E8" s="33">
        <v>20036.677599999999</v>
      </c>
      <c r="F8" s="33">
        <v>153</v>
      </c>
      <c r="G8" s="33">
        <v>37</v>
      </c>
      <c r="H8" s="34"/>
    </row>
    <row r="9" spans="2:10" x14ac:dyDescent="0.3">
      <c r="B9" s="34"/>
      <c r="C9" s="32">
        <v>2014</v>
      </c>
      <c r="D9" s="32" t="s">
        <v>246</v>
      </c>
      <c r="E9" s="33">
        <v>77241.575999999899</v>
      </c>
      <c r="F9" s="33">
        <v>540</v>
      </c>
      <c r="G9" s="33">
        <v>129</v>
      </c>
      <c r="H9" s="34"/>
    </row>
    <row r="10" spans="2:10" x14ac:dyDescent="0.3">
      <c r="B10" s="34"/>
      <c r="C10" s="32">
        <v>2014</v>
      </c>
      <c r="D10" s="32" t="s">
        <v>247</v>
      </c>
      <c r="E10" s="33">
        <v>10849.781999999999</v>
      </c>
      <c r="F10" s="33">
        <v>29</v>
      </c>
      <c r="G10" s="33">
        <v>10</v>
      </c>
      <c r="H10" s="34"/>
    </row>
    <row r="11" spans="2:10" x14ac:dyDescent="0.3">
      <c r="B11" s="34"/>
      <c r="C11" s="32">
        <v>2014</v>
      </c>
      <c r="D11" s="32" t="s">
        <v>248</v>
      </c>
      <c r="E11" s="33">
        <v>3855.75</v>
      </c>
      <c r="F11" s="33">
        <v>206</v>
      </c>
      <c r="G11" s="33">
        <v>54</v>
      </c>
      <c r="H11" s="34"/>
    </row>
    <row r="12" spans="2:10" x14ac:dyDescent="0.3">
      <c r="B12" s="34"/>
      <c r="C12" s="32">
        <v>2014</v>
      </c>
      <c r="D12" s="32" t="s">
        <v>249</v>
      </c>
      <c r="E12" s="33">
        <v>661.32799999999997</v>
      </c>
      <c r="F12" s="33">
        <v>201</v>
      </c>
      <c r="G12" s="33">
        <v>50</v>
      </c>
      <c r="H12" s="34"/>
    </row>
    <row r="13" spans="2:10" x14ac:dyDescent="0.3">
      <c r="B13" s="34"/>
      <c r="C13" s="32">
        <v>2014</v>
      </c>
      <c r="D13" s="32" t="s">
        <v>250</v>
      </c>
      <c r="E13" s="33">
        <v>13826.2339999999</v>
      </c>
      <c r="F13" s="33">
        <v>660</v>
      </c>
      <c r="G13" s="33">
        <v>184</v>
      </c>
      <c r="H13" s="34"/>
    </row>
    <row r="14" spans="2:10" x14ac:dyDescent="0.3">
      <c r="B14" s="34"/>
      <c r="C14" s="32">
        <v>2014</v>
      </c>
      <c r="D14" s="32" t="s">
        <v>251</v>
      </c>
      <c r="E14" s="33">
        <v>2841.3939999999998</v>
      </c>
      <c r="F14" s="33">
        <v>326</v>
      </c>
      <c r="G14" s="33">
        <v>76</v>
      </c>
      <c r="H14" s="34"/>
    </row>
    <row r="15" spans="2:10" x14ac:dyDescent="0.3">
      <c r="B15" s="34"/>
      <c r="C15" s="32">
        <v>2014</v>
      </c>
      <c r="D15" s="32" t="s">
        <v>252</v>
      </c>
      <c r="E15" s="33">
        <v>62023.373</v>
      </c>
      <c r="F15" s="33">
        <v>96</v>
      </c>
      <c r="G15" s="33">
        <v>26</v>
      </c>
      <c r="H15" s="34"/>
    </row>
    <row r="16" spans="2:10" x14ac:dyDescent="0.3">
      <c r="B16" s="34"/>
      <c r="C16" s="32">
        <v>2014</v>
      </c>
      <c r="D16" s="32" t="s">
        <v>253</v>
      </c>
      <c r="E16" s="33">
        <v>14834.956</v>
      </c>
      <c r="F16" s="33">
        <v>1017</v>
      </c>
      <c r="G16" s="33">
        <v>273</v>
      </c>
      <c r="H16" s="34"/>
    </row>
    <row r="17" spans="2:8" x14ac:dyDescent="0.3">
      <c r="B17" s="34"/>
      <c r="C17" s="32">
        <v>2014</v>
      </c>
      <c r="D17" s="32" t="s">
        <v>254</v>
      </c>
      <c r="E17" s="33">
        <v>77390.805999999997</v>
      </c>
      <c r="F17" s="33">
        <v>684</v>
      </c>
      <c r="G17" s="33">
        <v>171</v>
      </c>
      <c r="H17" s="34"/>
    </row>
    <row r="18" spans="2:8" x14ac:dyDescent="0.3">
      <c r="B18" s="34"/>
      <c r="C18" s="32">
        <v>2014</v>
      </c>
      <c r="D18" s="32" t="s">
        <v>255</v>
      </c>
      <c r="E18" s="33">
        <v>50329.041999999899</v>
      </c>
      <c r="F18" s="33">
        <v>673</v>
      </c>
      <c r="G18" s="33">
        <v>177</v>
      </c>
      <c r="H18" s="34"/>
    </row>
    <row r="19" spans="2:8" x14ac:dyDescent="0.3">
      <c r="B19" s="34"/>
      <c r="C19" s="32">
        <v>2014</v>
      </c>
      <c r="D19" s="32" t="s">
        <v>256</v>
      </c>
      <c r="E19" s="33">
        <v>14394.07</v>
      </c>
      <c r="F19" s="33">
        <v>130</v>
      </c>
      <c r="G19" s="33">
        <v>40</v>
      </c>
      <c r="H19" s="34"/>
    </row>
    <row r="20" spans="2:8" x14ac:dyDescent="0.3">
      <c r="B20" s="34"/>
      <c r="C20" s="32">
        <v>2014</v>
      </c>
      <c r="D20" s="32" t="s">
        <v>257</v>
      </c>
      <c r="E20" s="33">
        <v>46088.365499999898</v>
      </c>
      <c r="F20" s="33">
        <v>270</v>
      </c>
      <c r="G20" s="33">
        <v>71</v>
      </c>
      <c r="H20" s="34"/>
    </row>
    <row r="21" spans="2:8" x14ac:dyDescent="0.3">
      <c r="B21" s="34"/>
      <c r="C21" s="32">
        <v>2015</v>
      </c>
      <c r="D21" s="32" t="s">
        <v>85</v>
      </c>
      <c r="E21" s="33">
        <v>40523.96</v>
      </c>
      <c r="F21" s="33">
        <v>635</v>
      </c>
      <c r="G21" s="33">
        <v>166</v>
      </c>
      <c r="H21" s="34"/>
    </row>
    <row r="22" spans="2:8" x14ac:dyDescent="0.3">
      <c r="B22" s="34"/>
      <c r="C22" s="32">
        <v>2015</v>
      </c>
      <c r="D22" s="32" t="s">
        <v>242</v>
      </c>
      <c r="E22" s="33">
        <v>23241.289000000001</v>
      </c>
      <c r="F22" s="33">
        <v>365</v>
      </c>
      <c r="G22" s="33">
        <v>94</v>
      </c>
      <c r="H22" s="34"/>
    </row>
    <row r="23" spans="2:8" x14ac:dyDescent="0.3">
      <c r="B23" s="34"/>
      <c r="C23" s="32">
        <v>2015</v>
      </c>
      <c r="D23" s="32" t="s">
        <v>243</v>
      </c>
      <c r="E23" s="33">
        <v>6236.8339999999998</v>
      </c>
      <c r="F23" s="33">
        <v>608</v>
      </c>
      <c r="G23" s="33">
        <v>167</v>
      </c>
      <c r="H23" s="34"/>
    </row>
    <row r="24" spans="2:8" x14ac:dyDescent="0.3">
      <c r="B24" s="34"/>
      <c r="C24" s="32">
        <v>2015</v>
      </c>
      <c r="D24" s="32" t="s">
        <v>244</v>
      </c>
      <c r="E24" s="33">
        <v>37453.097999999998</v>
      </c>
      <c r="F24" s="33">
        <v>1215</v>
      </c>
      <c r="G24" s="33">
        <v>318</v>
      </c>
      <c r="H24" s="34"/>
    </row>
    <row r="25" spans="2:8" x14ac:dyDescent="0.3">
      <c r="B25" s="34"/>
      <c r="C25" s="32">
        <v>2015</v>
      </c>
      <c r="D25" s="32" t="s">
        <v>245</v>
      </c>
      <c r="E25" s="33">
        <v>38543.572500000002</v>
      </c>
      <c r="F25" s="33">
        <v>242</v>
      </c>
      <c r="G25" s="33">
        <v>61</v>
      </c>
      <c r="H25" s="34"/>
    </row>
    <row r="26" spans="2:8" x14ac:dyDescent="0.3">
      <c r="B26" s="34"/>
      <c r="C26" s="32">
        <v>2015</v>
      </c>
      <c r="D26" s="32" t="s">
        <v>246</v>
      </c>
      <c r="E26" s="33">
        <v>71734.528999999995</v>
      </c>
      <c r="F26" s="33">
        <v>528</v>
      </c>
      <c r="G26" s="33">
        <v>133</v>
      </c>
      <c r="H26" s="34"/>
    </row>
    <row r="27" spans="2:8" x14ac:dyDescent="0.3">
      <c r="B27" s="34"/>
      <c r="C27" s="32">
        <v>2015</v>
      </c>
      <c r="D27" s="32" t="s">
        <v>247</v>
      </c>
      <c r="E27" s="33">
        <v>26179.45</v>
      </c>
      <c r="F27" s="33">
        <v>63</v>
      </c>
      <c r="G27" s="33">
        <v>20</v>
      </c>
      <c r="H27" s="34"/>
    </row>
    <row r="28" spans="2:8" x14ac:dyDescent="0.3">
      <c r="B28" s="34"/>
      <c r="C28" s="32">
        <v>2015</v>
      </c>
      <c r="D28" s="32" t="s">
        <v>248</v>
      </c>
      <c r="E28" s="33">
        <v>4512.1879999999901</v>
      </c>
      <c r="F28" s="33">
        <v>237</v>
      </c>
      <c r="G28" s="33">
        <v>67</v>
      </c>
      <c r="H28" s="34"/>
    </row>
    <row r="29" spans="2:8" x14ac:dyDescent="0.3">
      <c r="B29" s="34"/>
      <c r="C29" s="32">
        <v>2015</v>
      </c>
      <c r="D29" s="32" t="s">
        <v>249</v>
      </c>
      <c r="E29" s="33">
        <v>545.22400000000005</v>
      </c>
      <c r="F29" s="33">
        <v>176</v>
      </c>
      <c r="G29" s="33">
        <v>44</v>
      </c>
      <c r="H29" s="34"/>
    </row>
    <row r="30" spans="2:8" x14ac:dyDescent="0.3">
      <c r="B30" s="34"/>
      <c r="C30" s="32">
        <v>2015</v>
      </c>
      <c r="D30" s="32" t="s">
        <v>250</v>
      </c>
      <c r="E30" s="33">
        <v>21089.711999999901</v>
      </c>
      <c r="F30" s="33">
        <v>770</v>
      </c>
      <c r="G30" s="33">
        <v>200</v>
      </c>
      <c r="H30" s="34"/>
    </row>
    <row r="31" spans="2:8" x14ac:dyDescent="0.3">
      <c r="B31" s="34"/>
      <c r="C31" s="32">
        <v>2015</v>
      </c>
      <c r="D31" s="32" t="s">
        <v>251</v>
      </c>
      <c r="E31" s="33">
        <v>2956.46199999999</v>
      </c>
      <c r="F31" s="33">
        <v>263</v>
      </c>
      <c r="G31" s="33">
        <v>77</v>
      </c>
      <c r="H31" s="34"/>
    </row>
    <row r="32" spans="2:8" x14ac:dyDescent="0.3">
      <c r="B32" s="34"/>
      <c r="C32" s="32">
        <v>2015</v>
      </c>
      <c r="D32" s="32" t="s">
        <v>252</v>
      </c>
      <c r="E32" s="33">
        <v>27763.697</v>
      </c>
      <c r="F32" s="33">
        <v>94</v>
      </c>
      <c r="G32" s="33">
        <v>24</v>
      </c>
      <c r="H32" s="34"/>
    </row>
    <row r="33" spans="2:8" x14ac:dyDescent="0.3">
      <c r="B33" s="34"/>
      <c r="C33" s="32">
        <v>2015</v>
      </c>
      <c r="D33" s="32" t="s">
        <v>253</v>
      </c>
      <c r="E33" s="33">
        <v>15287.637999999901</v>
      </c>
      <c r="F33" s="33">
        <v>1087</v>
      </c>
      <c r="G33" s="33">
        <v>272</v>
      </c>
      <c r="H33" s="34"/>
    </row>
    <row r="34" spans="2:8" x14ac:dyDescent="0.3">
      <c r="B34" s="34"/>
      <c r="C34" s="32">
        <v>2015</v>
      </c>
      <c r="D34" s="32" t="s">
        <v>254</v>
      </c>
      <c r="E34" s="33">
        <v>68313.702000000005</v>
      </c>
      <c r="F34" s="33">
        <v>697</v>
      </c>
      <c r="G34" s="33">
        <v>199</v>
      </c>
      <c r="H34" s="34"/>
    </row>
    <row r="35" spans="2:8" x14ac:dyDescent="0.3">
      <c r="B35" s="34"/>
      <c r="C35" s="32">
        <v>2015</v>
      </c>
      <c r="D35" s="32" t="s">
        <v>255</v>
      </c>
      <c r="E35" s="33">
        <v>45048.247999999898</v>
      </c>
      <c r="F35" s="33">
        <v>655</v>
      </c>
      <c r="G35" s="33">
        <v>171</v>
      </c>
      <c r="H35" s="34"/>
    </row>
    <row r="36" spans="2:8" x14ac:dyDescent="0.3">
      <c r="B36" s="34"/>
      <c r="C36" s="32">
        <v>2015</v>
      </c>
      <c r="D36" s="32" t="s">
        <v>256</v>
      </c>
      <c r="E36" s="33">
        <v>1952.482</v>
      </c>
      <c r="F36" s="33">
        <v>109</v>
      </c>
      <c r="G36" s="33">
        <v>31</v>
      </c>
      <c r="H36" s="34"/>
    </row>
    <row r="37" spans="2:8" x14ac:dyDescent="0.3">
      <c r="B37" s="34"/>
      <c r="C37" s="32">
        <v>2015</v>
      </c>
      <c r="D37" s="32" t="s">
        <v>257</v>
      </c>
      <c r="E37" s="33">
        <v>39150.423499999997</v>
      </c>
      <c r="F37" s="33">
        <v>235</v>
      </c>
      <c r="G37" s="33">
        <v>58</v>
      </c>
      <c r="H37" s="34"/>
    </row>
    <row r="38" spans="2:8" x14ac:dyDescent="0.3">
      <c r="B38" s="34"/>
      <c r="C38" s="32">
        <v>2016</v>
      </c>
      <c r="D38" s="32" t="s">
        <v>85</v>
      </c>
      <c r="E38" s="33">
        <v>41895.853999999999</v>
      </c>
      <c r="F38" s="33">
        <v>682</v>
      </c>
      <c r="G38" s="33">
        <v>186</v>
      </c>
      <c r="H38" s="34"/>
    </row>
    <row r="39" spans="2:8" x14ac:dyDescent="0.3">
      <c r="B39" s="34"/>
      <c r="C39" s="32">
        <v>2016</v>
      </c>
      <c r="D39" s="32" t="s">
        <v>242</v>
      </c>
      <c r="E39" s="33">
        <v>26050.314999999999</v>
      </c>
      <c r="F39" s="33">
        <v>396</v>
      </c>
      <c r="G39" s="33">
        <v>114</v>
      </c>
      <c r="H39" s="34"/>
    </row>
    <row r="40" spans="2:8" x14ac:dyDescent="0.3">
      <c r="B40" s="34"/>
      <c r="C40" s="32">
        <v>2016</v>
      </c>
      <c r="D40" s="32" t="s">
        <v>243</v>
      </c>
      <c r="E40" s="33">
        <v>5960.9080000000004</v>
      </c>
      <c r="F40" s="33">
        <v>678</v>
      </c>
      <c r="G40" s="33">
        <v>183</v>
      </c>
      <c r="H40" s="34"/>
    </row>
    <row r="41" spans="2:8" x14ac:dyDescent="0.3">
      <c r="B41" s="34"/>
      <c r="C41" s="32">
        <v>2016</v>
      </c>
      <c r="D41" s="32" t="s">
        <v>244</v>
      </c>
      <c r="E41" s="33">
        <v>49683.324999999997</v>
      </c>
      <c r="F41" s="33">
        <v>1603</v>
      </c>
      <c r="G41" s="33">
        <v>415</v>
      </c>
      <c r="H41" s="34"/>
    </row>
    <row r="42" spans="2:8" x14ac:dyDescent="0.3">
      <c r="B42" s="34"/>
      <c r="C42" s="32">
        <v>2016</v>
      </c>
      <c r="D42" s="32" t="s">
        <v>245</v>
      </c>
      <c r="E42" s="33">
        <v>26275.4664999999</v>
      </c>
      <c r="F42" s="33">
        <v>197</v>
      </c>
      <c r="G42" s="33">
        <v>54</v>
      </c>
      <c r="H42" s="34"/>
    </row>
    <row r="43" spans="2:8" x14ac:dyDescent="0.3">
      <c r="B43" s="34"/>
      <c r="C43" s="32">
        <v>2016</v>
      </c>
      <c r="D43" s="32" t="s">
        <v>246</v>
      </c>
      <c r="E43" s="33">
        <v>83918.6449999998</v>
      </c>
      <c r="F43" s="33">
        <v>614</v>
      </c>
      <c r="G43" s="33">
        <v>165</v>
      </c>
      <c r="H43" s="34"/>
    </row>
    <row r="44" spans="2:8" x14ac:dyDescent="0.3">
      <c r="B44" s="34"/>
      <c r="C44" s="32">
        <v>2016</v>
      </c>
      <c r="D44" s="32" t="s">
        <v>247</v>
      </c>
      <c r="E44" s="33">
        <v>49599.41</v>
      </c>
      <c r="F44" s="33">
        <v>69</v>
      </c>
      <c r="G44" s="33">
        <v>16</v>
      </c>
      <c r="H44" s="34"/>
    </row>
    <row r="45" spans="2:8" x14ac:dyDescent="0.3">
      <c r="B45" s="34"/>
      <c r="C45" s="32">
        <v>2016</v>
      </c>
      <c r="D45" s="32" t="s">
        <v>248</v>
      </c>
      <c r="E45" s="33">
        <v>4729.8900000000003</v>
      </c>
      <c r="F45" s="33">
        <v>222</v>
      </c>
      <c r="G45" s="33">
        <v>62</v>
      </c>
      <c r="H45" s="34"/>
    </row>
    <row r="46" spans="2:8" x14ac:dyDescent="0.3">
      <c r="B46" s="34"/>
      <c r="C46" s="32">
        <v>2016</v>
      </c>
      <c r="D46" s="32" t="s">
        <v>249</v>
      </c>
      <c r="E46" s="33">
        <v>960.13400000000001</v>
      </c>
      <c r="F46" s="33">
        <v>288</v>
      </c>
      <c r="G46" s="33">
        <v>59</v>
      </c>
      <c r="H46" s="34"/>
    </row>
    <row r="47" spans="2:8" x14ac:dyDescent="0.3">
      <c r="B47" s="34"/>
      <c r="C47" s="32">
        <v>2016</v>
      </c>
      <c r="D47" s="32" t="s">
        <v>250</v>
      </c>
      <c r="E47" s="33">
        <v>27874.123999999902</v>
      </c>
      <c r="F47" s="33">
        <v>1036</v>
      </c>
      <c r="G47" s="33">
        <v>257</v>
      </c>
      <c r="H47" s="34"/>
    </row>
    <row r="48" spans="2:8" x14ac:dyDescent="0.3">
      <c r="B48" s="34"/>
      <c r="C48" s="32">
        <v>2016</v>
      </c>
      <c r="D48" s="32" t="s">
        <v>251</v>
      </c>
      <c r="E48" s="33">
        <v>2827.2399999999898</v>
      </c>
      <c r="F48" s="33">
        <v>363</v>
      </c>
      <c r="G48" s="33">
        <v>97</v>
      </c>
      <c r="H48" s="34"/>
    </row>
    <row r="49" spans="2:8" x14ac:dyDescent="0.3">
      <c r="B49" s="34"/>
      <c r="C49" s="32">
        <v>2016</v>
      </c>
      <c r="D49" s="32" t="s">
        <v>252</v>
      </c>
      <c r="E49" s="33">
        <v>55906.885999999999</v>
      </c>
      <c r="F49" s="33">
        <v>129</v>
      </c>
      <c r="G49" s="33">
        <v>32</v>
      </c>
      <c r="H49" s="34"/>
    </row>
    <row r="50" spans="2:8" x14ac:dyDescent="0.3">
      <c r="B50" s="34"/>
      <c r="C50" s="32">
        <v>2016</v>
      </c>
      <c r="D50" s="32" t="s">
        <v>253</v>
      </c>
      <c r="E50" s="33">
        <v>20661.893999999898</v>
      </c>
      <c r="F50" s="33">
        <v>1372</v>
      </c>
      <c r="G50" s="33">
        <v>366</v>
      </c>
      <c r="H50" s="34"/>
    </row>
    <row r="51" spans="2:8" x14ac:dyDescent="0.3">
      <c r="B51" s="34"/>
      <c r="C51" s="32">
        <v>2016</v>
      </c>
      <c r="D51" s="32" t="s">
        <v>254</v>
      </c>
      <c r="E51" s="33">
        <v>78962.03</v>
      </c>
      <c r="F51" s="33">
        <v>818</v>
      </c>
      <c r="G51" s="33">
        <v>225</v>
      </c>
      <c r="H51" s="34"/>
    </row>
    <row r="52" spans="2:8" x14ac:dyDescent="0.3">
      <c r="B52" s="34"/>
      <c r="C52" s="32">
        <v>2016</v>
      </c>
      <c r="D52" s="32" t="s">
        <v>255</v>
      </c>
      <c r="E52" s="33">
        <v>58788.7</v>
      </c>
      <c r="F52" s="33">
        <v>808</v>
      </c>
      <c r="G52" s="33">
        <v>210</v>
      </c>
      <c r="H52" s="34"/>
    </row>
    <row r="53" spans="2:8" x14ac:dyDescent="0.3">
      <c r="B53" s="34"/>
      <c r="C53" s="32">
        <v>2016</v>
      </c>
      <c r="D53" s="32" t="s">
        <v>256</v>
      </c>
      <c r="E53" s="33">
        <v>14277.575999999999</v>
      </c>
      <c r="F53" s="33">
        <v>216</v>
      </c>
      <c r="G53" s="33">
        <v>60</v>
      </c>
      <c r="H53" s="34"/>
    </row>
    <row r="54" spans="2:8" x14ac:dyDescent="0.3">
      <c r="B54" s="34"/>
      <c r="C54" s="32">
        <v>2016</v>
      </c>
      <c r="D54" s="32" t="s">
        <v>257</v>
      </c>
      <c r="E54" s="33">
        <v>60833.200499999897</v>
      </c>
      <c r="F54" s="33">
        <v>346</v>
      </c>
      <c r="G54" s="33">
        <v>86</v>
      </c>
      <c r="H54" s="34"/>
    </row>
    <row r="55" spans="2:8" x14ac:dyDescent="0.3">
      <c r="B55" s="34"/>
      <c r="C55" s="32">
        <v>2017</v>
      </c>
      <c r="D55" s="32" t="s">
        <v>85</v>
      </c>
      <c r="E55" s="33">
        <v>59946.232000000004</v>
      </c>
      <c r="F55" s="33">
        <v>1079</v>
      </c>
      <c r="G55" s="33">
        <v>275</v>
      </c>
      <c r="H55" s="34"/>
    </row>
    <row r="56" spans="2:8" x14ac:dyDescent="0.3">
      <c r="B56" s="34"/>
      <c r="C56" s="32">
        <v>2017</v>
      </c>
      <c r="D56" s="32" t="s">
        <v>242</v>
      </c>
      <c r="E56" s="33">
        <v>42926.932000000001</v>
      </c>
      <c r="F56" s="33">
        <v>654</v>
      </c>
      <c r="G56" s="33">
        <v>165</v>
      </c>
      <c r="H56" s="34"/>
    </row>
    <row r="57" spans="2:8" x14ac:dyDescent="0.3">
      <c r="B57" s="34"/>
      <c r="C57" s="32">
        <v>2017</v>
      </c>
      <c r="D57" s="32" t="s">
        <v>243</v>
      </c>
      <c r="E57" s="33">
        <v>8863.0679999999902</v>
      </c>
      <c r="F57" s="33">
        <v>1101</v>
      </c>
      <c r="G57" s="33">
        <v>282</v>
      </c>
      <c r="H57" s="34"/>
    </row>
    <row r="58" spans="2:8" x14ac:dyDescent="0.3">
      <c r="B58" s="34"/>
      <c r="C58" s="32">
        <v>2017</v>
      </c>
      <c r="D58" s="32" t="s">
        <v>244</v>
      </c>
      <c r="E58" s="33">
        <v>72788.044999999896</v>
      </c>
      <c r="F58" s="33">
        <v>2067</v>
      </c>
      <c r="G58" s="33">
        <v>500</v>
      </c>
      <c r="H58" s="34"/>
    </row>
    <row r="59" spans="2:8" x14ac:dyDescent="0.3">
      <c r="B59" s="34"/>
      <c r="C59" s="32">
        <v>2017</v>
      </c>
      <c r="D59" s="32" t="s">
        <v>245</v>
      </c>
      <c r="E59" s="33">
        <v>30024.279699999999</v>
      </c>
      <c r="F59" s="33">
        <v>276</v>
      </c>
      <c r="G59" s="33">
        <v>76</v>
      </c>
      <c r="H59" s="34"/>
    </row>
    <row r="60" spans="2:8" x14ac:dyDescent="0.3">
      <c r="B60" s="34"/>
      <c r="C60" s="32">
        <v>2017</v>
      </c>
      <c r="D60" s="32" t="s">
        <v>246</v>
      </c>
      <c r="E60" s="33">
        <v>95554.352999999901</v>
      </c>
      <c r="F60" s="33">
        <v>674</v>
      </c>
      <c r="G60" s="33">
        <v>190</v>
      </c>
      <c r="H60" s="34"/>
    </row>
    <row r="61" spans="2:8" x14ac:dyDescent="0.3">
      <c r="B61" s="34"/>
      <c r="C61" s="32">
        <v>2017</v>
      </c>
      <c r="D61" s="32" t="s">
        <v>247</v>
      </c>
      <c r="E61" s="33">
        <v>62899.387999999897</v>
      </c>
      <c r="F61" s="33">
        <v>73</v>
      </c>
      <c r="G61" s="33">
        <v>22</v>
      </c>
      <c r="H61" s="34"/>
    </row>
    <row r="62" spans="2:8" x14ac:dyDescent="0.3">
      <c r="B62" s="34"/>
      <c r="C62" s="32">
        <v>2017</v>
      </c>
      <c r="D62" s="32" t="s">
        <v>248</v>
      </c>
      <c r="E62" s="33">
        <v>3378.5740000000001</v>
      </c>
      <c r="F62" s="33">
        <v>241</v>
      </c>
      <c r="G62" s="33">
        <v>71</v>
      </c>
      <c r="H62" s="34"/>
    </row>
    <row r="63" spans="2:8" x14ac:dyDescent="0.3">
      <c r="B63" s="34"/>
      <c r="C63" s="32">
        <v>2017</v>
      </c>
      <c r="D63" s="32" t="s">
        <v>249</v>
      </c>
      <c r="E63" s="33">
        <v>857.59399999999903</v>
      </c>
      <c r="F63" s="33">
        <v>249</v>
      </c>
      <c r="G63" s="33">
        <v>64</v>
      </c>
      <c r="H63" s="34"/>
    </row>
    <row r="64" spans="2:8" x14ac:dyDescent="0.3">
      <c r="B64" s="34"/>
      <c r="C64" s="32">
        <v>2017</v>
      </c>
      <c r="D64" s="32" t="s">
        <v>250</v>
      </c>
      <c r="E64" s="33">
        <v>28915.093999999899</v>
      </c>
      <c r="F64" s="33">
        <v>1097</v>
      </c>
      <c r="G64" s="33">
        <v>316</v>
      </c>
      <c r="H64" s="34"/>
    </row>
    <row r="65" spans="2:8" x14ac:dyDescent="0.3">
      <c r="B65" s="34"/>
      <c r="C65" s="32">
        <v>2017</v>
      </c>
      <c r="D65" s="32" t="s">
        <v>251</v>
      </c>
      <c r="E65" s="33">
        <v>3861.2159999999899</v>
      </c>
      <c r="F65" s="33">
        <v>448</v>
      </c>
      <c r="G65" s="33">
        <v>114</v>
      </c>
      <c r="H65" s="34"/>
    </row>
    <row r="66" spans="2:8" x14ac:dyDescent="0.3">
      <c r="B66" s="34"/>
      <c r="C66" s="32">
        <v>2017</v>
      </c>
      <c r="D66" s="32" t="s">
        <v>252</v>
      </c>
      <c r="E66" s="33">
        <v>43544.674999999901</v>
      </c>
      <c r="F66" s="33">
        <v>121</v>
      </c>
      <c r="G66" s="33">
        <v>33</v>
      </c>
      <c r="H66" s="34"/>
    </row>
    <row r="67" spans="2:8" x14ac:dyDescent="0.3">
      <c r="B67" s="34"/>
      <c r="C67" s="32">
        <v>2017</v>
      </c>
      <c r="D67" s="32" t="s">
        <v>253</v>
      </c>
      <c r="E67" s="33">
        <v>27694.717999999899</v>
      </c>
      <c r="F67" s="33">
        <v>1702</v>
      </c>
      <c r="G67" s="33">
        <v>459</v>
      </c>
      <c r="H67" s="34"/>
    </row>
    <row r="68" spans="2:8" x14ac:dyDescent="0.3">
      <c r="B68" s="34"/>
      <c r="C68" s="32">
        <v>2017</v>
      </c>
      <c r="D68" s="32" t="s">
        <v>254</v>
      </c>
      <c r="E68" s="33">
        <v>105340.515999999</v>
      </c>
      <c r="F68" s="33">
        <v>1090</v>
      </c>
      <c r="G68" s="33">
        <v>294</v>
      </c>
      <c r="H68" s="34"/>
    </row>
    <row r="69" spans="2:8" x14ac:dyDescent="0.3">
      <c r="B69" s="34"/>
      <c r="C69" s="32">
        <v>2017</v>
      </c>
      <c r="D69" s="32" t="s">
        <v>255</v>
      </c>
      <c r="E69" s="33">
        <v>69677.618000000002</v>
      </c>
      <c r="F69" s="33">
        <v>1022</v>
      </c>
      <c r="G69" s="33">
        <v>288</v>
      </c>
      <c r="H69" s="34"/>
    </row>
    <row r="70" spans="2:8" x14ac:dyDescent="0.3">
      <c r="B70" s="34"/>
      <c r="C70" s="32">
        <v>2017</v>
      </c>
      <c r="D70" s="32" t="s">
        <v>256</v>
      </c>
      <c r="E70" s="33">
        <v>16049.41</v>
      </c>
      <c r="F70" s="33">
        <v>192</v>
      </c>
      <c r="G70" s="33">
        <v>59</v>
      </c>
      <c r="H70" s="34"/>
    </row>
    <row r="71" spans="2:8" x14ac:dyDescent="0.3">
      <c r="B71" s="34"/>
      <c r="C71" s="32">
        <v>2017</v>
      </c>
      <c r="D71" s="32" t="s">
        <v>257</v>
      </c>
      <c r="E71" s="33">
        <v>60893.542500000003</v>
      </c>
      <c r="F71" s="33">
        <v>390</v>
      </c>
      <c r="G71" s="33">
        <v>104</v>
      </c>
      <c r="H71" s="34"/>
    </row>
    <row r="72" spans="2:8" x14ac:dyDescent="0.3">
      <c r="B72" s="34"/>
      <c r="C72" s="34"/>
      <c r="D72" s="34"/>
      <c r="E72" s="35"/>
      <c r="F72" s="35"/>
      <c r="G72" s="35"/>
      <c r="H72" s="34"/>
    </row>
  </sheetData>
  <autoFilter ref="C3:G71" xr:uid="{2D2C842D-4566-4208-BFE8-75F9AA80BD8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:G109"/>
  <sheetViews>
    <sheetView showGridLines="0" workbookViewId="0">
      <selection activeCell="I16" sqref="I16"/>
    </sheetView>
  </sheetViews>
  <sheetFormatPr defaultRowHeight="14.4" x14ac:dyDescent="0.3"/>
  <cols>
    <col min="4" max="4" width="13.33203125" bestFit="1" customWidth="1"/>
    <col min="5" max="5" width="10.33203125" style="3" bestFit="1" customWidth="1"/>
  </cols>
  <sheetData>
    <row r="1" spans="4:7" ht="15.6" x14ac:dyDescent="0.3">
      <c r="D1" s="1" t="s">
        <v>68</v>
      </c>
      <c r="E1" s="13" t="s">
        <v>69</v>
      </c>
    </row>
    <row r="2" spans="4:7" x14ac:dyDescent="0.3">
      <c r="D2" s="8" t="str">
        <f>"Nut/"&amp;TEXT(E2,"dd-mm/")&amp;ROW()</f>
        <v>Nut/20-08/2</v>
      </c>
      <c r="E2" s="14">
        <v>43697</v>
      </c>
    </row>
    <row r="3" spans="4:7" x14ac:dyDescent="0.3">
      <c r="D3" s="8" t="str">
        <f t="shared" ref="D3:D66" si="0">"Nut/"&amp;TEXT(E3,"dd-mm/")&amp;ROW()</f>
        <v>Nut/19-04/3</v>
      </c>
      <c r="E3" s="14">
        <v>43574</v>
      </c>
    </row>
    <row r="4" spans="4:7" x14ac:dyDescent="0.3">
      <c r="D4" s="8" t="str">
        <f t="shared" si="0"/>
        <v>Nut/10-05/4</v>
      </c>
      <c r="E4" s="14">
        <v>43595</v>
      </c>
      <c r="G4" t="s">
        <v>261</v>
      </c>
    </row>
    <row r="5" spans="4:7" x14ac:dyDescent="0.3">
      <c r="D5" s="8" t="str">
        <f t="shared" si="0"/>
        <v>Nut/19-07/5</v>
      </c>
      <c r="E5" s="14">
        <v>43665</v>
      </c>
      <c r="G5" t="s">
        <v>262</v>
      </c>
    </row>
    <row r="6" spans="4:7" x14ac:dyDescent="0.3">
      <c r="D6" s="8" t="str">
        <f t="shared" si="0"/>
        <v>Nut/22-05/6</v>
      </c>
      <c r="E6" s="14">
        <v>43607</v>
      </c>
      <c r="G6" t="s">
        <v>263</v>
      </c>
    </row>
    <row r="7" spans="4:7" x14ac:dyDescent="0.3">
      <c r="D7" s="8" t="str">
        <f t="shared" si="0"/>
        <v>Nut/30-04/7</v>
      </c>
      <c r="E7" s="14">
        <v>43585</v>
      </c>
      <c r="G7" t="s">
        <v>264</v>
      </c>
    </row>
    <row r="8" spans="4:7" x14ac:dyDescent="0.3">
      <c r="D8" s="8" t="str">
        <f t="shared" si="0"/>
        <v>Nut/31-07/8</v>
      </c>
      <c r="E8" s="14">
        <v>43677</v>
      </c>
    </row>
    <row r="9" spans="4:7" x14ac:dyDescent="0.3">
      <c r="D9" s="8" t="str">
        <f t="shared" si="0"/>
        <v>Nut/24-04/9</v>
      </c>
      <c r="E9" s="14">
        <v>43579</v>
      </c>
    </row>
    <row r="10" spans="4:7" x14ac:dyDescent="0.3">
      <c r="D10" s="8" t="str">
        <f t="shared" si="0"/>
        <v>Nut/04-06/10</v>
      </c>
      <c r="E10" s="14">
        <v>43620</v>
      </c>
    </row>
    <row r="11" spans="4:7" x14ac:dyDescent="0.3">
      <c r="D11" s="8" t="str">
        <f t="shared" si="0"/>
        <v>Nut/12-07/11</v>
      </c>
      <c r="E11" s="14">
        <v>43658</v>
      </c>
    </row>
    <row r="12" spans="4:7" x14ac:dyDescent="0.3">
      <c r="D12" s="8" t="str">
        <f t="shared" si="0"/>
        <v>Nut/15-04/12</v>
      </c>
      <c r="E12" s="14">
        <v>43570</v>
      </c>
    </row>
    <row r="13" spans="4:7" x14ac:dyDescent="0.3">
      <c r="D13" s="8" t="str">
        <f t="shared" si="0"/>
        <v>Nut/19-04/13</v>
      </c>
      <c r="E13" s="14">
        <v>43574</v>
      </c>
    </row>
    <row r="14" spans="4:7" x14ac:dyDescent="0.3">
      <c r="D14" s="8" t="str">
        <f t="shared" si="0"/>
        <v>Nut/22-08/14</v>
      </c>
      <c r="E14" s="14">
        <v>43699</v>
      </c>
    </row>
    <row r="15" spans="4:7" x14ac:dyDescent="0.3">
      <c r="D15" s="8" t="str">
        <f t="shared" si="0"/>
        <v>Nut/16-03/15</v>
      </c>
      <c r="E15" s="14">
        <v>43540</v>
      </c>
    </row>
    <row r="16" spans="4:7" x14ac:dyDescent="0.3">
      <c r="D16" s="8" t="str">
        <f t="shared" si="0"/>
        <v>Nut/08-06/16</v>
      </c>
      <c r="E16" s="14">
        <v>43624</v>
      </c>
    </row>
    <row r="17" spans="4:5" x14ac:dyDescent="0.3">
      <c r="D17" s="8" t="str">
        <f t="shared" si="0"/>
        <v>Nut/18-02/17</v>
      </c>
      <c r="E17" s="14">
        <v>43514</v>
      </c>
    </row>
    <row r="18" spans="4:5" x14ac:dyDescent="0.3">
      <c r="D18" s="8" t="str">
        <f t="shared" si="0"/>
        <v>Nut/05-08/18</v>
      </c>
      <c r="E18" s="14">
        <v>43682</v>
      </c>
    </row>
    <row r="19" spans="4:5" x14ac:dyDescent="0.3">
      <c r="D19" s="8" t="str">
        <f t="shared" si="0"/>
        <v>Nut/13-04/19</v>
      </c>
      <c r="E19" s="14">
        <v>43568</v>
      </c>
    </row>
    <row r="20" spans="4:5" x14ac:dyDescent="0.3">
      <c r="D20" s="8" t="str">
        <f t="shared" si="0"/>
        <v>Nut/20-03/20</v>
      </c>
      <c r="E20" s="14">
        <v>43544</v>
      </c>
    </row>
    <row r="21" spans="4:5" x14ac:dyDescent="0.3">
      <c r="D21" s="8" t="str">
        <f t="shared" si="0"/>
        <v>Nut/17-06/21</v>
      </c>
      <c r="E21" s="14">
        <v>43633</v>
      </c>
    </row>
    <row r="22" spans="4:5" x14ac:dyDescent="0.3">
      <c r="D22" s="8" t="str">
        <f t="shared" si="0"/>
        <v>Nut/04-06/22</v>
      </c>
      <c r="E22" s="14">
        <v>43620</v>
      </c>
    </row>
    <row r="23" spans="4:5" x14ac:dyDescent="0.3">
      <c r="D23" s="8" t="str">
        <f t="shared" si="0"/>
        <v>Nut/11-05/23</v>
      </c>
      <c r="E23" s="14">
        <v>43596</v>
      </c>
    </row>
    <row r="24" spans="4:5" x14ac:dyDescent="0.3">
      <c r="D24" s="8" t="str">
        <f t="shared" si="0"/>
        <v>Nut/24-04/24</v>
      </c>
      <c r="E24" s="14">
        <v>43579</v>
      </c>
    </row>
    <row r="25" spans="4:5" x14ac:dyDescent="0.3">
      <c r="D25" s="8" t="str">
        <f t="shared" si="0"/>
        <v>Nut/18-06/25</v>
      </c>
      <c r="E25" s="14">
        <v>43634</v>
      </c>
    </row>
    <row r="26" spans="4:5" x14ac:dyDescent="0.3">
      <c r="D26" s="8" t="str">
        <f t="shared" si="0"/>
        <v>Nut/01-03/26</v>
      </c>
      <c r="E26" s="14">
        <v>43525</v>
      </c>
    </row>
    <row r="27" spans="4:5" x14ac:dyDescent="0.3">
      <c r="D27" s="8" t="str">
        <f t="shared" si="0"/>
        <v>Nut/29-05/27</v>
      </c>
      <c r="E27" s="14">
        <v>43614</v>
      </c>
    </row>
    <row r="28" spans="4:5" x14ac:dyDescent="0.3">
      <c r="D28" s="8" t="str">
        <f t="shared" si="0"/>
        <v>Nut/17-02/28</v>
      </c>
      <c r="E28" s="14">
        <v>43513</v>
      </c>
    </row>
    <row r="29" spans="4:5" x14ac:dyDescent="0.3">
      <c r="D29" s="8" t="str">
        <f t="shared" si="0"/>
        <v>Nut/12-04/29</v>
      </c>
      <c r="E29" s="14">
        <v>43567</v>
      </c>
    </row>
    <row r="30" spans="4:5" x14ac:dyDescent="0.3">
      <c r="D30" s="8" t="str">
        <f t="shared" si="0"/>
        <v>Nut/04-03/30</v>
      </c>
      <c r="E30" s="14">
        <v>43528</v>
      </c>
    </row>
    <row r="31" spans="4:5" x14ac:dyDescent="0.3">
      <c r="D31" s="8" t="str">
        <f t="shared" si="0"/>
        <v>Nut/05-06/31</v>
      </c>
      <c r="E31" s="14">
        <v>43621</v>
      </c>
    </row>
    <row r="32" spans="4:5" x14ac:dyDescent="0.3">
      <c r="D32" s="8" t="str">
        <f t="shared" si="0"/>
        <v>Nut/09-03/32</v>
      </c>
      <c r="E32" s="14">
        <v>43533</v>
      </c>
    </row>
    <row r="33" spans="4:5" x14ac:dyDescent="0.3">
      <c r="D33" s="8" t="str">
        <f t="shared" si="0"/>
        <v>Nut/15-03/33</v>
      </c>
      <c r="E33" s="14">
        <v>43539</v>
      </c>
    </row>
    <row r="34" spans="4:5" x14ac:dyDescent="0.3">
      <c r="D34" s="8" t="str">
        <f t="shared" si="0"/>
        <v>Nut/06-02/34</v>
      </c>
      <c r="E34" s="14">
        <v>43502</v>
      </c>
    </row>
    <row r="35" spans="4:5" x14ac:dyDescent="0.3">
      <c r="D35" s="8" t="str">
        <f t="shared" si="0"/>
        <v>Nut/10-03/35</v>
      </c>
      <c r="E35" s="14">
        <v>43534</v>
      </c>
    </row>
    <row r="36" spans="4:5" x14ac:dyDescent="0.3">
      <c r="D36" s="8" t="str">
        <f t="shared" si="0"/>
        <v>Nut/20-08/36</v>
      </c>
      <c r="E36" s="14">
        <v>43697</v>
      </c>
    </row>
    <row r="37" spans="4:5" x14ac:dyDescent="0.3">
      <c r="D37" s="8" t="str">
        <f t="shared" si="0"/>
        <v>Nut/04-02/37</v>
      </c>
      <c r="E37" s="14">
        <v>43500</v>
      </c>
    </row>
    <row r="38" spans="4:5" x14ac:dyDescent="0.3">
      <c r="D38" s="8" t="str">
        <f t="shared" si="0"/>
        <v>Nut/03-08/38</v>
      </c>
      <c r="E38" s="14">
        <v>43680</v>
      </c>
    </row>
    <row r="39" spans="4:5" x14ac:dyDescent="0.3">
      <c r="D39" s="8" t="str">
        <f t="shared" si="0"/>
        <v>Nut/12-05/39</v>
      </c>
      <c r="E39" s="14">
        <v>43597</v>
      </c>
    </row>
    <row r="40" spans="4:5" x14ac:dyDescent="0.3">
      <c r="D40" s="8" t="str">
        <f t="shared" si="0"/>
        <v>Nut/25-04/40</v>
      </c>
      <c r="E40" s="14">
        <v>43580</v>
      </c>
    </row>
    <row r="41" spans="4:5" x14ac:dyDescent="0.3">
      <c r="D41" s="8" t="str">
        <f t="shared" si="0"/>
        <v>Nut/26-03/41</v>
      </c>
      <c r="E41" s="14">
        <v>43550</v>
      </c>
    </row>
    <row r="42" spans="4:5" x14ac:dyDescent="0.3">
      <c r="D42" s="8" t="str">
        <f t="shared" si="0"/>
        <v>Nut/11-05/42</v>
      </c>
      <c r="E42" s="14">
        <v>43596</v>
      </c>
    </row>
    <row r="43" spans="4:5" x14ac:dyDescent="0.3">
      <c r="D43" s="8" t="str">
        <f t="shared" si="0"/>
        <v>Nut/08-05/43</v>
      </c>
      <c r="E43" s="14">
        <v>43593</v>
      </c>
    </row>
    <row r="44" spans="4:5" x14ac:dyDescent="0.3">
      <c r="D44" s="8" t="str">
        <f t="shared" si="0"/>
        <v>Nut/18-02/44</v>
      </c>
      <c r="E44" s="14">
        <v>43514</v>
      </c>
    </row>
    <row r="45" spans="4:5" x14ac:dyDescent="0.3">
      <c r="D45" s="8" t="str">
        <f t="shared" si="0"/>
        <v>Nut/01-06/45</v>
      </c>
      <c r="E45" s="14">
        <v>43617</v>
      </c>
    </row>
    <row r="46" spans="4:5" x14ac:dyDescent="0.3">
      <c r="D46" s="8" t="str">
        <f t="shared" si="0"/>
        <v>Nut/04-03/46</v>
      </c>
      <c r="E46" s="14">
        <v>43528</v>
      </c>
    </row>
    <row r="47" spans="4:5" x14ac:dyDescent="0.3">
      <c r="D47" s="8" t="str">
        <f t="shared" si="0"/>
        <v>Nut/26-04/47</v>
      </c>
      <c r="E47" s="14">
        <v>43581</v>
      </c>
    </row>
    <row r="48" spans="4:5" x14ac:dyDescent="0.3">
      <c r="D48" s="8" t="str">
        <f t="shared" si="0"/>
        <v>Nut/10-08/48</v>
      </c>
      <c r="E48" s="14">
        <v>43687</v>
      </c>
    </row>
    <row r="49" spans="4:5" x14ac:dyDescent="0.3">
      <c r="D49" s="8" t="str">
        <f t="shared" si="0"/>
        <v>Nut/14-05/49</v>
      </c>
      <c r="E49" s="14">
        <v>43599</v>
      </c>
    </row>
    <row r="50" spans="4:5" x14ac:dyDescent="0.3">
      <c r="D50" s="8" t="str">
        <f t="shared" si="0"/>
        <v>Nut/01-07/50</v>
      </c>
      <c r="E50" s="14">
        <v>43647</v>
      </c>
    </row>
    <row r="51" spans="4:5" x14ac:dyDescent="0.3">
      <c r="D51" s="8" t="str">
        <f t="shared" si="0"/>
        <v>Nut/21-08/51</v>
      </c>
      <c r="E51" s="14">
        <v>43698</v>
      </c>
    </row>
    <row r="52" spans="4:5" x14ac:dyDescent="0.3">
      <c r="D52" s="8" t="str">
        <f t="shared" si="0"/>
        <v>Nut/10-07/52</v>
      </c>
      <c r="E52" s="14">
        <v>43656</v>
      </c>
    </row>
    <row r="53" spans="4:5" x14ac:dyDescent="0.3">
      <c r="D53" s="8" t="str">
        <f t="shared" si="0"/>
        <v>Nut/20-05/53</v>
      </c>
      <c r="E53" s="14">
        <v>43605</v>
      </c>
    </row>
    <row r="54" spans="4:5" x14ac:dyDescent="0.3">
      <c r="D54" s="8" t="str">
        <f t="shared" si="0"/>
        <v>Nut/20-04/54</v>
      </c>
      <c r="E54" s="14">
        <v>43575</v>
      </c>
    </row>
    <row r="55" spans="4:5" x14ac:dyDescent="0.3">
      <c r="D55" s="8" t="str">
        <f t="shared" si="0"/>
        <v>Nut/06-04/55</v>
      </c>
      <c r="E55" s="14">
        <v>43561</v>
      </c>
    </row>
    <row r="56" spans="4:5" x14ac:dyDescent="0.3">
      <c r="D56" s="8" t="str">
        <f t="shared" si="0"/>
        <v>Nut/25-06/56</v>
      </c>
      <c r="E56" s="14">
        <v>43641</v>
      </c>
    </row>
    <row r="57" spans="4:5" x14ac:dyDescent="0.3">
      <c r="D57" s="8" t="str">
        <f t="shared" si="0"/>
        <v>Nut/23-08/57</v>
      </c>
      <c r="E57" s="14">
        <v>43700</v>
      </c>
    </row>
    <row r="58" spans="4:5" x14ac:dyDescent="0.3">
      <c r="D58" s="8" t="str">
        <f t="shared" si="0"/>
        <v>Nut/23-04/58</v>
      </c>
      <c r="E58" s="14">
        <v>43578</v>
      </c>
    </row>
    <row r="59" spans="4:5" x14ac:dyDescent="0.3">
      <c r="D59" s="8" t="str">
        <f t="shared" si="0"/>
        <v>Nut/28-07/59</v>
      </c>
      <c r="E59" s="14">
        <v>43674</v>
      </c>
    </row>
    <row r="60" spans="4:5" x14ac:dyDescent="0.3">
      <c r="D60" s="8" t="str">
        <f t="shared" si="0"/>
        <v>Nut/10-08/60</v>
      </c>
      <c r="E60" s="14">
        <v>43687</v>
      </c>
    </row>
    <row r="61" spans="4:5" x14ac:dyDescent="0.3">
      <c r="D61" s="8" t="str">
        <f t="shared" si="0"/>
        <v>Nut/06-08/61</v>
      </c>
      <c r="E61" s="14">
        <v>43683</v>
      </c>
    </row>
    <row r="62" spans="4:5" x14ac:dyDescent="0.3">
      <c r="D62" s="8" t="str">
        <f t="shared" si="0"/>
        <v>Nut/26-02/62</v>
      </c>
      <c r="E62" s="14">
        <v>43522</v>
      </c>
    </row>
    <row r="63" spans="4:5" x14ac:dyDescent="0.3">
      <c r="D63" s="8" t="str">
        <f t="shared" si="0"/>
        <v>Nut/05-05/63</v>
      </c>
      <c r="E63" s="14">
        <v>43590</v>
      </c>
    </row>
    <row r="64" spans="4:5" x14ac:dyDescent="0.3">
      <c r="D64" s="8" t="str">
        <f t="shared" si="0"/>
        <v>Nut/20-06/64</v>
      </c>
      <c r="E64" s="14">
        <v>43636</v>
      </c>
    </row>
    <row r="65" spans="4:5" x14ac:dyDescent="0.3">
      <c r="D65" s="8" t="str">
        <f t="shared" si="0"/>
        <v>Nut/06-05/65</v>
      </c>
      <c r="E65" s="14">
        <v>43591</v>
      </c>
    </row>
    <row r="66" spans="4:5" x14ac:dyDescent="0.3">
      <c r="D66" s="8" t="str">
        <f t="shared" si="0"/>
        <v>Nut/14-03/66</v>
      </c>
      <c r="E66" s="14">
        <v>43538</v>
      </c>
    </row>
    <row r="67" spans="4:5" x14ac:dyDescent="0.3">
      <c r="D67" s="8" t="str">
        <f t="shared" ref="D67:D109" si="1">"Nut/"&amp;TEXT(E67,"dd-mm/")&amp;ROW()</f>
        <v>Nut/21-05/67</v>
      </c>
      <c r="E67" s="14">
        <v>43606</v>
      </c>
    </row>
    <row r="68" spans="4:5" x14ac:dyDescent="0.3">
      <c r="D68" s="8" t="str">
        <f t="shared" si="1"/>
        <v>Nut/28-06/68</v>
      </c>
      <c r="E68" s="14">
        <v>43644</v>
      </c>
    </row>
    <row r="69" spans="4:5" x14ac:dyDescent="0.3">
      <c r="D69" s="8" t="str">
        <f t="shared" si="1"/>
        <v>Nut/11-05/69</v>
      </c>
      <c r="E69" s="14">
        <v>43596</v>
      </c>
    </row>
    <row r="70" spans="4:5" x14ac:dyDescent="0.3">
      <c r="D70" s="8" t="str">
        <f t="shared" si="1"/>
        <v>Nut/30-04/70</v>
      </c>
      <c r="E70" s="14">
        <v>43585</v>
      </c>
    </row>
    <row r="71" spans="4:5" x14ac:dyDescent="0.3">
      <c r="D71" s="8" t="str">
        <f t="shared" si="1"/>
        <v>Nut/10-05/71</v>
      </c>
      <c r="E71" s="14">
        <v>43595</v>
      </c>
    </row>
    <row r="72" spans="4:5" x14ac:dyDescent="0.3">
      <c r="D72" s="8" t="str">
        <f t="shared" si="1"/>
        <v>Nut/13-04/72</v>
      </c>
      <c r="E72" s="14">
        <v>43568</v>
      </c>
    </row>
    <row r="73" spans="4:5" x14ac:dyDescent="0.3">
      <c r="D73" s="8" t="str">
        <f t="shared" si="1"/>
        <v>Nut/10-04/73</v>
      </c>
      <c r="E73" s="14">
        <v>43565</v>
      </c>
    </row>
    <row r="74" spans="4:5" x14ac:dyDescent="0.3">
      <c r="D74" s="8" t="str">
        <f t="shared" si="1"/>
        <v>Nut/07-04/74</v>
      </c>
      <c r="E74" s="14">
        <v>43562</v>
      </c>
    </row>
    <row r="75" spans="4:5" x14ac:dyDescent="0.3">
      <c r="D75" s="8" t="str">
        <f t="shared" si="1"/>
        <v>Nut/23-02/75</v>
      </c>
      <c r="E75" s="14">
        <v>43519</v>
      </c>
    </row>
    <row r="76" spans="4:5" x14ac:dyDescent="0.3">
      <c r="D76" s="8" t="str">
        <f t="shared" si="1"/>
        <v>Nut/16-05/76</v>
      </c>
      <c r="E76" s="14">
        <v>43601</v>
      </c>
    </row>
    <row r="77" spans="4:5" x14ac:dyDescent="0.3">
      <c r="D77" s="8" t="str">
        <f t="shared" si="1"/>
        <v>Nut/08-05/77</v>
      </c>
      <c r="E77" s="14">
        <v>43593</v>
      </c>
    </row>
    <row r="78" spans="4:5" x14ac:dyDescent="0.3">
      <c r="D78" s="8" t="str">
        <f t="shared" si="1"/>
        <v>Nut/05-07/78</v>
      </c>
      <c r="E78" s="14">
        <v>43651</v>
      </c>
    </row>
    <row r="79" spans="4:5" x14ac:dyDescent="0.3">
      <c r="D79" s="8" t="str">
        <f t="shared" si="1"/>
        <v>Nut/15-05/79</v>
      </c>
      <c r="E79" s="14">
        <v>43600</v>
      </c>
    </row>
    <row r="80" spans="4:5" x14ac:dyDescent="0.3">
      <c r="D80" s="8" t="str">
        <f t="shared" si="1"/>
        <v>Nut/24-07/80</v>
      </c>
      <c r="E80" s="14">
        <v>43670</v>
      </c>
    </row>
    <row r="81" spans="4:5" x14ac:dyDescent="0.3">
      <c r="D81" s="8" t="str">
        <f t="shared" si="1"/>
        <v>Nut/21-08/81</v>
      </c>
      <c r="E81" s="14">
        <v>43698</v>
      </c>
    </row>
    <row r="82" spans="4:5" x14ac:dyDescent="0.3">
      <c r="D82" s="8" t="str">
        <f t="shared" si="1"/>
        <v>Nut/28-02/82</v>
      </c>
      <c r="E82" s="14">
        <v>43524</v>
      </c>
    </row>
    <row r="83" spans="4:5" x14ac:dyDescent="0.3">
      <c r="D83" s="8" t="str">
        <f t="shared" si="1"/>
        <v>Nut/12-02/83</v>
      </c>
      <c r="E83" s="14">
        <v>43508</v>
      </c>
    </row>
    <row r="84" spans="4:5" x14ac:dyDescent="0.3">
      <c r="D84" s="8" t="str">
        <f t="shared" si="1"/>
        <v>Nut/05-06/84</v>
      </c>
      <c r="E84" s="14">
        <v>43621</v>
      </c>
    </row>
    <row r="85" spans="4:5" x14ac:dyDescent="0.3">
      <c r="D85" s="8" t="str">
        <f t="shared" si="1"/>
        <v>Nut/19-05/85</v>
      </c>
      <c r="E85" s="14">
        <v>43604</v>
      </c>
    </row>
    <row r="86" spans="4:5" x14ac:dyDescent="0.3">
      <c r="D86" s="8" t="str">
        <f t="shared" si="1"/>
        <v>Nut/19-04/86</v>
      </c>
      <c r="E86" s="14">
        <v>43574</v>
      </c>
    </row>
    <row r="87" spans="4:5" x14ac:dyDescent="0.3">
      <c r="D87" s="8" t="str">
        <f t="shared" si="1"/>
        <v>Nut/23-07/87</v>
      </c>
      <c r="E87" s="14">
        <v>43669</v>
      </c>
    </row>
    <row r="88" spans="4:5" x14ac:dyDescent="0.3">
      <c r="D88" s="8" t="str">
        <f t="shared" si="1"/>
        <v>Nut/25-06/88</v>
      </c>
      <c r="E88" s="14">
        <v>43641</v>
      </c>
    </row>
    <row r="89" spans="4:5" x14ac:dyDescent="0.3">
      <c r="D89" s="8" t="str">
        <f t="shared" si="1"/>
        <v>Nut/16-07/89</v>
      </c>
      <c r="E89" s="14">
        <v>43662</v>
      </c>
    </row>
    <row r="90" spans="4:5" x14ac:dyDescent="0.3">
      <c r="D90" s="8" t="str">
        <f t="shared" si="1"/>
        <v>Nut/26-07/90</v>
      </c>
      <c r="E90" s="14">
        <v>43672</v>
      </c>
    </row>
    <row r="91" spans="4:5" x14ac:dyDescent="0.3">
      <c r="D91" s="8" t="str">
        <f t="shared" si="1"/>
        <v>Nut/17-04/91</v>
      </c>
      <c r="E91" s="14">
        <v>43572</v>
      </c>
    </row>
    <row r="92" spans="4:5" x14ac:dyDescent="0.3">
      <c r="D92" s="8" t="str">
        <f t="shared" si="1"/>
        <v>Nut/31-05/92</v>
      </c>
      <c r="E92" s="14">
        <v>43616</v>
      </c>
    </row>
    <row r="93" spans="4:5" x14ac:dyDescent="0.3">
      <c r="D93" s="8" t="str">
        <f t="shared" si="1"/>
        <v>Nut/27-05/93</v>
      </c>
      <c r="E93" s="14">
        <v>43612</v>
      </c>
    </row>
    <row r="94" spans="4:5" x14ac:dyDescent="0.3">
      <c r="D94" s="8" t="str">
        <f t="shared" si="1"/>
        <v>Nut/09-03/94</v>
      </c>
      <c r="E94" s="14">
        <v>43533</v>
      </c>
    </row>
    <row r="95" spans="4:5" x14ac:dyDescent="0.3">
      <c r="D95" s="8" t="str">
        <f t="shared" si="1"/>
        <v>Nut/10-05/95</v>
      </c>
      <c r="E95" s="14">
        <v>43595</v>
      </c>
    </row>
    <row r="96" spans="4:5" x14ac:dyDescent="0.3">
      <c r="D96" s="8" t="str">
        <f t="shared" si="1"/>
        <v>Nut/18-05/96</v>
      </c>
      <c r="E96" s="14">
        <v>43603</v>
      </c>
    </row>
    <row r="97" spans="4:5" x14ac:dyDescent="0.3">
      <c r="D97" s="8" t="str">
        <f t="shared" si="1"/>
        <v>Nut/14-05/97</v>
      </c>
      <c r="E97" s="14">
        <v>43599</v>
      </c>
    </row>
    <row r="98" spans="4:5" x14ac:dyDescent="0.3">
      <c r="D98" s="8" t="str">
        <f t="shared" si="1"/>
        <v>Nut/11-06/98</v>
      </c>
      <c r="E98" s="14">
        <v>43627</v>
      </c>
    </row>
    <row r="99" spans="4:5" x14ac:dyDescent="0.3">
      <c r="D99" s="8" t="str">
        <f t="shared" si="1"/>
        <v>Nut/05-08/99</v>
      </c>
      <c r="E99" s="14">
        <v>43682</v>
      </c>
    </row>
    <row r="100" spans="4:5" x14ac:dyDescent="0.3">
      <c r="D100" s="8" t="str">
        <f t="shared" si="1"/>
        <v>Nut/02-08/100</v>
      </c>
      <c r="E100" s="14">
        <v>43679</v>
      </c>
    </row>
    <row r="101" spans="4:5" x14ac:dyDescent="0.3">
      <c r="D101" s="8" t="str">
        <f t="shared" si="1"/>
        <v>Nut/13-08/101</v>
      </c>
      <c r="E101" s="14">
        <v>43690</v>
      </c>
    </row>
    <row r="102" spans="4:5" x14ac:dyDescent="0.3">
      <c r="D102" s="8" t="str">
        <f t="shared" si="1"/>
        <v>Nut/23-04/102</v>
      </c>
      <c r="E102" s="14">
        <v>43578</v>
      </c>
    </row>
    <row r="103" spans="4:5" x14ac:dyDescent="0.3">
      <c r="D103" s="8" t="str">
        <f t="shared" si="1"/>
        <v>Nut/08-04/103</v>
      </c>
      <c r="E103" s="14">
        <v>43563</v>
      </c>
    </row>
    <row r="104" spans="4:5" x14ac:dyDescent="0.3">
      <c r="D104" s="8" t="str">
        <f t="shared" si="1"/>
        <v>Nut/22-06/104</v>
      </c>
      <c r="E104" s="14">
        <v>43638</v>
      </c>
    </row>
    <row r="105" spans="4:5" x14ac:dyDescent="0.3">
      <c r="D105" s="8" t="str">
        <f t="shared" si="1"/>
        <v>Nut/30-03/105</v>
      </c>
      <c r="E105" s="14">
        <v>43554</v>
      </c>
    </row>
    <row r="106" spans="4:5" x14ac:dyDescent="0.3">
      <c r="D106" s="8" t="str">
        <f t="shared" si="1"/>
        <v>Nut/03-05/106</v>
      </c>
      <c r="E106" s="14">
        <v>43588</v>
      </c>
    </row>
    <row r="107" spans="4:5" x14ac:dyDescent="0.3">
      <c r="D107" s="8" t="str">
        <f t="shared" si="1"/>
        <v>Nut/20-08/107</v>
      </c>
      <c r="E107" s="14">
        <v>43697</v>
      </c>
    </row>
    <row r="108" spans="4:5" x14ac:dyDescent="0.3">
      <c r="D108" s="8" t="str">
        <f t="shared" si="1"/>
        <v>Nut/20-03/108</v>
      </c>
      <c r="E108" s="14">
        <v>43544</v>
      </c>
    </row>
    <row r="109" spans="4:5" x14ac:dyDescent="0.3">
      <c r="D109" s="8" t="str">
        <f t="shared" si="1"/>
        <v>Nut/12-02/109</v>
      </c>
      <c r="E109" s="14">
        <v>43508</v>
      </c>
    </row>
  </sheetData>
  <autoFilter ref="D1:E109" xr:uid="{00000000-0001-0000-04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8A82-BB21-4659-8480-520650753C8C}">
  <dimension ref="B2:M14"/>
  <sheetViews>
    <sheetView showGridLines="0" workbookViewId="0">
      <selection activeCell="F13" sqref="F13"/>
    </sheetView>
  </sheetViews>
  <sheetFormatPr defaultRowHeight="14.4" x14ac:dyDescent="0.3"/>
  <cols>
    <col min="3" max="3" width="20.21875" customWidth="1"/>
    <col min="4" max="4" width="16.21875" customWidth="1"/>
    <col min="5" max="5" width="15" customWidth="1"/>
    <col min="9" max="9" width="17.21875" customWidth="1"/>
  </cols>
  <sheetData>
    <row r="2" spans="2:13" ht="15.6" x14ac:dyDescent="0.3">
      <c r="B2" s="30" t="s">
        <v>232</v>
      </c>
      <c r="C2" s="30" t="s">
        <v>233</v>
      </c>
      <c r="D2" s="30" t="s">
        <v>234</v>
      </c>
      <c r="E2" s="30" t="s">
        <v>235</v>
      </c>
      <c r="F2" s="30" t="s">
        <v>237</v>
      </c>
      <c r="I2" s="31" t="s">
        <v>238</v>
      </c>
      <c r="J2" s="46" t="s">
        <v>239</v>
      </c>
      <c r="K2" s="46"/>
      <c r="L2" s="45" t="s">
        <v>240</v>
      </c>
      <c r="M2" s="45"/>
    </row>
    <row r="3" spans="2:13" x14ac:dyDescent="0.3">
      <c r="B3" s="22">
        <v>1</v>
      </c>
      <c r="C3" s="22">
        <v>94924.835599999904</v>
      </c>
      <c r="D3" s="22">
        <v>1475</v>
      </c>
      <c r="E3" s="22">
        <v>381</v>
      </c>
      <c r="F3" s="22">
        <v>25000</v>
      </c>
      <c r="G3" s="47" t="s">
        <v>233</v>
      </c>
      <c r="H3" s="47"/>
      <c r="J3" s="44"/>
      <c r="K3" s="44"/>
      <c r="L3" s="44"/>
      <c r="M3" s="44"/>
    </row>
    <row r="4" spans="2:13" x14ac:dyDescent="0.3">
      <c r="B4" s="22">
        <v>2</v>
      </c>
      <c r="C4" s="22">
        <v>59751.251400000001</v>
      </c>
      <c r="D4" s="22">
        <v>1067</v>
      </c>
      <c r="E4" s="22">
        <v>300</v>
      </c>
      <c r="F4" s="22">
        <v>35000</v>
      </c>
      <c r="G4" s="47" t="s">
        <v>236</v>
      </c>
      <c r="H4" s="47"/>
      <c r="J4" s="44"/>
      <c r="K4" s="44"/>
    </row>
    <row r="5" spans="2:13" x14ac:dyDescent="0.3">
      <c r="B5" s="22">
        <v>3</v>
      </c>
      <c r="C5" s="22">
        <v>205005.48879999999</v>
      </c>
      <c r="D5" s="22">
        <v>2564</v>
      </c>
      <c r="E5" s="22">
        <v>696</v>
      </c>
      <c r="F5" s="22">
        <v>-15000</v>
      </c>
      <c r="G5" s="47" t="s">
        <v>235</v>
      </c>
      <c r="H5" s="47"/>
      <c r="J5" s="44"/>
      <c r="K5" s="44"/>
    </row>
    <row r="6" spans="2:13" x14ac:dyDescent="0.3">
      <c r="B6" s="22">
        <v>4</v>
      </c>
      <c r="C6" s="22">
        <v>137762.12859999901</v>
      </c>
      <c r="D6" s="22">
        <v>2447</v>
      </c>
      <c r="E6" s="22">
        <v>668</v>
      </c>
      <c r="F6" s="22">
        <v>26000</v>
      </c>
      <c r="H6" t="s">
        <v>237</v>
      </c>
      <c r="L6" s="44"/>
      <c r="M6" s="44"/>
    </row>
    <row r="7" spans="2:13" x14ac:dyDescent="0.3">
      <c r="B7" s="22">
        <v>5</v>
      </c>
      <c r="C7" s="22">
        <v>155028.811699999</v>
      </c>
      <c r="D7" s="22">
        <v>2791</v>
      </c>
      <c r="E7" s="22">
        <v>735</v>
      </c>
      <c r="F7" s="22">
        <v>-5000</v>
      </c>
    </row>
    <row r="8" spans="2:13" x14ac:dyDescent="0.3">
      <c r="B8" s="22">
        <v>6</v>
      </c>
      <c r="C8" s="22">
        <v>152718.679299999</v>
      </c>
      <c r="D8" s="22">
        <v>5000</v>
      </c>
      <c r="E8" s="22">
        <v>717</v>
      </c>
      <c r="F8" s="22">
        <v>78000</v>
      </c>
    </row>
    <row r="9" spans="2:13" x14ac:dyDescent="0.3">
      <c r="B9" s="22">
        <v>7</v>
      </c>
      <c r="C9" s="22">
        <v>147238.09699999899</v>
      </c>
      <c r="D9" s="22">
        <v>2705</v>
      </c>
      <c r="E9" s="22">
        <v>710</v>
      </c>
      <c r="F9" s="22">
        <v>30000</v>
      </c>
    </row>
    <row r="10" spans="2:13" x14ac:dyDescent="0.3">
      <c r="B10" s="22">
        <v>8</v>
      </c>
      <c r="C10" s="22">
        <v>159044.06299999999</v>
      </c>
      <c r="D10" s="22">
        <v>2784</v>
      </c>
      <c r="E10" s="22">
        <v>706</v>
      </c>
      <c r="F10" s="22">
        <v>-12000</v>
      </c>
    </row>
    <row r="11" spans="2:13" x14ac:dyDescent="0.3">
      <c r="B11" s="22">
        <v>9</v>
      </c>
      <c r="C11" s="22">
        <v>307649.94569999899</v>
      </c>
      <c r="D11" s="22">
        <v>5062</v>
      </c>
      <c r="E11" s="22">
        <v>1383</v>
      </c>
      <c r="F11" s="22">
        <v>-2500</v>
      </c>
    </row>
    <row r="12" spans="2:13" x14ac:dyDescent="0.3">
      <c r="B12" s="22">
        <v>10</v>
      </c>
      <c r="C12" s="22">
        <v>200322.9847</v>
      </c>
      <c r="D12" s="22">
        <v>3104</v>
      </c>
      <c r="E12" s="22">
        <v>819</v>
      </c>
      <c r="F12" s="22">
        <v>0</v>
      </c>
    </row>
    <row r="13" spans="2:13" x14ac:dyDescent="0.3">
      <c r="B13" s="22">
        <v>11</v>
      </c>
      <c r="C13" s="22">
        <v>352461.071</v>
      </c>
      <c r="D13" s="22">
        <v>5775</v>
      </c>
      <c r="E13" s="22">
        <v>1471</v>
      </c>
      <c r="F13" s="22">
        <v>5300</v>
      </c>
    </row>
    <row r="14" spans="2:13" x14ac:dyDescent="0.3">
      <c r="B14" s="22">
        <v>12</v>
      </c>
      <c r="C14" s="22">
        <v>325293.50349999999</v>
      </c>
      <c r="D14" s="22">
        <v>5419</v>
      </c>
      <c r="E14" s="22">
        <v>1408</v>
      </c>
      <c r="F14" s="22">
        <v>85000</v>
      </c>
    </row>
  </sheetData>
  <mergeCells count="10">
    <mergeCell ref="L6:M6"/>
    <mergeCell ref="L3:M3"/>
    <mergeCell ref="L2:M2"/>
    <mergeCell ref="J2:K2"/>
    <mergeCell ref="G3:H3"/>
    <mergeCell ref="G4:H4"/>
    <mergeCell ref="G5:H5"/>
    <mergeCell ref="J3:K3"/>
    <mergeCell ref="J4:K4"/>
    <mergeCell ref="J5:K5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FEAD138D-F0D8-4815-B9CA-E5869322963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sparklines!F3:F14</xm:f>
              <xm:sqref>L6</xm:sqref>
            </x14:sparkline>
          </x14:sparklines>
        </x14:sparklineGroup>
        <x14:sparklineGroup type="column" displayEmptyCellsAs="gap" xr2:uid="{E3D55C05-0738-490E-846E-0A183CD3766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sparklines!E3:E14</xm:f>
              <xm:sqref>J5</xm:sqref>
            </x14:sparkline>
          </x14:sparklines>
        </x14:sparklineGroup>
        <x14:sparklineGroup type="column" displayEmptyCellsAs="gap" xr2:uid="{26B21CC0-C9DC-461C-807B-00886B99A95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sparklines!D3:D14</xm:f>
              <xm:sqref>J4</xm:sqref>
            </x14:sparkline>
          </x14:sparklines>
        </x14:sparklineGroup>
        <x14:sparklineGroup type="column" displayEmptyCellsAs="gap" xr2:uid="{D16C948F-276B-4C78-8BA0-20AF00D08DD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sparklines!C3:C14</xm:f>
              <xm:sqref>J3</xm:sqref>
            </x14:sparkline>
          </x14:sparklines>
        </x14:sparklineGroup>
        <x14:sparklineGroup displayEmptyCellsAs="gap" xr2:uid="{8F57BC10-C3A6-4F87-A69E-B2EC04B0376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sparklines!E3:E14</xm:f>
              <xm:sqref>I5</xm:sqref>
            </x14:sparkline>
          </x14:sparklines>
        </x14:sparklineGroup>
        <x14:sparklineGroup displayEmptyCellsAs="gap" xr2:uid="{F7843BA2-A50A-4B82-BDB3-1A8880B2A7F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sparklines!D3:D14</xm:f>
              <xm:sqref>I4</xm:sqref>
            </x14:sparkline>
          </x14:sparklines>
        </x14:sparklineGroup>
        <x14:sparklineGroup displayEmptyCellsAs="gap" xr2:uid="{F6444E84-97A3-4CF1-91CF-7CFBE1112DC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sparklines!C3:C14</xm:f>
              <xm:sqref>I3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R24"/>
  <sheetViews>
    <sheetView showGridLines="0" topLeftCell="B1" workbookViewId="0">
      <selection activeCell="D4" sqref="D4"/>
    </sheetView>
  </sheetViews>
  <sheetFormatPr defaultRowHeight="14.4" x14ac:dyDescent="0.3"/>
  <cols>
    <col min="1" max="1" width="19.88671875" bestFit="1" customWidth="1"/>
    <col min="2" max="2" width="13.44140625" bestFit="1" customWidth="1"/>
    <col min="4" max="4" width="25.6640625" customWidth="1"/>
    <col min="5" max="5" width="10.33203125" bestFit="1" customWidth="1"/>
    <col min="6" max="6" width="12.33203125" bestFit="1" customWidth="1"/>
    <col min="14" max="14" width="32.6640625" bestFit="1" customWidth="1"/>
  </cols>
  <sheetData>
    <row r="3" spans="1:18" ht="15.6" x14ac:dyDescent="0.3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M3" s="1" t="s">
        <v>78</v>
      </c>
      <c r="N3" s="1" t="s">
        <v>73</v>
      </c>
      <c r="O3" s="1" t="s">
        <v>74</v>
      </c>
      <c r="P3" s="1" t="s">
        <v>75</v>
      </c>
      <c r="Q3" s="1" t="s">
        <v>79</v>
      </c>
      <c r="R3" s="1" t="s">
        <v>76</v>
      </c>
    </row>
    <row r="4" spans="1:18" x14ac:dyDescent="0.3">
      <c r="A4" s="2" t="s">
        <v>80</v>
      </c>
      <c r="B4" s="2" t="s">
        <v>81</v>
      </c>
      <c r="C4" s="2">
        <v>7</v>
      </c>
      <c r="D4" s="2"/>
      <c r="E4" s="2"/>
      <c r="F4" s="2"/>
      <c r="G4" s="2"/>
      <c r="H4" s="2"/>
      <c r="J4" s="12"/>
      <c r="K4" s="12"/>
      <c r="L4" s="12"/>
      <c r="M4" s="2" t="s">
        <v>82</v>
      </c>
      <c r="N4" s="2" t="s">
        <v>83</v>
      </c>
      <c r="O4" s="2" t="s">
        <v>84</v>
      </c>
      <c r="P4" s="2" t="s">
        <v>85</v>
      </c>
      <c r="Q4" s="2" t="s">
        <v>86</v>
      </c>
      <c r="R4" s="2">
        <v>15000</v>
      </c>
    </row>
    <row r="5" spans="1:18" x14ac:dyDescent="0.3">
      <c r="A5" s="2" t="s">
        <v>87</v>
      </c>
      <c r="B5" s="2" t="s">
        <v>88</v>
      </c>
      <c r="C5" s="2">
        <v>6</v>
      </c>
      <c r="D5" s="2"/>
      <c r="E5" s="2"/>
      <c r="F5" s="2"/>
      <c r="G5" s="2"/>
      <c r="H5" s="2"/>
      <c r="J5" s="12"/>
      <c r="K5" s="12"/>
      <c r="L5" s="12"/>
      <c r="M5" s="2" t="s">
        <v>89</v>
      </c>
      <c r="N5" s="2" t="s">
        <v>90</v>
      </c>
      <c r="O5" s="2" t="s">
        <v>91</v>
      </c>
      <c r="P5" s="2" t="s">
        <v>92</v>
      </c>
      <c r="Q5" s="2" t="s">
        <v>86</v>
      </c>
      <c r="R5" s="2">
        <v>1400</v>
      </c>
    </row>
    <row r="6" spans="1:18" x14ac:dyDescent="0.3">
      <c r="A6" s="2" t="s">
        <v>93</v>
      </c>
      <c r="B6" s="2" t="s">
        <v>94</v>
      </c>
      <c r="C6" s="2">
        <v>8</v>
      </c>
      <c r="D6" s="2"/>
      <c r="E6" s="2"/>
      <c r="F6" s="2"/>
      <c r="G6" s="2"/>
      <c r="H6" s="2"/>
      <c r="J6" s="12"/>
      <c r="K6" s="12"/>
      <c r="L6" s="12"/>
      <c r="M6" s="2" t="s">
        <v>95</v>
      </c>
      <c r="N6" s="2" t="s">
        <v>96</v>
      </c>
      <c r="O6" s="2" t="s">
        <v>91</v>
      </c>
      <c r="P6" s="2" t="s">
        <v>92</v>
      </c>
      <c r="Q6" s="2" t="s">
        <v>86</v>
      </c>
      <c r="R6" s="2">
        <v>700</v>
      </c>
    </row>
    <row r="7" spans="1:18" x14ac:dyDescent="0.3">
      <c r="A7" s="2" t="s">
        <v>97</v>
      </c>
      <c r="B7" s="2" t="s">
        <v>98</v>
      </c>
      <c r="C7" s="2">
        <v>6</v>
      </c>
      <c r="D7" s="2"/>
      <c r="E7" s="2"/>
      <c r="F7" s="2"/>
      <c r="G7" s="2"/>
      <c r="H7" s="2"/>
      <c r="J7" s="12"/>
      <c r="K7" s="12"/>
      <c r="L7" s="12"/>
      <c r="M7" s="2" t="s">
        <v>99</v>
      </c>
      <c r="N7" s="2" t="s">
        <v>100</v>
      </c>
      <c r="O7" s="2" t="s">
        <v>101</v>
      </c>
      <c r="P7" s="2" t="s">
        <v>102</v>
      </c>
      <c r="Q7" s="2" t="s">
        <v>86</v>
      </c>
      <c r="R7" s="2">
        <v>68730</v>
      </c>
    </row>
    <row r="8" spans="1:18" x14ac:dyDescent="0.3">
      <c r="A8" s="2" t="s">
        <v>103</v>
      </c>
      <c r="B8" s="2" t="s">
        <v>104</v>
      </c>
      <c r="C8" s="2">
        <v>1</v>
      </c>
      <c r="D8" s="2"/>
      <c r="E8" s="2"/>
      <c r="F8" s="2"/>
      <c r="G8" s="2"/>
      <c r="H8" s="2"/>
      <c r="J8" s="12"/>
      <c r="K8" s="12"/>
      <c r="L8" s="12"/>
      <c r="M8" s="2" t="s">
        <v>94</v>
      </c>
      <c r="N8" s="2" t="s">
        <v>105</v>
      </c>
      <c r="O8" s="2" t="s">
        <v>91</v>
      </c>
      <c r="P8" s="2" t="s">
        <v>92</v>
      </c>
      <c r="Q8" s="2" t="s">
        <v>86</v>
      </c>
      <c r="R8" s="2">
        <v>1200</v>
      </c>
    </row>
    <row r="9" spans="1:18" x14ac:dyDescent="0.3">
      <c r="A9" s="2" t="s">
        <v>106</v>
      </c>
      <c r="B9" s="2" t="s">
        <v>81</v>
      </c>
      <c r="C9" s="2">
        <v>1</v>
      </c>
      <c r="D9" s="2"/>
      <c r="E9" s="2"/>
      <c r="F9" s="2"/>
      <c r="G9" s="2"/>
      <c r="H9" s="2"/>
      <c r="J9" s="12"/>
      <c r="K9" s="12"/>
      <c r="L9" s="12"/>
      <c r="M9" s="2" t="s">
        <v>107</v>
      </c>
      <c r="N9" s="2" t="s">
        <v>108</v>
      </c>
      <c r="O9" s="2" t="s">
        <v>101</v>
      </c>
      <c r="P9" s="2" t="s">
        <v>102</v>
      </c>
      <c r="Q9" s="2" t="s">
        <v>86</v>
      </c>
      <c r="R9" s="2">
        <v>64050</v>
      </c>
    </row>
    <row r="10" spans="1:18" x14ac:dyDescent="0.3">
      <c r="A10" s="2" t="s">
        <v>109</v>
      </c>
      <c r="B10" s="2" t="s">
        <v>110</v>
      </c>
      <c r="C10" s="2">
        <v>3</v>
      </c>
      <c r="D10" s="2"/>
      <c r="E10" s="2"/>
      <c r="F10" s="2"/>
      <c r="G10" s="2"/>
      <c r="H10" s="2"/>
      <c r="J10" s="12"/>
      <c r="K10" s="12"/>
      <c r="L10" s="12"/>
      <c r="M10" s="2" t="s">
        <v>111</v>
      </c>
      <c r="N10" s="2" t="s">
        <v>112</v>
      </c>
      <c r="O10" s="2" t="s">
        <v>101</v>
      </c>
      <c r="P10" s="2" t="s">
        <v>113</v>
      </c>
      <c r="Q10" s="2" t="s">
        <v>86</v>
      </c>
      <c r="R10" s="2">
        <v>29060</v>
      </c>
    </row>
    <row r="11" spans="1:18" x14ac:dyDescent="0.3">
      <c r="A11" s="2" t="s">
        <v>114</v>
      </c>
      <c r="B11" s="2" t="s">
        <v>98</v>
      </c>
      <c r="C11" s="2">
        <v>1</v>
      </c>
      <c r="D11" s="2"/>
      <c r="E11" s="2"/>
      <c r="F11" s="2"/>
      <c r="G11" s="2"/>
      <c r="H11" s="2"/>
      <c r="J11" s="12"/>
      <c r="K11" s="12"/>
      <c r="L11" s="12"/>
      <c r="M11" s="2" t="s">
        <v>115</v>
      </c>
      <c r="N11" s="2" t="s">
        <v>116</v>
      </c>
      <c r="O11" s="2" t="s">
        <v>101</v>
      </c>
      <c r="P11" s="2" t="s">
        <v>102</v>
      </c>
      <c r="Q11" s="2" t="s">
        <v>86</v>
      </c>
      <c r="R11" s="2">
        <v>70780</v>
      </c>
    </row>
    <row r="12" spans="1:18" x14ac:dyDescent="0.3">
      <c r="A12" s="2" t="s">
        <v>117</v>
      </c>
      <c r="B12" s="2" t="s">
        <v>118</v>
      </c>
      <c r="C12" s="2">
        <v>3</v>
      </c>
      <c r="D12" s="2"/>
      <c r="E12" s="2"/>
      <c r="F12" s="2"/>
      <c r="G12" s="2"/>
      <c r="H12" s="2"/>
      <c r="J12" s="12"/>
      <c r="K12" s="12"/>
      <c r="L12" s="12"/>
      <c r="M12" s="2" t="s">
        <v>119</v>
      </c>
      <c r="N12" s="2" t="s">
        <v>120</v>
      </c>
      <c r="O12" s="2" t="s">
        <v>121</v>
      </c>
      <c r="P12" s="2" t="s">
        <v>101</v>
      </c>
      <c r="Q12" s="2" t="s">
        <v>86</v>
      </c>
      <c r="R12" s="2">
        <v>300</v>
      </c>
    </row>
    <row r="13" spans="1:18" x14ac:dyDescent="0.3">
      <c r="A13" s="2" t="s">
        <v>122</v>
      </c>
      <c r="B13" s="2" t="s">
        <v>123</v>
      </c>
      <c r="C13" s="2">
        <v>10</v>
      </c>
      <c r="D13" s="2"/>
      <c r="E13" s="2"/>
      <c r="F13" s="2"/>
      <c r="G13" s="2"/>
      <c r="H13" s="2"/>
      <c r="J13" s="12"/>
      <c r="K13" s="12"/>
      <c r="L13" s="12"/>
      <c r="M13" s="2" t="s">
        <v>98</v>
      </c>
      <c r="N13" s="2" t="s">
        <v>124</v>
      </c>
      <c r="O13" s="2" t="s">
        <v>91</v>
      </c>
      <c r="P13" s="2" t="s">
        <v>92</v>
      </c>
      <c r="Q13" s="2" t="s">
        <v>86</v>
      </c>
      <c r="R13" s="2">
        <v>4100</v>
      </c>
    </row>
    <row r="14" spans="1:18" x14ac:dyDescent="0.3">
      <c r="A14" s="2" t="s">
        <v>125</v>
      </c>
      <c r="B14" s="2" t="s">
        <v>126</v>
      </c>
      <c r="C14" s="2">
        <v>8</v>
      </c>
      <c r="D14" s="2"/>
      <c r="E14" s="2"/>
      <c r="F14" s="2"/>
      <c r="G14" s="2"/>
      <c r="H14" s="2"/>
      <c r="J14" s="12"/>
      <c r="K14" s="12"/>
      <c r="L14" s="12"/>
      <c r="M14" s="2" t="s">
        <v>118</v>
      </c>
      <c r="N14" s="2" t="s">
        <v>127</v>
      </c>
      <c r="O14" s="2" t="s">
        <v>101</v>
      </c>
      <c r="P14" s="2" t="s">
        <v>128</v>
      </c>
      <c r="Q14" s="2" t="s">
        <v>86</v>
      </c>
      <c r="R14" s="2">
        <v>2500</v>
      </c>
    </row>
    <row r="15" spans="1:18" x14ac:dyDescent="0.3">
      <c r="A15" s="2" t="s">
        <v>129</v>
      </c>
      <c r="B15" s="2" t="s">
        <v>95</v>
      </c>
      <c r="C15" s="2">
        <v>7</v>
      </c>
      <c r="D15" s="2"/>
      <c r="E15" s="2"/>
      <c r="F15" s="2"/>
      <c r="G15" s="2"/>
      <c r="H15" s="2"/>
      <c r="J15" s="12"/>
      <c r="K15" s="12"/>
      <c r="L15" s="12"/>
      <c r="M15" s="2" t="s">
        <v>81</v>
      </c>
      <c r="N15" s="2" t="s">
        <v>130</v>
      </c>
      <c r="O15" s="2" t="s">
        <v>84</v>
      </c>
      <c r="P15" s="2" t="s">
        <v>85</v>
      </c>
      <c r="Q15" s="2" t="s">
        <v>86</v>
      </c>
      <c r="R15" s="2">
        <v>700</v>
      </c>
    </row>
    <row r="16" spans="1:18" x14ac:dyDescent="0.3">
      <c r="A16" s="2" t="s">
        <v>131</v>
      </c>
      <c r="B16" s="2" t="s">
        <v>89</v>
      </c>
      <c r="C16" s="2">
        <v>10</v>
      </c>
      <c r="D16" s="2"/>
      <c r="E16" s="2"/>
      <c r="F16" s="2"/>
      <c r="G16" s="2"/>
      <c r="H16" s="2"/>
      <c r="J16" s="12"/>
      <c r="K16" s="12"/>
      <c r="L16" s="12"/>
      <c r="M16" s="2" t="s">
        <v>132</v>
      </c>
      <c r="N16" s="2" t="s">
        <v>133</v>
      </c>
      <c r="O16" s="2" t="s">
        <v>101</v>
      </c>
      <c r="P16" s="2" t="s">
        <v>0</v>
      </c>
      <c r="Q16" s="2" t="s">
        <v>86</v>
      </c>
      <c r="R16" s="2">
        <v>39810</v>
      </c>
    </row>
    <row r="17" spans="1:18" x14ac:dyDescent="0.3">
      <c r="A17" s="2" t="s">
        <v>134</v>
      </c>
      <c r="B17" s="2" t="s">
        <v>115</v>
      </c>
      <c r="C17" s="2">
        <v>9</v>
      </c>
      <c r="D17" s="2"/>
      <c r="E17" s="2"/>
      <c r="F17" s="2"/>
      <c r="G17" s="2"/>
      <c r="H17" s="2"/>
      <c r="J17" s="12"/>
      <c r="K17" s="12"/>
      <c r="L17" s="12"/>
      <c r="M17" s="2" t="s">
        <v>135</v>
      </c>
      <c r="N17" s="2" t="s">
        <v>136</v>
      </c>
      <c r="O17" s="2" t="s">
        <v>101</v>
      </c>
      <c r="P17" s="2" t="s">
        <v>137</v>
      </c>
      <c r="Q17" s="2" t="s">
        <v>86</v>
      </c>
      <c r="R17" s="2">
        <v>15570</v>
      </c>
    </row>
    <row r="18" spans="1:18" x14ac:dyDescent="0.3">
      <c r="A18" s="2" t="s">
        <v>138</v>
      </c>
      <c r="B18" s="2" t="s">
        <v>94</v>
      </c>
      <c r="C18" s="2">
        <v>1</v>
      </c>
      <c r="D18" s="2"/>
      <c r="E18" s="2"/>
      <c r="F18" s="2"/>
      <c r="G18" s="2"/>
      <c r="H18" s="2"/>
      <c r="J18" s="12"/>
      <c r="K18" s="12"/>
      <c r="L18" s="12"/>
      <c r="M18" s="2" t="s">
        <v>126</v>
      </c>
      <c r="N18" s="2" t="s">
        <v>139</v>
      </c>
      <c r="O18" s="2" t="s">
        <v>91</v>
      </c>
      <c r="P18" s="2" t="s">
        <v>92</v>
      </c>
      <c r="Q18" s="2" t="s">
        <v>86</v>
      </c>
      <c r="R18" s="2">
        <v>3600</v>
      </c>
    </row>
    <row r="19" spans="1:18" x14ac:dyDescent="0.3">
      <c r="A19" s="2" t="s">
        <v>140</v>
      </c>
      <c r="B19" s="2" t="s">
        <v>126</v>
      </c>
      <c r="C19" s="2">
        <v>5</v>
      </c>
      <c r="D19" s="2"/>
      <c r="E19" s="2"/>
      <c r="F19" s="2"/>
      <c r="G19" s="2"/>
      <c r="H19" s="2"/>
      <c r="J19" s="12"/>
      <c r="K19" s="12"/>
      <c r="L19" s="12"/>
      <c r="M19" s="2" t="s">
        <v>104</v>
      </c>
      <c r="N19" s="2" t="s">
        <v>141</v>
      </c>
      <c r="O19" s="2" t="s">
        <v>91</v>
      </c>
      <c r="P19" s="2" t="s">
        <v>92</v>
      </c>
      <c r="Q19" s="2" t="s">
        <v>86</v>
      </c>
      <c r="R19" s="2">
        <v>1700</v>
      </c>
    </row>
    <row r="20" spans="1:18" x14ac:dyDescent="0.3">
      <c r="A20" s="2" t="s">
        <v>142</v>
      </c>
      <c r="B20" s="2" t="s">
        <v>118</v>
      </c>
      <c r="C20" s="2">
        <v>9</v>
      </c>
      <c r="D20" s="2"/>
      <c r="E20" s="2"/>
      <c r="F20" s="2"/>
      <c r="G20" s="2"/>
      <c r="H20" s="2"/>
      <c r="J20" s="12"/>
      <c r="K20" s="12"/>
      <c r="L20" s="12"/>
      <c r="M20" s="2" t="s">
        <v>143</v>
      </c>
      <c r="N20" s="2" t="s">
        <v>144</v>
      </c>
      <c r="O20" s="2" t="s">
        <v>121</v>
      </c>
      <c r="P20" s="2" t="s">
        <v>145</v>
      </c>
      <c r="Q20" s="2" t="s">
        <v>86</v>
      </c>
      <c r="R20" s="2">
        <v>20</v>
      </c>
    </row>
    <row r="21" spans="1:18" x14ac:dyDescent="0.3">
      <c r="A21" s="2" t="s">
        <v>146</v>
      </c>
      <c r="B21" s="2" t="s">
        <v>94</v>
      </c>
      <c r="C21" s="2">
        <v>10</v>
      </c>
      <c r="D21" s="2"/>
      <c r="E21" s="2"/>
      <c r="F21" s="2"/>
      <c r="G21" s="2"/>
      <c r="H21" s="2"/>
      <c r="J21" s="12"/>
      <c r="K21" s="12"/>
      <c r="L21" s="12"/>
      <c r="M21" s="2" t="s">
        <v>88</v>
      </c>
      <c r="N21" s="2" t="s">
        <v>147</v>
      </c>
      <c r="O21" s="2" t="s">
        <v>101</v>
      </c>
      <c r="P21" s="2" t="s">
        <v>128</v>
      </c>
      <c r="Q21" s="2" t="s">
        <v>86</v>
      </c>
      <c r="R21" s="2">
        <v>25000</v>
      </c>
    </row>
    <row r="22" spans="1:18" x14ac:dyDescent="0.3">
      <c r="A22" s="2" t="s">
        <v>148</v>
      </c>
      <c r="B22" s="2" t="s">
        <v>88</v>
      </c>
      <c r="C22" s="2">
        <v>2</v>
      </c>
      <c r="D22" s="2"/>
      <c r="E22" s="2"/>
      <c r="F22" s="2"/>
      <c r="G22" s="2"/>
      <c r="H22" s="2"/>
      <c r="J22" s="12"/>
      <c r="K22" s="12"/>
      <c r="L22" s="12"/>
      <c r="M22" s="2" t="s">
        <v>123</v>
      </c>
      <c r="N22" s="2" t="s">
        <v>149</v>
      </c>
      <c r="O22" s="2" t="s">
        <v>101</v>
      </c>
      <c r="P22" s="2" t="s">
        <v>137</v>
      </c>
      <c r="Q22" s="2" t="s">
        <v>86</v>
      </c>
      <c r="R22" s="2">
        <v>11970</v>
      </c>
    </row>
    <row r="23" spans="1:18" x14ac:dyDescent="0.3">
      <c r="A23" s="2" t="s">
        <v>150</v>
      </c>
      <c r="B23" s="2" t="s">
        <v>98</v>
      </c>
      <c r="C23" s="2">
        <v>3</v>
      </c>
      <c r="D23" s="2"/>
      <c r="E23" s="2"/>
      <c r="F23" s="2"/>
      <c r="G23" s="2"/>
      <c r="H23" s="2"/>
      <c r="J23" s="12"/>
      <c r="K23" s="12"/>
      <c r="L23" s="12"/>
      <c r="M23" s="2" t="s">
        <v>110</v>
      </c>
      <c r="N23" s="2" t="s">
        <v>151</v>
      </c>
      <c r="O23" s="2" t="s">
        <v>101</v>
      </c>
      <c r="P23" s="2" t="s">
        <v>0</v>
      </c>
      <c r="Q23" s="2" t="s">
        <v>86</v>
      </c>
      <c r="R23" s="2">
        <v>39070</v>
      </c>
    </row>
    <row r="24" spans="1:18" x14ac:dyDescent="0.3">
      <c r="A24" s="2" t="s">
        <v>152</v>
      </c>
      <c r="B24" s="2" t="s">
        <v>111</v>
      </c>
      <c r="C24" s="2">
        <v>7</v>
      </c>
      <c r="D24" s="2"/>
      <c r="E24" s="2"/>
      <c r="F24" s="2"/>
      <c r="G24" s="2"/>
      <c r="H24" s="2"/>
      <c r="J24" s="12"/>
      <c r="K24" s="12"/>
      <c r="L24" s="12"/>
      <c r="M24" s="2" t="s">
        <v>153</v>
      </c>
      <c r="N24" s="2" t="s">
        <v>154</v>
      </c>
      <c r="O24" s="2" t="s">
        <v>84</v>
      </c>
      <c r="P24" s="2" t="s">
        <v>85</v>
      </c>
      <c r="Q24" s="2" t="s">
        <v>86</v>
      </c>
      <c r="R24" s="2">
        <v>100</v>
      </c>
    </row>
  </sheetData>
  <conditionalFormatting sqref="N4:N24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55AF-3873-42BE-AC1A-B001E1371684}">
  <dimension ref="E3:O14"/>
  <sheetViews>
    <sheetView tabSelected="1" workbookViewId="0">
      <selection activeCell="G6" sqref="F6:G11"/>
    </sheetView>
  </sheetViews>
  <sheetFormatPr defaultRowHeight="14.4" x14ac:dyDescent="0.3"/>
  <cols>
    <col min="7" max="7" width="9.5546875" bestFit="1" customWidth="1"/>
  </cols>
  <sheetData>
    <row r="3" spans="5:15" x14ac:dyDescent="0.3">
      <c r="F3" s="48" t="s">
        <v>278</v>
      </c>
      <c r="G3" s="48" t="s">
        <v>277</v>
      </c>
    </row>
    <row r="4" spans="5:15" x14ac:dyDescent="0.3">
      <c r="F4" s="49"/>
      <c r="G4" s="49"/>
    </row>
    <row r="5" spans="5:15" x14ac:dyDescent="0.3">
      <c r="E5" s="2" t="s">
        <v>202</v>
      </c>
      <c r="F5" s="2" t="s">
        <v>201</v>
      </c>
      <c r="G5" s="2" t="s">
        <v>201</v>
      </c>
      <c r="H5" s="2" t="s">
        <v>203</v>
      </c>
      <c r="N5" s="2" t="s">
        <v>72</v>
      </c>
      <c r="O5" s="2" t="s">
        <v>201</v>
      </c>
    </row>
    <row r="6" spans="5:15" x14ac:dyDescent="0.3">
      <c r="E6" s="2">
        <v>100</v>
      </c>
      <c r="F6" s="2"/>
      <c r="G6" s="2"/>
      <c r="H6" s="2"/>
      <c r="N6" s="2">
        <v>1</v>
      </c>
      <c r="O6" s="2">
        <v>50</v>
      </c>
    </row>
    <row r="7" spans="5:15" x14ac:dyDescent="0.3">
      <c r="E7" s="2">
        <v>110</v>
      </c>
      <c r="F7" s="2"/>
      <c r="G7" s="2"/>
      <c r="H7" s="2"/>
      <c r="N7" s="2">
        <v>10</v>
      </c>
      <c r="O7" s="2">
        <v>45</v>
      </c>
    </row>
    <row r="8" spans="5:15" x14ac:dyDescent="0.3">
      <c r="E8" s="2">
        <v>28</v>
      </c>
      <c r="F8" s="2"/>
      <c r="G8" s="2"/>
      <c r="H8" s="2"/>
      <c r="N8" s="2">
        <v>50</v>
      </c>
      <c r="O8" s="2">
        <v>40</v>
      </c>
    </row>
    <row r="9" spans="5:15" x14ac:dyDescent="0.3">
      <c r="E9" s="2">
        <v>550</v>
      </c>
      <c r="F9" s="2"/>
      <c r="G9" s="2"/>
      <c r="H9" s="2"/>
      <c r="N9" s="2">
        <v>100</v>
      </c>
      <c r="O9" s="2">
        <v>35</v>
      </c>
    </row>
    <row r="10" spans="5:15" x14ac:dyDescent="0.3">
      <c r="E10" s="2">
        <v>730</v>
      </c>
      <c r="F10" s="2"/>
      <c r="G10" s="2"/>
      <c r="H10" s="2"/>
      <c r="N10" s="2">
        <v>200</v>
      </c>
      <c r="O10" s="2">
        <v>30</v>
      </c>
    </row>
    <row r="11" spans="5:15" x14ac:dyDescent="0.3">
      <c r="E11" s="2">
        <v>1200</v>
      </c>
      <c r="F11" s="2"/>
      <c r="G11" s="2"/>
      <c r="H11" s="2"/>
      <c r="N11" s="2">
        <v>300</v>
      </c>
      <c r="O11" s="2">
        <v>25</v>
      </c>
    </row>
    <row r="12" spans="5:15" x14ac:dyDescent="0.3">
      <c r="N12" s="2">
        <v>500</v>
      </c>
      <c r="O12" s="2">
        <v>20</v>
      </c>
    </row>
    <row r="13" spans="5:15" x14ac:dyDescent="0.3">
      <c r="N13" s="2">
        <v>600</v>
      </c>
      <c r="O13" s="2">
        <v>10</v>
      </c>
    </row>
    <row r="14" spans="5:15" x14ac:dyDescent="0.3">
      <c r="N14" s="2">
        <v>1000</v>
      </c>
      <c r="O14" s="2">
        <v>5</v>
      </c>
    </row>
  </sheetData>
  <mergeCells count="2">
    <mergeCell ref="F3:F4"/>
    <mergeCell ref="G3: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7E9B-BBD0-4C38-9E1A-EAE4FA7B9EE1}">
  <dimension ref="D3:H13"/>
  <sheetViews>
    <sheetView workbookViewId="0">
      <selection activeCell="F8" sqref="F8"/>
    </sheetView>
  </sheetViews>
  <sheetFormatPr defaultRowHeight="14.4" x14ac:dyDescent="0.3"/>
  <cols>
    <col min="7" max="7" width="9.44140625" bestFit="1" customWidth="1"/>
    <col min="8" max="8" width="9.21875" bestFit="1" customWidth="1"/>
  </cols>
  <sheetData>
    <row r="3" spans="4:8" x14ac:dyDescent="0.3">
      <c r="D3">
        <v>1</v>
      </c>
      <c r="E3">
        <v>2010</v>
      </c>
      <c r="G3" t="s">
        <v>266</v>
      </c>
      <c r="H3">
        <v>90</v>
      </c>
    </row>
    <row r="4" spans="4:8" x14ac:dyDescent="0.3">
      <c r="D4">
        <v>2</v>
      </c>
      <c r="E4">
        <v>2011</v>
      </c>
      <c r="G4" s="39" t="s">
        <v>265</v>
      </c>
      <c r="H4" s="39" t="str">
        <f>IFERROR(MATCH(H3,E3:E13,0),"Not in List")</f>
        <v>Not in List</v>
      </c>
    </row>
    <row r="5" spans="4:8" x14ac:dyDescent="0.3">
      <c r="D5">
        <v>3</v>
      </c>
      <c r="E5">
        <v>2012</v>
      </c>
    </row>
    <row r="6" spans="4:8" x14ac:dyDescent="0.3">
      <c r="D6">
        <v>4</v>
      </c>
      <c r="E6">
        <v>2013</v>
      </c>
    </row>
    <row r="7" spans="4:8" x14ac:dyDescent="0.3">
      <c r="D7">
        <v>5</v>
      </c>
      <c r="E7">
        <v>2014</v>
      </c>
    </row>
    <row r="8" spans="4:8" x14ac:dyDescent="0.3">
      <c r="D8">
        <v>6</v>
      </c>
      <c r="E8">
        <v>2015</v>
      </c>
    </row>
    <row r="9" spans="4:8" x14ac:dyDescent="0.3">
      <c r="D9">
        <v>7</v>
      </c>
      <c r="E9">
        <v>2016</v>
      </c>
    </row>
    <row r="10" spans="4:8" x14ac:dyDescent="0.3">
      <c r="D10">
        <v>8</v>
      </c>
      <c r="E10">
        <v>2017</v>
      </c>
    </row>
    <row r="11" spans="4:8" x14ac:dyDescent="0.3">
      <c r="D11">
        <v>9</v>
      </c>
      <c r="E11">
        <v>2018</v>
      </c>
    </row>
    <row r="12" spans="4:8" x14ac:dyDescent="0.3">
      <c r="D12">
        <v>10</v>
      </c>
      <c r="E12">
        <v>2019</v>
      </c>
    </row>
    <row r="13" spans="4:8" x14ac:dyDescent="0.3">
      <c r="D13">
        <v>11</v>
      </c>
      <c r="E13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6E6E-782D-4289-89A2-263EB2986634}">
  <dimension ref="A3:L22"/>
  <sheetViews>
    <sheetView showGridLines="0" workbookViewId="0">
      <selection activeCell="H22" sqref="H22"/>
    </sheetView>
  </sheetViews>
  <sheetFormatPr defaultRowHeight="14.4" x14ac:dyDescent="0.3"/>
  <cols>
    <col min="3" max="3" width="15.5546875" customWidth="1"/>
    <col min="4" max="4" width="15.109375" style="11" customWidth="1"/>
    <col min="5" max="5" width="8.88671875" style="11"/>
  </cols>
  <sheetData>
    <row r="3" spans="2:5" x14ac:dyDescent="0.3">
      <c r="B3" s="20"/>
      <c r="C3" s="20" t="s">
        <v>204</v>
      </c>
      <c r="D3" s="21" t="s">
        <v>214</v>
      </c>
      <c r="E3" s="21" t="s">
        <v>215</v>
      </c>
    </row>
    <row r="4" spans="2:5" x14ac:dyDescent="0.3">
      <c r="B4" s="2">
        <v>1</v>
      </c>
      <c r="C4" s="2" t="s">
        <v>205</v>
      </c>
      <c r="D4" s="22">
        <v>4879</v>
      </c>
      <c r="E4" s="22">
        <v>0</v>
      </c>
    </row>
    <row r="5" spans="2:5" x14ac:dyDescent="0.3">
      <c r="B5" s="2">
        <v>2</v>
      </c>
      <c r="C5" s="2" t="s">
        <v>206</v>
      </c>
      <c r="D5" s="22">
        <v>12104</v>
      </c>
      <c r="E5" s="22">
        <v>0</v>
      </c>
    </row>
    <row r="6" spans="2:5" x14ac:dyDescent="0.3">
      <c r="B6" s="2">
        <v>3</v>
      </c>
      <c r="C6" s="2" t="s">
        <v>207</v>
      </c>
      <c r="D6" s="22">
        <v>12756</v>
      </c>
      <c r="E6" s="22">
        <v>1</v>
      </c>
    </row>
    <row r="7" spans="2:5" x14ac:dyDescent="0.3">
      <c r="B7" s="2">
        <v>4</v>
      </c>
      <c r="C7" s="2" t="s">
        <v>208</v>
      </c>
      <c r="D7" s="22">
        <v>6792</v>
      </c>
      <c r="E7" s="22">
        <v>2</v>
      </c>
    </row>
    <row r="8" spans="2:5" x14ac:dyDescent="0.3">
      <c r="B8" s="2">
        <v>5</v>
      </c>
      <c r="C8" s="2" t="s">
        <v>209</v>
      </c>
      <c r="D8" s="22">
        <v>142984</v>
      </c>
      <c r="E8" s="22">
        <v>67</v>
      </c>
    </row>
    <row r="9" spans="2:5" x14ac:dyDescent="0.3">
      <c r="B9" s="2">
        <v>6</v>
      </c>
      <c r="C9" s="2" t="s">
        <v>210</v>
      </c>
      <c r="D9" s="22">
        <v>120536</v>
      </c>
      <c r="E9" s="22">
        <v>200</v>
      </c>
    </row>
    <row r="10" spans="2:5" x14ac:dyDescent="0.3">
      <c r="B10" s="2">
        <v>7</v>
      </c>
      <c r="C10" s="2" t="s">
        <v>211</v>
      </c>
      <c r="D10" s="22">
        <v>51118</v>
      </c>
      <c r="E10" s="22">
        <v>27</v>
      </c>
    </row>
    <row r="11" spans="2:5" x14ac:dyDescent="0.3">
      <c r="B11" s="2">
        <v>8</v>
      </c>
      <c r="C11" s="2" t="s">
        <v>212</v>
      </c>
      <c r="D11" s="22">
        <v>49528</v>
      </c>
      <c r="E11" s="22">
        <v>13</v>
      </c>
    </row>
    <row r="12" spans="2:5" x14ac:dyDescent="0.3">
      <c r="B12" s="2">
        <v>9</v>
      </c>
      <c r="C12" s="2" t="s">
        <v>213</v>
      </c>
      <c r="D12" s="22">
        <v>2306</v>
      </c>
      <c r="E12" s="22">
        <v>5</v>
      </c>
    </row>
    <row r="15" spans="2:5" x14ac:dyDescent="0.3">
      <c r="B15" t="s">
        <v>216</v>
      </c>
      <c r="C15" s="23" t="str" cm="1">
        <f t="array" ref="C15">INDEX($C$4:$C$12,$C$20)</f>
        <v>Jupiter</v>
      </c>
      <c r="D15"/>
      <c r="E15"/>
    </row>
    <row r="16" spans="2:5" x14ac:dyDescent="0.3">
      <c r="B16" t="s">
        <v>217</v>
      </c>
      <c r="C16" cm="1">
        <f t="array" ref="C16">INDEX($D$4:$D$12,$C$20)</f>
        <v>142984</v>
      </c>
      <c r="D16"/>
      <c r="E16"/>
    </row>
    <row r="17" spans="1:12" x14ac:dyDescent="0.3">
      <c r="B17" t="s">
        <v>218</v>
      </c>
      <c r="C17" cm="1">
        <f t="array" ref="C17">INDEX($E$4:$E$12,$C$20)</f>
        <v>67</v>
      </c>
      <c r="D17"/>
      <c r="E17"/>
    </row>
    <row r="18" spans="1:12" x14ac:dyDescent="0.3">
      <c r="D18"/>
      <c r="E18"/>
      <c r="H18" t="s">
        <v>267</v>
      </c>
    </row>
    <row r="19" spans="1:12" x14ac:dyDescent="0.3">
      <c r="B19" s="44"/>
      <c r="C19" s="44"/>
      <c r="D19"/>
      <c r="E19"/>
      <c r="G19" s="15"/>
      <c r="H19" s="15"/>
      <c r="I19" s="15"/>
      <c r="J19" s="15"/>
      <c r="K19" s="15"/>
      <c r="L19" s="15"/>
    </row>
    <row r="20" spans="1:12" ht="21" x14ac:dyDescent="0.4">
      <c r="A20" s="50" t="s">
        <v>219</v>
      </c>
      <c r="B20" s="50"/>
      <c r="C20">
        <v>5</v>
      </c>
      <c r="D20"/>
      <c r="E20"/>
      <c r="G20" s="15" t="str" cm="1">
        <f t="array" ref="G20:I20">_xlfn.XLOOKUP(C20,B4:B12,C4:E12,"not Fount")</f>
        <v>Jupiter</v>
      </c>
      <c r="H20" s="15">
        <v>142984</v>
      </c>
      <c r="I20" s="15">
        <v>67</v>
      </c>
      <c r="J20" s="15"/>
      <c r="K20" s="15"/>
      <c r="L20" s="15"/>
    </row>
    <row r="21" spans="1:12" x14ac:dyDescent="0.3">
      <c r="D21"/>
      <c r="E21"/>
      <c r="G21" s="15"/>
      <c r="H21" s="15"/>
      <c r="I21" s="15"/>
      <c r="J21" s="15"/>
      <c r="K21" s="15"/>
      <c r="L21" s="15"/>
    </row>
    <row r="22" spans="1:12" x14ac:dyDescent="0.3">
      <c r="D22"/>
      <c r="E22"/>
      <c r="G22" s="15"/>
      <c r="H22" s="15"/>
      <c r="I22" s="15"/>
      <c r="J22" s="15"/>
      <c r="K22" s="15"/>
      <c r="L22" s="15"/>
    </row>
  </sheetData>
  <mergeCells count="2">
    <mergeCell ref="B19:C19"/>
    <mergeCell ref="A20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BC3C-2266-4E78-BDAB-CECBB598FBB8}">
  <dimension ref="B2:L11"/>
  <sheetViews>
    <sheetView showGridLines="0" workbookViewId="0">
      <selection activeCell="I15" sqref="I15"/>
    </sheetView>
  </sheetViews>
  <sheetFormatPr defaultRowHeight="14.4" x14ac:dyDescent="0.3"/>
  <cols>
    <col min="2" max="2" width="9.77734375" bestFit="1" customWidth="1"/>
    <col min="3" max="3" width="10.21875" bestFit="1" customWidth="1"/>
    <col min="4" max="4" width="10.77734375" bestFit="1" customWidth="1"/>
    <col min="5" max="6" width="10.44140625" bestFit="1" customWidth="1"/>
  </cols>
  <sheetData>
    <row r="2" spans="2:12" ht="23.4" x14ac:dyDescent="0.45">
      <c r="B2" s="51" t="s">
        <v>228</v>
      </c>
      <c r="C2" s="51"/>
      <c r="D2" s="51"/>
      <c r="E2" s="51"/>
      <c r="F2" s="51"/>
    </row>
    <row r="4" spans="2:12" ht="19.8" x14ac:dyDescent="0.35">
      <c r="B4" s="24"/>
      <c r="C4" s="26" t="s">
        <v>224</v>
      </c>
      <c r="D4" s="26" t="s">
        <v>225</v>
      </c>
      <c r="E4" s="26" t="s">
        <v>226</v>
      </c>
      <c r="F4" s="26" t="s">
        <v>227</v>
      </c>
      <c r="G4" s="28"/>
      <c r="H4" s="52" t="s">
        <v>229</v>
      </c>
      <c r="I4" s="52"/>
      <c r="J4" s="28"/>
      <c r="K4" s="28"/>
      <c r="L4" s="28"/>
    </row>
    <row r="5" spans="2:12" ht="18" customHeight="1" x14ac:dyDescent="0.35">
      <c r="B5" s="25" t="s">
        <v>220</v>
      </c>
      <c r="C5" s="27">
        <v>0.9</v>
      </c>
      <c r="D5" s="27">
        <v>0.75</v>
      </c>
      <c r="E5" s="27">
        <v>0.8</v>
      </c>
      <c r="F5" s="27">
        <v>0.87</v>
      </c>
      <c r="G5" s="28"/>
      <c r="H5" s="52"/>
      <c r="I5" s="52"/>
      <c r="J5" s="28" t="s">
        <v>222</v>
      </c>
      <c r="K5" s="28"/>
      <c r="L5" s="28"/>
    </row>
    <row r="6" spans="2:12" ht="18" customHeight="1" x14ac:dyDescent="0.35">
      <c r="B6" s="25" t="s">
        <v>187</v>
      </c>
      <c r="C6" s="27">
        <v>0.56000000000000005</v>
      </c>
      <c r="D6" s="27">
        <v>0.79</v>
      </c>
      <c r="E6" s="27">
        <v>0.75</v>
      </c>
      <c r="F6" s="27">
        <v>0.85</v>
      </c>
      <c r="G6" s="28"/>
      <c r="H6" s="52" t="s">
        <v>230</v>
      </c>
      <c r="I6" s="52"/>
      <c r="J6" s="28" t="s">
        <v>268</v>
      </c>
      <c r="K6" s="28"/>
      <c r="L6" s="28"/>
    </row>
    <row r="7" spans="2:12" ht="18" x14ac:dyDescent="0.35">
      <c r="B7" s="25" t="s">
        <v>221</v>
      </c>
      <c r="C7" s="27">
        <v>0.45</v>
      </c>
      <c r="D7" s="27">
        <v>0.69</v>
      </c>
      <c r="E7" s="27">
        <v>0.89</v>
      </c>
      <c r="F7" s="27">
        <v>0.78</v>
      </c>
      <c r="G7" s="28"/>
      <c r="H7" s="52" t="s">
        <v>231</v>
      </c>
      <c r="I7" s="52"/>
      <c r="J7" s="29"/>
      <c r="K7" s="28"/>
      <c r="L7" s="28"/>
    </row>
    <row r="8" spans="2:12" ht="18" x14ac:dyDescent="0.35">
      <c r="B8" s="25" t="s">
        <v>222</v>
      </c>
      <c r="C8" s="27">
        <v>0.78</v>
      </c>
      <c r="D8" s="27">
        <v>0.83</v>
      </c>
      <c r="E8" s="27">
        <v>0.96</v>
      </c>
      <c r="F8" s="27">
        <v>0.85</v>
      </c>
      <c r="G8" s="28"/>
      <c r="H8" s="28"/>
      <c r="I8" s="28"/>
      <c r="J8" s="29"/>
      <c r="K8" s="28"/>
      <c r="L8" s="28"/>
    </row>
    <row r="9" spans="2:12" ht="18" x14ac:dyDescent="0.35">
      <c r="B9" s="25" t="s">
        <v>223</v>
      </c>
      <c r="C9" s="27">
        <v>0.8</v>
      </c>
      <c r="D9" s="27">
        <v>0.89</v>
      </c>
      <c r="E9" s="27">
        <v>0.96</v>
      </c>
      <c r="F9" s="27">
        <v>0.98</v>
      </c>
      <c r="G9" s="28"/>
      <c r="H9" s="28"/>
      <c r="I9" s="28"/>
      <c r="J9" s="28"/>
      <c r="K9" s="28"/>
      <c r="L9" s="28"/>
    </row>
    <row r="10" spans="2:12" ht="18" x14ac:dyDescent="0.35">
      <c r="B10" s="25" t="s">
        <v>186</v>
      </c>
      <c r="C10" s="27">
        <v>0.76</v>
      </c>
      <c r="D10" s="27">
        <v>0.56999999999999995</v>
      </c>
      <c r="E10" s="27">
        <v>0.87</v>
      </c>
      <c r="F10" s="27">
        <v>0.96</v>
      </c>
      <c r="G10" s="28"/>
      <c r="H10" s="28"/>
      <c r="I10" s="28"/>
      <c r="J10" s="28"/>
      <c r="K10" s="28"/>
      <c r="L10" s="28"/>
    </row>
    <row r="11" spans="2:12" ht="18" x14ac:dyDescent="0.35">
      <c r="B11" s="25" t="s">
        <v>190</v>
      </c>
      <c r="C11" s="27">
        <v>0.78</v>
      </c>
      <c r="D11" s="27">
        <v>0.82</v>
      </c>
      <c r="E11" s="27">
        <v>0.88</v>
      </c>
      <c r="F11" s="27">
        <v>0.97</v>
      </c>
      <c r="G11" s="28"/>
      <c r="H11" s="28"/>
      <c r="I11" s="28"/>
      <c r="J11" s="28"/>
      <c r="K11" s="28"/>
      <c r="L11" s="28"/>
    </row>
  </sheetData>
  <mergeCells count="4">
    <mergeCell ref="B2:F2"/>
    <mergeCell ref="H6:I6"/>
    <mergeCell ref="H7:I7"/>
    <mergeCell ref="H4:I5"/>
  </mergeCells>
  <dataValidations count="2">
    <dataValidation type="list" allowBlank="1" showInputMessage="1" showErrorMessage="1" promptTitle="Select Name" sqref="J5" xr:uid="{A27AD772-2D61-48EA-B469-755F07F3AC3D}">
      <formula1>$B$5:$B$11</formula1>
    </dataValidation>
    <dataValidation type="list" allowBlank="1" showInputMessage="1" showErrorMessage="1" sqref="J6" xr:uid="{2868C500-4D87-4AE3-9A4B-98E217B890F0}">
      <formula1>$C$4:$F$4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H12"/>
  <sheetViews>
    <sheetView showGridLines="0" workbookViewId="0">
      <selection activeCell="B7" sqref="B7"/>
    </sheetView>
  </sheetViews>
  <sheetFormatPr defaultRowHeight="14.4" x14ac:dyDescent="0.3"/>
  <cols>
    <col min="2" max="2" width="12.109375" bestFit="1" customWidth="1"/>
    <col min="5" max="5" width="9" bestFit="1" customWidth="1"/>
    <col min="6" max="6" width="9.21875" bestFit="1" customWidth="1"/>
    <col min="7" max="7" width="12.109375" bestFit="1" customWidth="1"/>
    <col min="8" max="8" width="10" bestFit="1" customWidth="1"/>
  </cols>
  <sheetData>
    <row r="2" spans="1:8" ht="15.6" x14ac:dyDescent="0.3">
      <c r="A2" s="1" t="s">
        <v>155</v>
      </c>
      <c r="B2" s="1" t="s">
        <v>156</v>
      </c>
    </row>
    <row r="3" spans="1:8" ht="15.6" x14ac:dyDescent="0.3">
      <c r="A3" s="8">
        <v>104</v>
      </c>
      <c r="B3" s="8"/>
      <c r="D3" s="53" t="s">
        <v>157</v>
      </c>
      <c r="E3" s="53"/>
      <c r="F3" s="53"/>
      <c r="G3" s="53"/>
      <c r="H3" s="53"/>
    </row>
    <row r="4" spans="1:8" x14ac:dyDescent="0.3">
      <c r="A4" s="8">
        <v>103</v>
      </c>
      <c r="B4" s="8"/>
    </row>
    <row r="5" spans="1:8" ht="15.6" x14ac:dyDescent="0.3">
      <c r="A5" s="8">
        <v>104</v>
      </c>
      <c r="B5" s="8"/>
      <c r="D5" s="1" t="s">
        <v>155</v>
      </c>
      <c r="E5" s="8">
        <v>101</v>
      </c>
      <c r="F5" s="8">
        <v>102</v>
      </c>
      <c r="G5" s="8">
        <v>103</v>
      </c>
      <c r="H5" s="8">
        <v>104</v>
      </c>
    </row>
    <row r="6" spans="1:8" ht="15.6" x14ac:dyDescent="0.3">
      <c r="A6" s="8">
        <v>101</v>
      </c>
      <c r="B6" s="8"/>
      <c r="D6" s="1" t="s">
        <v>158</v>
      </c>
      <c r="E6" s="8" t="s">
        <v>159</v>
      </c>
      <c r="F6" s="8" t="s">
        <v>160</v>
      </c>
      <c r="G6" s="8" t="s">
        <v>161</v>
      </c>
      <c r="H6" s="8" t="s">
        <v>162</v>
      </c>
    </row>
    <row r="7" spans="1:8" ht="15.6" x14ac:dyDescent="0.3">
      <c r="A7" s="8">
        <v>102</v>
      </c>
      <c r="B7" s="8"/>
      <c r="D7" s="1" t="s">
        <v>156</v>
      </c>
      <c r="E7" s="8" t="s">
        <v>163</v>
      </c>
      <c r="F7" s="8" t="s">
        <v>164</v>
      </c>
      <c r="G7" s="8" t="s">
        <v>165</v>
      </c>
      <c r="H7" s="8" t="s">
        <v>166</v>
      </c>
    </row>
    <row r="8" spans="1:8" x14ac:dyDescent="0.3">
      <c r="A8" s="8">
        <v>103</v>
      </c>
      <c r="B8" s="8"/>
    </row>
    <row r="9" spans="1:8" x14ac:dyDescent="0.3">
      <c r="A9" s="8">
        <v>101</v>
      </c>
      <c r="B9" s="8"/>
    </row>
    <row r="10" spans="1:8" x14ac:dyDescent="0.3">
      <c r="A10" s="8">
        <v>104</v>
      </c>
      <c r="B10" s="8"/>
    </row>
    <row r="11" spans="1:8" x14ac:dyDescent="0.3">
      <c r="A11" s="8">
        <v>101</v>
      </c>
      <c r="B11" s="8"/>
    </row>
    <row r="12" spans="1:8" x14ac:dyDescent="0.3">
      <c r="A12" s="8">
        <v>102</v>
      </c>
      <c r="B12" s="8"/>
    </row>
  </sheetData>
  <mergeCells count="1">
    <mergeCell ref="D3:H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C073-008A-47C1-A5C1-3A33EC88D84A}">
  <dimension ref="A4:R28"/>
  <sheetViews>
    <sheetView topLeftCell="A3" workbookViewId="0">
      <selection activeCell="J26" sqref="J26"/>
    </sheetView>
  </sheetViews>
  <sheetFormatPr defaultRowHeight="14.4" x14ac:dyDescent="0.3"/>
  <cols>
    <col min="4" max="4" width="11.21875" bestFit="1" customWidth="1"/>
    <col min="5" max="5" width="12.109375" bestFit="1" customWidth="1"/>
    <col min="6" max="6" width="13.33203125" bestFit="1" customWidth="1"/>
    <col min="7" max="7" width="18" bestFit="1" customWidth="1"/>
  </cols>
  <sheetData>
    <row r="4" spans="1:18" x14ac:dyDescent="0.3">
      <c r="F4" t="s">
        <v>269</v>
      </c>
      <c r="G4" t="s">
        <v>270</v>
      </c>
    </row>
    <row r="5" spans="1:18" x14ac:dyDescent="0.3">
      <c r="E5" s="2" t="s">
        <v>202</v>
      </c>
      <c r="F5" s="2" t="s">
        <v>201</v>
      </c>
      <c r="G5" s="2" t="s">
        <v>201</v>
      </c>
      <c r="H5" s="2" t="s">
        <v>203</v>
      </c>
      <c r="N5" s="2" t="s">
        <v>72</v>
      </c>
      <c r="O5" s="2" t="s">
        <v>201</v>
      </c>
    </row>
    <row r="6" spans="1:18" x14ac:dyDescent="0.3">
      <c r="E6" s="2">
        <v>100</v>
      </c>
      <c r="F6" s="2"/>
      <c r="G6" s="2"/>
      <c r="H6" s="2"/>
      <c r="N6" s="2">
        <v>1</v>
      </c>
      <c r="O6" s="2">
        <v>50</v>
      </c>
    </row>
    <row r="7" spans="1:18" x14ac:dyDescent="0.3">
      <c r="E7" s="2">
        <v>110</v>
      </c>
      <c r="F7" s="2"/>
      <c r="G7" s="2"/>
      <c r="H7" s="2"/>
      <c r="N7" s="2">
        <v>10</v>
      </c>
      <c r="O7" s="2">
        <v>45</v>
      </c>
    </row>
    <row r="8" spans="1:18" x14ac:dyDescent="0.3">
      <c r="E8" s="2">
        <v>28</v>
      </c>
      <c r="F8" s="2"/>
      <c r="G8" s="2"/>
      <c r="H8" s="2"/>
      <c r="N8" s="2">
        <v>50</v>
      </c>
      <c r="O8" s="2">
        <v>40</v>
      </c>
    </row>
    <row r="9" spans="1:18" x14ac:dyDescent="0.3">
      <c r="E9" s="2">
        <v>550</v>
      </c>
      <c r="F9" s="2"/>
      <c r="G9" s="2"/>
      <c r="H9" s="2"/>
      <c r="N9" s="2">
        <v>100</v>
      </c>
      <c r="O9" s="2">
        <v>35</v>
      </c>
    </row>
    <row r="10" spans="1:18" x14ac:dyDescent="0.3">
      <c r="E10" s="2">
        <v>730</v>
      </c>
      <c r="F10" s="2"/>
      <c r="G10" s="2"/>
      <c r="H10" s="2"/>
      <c r="N10" s="2">
        <v>200</v>
      </c>
      <c r="O10" s="2">
        <v>30</v>
      </c>
    </row>
    <row r="11" spans="1:18" x14ac:dyDescent="0.3">
      <c r="E11" s="2">
        <v>1200</v>
      </c>
      <c r="F11" s="2"/>
      <c r="G11" s="2"/>
      <c r="H11" s="2"/>
      <c r="N11" s="2">
        <v>300</v>
      </c>
      <c r="O11" s="2">
        <v>25</v>
      </c>
    </row>
    <row r="12" spans="1:18" x14ac:dyDescent="0.3">
      <c r="N12" s="2">
        <v>500</v>
      </c>
      <c r="O12" s="2">
        <v>20</v>
      </c>
    </row>
    <row r="13" spans="1:18" x14ac:dyDescent="0.3">
      <c r="N13" s="2">
        <v>600</v>
      </c>
      <c r="O13" s="2">
        <v>10</v>
      </c>
    </row>
    <row r="14" spans="1:18" x14ac:dyDescent="0.3">
      <c r="N14" s="2">
        <v>1000</v>
      </c>
      <c r="O14" s="2">
        <v>5</v>
      </c>
    </row>
    <row r="16" spans="1:18" x14ac:dyDescent="0.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 spans="5:15" x14ac:dyDescent="0.3">
      <c r="E17" t="s">
        <v>273</v>
      </c>
      <c r="F17" t="s">
        <v>274</v>
      </c>
      <c r="G17" t="s">
        <v>275</v>
      </c>
      <c r="N17" t="s">
        <v>271</v>
      </c>
      <c r="O17" t="s">
        <v>272</v>
      </c>
    </row>
    <row r="18" spans="5:15" x14ac:dyDescent="0.3">
      <c r="E18">
        <v>1000</v>
      </c>
      <c r="F18" s="40"/>
      <c r="G18">
        <f>E18*F18</f>
        <v>0</v>
      </c>
      <c r="N18" s="11">
        <v>0</v>
      </c>
      <c r="O18" s="40">
        <v>0.05</v>
      </c>
    </row>
    <row r="19" spans="5:15" x14ac:dyDescent="0.3">
      <c r="E19">
        <v>500</v>
      </c>
      <c r="F19" s="40"/>
      <c r="G19">
        <f t="shared" ref="G19:G27" si="0">E19*F19</f>
        <v>0</v>
      </c>
      <c r="N19" s="11">
        <v>5000</v>
      </c>
      <c r="O19" s="40">
        <v>7.4999999999999997E-2</v>
      </c>
    </row>
    <row r="20" spans="5:15" x14ac:dyDescent="0.3">
      <c r="E20">
        <v>2000</v>
      </c>
      <c r="F20" s="40"/>
      <c r="G20">
        <f t="shared" si="0"/>
        <v>0</v>
      </c>
      <c r="N20" s="11">
        <v>10000</v>
      </c>
      <c r="O20" s="40">
        <v>0.1</v>
      </c>
    </row>
    <row r="21" spans="5:15" x14ac:dyDescent="0.3">
      <c r="E21">
        <v>7000</v>
      </c>
      <c r="F21" s="40"/>
      <c r="G21">
        <f t="shared" si="0"/>
        <v>0</v>
      </c>
      <c r="N21" s="11">
        <v>15000</v>
      </c>
      <c r="O21" s="40">
        <v>0.125</v>
      </c>
    </row>
    <row r="22" spans="5:15" x14ac:dyDescent="0.3">
      <c r="E22">
        <v>8000</v>
      </c>
      <c r="F22" s="40"/>
      <c r="G22">
        <f t="shared" si="0"/>
        <v>0</v>
      </c>
      <c r="N22" s="11">
        <v>17500</v>
      </c>
      <c r="O22" s="40">
        <v>0.15</v>
      </c>
    </row>
    <row r="23" spans="5:15" x14ac:dyDescent="0.3">
      <c r="E23">
        <v>5500</v>
      </c>
      <c r="F23" s="40"/>
      <c r="G23">
        <f t="shared" si="0"/>
        <v>0</v>
      </c>
      <c r="N23" s="11">
        <v>20000</v>
      </c>
      <c r="O23" s="40">
        <v>0.2</v>
      </c>
    </row>
    <row r="24" spans="5:15" x14ac:dyDescent="0.3">
      <c r="E24">
        <v>12700</v>
      </c>
      <c r="F24" s="40"/>
      <c r="G24">
        <f t="shared" si="0"/>
        <v>0</v>
      </c>
      <c r="N24" s="11">
        <v>50000</v>
      </c>
      <c r="O24" s="40">
        <v>0.3</v>
      </c>
    </row>
    <row r="25" spans="5:15" x14ac:dyDescent="0.3">
      <c r="E25">
        <v>15000</v>
      </c>
      <c r="F25" s="40"/>
      <c r="G25">
        <f t="shared" si="0"/>
        <v>0</v>
      </c>
    </row>
    <row r="26" spans="5:15" x14ac:dyDescent="0.3">
      <c r="E26">
        <v>18000</v>
      </c>
      <c r="F26" s="40"/>
      <c r="G26">
        <f t="shared" si="0"/>
        <v>0</v>
      </c>
    </row>
    <row r="27" spans="5:15" x14ac:dyDescent="0.3">
      <c r="E27">
        <v>35000</v>
      </c>
      <c r="F27" s="40"/>
      <c r="G27">
        <f t="shared" si="0"/>
        <v>0</v>
      </c>
    </row>
    <row r="28" spans="5:15" x14ac:dyDescent="0.3">
      <c r="E28">
        <v>70000</v>
      </c>
      <c r="F28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13</vt:i4>
      </vt:variant>
    </vt:vector>
  </HeadingPairs>
  <TitlesOfParts>
    <vt:vector size="27" baseType="lpstr">
      <vt:lpstr>General</vt:lpstr>
      <vt:lpstr>Names- condition Formating</vt:lpstr>
      <vt:lpstr>Text_Function</vt:lpstr>
      <vt:lpstr>Cond_Form</vt:lpstr>
      <vt:lpstr>Cond_Adv</vt:lpstr>
      <vt:lpstr>Cond_Weekday</vt:lpstr>
      <vt:lpstr>sparklines</vt:lpstr>
      <vt:lpstr>Vlookup_Exact</vt:lpstr>
      <vt:lpstr>Vlookup Approx.</vt:lpstr>
      <vt:lpstr>MATCH Function</vt:lpstr>
      <vt:lpstr>INDEX Function</vt:lpstr>
      <vt:lpstr>Vlookup Exercise</vt:lpstr>
      <vt:lpstr>Hlookup</vt:lpstr>
      <vt:lpstr>Xlookup1</vt:lpstr>
      <vt:lpstr>Anita</vt:lpstr>
      <vt:lpstr>Aryan</vt:lpstr>
      <vt:lpstr>Computer</vt:lpstr>
      <vt:lpstr>dinesh</vt:lpstr>
      <vt:lpstr>Eng</vt:lpstr>
      <vt:lpstr>Exchange_Rate</vt:lpstr>
      <vt:lpstr>Math</vt:lpstr>
      <vt:lpstr>Ram_Kr</vt:lpstr>
      <vt:lpstr>Sanjay</vt:lpstr>
      <vt:lpstr>science</vt:lpstr>
      <vt:lpstr>Shyam</vt:lpstr>
      <vt:lpstr>Student_roll_No</vt:lpstr>
      <vt:lpstr>Sunita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Mittal</dc:creator>
  <cp:lastModifiedBy>Anushka Khatana</cp:lastModifiedBy>
  <dcterms:created xsi:type="dcterms:W3CDTF">2022-07-25T11:48:15Z</dcterms:created>
  <dcterms:modified xsi:type="dcterms:W3CDTF">2024-03-01T02:39:50Z</dcterms:modified>
</cp:coreProperties>
</file>