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etode Penelitian\Proposal Tugas Akhir\Proposal Tugas Akhir - 185314132\"/>
    </mc:Choice>
  </mc:AlternateContent>
  <xr:revisionPtr revIDLastSave="0" documentId="13_ncr:1_{4A36E634-F678-448A-A4C7-83B4DE39FE6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ATA" sheetId="1" r:id="rId1"/>
    <sheet name="Transformasi Data" sheetId="7" r:id="rId2"/>
    <sheet name="R-Square" sheetId="2" r:id="rId3"/>
    <sheet name="Prior Probability" sheetId="3" r:id="rId4"/>
    <sheet name="R-Square x Prior Probabilit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8" l="1"/>
  <c r="Q15" i="1" l="1"/>
  <c r="Q14" i="1"/>
  <c r="O4" i="1" s="1"/>
  <c r="O6" i="1" l="1"/>
  <c r="R8" i="1"/>
  <c r="O13" i="1"/>
  <c r="O9" i="1"/>
  <c r="O5" i="1"/>
  <c r="R11" i="1"/>
  <c r="R7" i="1"/>
  <c r="O10" i="1"/>
  <c r="R12" i="1"/>
  <c r="O12" i="1"/>
  <c r="O8" i="1"/>
  <c r="R4" i="1"/>
  <c r="R10" i="1"/>
  <c r="R6" i="1"/>
  <c r="O11" i="1"/>
  <c r="O7" i="1"/>
  <c r="R13" i="1"/>
  <c r="R9" i="1"/>
  <c r="R5" i="1"/>
  <c r="AD4" i="7" l="1"/>
  <c r="AD7" i="7"/>
  <c r="B14" i="2"/>
  <c r="AB13" i="7"/>
  <c r="AB12" i="7"/>
  <c r="AB11" i="7"/>
  <c r="AB10" i="7"/>
  <c r="AB9" i="7"/>
  <c r="AB8" i="7"/>
  <c r="AB7" i="7"/>
  <c r="AB6" i="7"/>
  <c r="AB5" i="7"/>
  <c r="AB4" i="7"/>
  <c r="AA13" i="7"/>
  <c r="AA12" i="7"/>
  <c r="AA11" i="7"/>
  <c r="AA10" i="7"/>
  <c r="AA9" i="7"/>
  <c r="AA8" i="7"/>
  <c r="AA7" i="7"/>
  <c r="AA6" i="7"/>
  <c r="AA5" i="7"/>
  <c r="AA4" i="7"/>
  <c r="C27" i="7"/>
  <c r="C26" i="7"/>
  <c r="C25" i="7"/>
  <c r="C24" i="7"/>
  <c r="C23" i="7"/>
  <c r="C22" i="7"/>
  <c r="C21" i="7"/>
  <c r="C20" i="7"/>
  <c r="C19" i="7"/>
  <c r="C18" i="7"/>
  <c r="G27" i="7"/>
  <c r="G26" i="7"/>
  <c r="G25" i="7"/>
  <c r="G24" i="7"/>
  <c r="G23" i="7"/>
  <c r="G22" i="7"/>
  <c r="G21" i="7"/>
  <c r="G20" i="7"/>
  <c r="G19" i="7"/>
  <c r="G18" i="7"/>
  <c r="AC13" i="7"/>
  <c r="AC12" i="7"/>
  <c r="AC11" i="7"/>
  <c r="AC10" i="7"/>
  <c r="AC9" i="7"/>
  <c r="AC8" i="7"/>
  <c r="AC7" i="7"/>
  <c r="AC6" i="7"/>
  <c r="AC5" i="7"/>
  <c r="AC4" i="7"/>
  <c r="K27" i="7"/>
  <c r="K26" i="7"/>
  <c r="K25" i="7"/>
  <c r="K24" i="7"/>
  <c r="K23" i="7"/>
  <c r="K22" i="7"/>
  <c r="K21" i="7"/>
  <c r="K20" i="7"/>
  <c r="K19" i="7"/>
  <c r="K18" i="7"/>
  <c r="O27" i="7"/>
  <c r="O26" i="7"/>
  <c r="O25" i="7"/>
  <c r="O24" i="7"/>
  <c r="O23" i="7"/>
  <c r="O22" i="7"/>
  <c r="AD13" i="7"/>
  <c r="AD12" i="7"/>
  <c r="AD11" i="7"/>
  <c r="AD10" i="7"/>
  <c r="AD9" i="7"/>
  <c r="AD8" i="7"/>
  <c r="AD6" i="7"/>
  <c r="AD5" i="7"/>
  <c r="O21" i="7"/>
  <c r="O20" i="7"/>
  <c r="O19" i="7"/>
  <c r="O18" i="7"/>
  <c r="AE13" i="7"/>
  <c r="AE12" i="7"/>
  <c r="AE11" i="7"/>
  <c r="AE10" i="7"/>
  <c r="AE9" i="7"/>
  <c r="AE8" i="7"/>
  <c r="AE7" i="7"/>
  <c r="AE6" i="7"/>
  <c r="AE5" i="7"/>
  <c r="AE14" i="7" s="1"/>
  <c r="AE4" i="7"/>
  <c r="S27" i="7"/>
  <c r="S26" i="7"/>
  <c r="S25" i="7"/>
  <c r="S24" i="7"/>
  <c r="S23" i="7"/>
  <c r="S22" i="7"/>
  <c r="S21" i="7"/>
  <c r="S20" i="7"/>
  <c r="S19" i="7"/>
  <c r="S18" i="7"/>
  <c r="Y13" i="7"/>
  <c r="Y12" i="7"/>
  <c r="Y11" i="7"/>
  <c r="Y10" i="7"/>
  <c r="Y9" i="7"/>
  <c r="Y8" i="7"/>
  <c r="Y7" i="7"/>
  <c r="Y6" i="7"/>
  <c r="Y5" i="7"/>
  <c r="Y4" i="7"/>
  <c r="O5" i="7"/>
  <c r="O6" i="7"/>
  <c r="O7" i="7"/>
  <c r="O8" i="7"/>
  <c r="O9" i="7"/>
  <c r="O10" i="7"/>
  <c r="O11" i="7"/>
  <c r="O12" i="7"/>
  <c r="O13" i="7"/>
  <c r="O4" i="7"/>
  <c r="Z13" i="7"/>
  <c r="Z12" i="7"/>
  <c r="Z11" i="7"/>
  <c r="Z10" i="7"/>
  <c r="Z9" i="7"/>
  <c r="Z8" i="7"/>
  <c r="Z7" i="7"/>
  <c r="Z6" i="7"/>
  <c r="Z5" i="7"/>
  <c r="Z4" i="7"/>
  <c r="S4" i="7"/>
  <c r="X13" i="7"/>
  <c r="X12" i="7"/>
  <c r="X11" i="7"/>
  <c r="X10" i="7"/>
  <c r="X9" i="7"/>
  <c r="X8" i="7"/>
  <c r="X7" i="7"/>
  <c r="X6" i="7"/>
  <c r="X5" i="7"/>
  <c r="X4" i="7"/>
  <c r="W13" i="7"/>
  <c r="W12" i="7"/>
  <c r="W11" i="7"/>
  <c r="W10" i="7"/>
  <c r="W9" i="7"/>
  <c r="W8" i="7"/>
  <c r="W7" i="7"/>
  <c r="W6" i="7"/>
  <c r="W5" i="7"/>
  <c r="W4" i="7"/>
  <c r="G13" i="7"/>
  <c r="K13" i="7"/>
  <c r="S13" i="7"/>
  <c r="S5" i="7"/>
  <c r="S6" i="7"/>
  <c r="S7" i="7"/>
  <c r="S8" i="7"/>
  <c r="S9" i="7"/>
  <c r="S10" i="7"/>
  <c r="S11" i="7"/>
  <c r="S12" i="7"/>
  <c r="K5" i="7"/>
  <c r="K6" i="7"/>
  <c r="K7" i="7"/>
  <c r="K8" i="7"/>
  <c r="K9" i="7"/>
  <c r="K10" i="7"/>
  <c r="K11" i="7"/>
  <c r="K12" i="7"/>
  <c r="K4" i="7"/>
  <c r="G5" i="7"/>
  <c r="G6" i="7"/>
  <c r="G7" i="7"/>
  <c r="G8" i="7"/>
  <c r="G9" i="7"/>
  <c r="G10" i="7"/>
  <c r="G11" i="7"/>
  <c r="G12" i="7"/>
  <c r="G4" i="7"/>
  <c r="V13" i="7"/>
  <c r="V12" i="7"/>
  <c r="V11" i="7"/>
  <c r="V10" i="7"/>
  <c r="V9" i="7"/>
  <c r="V8" i="7"/>
  <c r="V7" i="7"/>
  <c r="V6" i="7"/>
  <c r="V5" i="7"/>
  <c r="V4" i="7"/>
  <c r="C13" i="7"/>
  <c r="C12" i="7"/>
  <c r="C11" i="7"/>
  <c r="C10" i="7"/>
  <c r="C9" i="7"/>
  <c r="C8" i="7"/>
  <c r="C7" i="7"/>
  <c r="C6" i="7"/>
  <c r="C5" i="7"/>
  <c r="C4" i="7"/>
  <c r="AC14" i="7"/>
  <c r="AF14" i="7"/>
  <c r="H27" i="8"/>
  <c r="Z14" i="7" l="1"/>
  <c r="V14" i="7"/>
  <c r="AB14" i="7"/>
  <c r="AD14" i="7"/>
  <c r="AA14" i="7"/>
  <c r="Y14" i="7"/>
  <c r="X14" i="7"/>
  <c r="W14" i="7"/>
  <c r="H4" i="8"/>
  <c r="H19" i="8"/>
  <c r="H18" i="8"/>
  <c r="H20" i="8"/>
  <c r="H21" i="8"/>
  <c r="H22" i="8"/>
  <c r="H23" i="8"/>
  <c r="H24" i="8"/>
  <c r="H25" i="8"/>
  <c r="H26" i="8"/>
  <c r="H5" i="8"/>
  <c r="H6" i="8"/>
  <c r="H7" i="8"/>
  <c r="H8" i="8"/>
  <c r="H9" i="8"/>
  <c r="H10" i="8"/>
  <c r="H11" i="8"/>
  <c r="H12" i="8"/>
  <c r="H13" i="8"/>
  <c r="D16" i="3"/>
  <c r="J11" i="3"/>
  <c r="D11" i="3"/>
  <c r="I14" i="8" l="1"/>
  <c r="H28" i="8"/>
  <c r="I28" i="8" s="1"/>
  <c r="J12" i="3"/>
  <c r="J13" i="3"/>
  <c r="J14" i="3"/>
  <c r="J15" i="3"/>
  <c r="J16" i="3"/>
  <c r="J17" i="3"/>
  <c r="J18" i="3"/>
  <c r="J19" i="3"/>
  <c r="J20" i="3"/>
  <c r="D12" i="3"/>
  <c r="D13" i="3"/>
  <c r="D14" i="3"/>
  <c r="D15" i="3"/>
  <c r="D17" i="3"/>
  <c r="D18" i="3"/>
  <c r="D19" i="3"/>
  <c r="D20" i="3"/>
  <c r="D7" i="3"/>
  <c r="D6" i="3"/>
  <c r="N152" i="2" l="1"/>
  <c r="M152" i="2"/>
  <c r="N138" i="2"/>
  <c r="M138" i="2"/>
  <c r="N124" i="2"/>
  <c r="M124" i="2"/>
  <c r="N110" i="2"/>
  <c r="M110" i="2"/>
  <c r="N96" i="2"/>
  <c r="M96" i="2"/>
  <c r="N82" i="2"/>
  <c r="M82" i="2"/>
  <c r="N68" i="2"/>
  <c r="M68" i="2"/>
  <c r="N54" i="2"/>
  <c r="M54" i="2"/>
  <c r="M40" i="2"/>
  <c r="N40" i="2"/>
  <c r="N26" i="2"/>
  <c r="M26" i="2"/>
  <c r="N13" i="2"/>
  <c r="M13" i="2"/>
  <c r="O148" i="2"/>
  <c r="C140" i="2"/>
  <c r="O134" i="2" s="1"/>
  <c r="O106" i="2"/>
  <c r="C154" i="2"/>
  <c r="B154" i="2"/>
  <c r="L145" i="2" s="1"/>
  <c r="B140" i="2"/>
  <c r="C126" i="2"/>
  <c r="O120" i="2" s="1"/>
  <c r="B126" i="2"/>
  <c r="I120" i="2" s="1"/>
  <c r="C112" i="2"/>
  <c r="B112" i="2"/>
  <c r="I106" i="2" s="1"/>
  <c r="C98" i="2"/>
  <c r="O92" i="2" s="1"/>
  <c r="B98" i="2"/>
  <c r="L89" i="2" s="1"/>
  <c r="C84" i="2"/>
  <c r="O78" i="2" s="1"/>
  <c r="B84" i="2"/>
  <c r="I78" i="2" s="1"/>
  <c r="C70" i="2"/>
  <c r="O64" i="2" s="1"/>
  <c r="B70" i="2"/>
  <c r="I64" i="2" s="1"/>
  <c r="C56" i="2"/>
  <c r="O50" i="2" s="1"/>
  <c r="B56" i="2"/>
  <c r="I50" i="2" s="1"/>
  <c r="C42" i="2"/>
  <c r="O36" i="2" s="1"/>
  <c r="B42" i="2"/>
  <c r="C28" i="2"/>
  <c r="O22" i="2" s="1"/>
  <c r="B28" i="2"/>
  <c r="I22" i="2" s="1"/>
  <c r="C14" i="2"/>
  <c r="N8" i="2" s="1"/>
  <c r="K8" i="2"/>
  <c r="F5" i="2"/>
  <c r="F6" i="2"/>
  <c r="F7" i="2"/>
  <c r="F8" i="2"/>
  <c r="F9" i="2"/>
  <c r="F10" i="2"/>
  <c r="F11" i="2"/>
  <c r="F12" i="2"/>
  <c r="F13" i="2"/>
  <c r="F4" i="2"/>
  <c r="F19" i="2"/>
  <c r="F20" i="2"/>
  <c r="F21" i="2"/>
  <c r="F22" i="2"/>
  <c r="F23" i="2"/>
  <c r="F24" i="2"/>
  <c r="F25" i="2"/>
  <c r="F26" i="2"/>
  <c r="F27" i="2"/>
  <c r="F18" i="2"/>
  <c r="F33" i="2"/>
  <c r="F34" i="2"/>
  <c r="F35" i="2"/>
  <c r="F36" i="2"/>
  <c r="F37" i="2"/>
  <c r="F38" i="2"/>
  <c r="F39" i="2"/>
  <c r="F40" i="2"/>
  <c r="F41" i="2"/>
  <c r="F32" i="2"/>
  <c r="F47" i="2"/>
  <c r="F48" i="2"/>
  <c r="F49" i="2"/>
  <c r="F50" i="2"/>
  <c r="F51" i="2"/>
  <c r="F52" i="2"/>
  <c r="F53" i="2"/>
  <c r="F54" i="2"/>
  <c r="F55" i="2"/>
  <c r="F46" i="2"/>
  <c r="F61" i="2"/>
  <c r="F62" i="2"/>
  <c r="F63" i="2"/>
  <c r="F64" i="2"/>
  <c r="F65" i="2"/>
  <c r="F66" i="2"/>
  <c r="F67" i="2"/>
  <c r="F68" i="2"/>
  <c r="F69" i="2"/>
  <c r="F60" i="2"/>
  <c r="F75" i="2"/>
  <c r="F76" i="2"/>
  <c r="F77" i="2"/>
  <c r="F78" i="2"/>
  <c r="F79" i="2"/>
  <c r="F80" i="2"/>
  <c r="F81" i="2"/>
  <c r="F82" i="2"/>
  <c r="F83" i="2"/>
  <c r="F74" i="2"/>
  <c r="F89" i="2"/>
  <c r="F90" i="2"/>
  <c r="F91" i="2"/>
  <c r="F92" i="2"/>
  <c r="F93" i="2"/>
  <c r="F94" i="2"/>
  <c r="F95" i="2"/>
  <c r="F96" i="2"/>
  <c r="F97" i="2"/>
  <c r="F88" i="2"/>
  <c r="F103" i="2"/>
  <c r="F104" i="2"/>
  <c r="F105" i="2"/>
  <c r="F106" i="2"/>
  <c r="F107" i="2"/>
  <c r="F108" i="2"/>
  <c r="F109" i="2"/>
  <c r="F110" i="2"/>
  <c r="F111" i="2"/>
  <c r="F102" i="2"/>
  <c r="F117" i="2"/>
  <c r="F118" i="2"/>
  <c r="F119" i="2"/>
  <c r="F120" i="2"/>
  <c r="F121" i="2"/>
  <c r="F122" i="2"/>
  <c r="F123" i="2"/>
  <c r="F124" i="2"/>
  <c r="F125" i="2"/>
  <c r="F116" i="2"/>
  <c r="F131" i="2"/>
  <c r="F132" i="2"/>
  <c r="F133" i="2"/>
  <c r="F134" i="2"/>
  <c r="F135" i="2"/>
  <c r="F136" i="2"/>
  <c r="F137" i="2"/>
  <c r="F138" i="2"/>
  <c r="F139" i="2"/>
  <c r="F130" i="2"/>
  <c r="F145" i="2"/>
  <c r="F146" i="2"/>
  <c r="F147" i="2"/>
  <c r="F148" i="2"/>
  <c r="F149" i="2"/>
  <c r="F150" i="2"/>
  <c r="F151" i="2"/>
  <c r="F152" i="2"/>
  <c r="F153" i="2"/>
  <c r="F144" i="2"/>
  <c r="E145" i="2"/>
  <c r="E146" i="2"/>
  <c r="E147" i="2"/>
  <c r="E148" i="2"/>
  <c r="E149" i="2"/>
  <c r="E150" i="2"/>
  <c r="E151" i="2"/>
  <c r="E152" i="2"/>
  <c r="E153" i="2"/>
  <c r="E144" i="2"/>
  <c r="D145" i="2"/>
  <c r="D146" i="2"/>
  <c r="D147" i="2"/>
  <c r="D148" i="2"/>
  <c r="D149" i="2"/>
  <c r="D150" i="2"/>
  <c r="D151" i="2"/>
  <c r="D152" i="2"/>
  <c r="D153" i="2"/>
  <c r="D144" i="2"/>
  <c r="E131" i="2"/>
  <c r="E132" i="2"/>
  <c r="E133" i="2"/>
  <c r="E134" i="2"/>
  <c r="E135" i="2"/>
  <c r="E136" i="2"/>
  <c r="E137" i="2"/>
  <c r="E138" i="2"/>
  <c r="E139" i="2"/>
  <c r="E130" i="2"/>
  <c r="D131" i="2"/>
  <c r="D132" i="2"/>
  <c r="D133" i="2"/>
  <c r="D134" i="2"/>
  <c r="D135" i="2"/>
  <c r="D136" i="2"/>
  <c r="D137" i="2"/>
  <c r="D138" i="2"/>
  <c r="D139" i="2"/>
  <c r="D130" i="2"/>
  <c r="E117" i="2"/>
  <c r="E118" i="2"/>
  <c r="E119" i="2"/>
  <c r="E120" i="2"/>
  <c r="E121" i="2"/>
  <c r="E122" i="2"/>
  <c r="E123" i="2"/>
  <c r="E124" i="2"/>
  <c r="E125" i="2"/>
  <c r="E116" i="2"/>
  <c r="D117" i="2"/>
  <c r="D118" i="2"/>
  <c r="D119" i="2"/>
  <c r="D120" i="2"/>
  <c r="D121" i="2"/>
  <c r="D122" i="2"/>
  <c r="D123" i="2"/>
  <c r="D124" i="2"/>
  <c r="D125" i="2"/>
  <c r="D116" i="2"/>
  <c r="E103" i="2"/>
  <c r="E104" i="2"/>
  <c r="E105" i="2"/>
  <c r="E106" i="2"/>
  <c r="E107" i="2"/>
  <c r="E108" i="2"/>
  <c r="E109" i="2"/>
  <c r="E110" i="2"/>
  <c r="E111" i="2"/>
  <c r="E102" i="2"/>
  <c r="D103" i="2"/>
  <c r="D104" i="2"/>
  <c r="D105" i="2"/>
  <c r="D106" i="2"/>
  <c r="D107" i="2"/>
  <c r="D108" i="2"/>
  <c r="D109" i="2"/>
  <c r="D110" i="2"/>
  <c r="D111" i="2"/>
  <c r="D102" i="2"/>
  <c r="E89" i="2"/>
  <c r="E90" i="2"/>
  <c r="E91" i="2"/>
  <c r="E92" i="2"/>
  <c r="E93" i="2"/>
  <c r="E94" i="2"/>
  <c r="E95" i="2"/>
  <c r="E96" i="2"/>
  <c r="E97" i="2"/>
  <c r="E88" i="2"/>
  <c r="D89" i="2"/>
  <c r="D90" i="2"/>
  <c r="D91" i="2"/>
  <c r="D92" i="2"/>
  <c r="D93" i="2"/>
  <c r="D94" i="2"/>
  <c r="D95" i="2"/>
  <c r="D98" i="2" s="1"/>
  <c r="I91" i="2" s="1"/>
  <c r="D96" i="2"/>
  <c r="D97" i="2"/>
  <c r="D88" i="2"/>
  <c r="D75" i="2"/>
  <c r="D76" i="2"/>
  <c r="D77" i="2"/>
  <c r="D78" i="2"/>
  <c r="D79" i="2"/>
  <c r="D80" i="2"/>
  <c r="D81" i="2"/>
  <c r="D82" i="2"/>
  <c r="D83" i="2"/>
  <c r="D74" i="2"/>
  <c r="E83" i="2"/>
  <c r="E82" i="2"/>
  <c r="E81" i="2"/>
  <c r="E80" i="2"/>
  <c r="E79" i="2"/>
  <c r="E78" i="2"/>
  <c r="E77" i="2"/>
  <c r="E76" i="2"/>
  <c r="E75" i="2"/>
  <c r="E74" i="2"/>
  <c r="E61" i="2"/>
  <c r="E62" i="2"/>
  <c r="E63" i="2"/>
  <c r="E64" i="2"/>
  <c r="E65" i="2"/>
  <c r="E66" i="2"/>
  <c r="E67" i="2"/>
  <c r="E68" i="2"/>
  <c r="E69" i="2"/>
  <c r="E60" i="2"/>
  <c r="D61" i="2"/>
  <c r="D62" i="2"/>
  <c r="D63" i="2"/>
  <c r="D64" i="2"/>
  <c r="D65" i="2"/>
  <c r="D66" i="2"/>
  <c r="D67" i="2"/>
  <c r="D68" i="2"/>
  <c r="D69" i="2"/>
  <c r="D60" i="2"/>
  <c r="E47" i="2"/>
  <c r="E48" i="2"/>
  <c r="E49" i="2"/>
  <c r="E50" i="2"/>
  <c r="E51" i="2"/>
  <c r="E56" i="2" s="1"/>
  <c r="O49" i="2" s="1"/>
  <c r="E52" i="2"/>
  <c r="E53" i="2"/>
  <c r="E54" i="2"/>
  <c r="E55" i="2"/>
  <c r="E46" i="2"/>
  <c r="D47" i="2"/>
  <c r="D48" i="2"/>
  <c r="D49" i="2"/>
  <c r="D50" i="2"/>
  <c r="D51" i="2"/>
  <c r="D52" i="2"/>
  <c r="D53" i="2"/>
  <c r="D54" i="2"/>
  <c r="D55" i="2"/>
  <c r="D46" i="2"/>
  <c r="D33" i="2"/>
  <c r="D34" i="2"/>
  <c r="D35" i="2"/>
  <c r="D36" i="2"/>
  <c r="D37" i="2"/>
  <c r="D38" i="2"/>
  <c r="D39" i="2"/>
  <c r="D40" i="2"/>
  <c r="D41" i="2"/>
  <c r="D32" i="2"/>
  <c r="E33" i="2"/>
  <c r="E34" i="2"/>
  <c r="E35" i="2"/>
  <c r="E36" i="2"/>
  <c r="E37" i="2"/>
  <c r="E38" i="2"/>
  <c r="E39" i="2"/>
  <c r="E40" i="2"/>
  <c r="E41" i="2"/>
  <c r="E32" i="2"/>
  <c r="E19" i="2"/>
  <c r="E20" i="2"/>
  <c r="E21" i="2"/>
  <c r="E22" i="2"/>
  <c r="E23" i="2"/>
  <c r="E24" i="2"/>
  <c r="E25" i="2"/>
  <c r="E26" i="2"/>
  <c r="E27" i="2"/>
  <c r="E18" i="2"/>
  <c r="D19" i="2"/>
  <c r="D20" i="2"/>
  <c r="D21" i="2"/>
  <c r="D22" i="2"/>
  <c r="D23" i="2"/>
  <c r="D24" i="2"/>
  <c r="D25" i="2"/>
  <c r="D26" i="2"/>
  <c r="D27" i="2"/>
  <c r="D18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O51" i="2" l="1"/>
  <c r="O52" i="2" s="1"/>
  <c r="E126" i="2"/>
  <c r="O119" i="2" s="1"/>
  <c r="O121" i="2" s="1"/>
  <c r="O122" i="2" s="1"/>
  <c r="E42" i="2"/>
  <c r="O35" i="2" s="1"/>
  <c r="O37" i="2" s="1"/>
  <c r="O38" i="2" s="1"/>
  <c r="E84" i="2"/>
  <c r="O77" i="2" s="1"/>
  <c r="O79" i="2" s="1"/>
  <c r="O80" i="2" s="1"/>
  <c r="D112" i="2"/>
  <c r="I105" i="2" s="1"/>
  <c r="I107" i="2" s="1"/>
  <c r="I108" i="2" s="1"/>
  <c r="F98" i="2"/>
  <c r="L88" i="2" s="1"/>
  <c r="L90" i="2" s="1"/>
  <c r="L131" i="2"/>
  <c r="L47" i="2"/>
  <c r="L117" i="2"/>
  <c r="I92" i="2"/>
  <c r="I93" i="2" s="1"/>
  <c r="I94" i="2" s="1"/>
  <c r="L95" i="2" s="1"/>
  <c r="E14" i="2"/>
  <c r="N7" i="2" s="1"/>
  <c r="N9" i="2" s="1"/>
  <c r="E28" i="2"/>
  <c r="O21" i="2" s="1"/>
  <c r="O23" i="2" s="1"/>
  <c r="O24" i="2" s="1"/>
  <c r="E70" i="2"/>
  <c r="O63" i="2" s="1"/>
  <c r="O65" i="2" s="1"/>
  <c r="O66" i="2" s="1"/>
  <c r="E98" i="2"/>
  <c r="O91" i="2" s="1"/>
  <c r="O93" i="2" s="1"/>
  <c r="O94" i="2" s="1"/>
  <c r="E112" i="2"/>
  <c r="O105" i="2" s="1"/>
  <c r="O107" i="2" s="1"/>
  <c r="O108" i="2" s="1"/>
  <c r="E140" i="2"/>
  <c r="O133" i="2" s="1"/>
  <c r="O135" i="2" s="1"/>
  <c r="O136" i="2" s="1"/>
  <c r="E154" i="2"/>
  <c r="O147" i="2" s="1"/>
  <c r="O149" i="2" s="1"/>
  <c r="O150" i="2" s="1"/>
  <c r="L33" i="2"/>
  <c r="F126" i="2"/>
  <c r="L116" i="2" s="1"/>
  <c r="L118" i="2" s="1"/>
  <c r="L124" i="2" s="1"/>
  <c r="D126" i="2"/>
  <c r="I119" i="2" s="1"/>
  <c r="I121" i="2" s="1"/>
  <c r="I122" i="2" s="1"/>
  <c r="L123" i="2" s="1"/>
  <c r="L103" i="2"/>
  <c r="F112" i="2"/>
  <c r="L102" i="2" s="1"/>
  <c r="L104" i="2" s="1"/>
  <c r="D70" i="2"/>
  <c r="I63" i="2" s="1"/>
  <c r="I65" i="2" s="1"/>
  <c r="I66" i="2" s="1"/>
  <c r="L67" i="2" s="1"/>
  <c r="F70" i="2"/>
  <c r="L60" i="2" s="1"/>
  <c r="L62" i="2" s="1"/>
  <c r="L61" i="2"/>
  <c r="F56" i="2"/>
  <c r="L46" i="2" s="1"/>
  <c r="L48" i="2" s="1"/>
  <c r="D56" i="2"/>
  <c r="I49" i="2" s="1"/>
  <c r="I51" i="2" s="1"/>
  <c r="I52" i="2" s="1"/>
  <c r="L53" i="2" s="1"/>
  <c r="F42" i="2"/>
  <c r="L32" i="2" s="1"/>
  <c r="L34" i="2" s="1"/>
  <c r="I36" i="2"/>
  <c r="D42" i="2"/>
  <c r="I35" i="2" s="1"/>
  <c r="L19" i="2"/>
  <c r="D14" i="2"/>
  <c r="K7" i="2" s="1"/>
  <c r="K9" i="2" s="1"/>
  <c r="F14" i="2"/>
  <c r="L4" i="2" s="1"/>
  <c r="D28" i="2"/>
  <c r="I21" i="2" s="1"/>
  <c r="I23" i="2" s="1"/>
  <c r="I24" i="2" s="1"/>
  <c r="L25" i="2" s="1"/>
  <c r="F28" i="2"/>
  <c r="L18" i="2" s="1"/>
  <c r="F140" i="2"/>
  <c r="L130" i="2" s="1"/>
  <c r="D140" i="2"/>
  <c r="I133" i="2" s="1"/>
  <c r="I134" i="2"/>
  <c r="I148" i="2"/>
  <c r="D154" i="2"/>
  <c r="I147" i="2" s="1"/>
  <c r="F154" i="2"/>
  <c r="L144" i="2" s="1"/>
  <c r="L146" i="2" s="1"/>
  <c r="D84" i="2"/>
  <c r="I77" i="2" s="1"/>
  <c r="I79" i="2" s="1"/>
  <c r="I80" i="2" s="1"/>
  <c r="L81" i="2" s="1"/>
  <c r="L75" i="2"/>
  <c r="F84" i="2"/>
  <c r="L74" i="2" s="1"/>
  <c r="L5" i="2"/>
  <c r="L6" i="2" s="1"/>
  <c r="L96" i="2" l="1"/>
  <c r="L11" i="2"/>
  <c r="M11" i="2"/>
  <c r="L109" i="2"/>
  <c r="L110" i="2" s="1"/>
  <c r="I149" i="2"/>
  <c r="I150" i="2" s="1"/>
  <c r="L151" i="2" s="1"/>
  <c r="L132" i="2"/>
  <c r="R12" i="2"/>
  <c r="L125" i="2"/>
  <c r="L68" i="2"/>
  <c r="L54" i="2"/>
  <c r="I37" i="2"/>
  <c r="I38" i="2" s="1"/>
  <c r="L39" i="2" s="1"/>
  <c r="L40" i="2" s="1"/>
  <c r="L41" i="2" s="1"/>
  <c r="L20" i="2"/>
  <c r="L26" i="2" s="1"/>
  <c r="M10" i="2"/>
  <c r="L10" i="2"/>
  <c r="L12" i="2" s="1"/>
  <c r="L13" i="2" s="1"/>
  <c r="I135" i="2"/>
  <c r="I136" i="2" s="1"/>
  <c r="L137" i="2" s="1"/>
  <c r="L152" i="2"/>
  <c r="L153" i="2" s="1"/>
  <c r="L76" i="2"/>
  <c r="L82" i="2"/>
  <c r="L83" i="2" s="1"/>
  <c r="R11" i="2" l="1"/>
  <c r="L111" i="2"/>
  <c r="R10" i="2"/>
  <c r="L97" i="2"/>
  <c r="L69" i="2"/>
  <c r="R8" i="2"/>
  <c r="R7" i="2"/>
  <c r="L55" i="2"/>
  <c r="R6" i="2"/>
  <c r="L27" i="2"/>
  <c r="R5" i="2"/>
  <c r="R4" i="2"/>
  <c r="L14" i="2"/>
  <c r="L138" i="2"/>
  <c r="R13" i="2" s="1"/>
  <c r="R14" i="2"/>
  <c r="R9" i="2"/>
  <c r="L139" i="2" l="1"/>
</calcChain>
</file>

<file path=xl/sharedStrings.xml><?xml version="1.0" encoding="utf-8"?>
<sst xmlns="http://schemas.openxmlformats.org/spreadsheetml/2006/main" count="498" uniqueCount="122">
  <si>
    <t>No</t>
  </si>
  <si>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</si>
  <si>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</si>
  <si>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</si>
  <si>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</si>
  <si>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</si>
  <si>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</si>
  <si>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</si>
  <si>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</si>
  <si>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</si>
  <si>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</si>
  <si>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</si>
  <si>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</si>
  <si>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</si>
  <si>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</si>
  <si>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</si>
  <si>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</si>
  <si>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</si>
  <si>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</si>
  <si>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</si>
  <si>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</si>
  <si>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</si>
  <si>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</si>
  <si>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</si>
  <si>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CONTOH DATA AWAL</t>
  </si>
  <si>
    <t>DATA HASIL TRANSFORMASI</t>
  </si>
  <si>
    <t>X2</t>
  </si>
  <si>
    <t>Y2</t>
  </si>
  <si>
    <t>XY</t>
  </si>
  <si>
    <t>Σ</t>
  </si>
  <si>
    <t>Age (X)</t>
  </si>
  <si>
    <t>HD (Y)</t>
  </si>
  <si>
    <t>Sex (X)</t>
  </si>
  <si>
    <t>CPT (X)</t>
  </si>
  <si>
    <t>RBP (X)</t>
  </si>
  <si>
    <t>Cholesterol (X)</t>
  </si>
  <si>
    <t>R ECG (X)</t>
  </si>
  <si>
    <t>MaxHR (X)</t>
  </si>
  <si>
    <t>Exercise A (X)</t>
  </si>
  <si>
    <t>OldPeak(X)</t>
  </si>
  <si>
    <t>ST_Slope(X)</t>
  </si>
  <si>
    <t>n . ΣXY</t>
  </si>
  <si>
    <t>(ΣX) . (ΣY)</t>
  </si>
  <si>
    <t>n . ΣXY - (ΣX) . (ΣY)</t>
  </si>
  <si>
    <t>n . (ΣX2)</t>
  </si>
  <si>
    <t>(ΣX)^2</t>
  </si>
  <si>
    <t>n . (ΣX2) - (ΣX)^2</t>
  </si>
  <si>
    <t>n . (ΣY2)</t>
  </si>
  <si>
    <t>(ΣY)^2</t>
  </si>
  <si>
    <t>n . (ΣY2) - (ΣY)^2</t>
  </si>
  <si>
    <t>√n . (ΣX2) - (ΣX)^2</t>
  </si>
  <si>
    <t>√n . (ΣY2) - (ΣY)^2</t>
  </si>
  <si>
    <t>√n . (ΣX2) - (ΣX)^2 . √n . (ΣY2) - (ΣY)^2</t>
  </si>
  <si>
    <t>r</t>
  </si>
  <si>
    <t>r^2</t>
  </si>
  <si>
    <t>YES</t>
  </si>
  <si>
    <t>NO</t>
  </si>
  <si>
    <t>P(YES|AGE = 0,176470588)</t>
  </si>
  <si>
    <t>P(NO|AGE = 0,176470588)</t>
  </si>
  <si>
    <t>P(YES|SEX = 1)</t>
  </si>
  <si>
    <t>P(NO|SEX = 1)</t>
  </si>
  <si>
    <t>P(YES|CPT = 1)</t>
  </si>
  <si>
    <t>P(NO|CPT = 1)</t>
  </si>
  <si>
    <t>P(YES|RBP = 0,6)</t>
  </si>
  <si>
    <t>P(NO|RBP = 0,6)</t>
  </si>
  <si>
    <t>P(YES|CHOL = 0,685534591)</t>
  </si>
  <si>
    <t>P(NO|CHOL = 0,685534591)</t>
  </si>
  <si>
    <t>P(YES|FBS = 0)</t>
  </si>
  <si>
    <t>P(NO|FBS = 0)</t>
  </si>
  <si>
    <t>P(YES|MHR = 1)</t>
  </si>
  <si>
    <t>P(NO|MHR = 1)</t>
  </si>
  <si>
    <t>P(YES|EA = 2)</t>
  </si>
  <si>
    <t>P(NO|EA = 2)</t>
  </si>
  <si>
    <t>P(YES|OP = 0)</t>
  </si>
  <si>
    <t>P(NO|OP = 0)</t>
  </si>
  <si>
    <t>P(YES|STSL = 1)</t>
  </si>
  <si>
    <t>P(NO|STSL = 1)</t>
  </si>
  <si>
    <t>Atribut</t>
  </si>
  <si>
    <t>R</t>
  </si>
  <si>
    <t>ChestPain Type</t>
  </si>
  <si>
    <t>PERHITUNGAN R-SQUARE</t>
  </si>
  <si>
    <t>Transformasi</t>
  </si>
  <si>
    <t>TRANSFORMASI DATA</t>
  </si>
  <si>
    <t>Prior Probability (Kelas)</t>
  </si>
  <si>
    <t>Jumlah kelas</t>
  </si>
  <si>
    <t>P (X|Kelas) Kelas / N</t>
  </si>
  <si>
    <t>Probabilitas</t>
  </si>
  <si>
    <t>Jumlah</t>
  </si>
  <si>
    <t>Keterangan NO</t>
  </si>
  <si>
    <t>Keterangan YES</t>
  </si>
  <si>
    <t>PRIOR PROBABILITY</t>
  </si>
  <si>
    <t>R-Square x Prior Probability</t>
  </si>
  <si>
    <t>P(YES|RBP = 0,2)</t>
  </si>
  <si>
    <t>P(NO|RBP = 0,2)</t>
  </si>
  <si>
    <t>P(YES|FBS = 1)</t>
  </si>
  <si>
    <t>P(NO|FBS = 1)</t>
  </si>
  <si>
    <t>P(YES|EA = 0)</t>
  </si>
  <si>
    <t>P(NO|EA = 0)</t>
  </si>
  <si>
    <t>P(YES|OP = 0,666666667)</t>
  </si>
  <si>
    <t>P(NO|OP = 0,666666667)</t>
  </si>
  <si>
    <t>0.07954571876461211</t>
  </si>
  <si>
    <t>0.09329659668773009</t>
  </si>
  <si>
    <t>0.1897287795891283</t>
  </si>
  <si>
    <t>0.011575388697358578</t>
  </si>
  <si>
    <t>0.05416820500815345</t>
  </si>
  <si>
    <t>0.07144457817225</t>
  </si>
  <si>
    <t>0.0032929644298472175</t>
  </si>
  <si>
    <t>0.16033679261749323</t>
  </si>
  <si>
    <t>0.24431468744176615</t>
  </si>
  <si>
    <t>0.16317618585512716</t>
  </si>
  <si>
    <t>0.3122247117736514</t>
  </si>
  <si>
    <t>age</t>
  </si>
  <si>
    <t>sex</t>
  </si>
  <si>
    <t>cpt</t>
  </si>
  <si>
    <t>rbp</t>
  </si>
  <si>
    <t>chl</t>
  </si>
  <si>
    <t>fbs</t>
  </si>
  <si>
    <t>recg</t>
  </si>
  <si>
    <t>mhr</t>
  </si>
  <si>
    <t>ea</t>
  </si>
  <si>
    <t>op</t>
  </si>
  <si>
    <t>stsl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</si>
</sst>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4"/>
      <color theme="1"/>
      <name val="Calibri"/>
      <family val="2"/>
      <charset val="1"/>
      <scheme val="minor"/>
    </font>
    <font>
      <sz val="28"/>
      <color theme="1"/>
      <name val="Calibri"/>
      <family val="2"/>
      <charset val="1"/>
      <scheme val="minor"/>
    </font>
    <font>
      <sz val="36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DFF7D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2" borderId="0" xfId="0" applyFill="1"/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vertical="center"/>
    </xf>
    <xf numFmtId="0" fontId="1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0" xfId="0" applyFill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7DFF7D"/>
      <color rgb="FF29FF2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zoomScale="70" zoomScaleNormal="70" workbookViewId="0">
      <selection activeCell="M5" sqref="M5"/>
    </sheetView>
  </sheetViews>
  <sheetFormatPr defaultColWidth="8.7109375" defaultRowHeight="15" x14ac:dyDescent="0.25"/>
  <cols>
    <col min="1" max="5" width="8.7109375" style="8"/>
    <col min="6" max="6" width="8.7109375" style="8" customWidth="1"/>
    <col min="7" max="11" width="8.7109375" style="8"/>
    <col min="12" max="12" width="12" style="8" customWidth="1"/>
    <col min="13" max="13" width="11.42578125" style="8" customWidth="1"/>
    <col min="14" max="16384" width="8.7109375" style="8"/>
  </cols>
  <sheetData>
    <row r="1" spans="1:18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8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8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8" x14ac:dyDescent="0.25">
      <c r="A4" s="7">
        <v>1</v>
      </c>
      <c r="B4" s="4">
        <v>40</v>
      </c>
      <c r="C4" s="4" t="s">
        <v>13</v>
      </c>
      <c r="D4" s="4" t="s">
        <v>14</v>
      </c>
      <c r="E4" s="4">
        <v>140</v>
      </c>
      <c r="F4" s="4">
        <v>289</v>
      </c>
      <c r="G4" s="4">
        <v>0</v>
      </c>
      <c r="H4" s="4" t="s">
        <v>15</v>
      </c>
      <c r="I4" s="4">
        <v>172</v>
      </c>
      <c r="J4" s="4" t="s">
        <v>16</v>
      </c>
      <c r="K4" s="4">
        <v>1</v>
      </c>
      <c r="L4" s="4" t="s">
        <v>17</v>
      </c>
      <c r="M4" s="4">
        <v>0</v>
      </c>
      <c r="O4" s="8">
        <f>_xlfn.NORM.DIST(B4,$Q$14,$Q$15,FALSE)</f>
        <v>4.5008226418375027E-2</v>
      </c>
      <c r="Q4" s="4">
        <v>40</v>
      </c>
      <c r="R4" s="8">
        <f>(Q4-$Q$14)/$Q$15</f>
        <v>-0.77986149019010143</v>
      </c>
    </row>
    <row r="5" spans="1:18" x14ac:dyDescent="0.25">
      <c r="A5" s="7">
        <v>2</v>
      </c>
      <c r="B5" s="4">
        <v>49</v>
      </c>
      <c r="C5" s="4" t="s">
        <v>18</v>
      </c>
      <c r="D5" s="4" t="s">
        <v>19</v>
      </c>
      <c r="E5" s="4">
        <v>160</v>
      </c>
      <c r="F5" s="4">
        <v>180</v>
      </c>
      <c r="G5" s="4">
        <v>0</v>
      </c>
      <c r="H5" s="4" t="s">
        <v>15</v>
      </c>
      <c r="I5" s="4">
        <v>156</v>
      </c>
      <c r="J5" s="4" t="s">
        <v>23</v>
      </c>
      <c r="K5" s="4">
        <v>1</v>
      </c>
      <c r="L5" s="4" t="s">
        <v>20</v>
      </c>
      <c r="M5" s="4">
        <v>1</v>
      </c>
      <c r="O5" s="8">
        <f t="shared" ref="O5:O13" si="0">_xlfn.NORM.DIST(B5,$Q$14,$Q$15,FALSE)</f>
        <v>5.1065639035160024E-2</v>
      </c>
      <c r="Q5" s="4">
        <v>49</v>
      </c>
      <c r="R5" s="8">
        <f>(Q5-$Q$14)/$Q$15</f>
        <v>0.59636466896890072</v>
      </c>
    </row>
    <row r="6" spans="1:18" x14ac:dyDescent="0.25">
      <c r="A6" s="7">
        <v>3</v>
      </c>
      <c r="B6" s="4">
        <v>37</v>
      </c>
      <c r="C6" s="4" t="s">
        <v>18</v>
      </c>
      <c r="D6" s="4" t="s">
        <v>14</v>
      </c>
      <c r="E6" s="4">
        <v>130</v>
      </c>
      <c r="F6" s="4">
        <v>283</v>
      </c>
      <c r="G6" s="4">
        <v>1</v>
      </c>
      <c r="H6" s="4" t="s">
        <v>21</v>
      </c>
      <c r="I6" s="4">
        <v>98</v>
      </c>
      <c r="J6" s="4" t="s">
        <v>23</v>
      </c>
      <c r="K6" s="4">
        <v>0</v>
      </c>
      <c r="L6" s="4" t="s">
        <v>20</v>
      </c>
      <c r="M6" s="4">
        <v>0</v>
      </c>
      <c r="O6" s="8">
        <f t="shared" si="0"/>
        <v>2.8328486419276551E-2</v>
      </c>
      <c r="Q6" s="4">
        <v>37</v>
      </c>
      <c r="R6" s="8">
        <f t="shared" ref="R6:R13" si="1">(Q6-$Q$14)/$Q$15</f>
        <v>-1.2386035432431022</v>
      </c>
    </row>
    <row r="7" spans="1:18" x14ac:dyDescent="0.25">
      <c r="A7" s="7">
        <v>4</v>
      </c>
      <c r="B7" s="4">
        <v>48</v>
      </c>
      <c r="C7" s="4" t="s">
        <v>13</v>
      </c>
      <c r="D7" s="4" t="s">
        <v>22</v>
      </c>
      <c r="E7" s="4">
        <v>138</v>
      </c>
      <c r="F7" s="4">
        <v>214</v>
      </c>
      <c r="G7" s="4">
        <v>0</v>
      </c>
      <c r="H7" s="4" t="s">
        <v>15</v>
      </c>
      <c r="I7" s="4">
        <v>108</v>
      </c>
      <c r="J7" s="4" t="s">
        <v>23</v>
      </c>
      <c r="K7" s="4">
        <v>1.5</v>
      </c>
      <c r="L7" s="4" t="s">
        <v>17</v>
      </c>
      <c r="M7" s="4">
        <v>1</v>
      </c>
      <c r="O7" s="8">
        <f t="shared" si="0"/>
        <v>5.5291158552634702E-2</v>
      </c>
      <c r="Q7" s="4">
        <v>48</v>
      </c>
      <c r="R7" s="8">
        <f t="shared" si="1"/>
        <v>0.44345065128456712</v>
      </c>
    </row>
    <row r="8" spans="1:18" x14ac:dyDescent="0.25">
      <c r="A8" s="7">
        <v>5</v>
      </c>
      <c r="B8" s="4">
        <v>54</v>
      </c>
      <c r="C8" s="4" t="s">
        <v>18</v>
      </c>
      <c r="D8" s="4" t="s">
        <v>19</v>
      </c>
      <c r="E8" s="4">
        <v>150</v>
      </c>
      <c r="F8" s="4">
        <v>195</v>
      </c>
      <c r="G8" s="4">
        <v>0</v>
      </c>
      <c r="H8" s="4" t="s">
        <v>15</v>
      </c>
      <c r="I8" s="4">
        <v>122</v>
      </c>
      <c r="J8" s="4" t="s">
        <v>23</v>
      </c>
      <c r="K8" s="4">
        <v>0</v>
      </c>
      <c r="L8" s="4" t="s">
        <v>17</v>
      </c>
      <c r="M8" s="4">
        <v>0</v>
      </c>
      <c r="O8" s="8">
        <f t="shared" si="0"/>
        <v>2.4164039268642978E-2</v>
      </c>
      <c r="Q8" s="4">
        <v>54</v>
      </c>
      <c r="R8" s="8">
        <f t="shared" si="1"/>
        <v>1.3609347573905686</v>
      </c>
    </row>
    <row r="9" spans="1:18" x14ac:dyDescent="0.25">
      <c r="A9" s="7">
        <v>6</v>
      </c>
      <c r="B9" s="4">
        <v>39</v>
      </c>
      <c r="C9" s="4" t="s">
        <v>13</v>
      </c>
      <c r="D9" s="4" t="s">
        <v>19</v>
      </c>
      <c r="E9" s="4">
        <v>120</v>
      </c>
      <c r="F9" s="4">
        <v>339</v>
      </c>
      <c r="G9" s="4">
        <v>1</v>
      </c>
      <c r="H9" s="4" t="s">
        <v>15</v>
      </c>
      <c r="I9" s="4">
        <v>170</v>
      </c>
      <c r="J9" s="4" t="s">
        <v>23</v>
      </c>
      <c r="K9" s="4">
        <v>0</v>
      </c>
      <c r="L9" s="4" t="s">
        <v>17</v>
      </c>
      <c r="M9" s="4">
        <v>0</v>
      </c>
      <c r="O9" s="8">
        <f t="shared" si="0"/>
        <v>3.9484262715559895E-2</v>
      </c>
      <c r="Q9" s="4">
        <v>39</v>
      </c>
      <c r="R9" s="8">
        <f t="shared" si="1"/>
        <v>-0.93277550787443497</v>
      </c>
    </row>
    <row r="10" spans="1:18" x14ac:dyDescent="0.25">
      <c r="A10" s="7">
        <v>7</v>
      </c>
      <c r="B10" s="4">
        <v>45</v>
      </c>
      <c r="C10" s="4" t="s">
        <v>13</v>
      </c>
      <c r="D10" s="4" t="s">
        <v>14</v>
      </c>
      <c r="E10" s="4">
        <v>130</v>
      </c>
      <c r="F10" s="4">
        <v>237</v>
      </c>
      <c r="G10" s="4">
        <v>0</v>
      </c>
      <c r="H10" s="4" t="s">
        <v>15</v>
      </c>
      <c r="I10" s="4">
        <v>170</v>
      </c>
      <c r="J10" s="4" t="s">
        <v>23</v>
      </c>
      <c r="K10" s="4">
        <v>0</v>
      </c>
      <c r="L10" s="4" t="s">
        <v>17</v>
      </c>
      <c r="M10" s="4">
        <v>1</v>
      </c>
      <c r="O10" s="8">
        <f t="shared" si="0"/>
        <v>6.0996735162620025E-2</v>
      </c>
      <c r="Q10" s="4">
        <v>45</v>
      </c>
      <c r="R10" s="8">
        <f t="shared" si="1"/>
        <v>-1.5291401768433575E-2</v>
      </c>
    </row>
    <row r="11" spans="1:18" x14ac:dyDescent="0.25">
      <c r="A11" s="7">
        <v>8</v>
      </c>
      <c r="B11" s="4">
        <v>54</v>
      </c>
      <c r="C11" s="4" t="s">
        <v>18</v>
      </c>
      <c r="D11" s="4" t="s">
        <v>14</v>
      </c>
      <c r="E11" s="4">
        <v>110</v>
      </c>
      <c r="F11" s="4">
        <v>208</v>
      </c>
      <c r="G11" s="4">
        <v>0</v>
      </c>
      <c r="H11" s="4" t="s">
        <v>15</v>
      </c>
      <c r="I11" s="4">
        <v>142</v>
      </c>
      <c r="J11" s="4" t="s">
        <v>23</v>
      </c>
      <c r="K11" s="4">
        <v>0</v>
      </c>
      <c r="L11" s="4" t="s">
        <v>17</v>
      </c>
      <c r="M11" s="4">
        <v>0</v>
      </c>
      <c r="O11" s="8">
        <f t="shared" si="0"/>
        <v>2.4164039268642978E-2</v>
      </c>
      <c r="Q11" s="4">
        <v>54</v>
      </c>
      <c r="R11" s="8">
        <f t="shared" si="1"/>
        <v>1.3609347573905686</v>
      </c>
    </row>
    <row r="12" spans="1:18" x14ac:dyDescent="0.25">
      <c r="A12" s="7">
        <v>9</v>
      </c>
      <c r="B12" s="4">
        <v>37</v>
      </c>
      <c r="C12" s="4" t="s">
        <v>18</v>
      </c>
      <c r="D12" s="4" t="s">
        <v>22</v>
      </c>
      <c r="E12" s="4">
        <v>140</v>
      </c>
      <c r="F12" s="4">
        <v>207</v>
      </c>
      <c r="G12" s="4">
        <v>0</v>
      </c>
      <c r="H12" s="4" t="s">
        <v>15</v>
      </c>
      <c r="I12" s="4">
        <v>130</v>
      </c>
      <c r="J12" s="4" t="s">
        <v>16</v>
      </c>
      <c r="K12" s="4">
        <v>1.5</v>
      </c>
      <c r="L12" s="4" t="s">
        <v>20</v>
      </c>
      <c r="M12" s="4">
        <v>1</v>
      </c>
      <c r="O12" s="8">
        <f t="shared" si="0"/>
        <v>2.8328486419276551E-2</v>
      </c>
      <c r="Q12" s="4">
        <v>37</v>
      </c>
      <c r="R12" s="8">
        <f t="shared" si="1"/>
        <v>-1.2386035432431022</v>
      </c>
    </row>
    <row r="13" spans="1:18" x14ac:dyDescent="0.25">
      <c r="A13" s="7">
        <v>10</v>
      </c>
      <c r="B13" s="4">
        <v>48</v>
      </c>
      <c r="C13" s="4" t="s">
        <v>13</v>
      </c>
      <c r="D13" s="4" t="s">
        <v>14</v>
      </c>
      <c r="E13" s="4">
        <v>120</v>
      </c>
      <c r="F13" s="4">
        <v>284</v>
      </c>
      <c r="G13" s="4">
        <v>1</v>
      </c>
      <c r="H13" s="4" t="s">
        <v>15</v>
      </c>
      <c r="I13" s="4">
        <v>120</v>
      </c>
      <c r="J13" s="4" t="s">
        <v>23</v>
      </c>
      <c r="K13" s="4">
        <v>0</v>
      </c>
      <c r="L13" s="4" t="s">
        <v>17</v>
      </c>
      <c r="M13" s="4">
        <v>0</v>
      </c>
      <c r="O13" s="8">
        <f t="shared" si="0"/>
        <v>5.5291158552634702E-2</v>
      </c>
      <c r="Q13" s="4">
        <v>48</v>
      </c>
      <c r="R13" s="8">
        <f t="shared" si="1"/>
        <v>0.44345065128456712</v>
      </c>
    </row>
    <row r="14" spans="1:18" ht="15.75" thickBot="1" x14ac:dyDescent="0.3">
      <c r="Q14" s="8">
        <f>AVERAGE(Q4:Q13)</f>
        <v>45.1</v>
      </c>
    </row>
    <row r="15" spans="1:18" ht="14.45" customHeight="1" x14ac:dyDescent="0.25">
      <c r="A15" s="57" t="s">
        <v>25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9"/>
      <c r="M15" s="43"/>
      <c r="Q15" s="8">
        <f>STDEV(Q4:Q13)</f>
        <v>6.5396228229666908</v>
      </c>
    </row>
    <row r="16" spans="1:18" ht="14.45" customHeight="1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  <c r="M16" s="43"/>
    </row>
    <row r="17" spans="1:13" ht="15.75" thickBot="1" x14ac:dyDescent="0.3">
      <c r="A17" s="44" t="s">
        <v>0</v>
      </c>
      <c r="B17" s="2" t="s">
        <v>1</v>
      </c>
      <c r="C17" s="2" t="s">
        <v>2</v>
      </c>
      <c r="D17" s="45" t="s">
        <v>3</v>
      </c>
      <c r="E17" s="45" t="s">
        <v>4</v>
      </c>
      <c r="F17" s="45" t="s">
        <v>5</v>
      </c>
      <c r="G17" s="45" t="s">
        <v>6</v>
      </c>
      <c r="H17" s="45" t="s">
        <v>8</v>
      </c>
      <c r="I17" s="45" t="s">
        <v>9</v>
      </c>
      <c r="J17" s="45" t="s">
        <v>10</v>
      </c>
      <c r="K17" s="45" t="s">
        <v>11</v>
      </c>
      <c r="L17" s="45" t="s">
        <v>12</v>
      </c>
      <c r="M17" s="43"/>
    </row>
    <row r="18" spans="1:13" ht="15.75" thickBot="1" x14ac:dyDescent="0.3">
      <c r="A18" s="46">
        <v>1</v>
      </c>
      <c r="B18" s="47">
        <v>0.17647058800000001</v>
      </c>
      <c r="C18" s="47">
        <v>0</v>
      </c>
      <c r="D18" s="47">
        <v>1</v>
      </c>
      <c r="E18" s="47">
        <v>0.2</v>
      </c>
      <c r="F18" s="47">
        <v>0.68553459000000005</v>
      </c>
      <c r="G18" s="47">
        <v>1</v>
      </c>
      <c r="H18" s="47">
        <v>1</v>
      </c>
      <c r="I18" s="47">
        <v>0</v>
      </c>
      <c r="J18" s="47">
        <v>0.66666666699999999</v>
      </c>
      <c r="K18" s="47">
        <v>0</v>
      </c>
      <c r="L18" s="48">
        <v>2</v>
      </c>
      <c r="M18" s="43"/>
    </row>
    <row r="19" spans="1:13" ht="15.75" thickBot="1" x14ac:dyDescent="0.3">
      <c r="A19" s="49">
        <v>2</v>
      </c>
      <c r="B19" s="50">
        <v>0.70588235300000002</v>
      </c>
      <c r="C19" s="50">
        <v>1</v>
      </c>
      <c r="D19" s="50">
        <v>0.5</v>
      </c>
      <c r="E19" s="50">
        <v>1</v>
      </c>
      <c r="F19" s="50">
        <v>0</v>
      </c>
      <c r="G19" s="50">
        <v>0</v>
      </c>
      <c r="H19" s="50">
        <v>0.78378378400000004</v>
      </c>
      <c r="I19" s="50">
        <v>1</v>
      </c>
      <c r="J19" s="50">
        <v>0</v>
      </c>
      <c r="K19" s="50">
        <v>1</v>
      </c>
      <c r="L19" s="51">
        <v>1</v>
      </c>
      <c r="M19" s="43"/>
    </row>
    <row r="20" spans="1:13" ht="15.75" thickBot="1" x14ac:dyDescent="0.3">
      <c r="A20" s="46">
        <v>3</v>
      </c>
      <c r="B20" s="47">
        <v>0</v>
      </c>
      <c r="C20" s="47">
        <v>1</v>
      </c>
      <c r="D20" s="47">
        <v>0</v>
      </c>
      <c r="E20" s="47">
        <v>0.4</v>
      </c>
      <c r="F20" s="47">
        <v>0.64779874000000004</v>
      </c>
      <c r="G20" s="47">
        <v>0</v>
      </c>
      <c r="H20" s="47">
        <v>0</v>
      </c>
      <c r="I20" s="47">
        <v>1</v>
      </c>
      <c r="J20" s="47">
        <v>0</v>
      </c>
      <c r="K20" s="47">
        <v>1</v>
      </c>
      <c r="L20" s="48">
        <v>2</v>
      </c>
      <c r="M20" s="43"/>
    </row>
    <row r="21" spans="1:13" ht="15.75" thickBot="1" x14ac:dyDescent="0.3">
      <c r="A21" s="49">
        <v>4</v>
      </c>
      <c r="B21" s="50">
        <v>0.64705882400000003</v>
      </c>
      <c r="C21" s="50">
        <v>0</v>
      </c>
      <c r="D21" s="50">
        <v>0</v>
      </c>
      <c r="E21" s="50">
        <v>0.56000000000000005</v>
      </c>
      <c r="F21" s="50">
        <v>0.21383648</v>
      </c>
      <c r="G21" s="50">
        <v>0</v>
      </c>
      <c r="H21" s="50">
        <v>0.13513513499999999</v>
      </c>
      <c r="I21" s="50">
        <v>1</v>
      </c>
      <c r="J21" s="50">
        <v>1</v>
      </c>
      <c r="K21" s="50">
        <v>0</v>
      </c>
      <c r="L21" s="51">
        <v>1</v>
      </c>
      <c r="M21" s="43"/>
    </row>
    <row r="22" spans="1:13" ht="15.75" thickBot="1" x14ac:dyDescent="0.3">
      <c r="A22" s="46">
        <v>5</v>
      </c>
      <c r="B22" s="47">
        <v>1</v>
      </c>
      <c r="C22" s="47">
        <v>1</v>
      </c>
      <c r="D22" s="47">
        <v>0.5</v>
      </c>
      <c r="E22" s="47">
        <v>0.8</v>
      </c>
      <c r="F22" s="47">
        <v>9.4339619999999999E-2</v>
      </c>
      <c r="G22" s="47">
        <v>0</v>
      </c>
      <c r="H22" s="47">
        <v>0.324324324</v>
      </c>
      <c r="I22" s="47">
        <v>1</v>
      </c>
      <c r="J22" s="47">
        <v>0</v>
      </c>
      <c r="K22" s="47">
        <v>0</v>
      </c>
      <c r="L22" s="48">
        <v>2</v>
      </c>
      <c r="M22" s="43"/>
    </row>
    <row r="23" spans="1:13" ht="15.75" thickBot="1" x14ac:dyDescent="0.3">
      <c r="A23" s="46">
        <v>6</v>
      </c>
      <c r="B23" s="47">
        <v>0.117647059</v>
      </c>
      <c r="C23" s="47">
        <v>1</v>
      </c>
      <c r="D23" s="47">
        <v>0.5</v>
      </c>
      <c r="E23" s="47">
        <v>0.6</v>
      </c>
      <c r="F23" s="47">
        <v>1</v>
      </c>
      <c r="G23" s="47">
        <v>1</v>
      </c>
      <c r="H23" s="47">
        <v>0.97297297299999996</v>
      </c>
      <c r="I23" s="47">
        <v>1</v>
      </c>
      <c r="J23" s="47">
        <v>0</v>
      </c>
      <c r="K23" s="47">
        <v>0</v>
      </c>
      <c r="L23" s="48">
        <v>2</v>
      </c>
      <c r="M23" s="43"/>
    </row>
    <row r="24" spans="1:13" ht="15.75" thickBot="1" x14ac:dyDescent="0.3">
      <c r="A24" s="49">
        <v>7</v>
      </c>
      <c r="B24" s="50">
        <v>0.47058823500000002</v>
      </c>
      <c r="C24" s="50">
        <v>0</v>
      </c>
      <c r="D24" s="50">
        <v>0</v>
      </c>
      <c r="E24" s="50">
        <v>0.4</v>
      </c>
      <c r="F24" s="50">
        <v>0.35849057000000001</v>
      </c>
      <c r="G24" s="50">
        <v>0</v>
      </c>
      <c r="H24" s="50">
        <v>0.97297297299999996</v>
      </c>
      <c r="I24" s="50">
        <v>1</v>
      </c>
      <c r="J24" s="50">
        <v>0</v>
      </c>
      <c r="K24" s="50">
        <v>0</v>
      </c>
      <c r="L24" s="51">
        <v>1</v>
      </c>
      <c r="M24" s="43"/>
    </row>
    <row r="25" spans="1:13" ht="15.75" thickBot="1" x14ac:dyDescent="0.3">
      <c r="A25" s="46">
        <v>8</v>
      </c>
      <c r="B25" s="47">
        <v>1</v>
      </c>
      <c r="C25" s="47">
        <v>1</v>
      </c>
      <c r="D25" s="47">
        <v>0</v>
      </c>
      <c r="E25" s="47">
        <v>0</v>
      </c>
      <c r="F25" s="47">
        <v>0.17610063000000001</v>
      </c>
      <c r="G25" s="47">
        <v>0</v>
      </c>
      <c r="H25" s="47">
        <v>0.594594595</v>
      </c>
      <c r="I25" s="47">
        <v>1</v>
      </c>
      <c r="J25" s="47">
        <v>0</v>
      </c>
      <c r="K25" s="47">
        <v>0</v>
      </c>
      <c r="L25" s="48">
        <v>2</v>
      </c>
      <c r="M25" s="43"/>
    </row>
    <row r="26" spans="1:13" ht="15.75" thickBot="1" x14ac:dyDescent="0.3">
      <c r="A26" s="49">
        <v>9</v>
      </c>
      <c r="B26" s="50">
        <v>0</v>
      </c>
      <c r="C26" s="50">
        <v>1</v>
      </c>
      <c r="D26" s="50">
        <v>1</v>
      </c>
      <c r="E26" s="50">
        <v>0.2</v>
      </c>
      <c r="F26" s="50">
        <v>0.16981131999999999</v>
      </c>
      <c r="G26" s="50">
        <v>1</v>
      </c>
      <c r="H26" s="50">
        <v>0.43243243199999998</v>
      </c>
      <c r="I26" s="50">
        <v>0</v>
      </c>
      <c r="J26" s="50">
        <v>1</v>
      </c>
      <c r="K26" s="50">
        <v>0</v>
      </c>
      <c r="L26" s="51">
        <v>1</v>
      </c>
      <c r="M26" s="43"/>
    </row>
    <row r="27" spans="1:13" ht="15.75" thickBot="1" x14ac:dyDescent="0.3">
      <c r="A27" s="46">
        <v>10</v>
      </c>
      <c r="B27" s="47">
        <v>0.64705882400000003</v>
      </c>
      <c r="C27" s="47">
        <v>0</v>
      </c>
      <c r="D27" s="47">
        <v>0</v>
      </c>
      <c r="E27" s="47">
        <v>0.6</v>
      </c>
      <c r="F27" s="47">
        <v>0.65408805000000003</v>
      </c>
      <c r="G27" s="47">
        <v>0</v>
      </c>
      <c r="H27" s="47">
        <v>0.29729729700000002</v>
      </c>
      <c r="I27" s="47">
        <v>1</v>
      </c>
      <c r="J27" s="47">
        <v>0</v>
      </c>
      <c r="K27" s="47">
        <v>1</v>
      </c>
      <c r="L27" s="48">
        <v>2</v>
      </c>
      <c r="M27" s="43"/>
    </row>
    <row r="28" spans="1:13" ht="15.75" thickBot="1" x14ac:dyDescent="0.3">
      <c r="A28" s="52" t="s">
        <v>29</v>
      </c>
      <c r="B28" s="53">
        <v>4.7647058820000003</v>
      </c>
      <c r="C28" s="53">
        <v>6</v>
      </c>
      <c r="D28" s="53">
        <v>3.5</v>
      </c>
      <c r="E28" s="53">
        <v>4.76</v>
      </c>
      <c r="F28" s="53">
        <v>4</v>
      </c>
      <c r="G28" s="53">
        <v>3</v>
      </c>
      <c r="H28" s="53">
        <v>5.5135135139999996</v>
      </c>
      <c r="I28" s="53">
        <v>8</v>
      </c>
      <c r="J28" s="53">
        <v>2.6666666669999999</v>
      </c>
      <c r="K28" s="53">
        <v>3</v>
      </c>
      <c r="L28" s="54">
        <v>16</v>
      </c>
      <c r="M28" s="43"/>
    </row>
  </sheetData>
  <mergeCells count="2">
    <mergeCell ref="A1:M2"/>
    <mergeCell ref="A15:L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7"/>
  <sheetViews>
    <sheetView zoomScale="70" zoomScaleNormal="70" workbookViewId="0">
      <selection activeCell="F5" sqref="F5"/>
    </sheetView>
  </sheetViews>
  <sheetFormatPr defaultRowHeight="15" x14ac:dyDescent="0.25"/>
  <cols>
    <col min="1" max="1" width="6" customWidth="1"/>
    <col min="3" max="3" width="12.5703125" customWidth="1"/>
    <col min="7" max="7" width="12.5703125" customWidth="1"/>
    <col min="11" max="11" width="12.5703125" customWidth="1"/>
    <col min="15" max="15" width="12.5703125" customWidth="1"/>
    <col min="19" max="19" width="12.5703125" customWidth="1"/>
    <col min="21" max="21" width="5.140625" customWidth="1"/>
    <col min="22" max="22" width="14.28515625" customWidth="1"/>
    <col min="26" max="26" width="11.140625" customWidth="1"/>
    <col min="28" max="28" width="12.28515625" customWidth="1"/>
    <col min="30" max="30" width="12.42578125" customWidth="1"/>
    <col min="32" max="32" width="11.85546875" customWidth="1"/>
  </cols>
  <sheetData>
    <row r="1" spans="1:32" x14ac:dyDescent="0.25">
      <c r="A1" s="63" t="s">
        <v>82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U1" s="64" t="s">
        <v>25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</row>
    <row r="3" spans="1:32" x14ac:dyDescent="0.25">
      <c r="A3" s="9" t="s">
        <v>0</v>
      </c>
      <c r="B3" s="6" t="s">
        <v>1</v>
      </c>
      <c r="C3" s="10" t="s">
        <v>81</v>
      </c>
      <c r="E3" s="9" t="s">
        <v>0</v>
      </c>
      <c r="F3" s="6" t="s">
        <v>2</v>
      </c>
      <c r="G3" s="10" t="s">
        <v>81</v>
      </c>
      <c r="I3" s="9" t="s">
        <v>0</v>
      </c>
      <c r="J3" s="6" t="s">
        <v>3</v>
      </c>
      <c r="K3" s="10" t="s">
        <v>81</v>
      </c>
      <c r="M3" s="9" t="s">
        <v>0</v>
      </c>
      <c r="N3" s="6" t="s">
        <v>4</v>
      </c>
      <c r="O3" s="10" t="s">
        <v>81</v>
      </c>
      <c r="Q3" s="9" t="s">
        <v>0</v>
      </c>
      <c r="R3" s="6" t="s">
        <v>5</v>
      </c>
      <c r="S3" s="10" t="s">
        <v>81</v>
      </c>
      <c r="U3" s="7" t="s">
        <v>0</v>
      </c>
      <c r="V3" s="9" t="s">
        <v>1</v>
      </c>
      <c r="W3" s="4" t="s">
        <v>2</v>
      </c>
      <c r="X3" s="6" t="s">
        <v>3</v>
      </c>
      <c r="Y3" s="6" t="s">
        <v>4</v>
      </c>
      <c r="Z3" s="6" t="s">
        <v>5</v>
      </c>
      <c r="AA3" s="6" t="s">
        <v>6</v>
      </c>
      <c r="AB3" s="6" t="s">
        <v>8</v>
      </c>
      <c r="AC3" s="6" t="s">
        <v>9</v>
      </c>
      <c r="AD3" s="6" t="s">
        <v>10</v>
      </c>
      <c r="AE3" s="6" t="s">
        <v>11</v>
      </c>
      <c r="AF3" s="6" t="s">
        <v>12</v>
      </c>
    </row>
    <row r="4" spans="1:32" x14ac:dyDescent="0.25">
      <c r="A4" s="9">
        <v>1</v>
      </c>
      <c r="B4" s="4">
        <v>40</v>
      </c>
      <c r="C4" s="10">
        <f>($B4-MIN($B$4:$B$13))/(MAX($B$4:$B$13)-MIN($B$4:$B$13))</f>
        <v>0.17647058823529413</v>
      </c>
      <c r="E4" s="9">
        <v>1</v>
      </c>
      <c r="F4" s="4">
        <v>1</v>
      </c>
      <c r="G4" s="10">
        <f>($F4-MIN($F$4:$F$13))/(MAX($F$4:$F$13)-MIN($F$4:$F$13))</f>
        <v>0</v>
      </c>
      <c r="I4" s="9">
        <v>1</v>
      </c>
      <c r="J4" s="4">
        <v>3</v>
      </c>
      <c r="K4" s="10">
        <f>($J4-MIN($J$4:$J$13))/(MAX($J$4:$J$13)-MIN($J$4:$J$13))</f>
        <v>1</v>
      </c>
      <c r="M4" s="9">
        <v>1</v>
      </c>
      <c r="N4" s="4">
        <v>120</v>
      </c>
      <c r="O4" s="10">
        <f>($N4-MIN($N$4:$N$13))/(MAX($N$4:$N$13)-MIN($N$4:$N$13))</f>
        <v>0.2</v>
      </c>
      <c r="Q4" s="9">
        <v>1</v>
      </c>
      <c r="R4" s="4">
        <v>289</v>
      </c>
      <c r="S4" s="10">
        <f>($R4-MIN($R$4:$R$13))/(MAX($R$4:$R$13)-MIN($R$4:$R$13))</f>
        <v>0.68553459119496851</v>
      </c>
      <c r="U4" s="39">
        <v>1</v>
      </c>
      <c r="V4" s="40">
        <f>($B4-MIN($B$4:$B$13))/(MAX($B$4:$B$13)-MIN($B$4:$B$13))</f>
        <v>0.17647058823529413</v>
      </c>
      <c r="W4" s="40">
        <f>($F4-MIN($F$4:$F$13))/(MAX($F$4:$F$13)-MIN($F$4:$F$13))</f>
        <v>0</v>
      </c>
      <c r="X4" s="40">
        <f>($J4-MIN($J$4:$J$13))/(MAX($J$4:$J$13)-MIN($J$4:$J$13))</f>
        <v>1</v>
      </c>
      <c r="Y4" s="40">
        <f>($N4-MIN($N$4:$N$13))/(MAX($N$4:$N$13)-MIN($N$4:$N$13))</f>
        <v>0.2</v>
      </c>
      <c r="Z4" s="40">
        <f>($R4-MIN($R$4:$R$13))/(MAX($R$4:$R$13)-MIN($R$4:$R$13))</f>
        <v>0.68553459119496851</v>
      </c>
      <c r="AA4" s="40">
        <f>($B$18-MIN($B$18:$B$27))/(MAX($B$18:$B$27)-MIN($B$18:$B$27))</f>
        <v>1</v>
      </c>
      <c r="AB4" s="40">
        <f>($F$18-MIN($F$18:$F$27))/(MAX($F$18:$F$27)-MIN($F$18:$F$27))</f>
        <v>1</v>
      </c>
      <c r="AC4" s="40">
        <f>($J$18-MIN($J$18:$J$27))/(MAX($J$18:$J$27)-MIN($J$18:$J$27))</f>
        <v>0</v>
      </c>
      <c r="AD4" s="40">
        <f>($N$18-MIN($N$18:$N$27))/(MAX($N$18:$N$27)-MIN($N$18:$N$27))</f>
        <v>0.66666666666666663</v>
      </c>
      <c r="AE4" s="40">
        <f>($R$18-MIN($R$18:$R$27))/(MAX($R$18:$R$27)-MIN($R$18:$R$27))</f>
        <v>0</v>
      </c>
      <c r="AF4" s="41">
        <v>2</v>
      </c>
    </row>
    <row r="5" spans="1:32" x14ac:dyDescent="0.25">
      <c r="A5" s="9">
        <v>2</v>
      </c>
      <c r="B5" s="4">
        <v>49</v>
      </c>
      <c r="C5" s="10">
        <f t="shared" ref="C5:C13" si="0">($B5-MIN($B$4:$B$13))/(MAX($B$4:$B$13)-MIN($B$4:$B$13))</f>
        <v>0.70588235294117652</v>
      </c>
      <c r="E5" s="9">
        <v>2</v>
      </c>
      <c r="F5" s="4">
        <v>2</v>
      </c>
      <c r="G5" s="10">
        <f t="shared" ref="G5:G12" si="1">($F5-MIN($F$4:$F$13))/(MAX($F$4:$F$13)-MIN($F$4:$F$13))</f>
        <v>1</v>
      </c>
      <c r="I5" s="9">
        <v>2</v>
      </c>
      <c r="J5" s="4">
        <v>2</v>
      </c>
      <c r="K5" s="10">
        <f t="shared" ref="K5:K12" si="2">($J5-MIN($J$4:$J$13))/(MAX($J$4:$J$13)-MIN($J$4:$J$13))</f>
        <v>0.5</v>
      </c>
      <c r="M5" s="9">
        <v>2</v>
      </c>
      <c r="N5" s="4">
        <v>160</v>
      </c>
      <c r="O5" s="10">
        <f t="shared" ref="O5:O13" si="3">($N5-MIN($N$4:$N$13))/(MAX($N$4:$N$13)-MIN($N$4:$N$13))</f>
        <v>1</v>
      </c>
      <c r="Q5" s="9">
        <v>2</v>
      </c>
      <c r="R5" s="4">
        <v>180</v>
      </c>
      <c r="S5" s="10">
        <f t="shared" ref="S5:S12" si="4">($R5-MIN($R$4:$R$13))/(MAX($R$4:$R$13)-MIN($R$4:$R$13))</f>
        <v>0</v>
      </c>
      <c r="U5" s="22">
        <v>2</v>
      </c>
      <c r="V5" s="37">
        <f t="shared" ref="V5:V13" si="5">($B5-MIN($B$4:$B$13))/(MAX($B$4:$B$13)-MIN($B$4:$B$13))</f>
        <v>0.70588235294117652</v>
      </c>
      <c r="W5" s="37">
        <f t="shared" ref="W5:W12" si="6">($F5-MIN($F$4:$F$13))/(MAX($F$4:$F$13)-MIN($F$4:$F$13))</f>
        <v>1</v>
      </c>
      <c r="X5" s="37">
        <f t="shared" ref="X5:X12" si="7">($J5-MIN($J$4:$J$13))/(MAX($J$4:$J$13)-MIN($J$4:$J$13))</f>
        <v>0.5</v>
      </c>
      <c r="Y5" s="37">
        <f t="shared" ref="Y5:Y13" si="8">($N5-MIN($N$4:$N$13))/(MAX($N$4:$N$13)-MIN($N$4:$N$13))</f>
        <v>1</v>
      </c>
      <c r="Z5" s="37">
        <f t="shared" ref="Z5:Z12" si="9">($R5-MIN($R$4:$R$13))/(MAX($R$4:$R$13)-MIN($R$4:$R$13))</f>
        <v>0</v>
      </c>
      <c r="AA5" s="37">
        <f>($B$19-MIN($B$18:$B$27))/(MAX($B$18:$B$27)-MIN($B$18:$B$27))</f>
        <v>0</v>
      </c>
      <c r="AB5" s="37">
        <f>($F$19-MIN($F$18:$F$27))/(MAX($F$18:$F$27)-MIN($F$18:$F$27))</f>
        <v>0.78378378378378377</v>
      </c>
      <c r="AC5" s="37">
        <f>($J$19-MIN($J$18:$J$27))/(MAX($J$18:$J$27)-MIN($J$18:$J$27))</f>
        <v>1</v>
      </c>
      <c r="AD5" s="37">
        <f>($N$19-MIN($N$18:$N$27))/(MAX($N$18:$N$27)-MIN($N$18:$N$27))</f>
        <v>0</v>
      </c>
      <c r="AE5" s="37">
        <f>($R$19-MIN($R$18:$R$27))/(MAX($R$18:$R$27)-MIN($R$18:$R$27))</f>
        <v>1</v>
      </c>
      <c r="AF5" s="38">
        <v>1</v>
      </c>
    </row>
    <row r="6" spans="1:32" x14ac:dyDescent="0.25">
      <c r="A6" s="9">
        <v>3</v>
      </c>
      <c r="B6" s="4">
        <v>37</v>
      </c>
      <c r="C6" s="10">
        <f t="shared" si="0"/>
        <v>0</v>
      </c>
      <c r="E6" s="9">
        <v>3</v>
      </c>
      <c r="F6" s="4">
        <v>2</v>
      </c>
      <c r="G6" s="10">
        <f t="shared" si="1"/>
        <v>1</v>
      </c>
      <c r="I6" s="9">
        <v>3</v>
      </c>
      <c r="J6" s="4">
        <v>1</v>
      </c>
      <c r="K6" s="10">
        <f t="shared" si="2"/>
        <v>0</v>
      </c>
      <c r="M6" s="9">
        <v>3</v>
      </c>
      <c r="N6" s="4">
        <v>130</v>
      </c>
      <c r="O6" s="10">
        <f t="shared" si="3"/>
        <v>0.4</v>
      </c>
      <c r="Q6" s="9">
        <v>3</v>
      </c>
      <c r="R6" s="4">
        <v>283</v>
      </c>
      <c r="S6" s="10">
        <f t="shared" si="4"/>
        <v>0.64779874213836475</v>
      </c>
      <c r="U6" s="39">
        <v>3</v>
      </c>
      <c r="V6" s="40">
        <f t="shared" si="5"/>
        <v>0</v>
      </c>
      <c r="W6" s="40">
        <f t="shared" si="6"/>
        <v>1</v>
      </c>
      <c r="X6" s="40">
        <f t="shared" si="7"/>
        <v>0</v>
      </c>
      <c r="Y6" s="40">
        <f t="shared" si="8"/>
        <v>0.4</v>
      </c>
      <c r="Z6" s="40">
        <f t="shared" si="9"/>
        <v>0.64779874213836475</v>
      </c>
      <c r="AA6" s="40">
        <f>($B$20-MIN($B$18:$B$27))/(MAX($B$18:$B$27)-MIN($B$18:$B$27))</f>
        <v>0</v>
      </c>
      <c r="AB6" s="40">
        <f>($F$20-MIN($F$18:$F$27))/(MAX($F$18:$F$27)-MIN($F$18:$F$27))</f>
        <v>0</v>
      </c>
      <c r="AC6" s="40">
        <f>($J$20-MIN($J$18:$J$27))/(MAX($J$18:$J$27)-MIN($J$18:$J$27))</f>
        <v>1</v>
      </c>
      <c r="AD6" s="40">
        <f>($N$20-MIN($N$18:$N$27))/(MAX($N$18:$N$27)-MIN($N$18:$N$27))</f>
        <v>0</v>
      </c>
      <c r="AE6" s="40">
        <f>($R$20-MIN($R$18:$R$27))/(MAX($R$18:$R$27)-MIN($R$18:$R$27))</f>
        <v>1</v>
      </c>
      <c r="AF6" s="41">
        <v>2</v>
      </c>
    </row>
    <row r="7" spans="1:32" x14ac:dyDescent="0.25">
      <c r="A7" s="9">
        <v>4</v>
      </c>
      <c r="B7" s="4">
        <v>48</v>
      </c>
      <c r="C7" s="10">
        <f t="shared" si="0"/>
        <v>0.6470588235294118</v>
      </c>
      <c r="E7" s="9">
        <v>4</v>
      </c>
      <c r="F7" s="4">
        <v>1</v>
      </c>
      <c r="G7" s="10">
        <f t="shared" si="1"/>
        <v>0</v>
      </c>
      <c r="I7" s="9">
        <v>4</v>
      </c>
      <c r="J7" s="4">
        <v>1</v>
      </c>
      <c r="K7" s="10">
        <f t="shared" si="2"/>
        <v>0</v>
      </c>
      <c r="M7" s="9">
        <v>4</v>
      </c>
      <c r="N7" s="4">
        <v>138</v>
      </c>
      <c r="O7" s="10">
        <f t="shared" si="3"/>
        <v>0.56000000000000005</v>
      </c>
      <c r="Q7" s="9">
        <v>4</v>
      </c>
      <c r="R7" s="4">
        <v>214</v>
      </c>
      <c r="S7" s="10">
        <f t="shared" si="4"/>
        <v>0.21383647798742139</v>
      </c>
      <c r="U7" s="22">
        <v>4</v>
      </c>
      <c r="V7" s="37">
        <f t="shared" si="5"/>
        <v>0.6470588235294118</v>
      </c>
      <c r="W7" s="37">
        <f t="shared" si="6"/>
        <v>0</v>
      </c>
      <c r="X7" s="37">
        <f t="shared" si="7"/>
        <v>0</v>
      </c>
      <c r="Y7" s="37">
        <f t="shared" si="8"/>
        <v>0.56000000000000005</v>
      </c>
      <c r="Z7" s="37">
        <f t="shared" si="9"/>
        <v>0.21383647798742139</v>
      </c>
      <c r="AA7" s="37">
        <f>($B$21-MIN($B$18:$B$27))/(MAX($B$18:$B$27)-MIN($B$18:$B$27))</f>
        <v>0</v>
      </c>
      <c r="AB7" s="37">
        <f>($F$21-MIN($F$18:$F$27))/(MAX($F$18:$F$27)-MIN($F$18:$F$27))</f>
        <v>0.13513513513513514</v>
      </c>
      <c r="AC7" s="37">
        <f>($J$21-MIN($J$18:$J$27))/(MAX($J$18:$J$27)-MIN($J$18:$J$27))</f>
        <v>1</v>
      </c>
      <c r="AD7" s="37">
        <f>($N$21-MIN($N$18:$N$27))/(MAX($N$18:$N$27)-MIN($N$18:$N$27))</f>
        <v>1</v>
      </c>
      <c r="AE7" s="37">
        <f>($R$21-MIN($R$18:$R$27))/(MAX($R$18:$R$27)-MIN($R$18:$R$27))</f>
        <v>0</v>
      </c>
      <c r="AF7" s="38">
        <v>1</v>
      </c>
    </row>
    <row r="8" spans="1:32" x14ac:dyDescent="0.25">
      <c r="A8" s="9">
        <v>5</v>
      </c>
      <c r="B8" s="4">
        <v>54</v>
      </c>
      <c r="C8" s="10">
        <f t="shared" si="0"/>
        <v>1</v>
      </c>
      <c r="E8" s="9">
        <v>5</v>
      </c>
      <c r="F8" s="4">
        <v>2</v>
      </c>
      <c r="G8" s="10">
        <f t="shared" si="1"/>
        <v>1</v>
      </c>
      <c r="I8" s="9">
        <v>5</v>
      </c>
      <c r="J8" s="4">
        <v>2</v>
      </c>
      <c r="K8" s="10">
        <f t="shared" si="2"/>
        <v>0.5</v>
      </c>
      <c r="M8" s="9">
        <v>5</v>
      </c>
      <c r="N8" s="4">
        <v>150</v>
      </c>
      <c r="O8" s="10">
        <f t="shared" si="3"/>
        <v>0.8</v>
      </c>
      <c r="Q8" s="9">
        <v>5</v>
      </c>
      <c r="R8" s="4">
        <v>195</v>
      </c>
      <c r="S8" s="10">
        <f t="shared" si="4"/>
        <v>9.4339622641509441E-2</v>
      </c>
      <c r="U8" s="39">
        <v>5</v>
      </c>
      <c r="V8" s="40">
        <f t="shared" si="5"/>
        <v>1</v>
      </c>
      <c r="W8" s="40">
        <f t="shared" si="6"/>
        <v>1</v>
      </c>
      <c r="X8" s="40">
        <f t="shared" si="7"/>
        <v>0.5</v>
      </c>
      <c r="Y8" s="40">
        <f t="shared" si="8"/>
        <v>0.8</v>
      </c>
      <c r="Z8" s="40">
        <f t="shared" si="9"/>
        <v>9.4339622641509441E-2</v>
      </c>
      <c r="AA8" s="40">
        <f>($B$22-MIN($B$18:$B$27))/(MAX($B$18:$B$27)-MIN($B$18:$B$27))</f>
        <v>0</v>
      </c>
      <c r="AB8" s="40">
        <f>($F$22-MIN($F$18:$F$27))/(MAX($F$18:$F$27)-MIN($F$18:$F$27))</f>
        <v>0.32432432432432434</v>
      </c>
      <c r="AC8" s="40">
        <f>($J$22-MIN($J$18:$J$27))/(MAX($J$18:$J$27)-MIN($J$18:$J$27))</f>
        <v>1</v>
      </c>
      <c r="AD8" s="40">
        <f>($N$22-MIN($N$18:$N$27))/(MAX($N$18:$N$27)-MIN($N$18:$N$27))</f>
        <v>0</v>
      </c>
      <c r="AE8" s="40">
        <f>($R$22-MIN($R$18:$R$27))/(MAX($R$18:$R$27)-MIN($R$18:$R$27))</f>
        <v>0</v>
      </c>
      <c r="AF8" s="41">
        <v>2</v>
      </c>
    </row>
    <row r="9" spans="1:32" x14ac:dyDescent="0.25">
      <c r="A9" s="9">
        <v>6</v>
      </c>
      <c r="B9" s="4">
        <v>39</v>
      </c>
      <c r="C9" s="10">
        <f t="shared" si="0"/>
        <v>0.11764705882352941</v>
      </c>
      <c r="E9" s="9">
        <v>6</v>
      </c>
      <c r="F9" s="4">
        <v>2</v>
      </c>
      <c r="G9" s="10">
        <f t="shared" si="1"/>
        <v>1</v>
      </c>
      <c r="I9" s="9">
        <v>6</v>
      </c>
      <c r="J9" s="4">
        <v>2</v>
      </c>
      <c r="K9" s="10">
        <f t="shared" si="2"/>
        <v>0.5</v>
      </c>
      <c r="M9" s="9">
        <v>6</v>
      </c>
      <c r="N9" s="4">
        <v>140</v>
      </c>
      <c r="O9" s="10">
        <f t="shared" si="3"/>
        <v>0.6</v>
      </c>
      <c r="Q9" s="9">
        <v>6</v>
      </c>
      <c r="R9" s="4">
        <v>339</v>
      </c>
      <c r="S9" s="10">
        <f t="shared" si="4"/>
        <v>1</v>
      </c>
      <c r="U9" s="39">
        <v>6</v>
      </c>
      <c r="V9" s="40">
        <f t="shared" si="5"/>
        <v>0.11764705882352941</v>
      </c>
      <c r="W9" s="40">
        <f t="shared" si="6"/>
        <v>1</v>
      </c>
      <c r="X9" s="40">
        <f t="shared" si="7"/>
        <v>0.5</v>
      </c>
      <c r="Y9" s="40">
        <f t="shared" si="8"/>
        <v>0.6</v>
      </c>
      <c r="Z9" s="40">
        <f t="shared" si="9"/>
        <v>1</v>
      </c>
      <c r="AA9" s="40">
        <f>($B$23-MIN($B$18:$B$27))/(MAX($B$18:$B$27)-MIN($B$18:$B$27))</f>
        <v>1</v>
      </c>
      <c r="AB9" s="40">
        <f>($F$23-MIN($F$18:$F$27))/(MAX($F$18:$F$27)-MIN($F$18:$F$27))</f>
        <v>0.97297297297297303</v>
      </c>
      <c r="AC9" s="40">
        <f>($J$23-MIN($J$18:$J$27))/(MAX($J$18:$J$27)-MIN($J$18:$J$27))</f>
        <v>1</v>
      </c>
      <c r="AD9" s="40">
        <f>($N$23-MIN($N$18:$N$27))/(MAX($N$18:$N$27)-MIN($N$18:$N$27))</f>
        <v>0</v>
      </c>
      <c r="AE9" s="40">
        <f>($R$23-MIN($R$18:$R$27))/(MAX($R$18:$R$27)-MIN($R$18:$R$27))</f>
        <v>0</v>
      </c>
      <c r="AF9" s="41">
        <v>2</v>
      </c>
    </row>
    <row r="10" spans="1:32" x14ac:dyDescent="0.25">
      <c r="A10" s="9">
        <v>7</v>
      </c>
      <c r="B10" s="4">
        <v>45</v>
      </c>
      <c r="C10" s="10">
        <f t="shared" si="0"/>
        <v>0.47058823529411764</v>
      </c>
      <c r="E10" s="9">
        <v>7</v>
      </c>
      <c r="F10" s="4">
        <v>1</v>
      </c>
      <c r="G10" s="10">
        <f t="shared" si="1"/>
        <v>0</v>
      </c>
      <c r="I10" s="9">
        <v>7</v>
      </c>
      <c r="J10" s="4">
        <v>1</v>
      </c>
      <c r="K10" s="10">
        <f t="shared" si="2"/>
        <v>0</v>
      </c>
      <c r="M10" s="9">
        <v>7</v>
      </c>
      <c r="N10" s="4">
        <v>130</v>
      </c>
      <c r="O10" s="10">
        <f t="shared" si="3"/>
        <v>0.4</v>
      </c>
      <c r="Q10" s="9">
        <v>7</v>
      </c>
      <c r="R10" s="4">
        <v>237</v>
      </c>
      <c r="S10" s="10">
        <f t="shared" si="4"/>
        <v>0.35849056603773582</v>
      </c>
      <c r="U10" s="22">
        <v>7</v>
      </c>
      <c r="V10" s="37">
        <f t="shared" si="5"/>
        <v>0.47058823529411764</v>
      </c>
      <c r="W10" s="37">
        <f t="shared" si="6"/>
        <v>0</v>
      </c>
      <c r="X10" s="37">
        <f t="shared" si="7"/>
        <v>0</v>
      </c>
      <c r="Y10" s="37">
        <f t="shared" si="8"/>
        <v>0.4</v>
      </c>
      <c r="Z10" s="37">
        <f t="shared" si="9"/>
        <v>0.35849056603773582</v>
      </c>
      <c r="AA10" s="37">
        <f>($B$24-MIN($B$18:$B$27))/(MAX($B$18:$B$27)-MIN($B$18:$B$27))</f>
        <v>0</v>
      </c>
      <c r="AB10" s="37">
        <f>($F$24-MIN($F$18:$F$27))/(MAX($F$18:$F$27)-MIN($F$18:$F$27))</f>
        <v>0.97297297297297303</v>
      </c>
      <c r="AC10" s="37">
        <f>($J$24-MIN($J$18:$J$27))/(MAX($J$18:$J$27)-MIN($J$18:$J$27))</f>
        <v>1</v>
      </c>
      <c r="AD10" s="37">
        <f>($N$24-MIN($N$18:$N$27))/(MAX($N$18:$N$27)-MIN($N$18:$N$27))</f>
        <v>0</v>
      </c>
      <c r="AE10" s="37">
        <f>($R$24-MIN($R$18:$R$27))/(MAX($R$18:$R$27)-MIN($R$18:$R$27))</f>
        <v>0</v>
      </c>
      <c r="AF10" s="38">
        <v>1</v>
      </c>
    </row>
    <row r="11" spans="1:32" x14ac:dyDescent="0.25">
      <c r="A11" s="9">
        <v>8</v>
      </c>
      <c r="B11" s="4">
        <v>54</v>
      </c>
      <c r="C11" s="10">
        <f t="shared" si="0"/>
        <v>1</v>
      </c>
      <c r="E11" s="9">
        <v>8</v>
      </c>
      <c r="F11" s="4">
        <v>2</v>
      </c>
      <c r="G11" s="10">
        <f t="shared" si="1"/>
        <v>1</v>
      </c>
      <c r="I11" s="9">
        <v>8</v>
      </c>
      <c r="J11" s="4">
        <v>1</v>
      </c>
      <c r="K11" s="10">
        <f t="shared" si="2"/>
        <v>0</v>
      </c>
      <c r="M11" s="9">
        <v>8</v>
      </c>
      <c r="N11" s="4">
        <v>110</v>
      </c>
      <c r="O11" s="10">
        <f t="shared" si="3"/>
        <v>0</v>
      </c>
      <c r="Q11" s="9">
        <v>8</v>
      </c>
      <c r="R11" s="4">
        <v>208</v>
      </c>
      <c r="S11" s="10">
        <f t="shared" si="4"/>
        <v>0.1761006289308176</v>
      </c>
      <c r="U11" s="39">
        <v>8</v>
      </c>
      <c r="V11" s="40">
        <f t="shared" si="5"/>
        <v>1</v>
      </c>
      <c r="W11" s="40">
        <f t="shared" si="6"/>
        <v>1</v>
      </c>
      <c r="X11" s="40">
        <f t="shared" si="7"/>
        <v>0</v>
      </c>
      <c r="Y11" s="40">
        <f t="shared" si="8"/>
        <v>0</v>
      </c>
      <c r="Z11" s="40">
        <f t="shared" si="9"/>
        <v>0.1761006289308176</v>
      </c>
      <c r="AA11" s="40">
        <f>($B$25-MIN($B$18:$B$27))/(MAX($B$18:$B$27)-MIN($B$18:$B$27))</f>
        <v>0</v>
      </c>
      <c r="AB11" s="40">
        <f>($F$25-MIN($F$18:$F$27))/(MAX($F$18:$F$27)-MIN($F$18:$F$27))</f>
        <v>0.59459459459459463</v>
      </c>
      <c r="AC11" s="40">
        <f>($J$25-MIN($J$18:$J$27))/(MAX($J$18:$J$27)-MIN($J$18:$J$27))</f>
        <v>1</v>
      </c>
      <c r="AD11" s="40">
        <f>($N$25-MIN($N$18:$N$27))/(MAX($N$18:$N$27)-MIN($N$18:$N$27))</f>
        <v>0</v>
      </c>
      <c r="AE11" s="40">
        <f>($R$25-MIN($R$18:$R$27))/(MAX($R$18:$R$27)-MIN($R$18:$R$27))</f>
        <v>0</v>
      </c>
      <c r="AF11" s="41">
        <v>2</v>
      </c>
    </row>
    <row r="12" spans="1:32" x14ac:dyDescent="0.25">
      <c r="A12" s="9">
        <v>9</v>
      </c>
      <c r="B12" s="4">
        <v>37</v>
      </c>
      <c r="C12" s="10">
        <f t="shared" si="0"/>
        <v>0</v>
      </c>
      <c r="E12" s="9">
        <v>9</v>
      </c>
      <c r="F12" s="4">
        <v>2</v>
      </c>
      <c r="G12" s="10">
        <f t="shared" si="1"/>
        <v>1</v>
      </c>
      <c r="I12" s="9">
        <v>9</v>
      </c>
      <c r="J12" s="4">
        <v>3</v>
      </c>
      <c r="K12" s="10">
        <f t="shared" si="2"/>
        <v>1</v>
      </c>
      <c r="M12" s="9">
        <v>9</v>
      </c>
      <c r="N12" s="4">
        <v>120</v>
      </c>
      <c r="O12" s="10">
        <f t="shared" si="3"/>
        <v>0.2</v>
      </c>
      <c r="Q12" s="9">
        <v>9</v>
      </c>
      <c r="R12" s="4">
        <v>207</v>
      </c>
      <c r="S12" s="10">
        <f t="shared" si="4"/>
        <v>0.16981132075471697</v>
      </c>
      <c r="U12" s="22">
        <v>9</v>
      </c>
      <c r="V12" s="37">
        <f t="shared" si="5"/>
        <v>0</v>
      </c>
      <c r="W12" s="37">
        <f t="shared" si="6"/>
        <v>1</v>
      </c>
      <c r="X12" s="37">
        <f t="shared" si="7"/>
        <v>1</v>
      </c>
      <c r="Y12" s="37">
        <f t="shared" si="8"/>
        <v>0.2</v>
      </c>
      <c r="Z12" s="37">
        <f t="shared" si="9"/>
        <v>0.16981132075471697</v>
      </c>
      <c r="AA12" s="37">
        <f>($B$26-MIN($B$18:$B$27))/(MAX($B$18:$B$27)-MIN($B$18:$B$27))</f>
        <v>1</v>
      </c>
      <c r="AB12" s="37">
        <f>($F$26-MIN($F$18:$F$27))/(MAX($F$18:$F$27)-MIN($F$18:$F$27))</f>
        <v>0.43243243243243246</v>
      </c>
      <c r="AC12" s="37">
        <f>($J$26-MIN($J$18:$J$27))/(MAX($J$18:$J$27)-MIN($J$18:$J$27))</f>
        <v>0</v>
      </c>
      <c r="AD12" s="37">
        <f>($N$26-MIN($N$18:$N$27))/(MAX($N$18:$N$27)-MIN($N$18:$N$27))</f>
        <v>1</v>
      </c>
      <c r="AE12" s="37">
        <f>($R$26-MIN($R$18:$R$27))/(MAX($R$18:$R$27)-MIN($R$18:$R$27))</f>
        <v>0</v>
      </c>
      <c r="AF12" s="38">
        <v>1</v>
      </c>
    </row>
    <row r="13" spans="1:32" x14ac:dyDescent="0.25">
      <c r="A13" s="9">
        <v>10</v>
      </c>
      <c r="B13" s="4">
        <v>48</v>
      </c>
      <c r="C13" s="10">
        <f t="shared" si="0"/>
        <v>0.6470588235294118</v>
      </c>
      <c r="E13" s="9">
        <v>10</v>
      </c>
      <c r="F13" s="4">
        <v>1</v>
      </c>
      <c r="G13" s="10">
        <f>($F13-MIN($F$4:$F$13))/(MAX($F$4:$F$13)-MIN($F$4:$F$13))</f>
        <v>0</v>
      </c>
      <c r="I13" s="9">
        <v>10</v>
      </c>
      <c r="J13" s="4">
        <v>1</v>
      </c>
      <c r="K13" s="10">
        <f>($J13-MIN($J$4:$J$13))/(MAX($J$4:$J$13)-MIN($J$4:$J$13))</f>
        <v>0</v>
      </c>
      <c r="M13" s="9">
        <v>10</v>
      </c>
      <c r="N13" s="4">
        <v>140</v>
      </c>
      <c r="O13" s="10">
        <f t="shared" si="3"/>
        <v>0.6</v>
      </c>
      <c r="Q13" s="9">
        <v>10</v>
      </c>
      <c r="R13" s="4">
        <v>284</v>
      </c>
      <c r="S13" s="10">
        <f>($R13-MIN($R$4:$R$13))/(MAX($R$4:$R$13)-MIN($R$4:$R$13))</f>
        <v>0.65408805031446537</v>
      </c>
      <c r="U13" s="39">
        <v>10</v>
      </c>
      <c r="V13" s="40">
        <f t="shared" si="5"/>
        <v>0.6470588235294118</v>
      </c>
      <c r="W13" s="40">
        <f>($F13-MIN($F$4:$F$13))/(MAX($F$4:$F$13)-MIN($F$4:$F$13))</f>
        <v>0</v>
      </c>
      <c r="X13" s="40">
        <f>($J13-MIN($J$4:$J$13))/(MAX($J$4:$J$13)-MIN($J$4:$J$13))</f>
        <v>0</v>
      </c>
      <c r="Y13" s="40">
        <f t="shared" si="8"/>
        <v>0.6</v>
      </c>
      <c r="Z13" s="40">
        <f>($R13-MIN($R$4:$R$13))/(MAX($R$4:$R$13)-MIN($R$4:$R$13))</f>
        <v>0.65408805031446537</v>
      </c>
      <c r="AA13" s="40">
        <f>($B$27-MIN($B$18:$B$27))/(MAX($B$18:$B$27)-MIN($B$18:$B$27))</f>
        <v>0</v>
      </c>
      <c r="AB13" s="40">
        <f>($F$27-MIN($F$18:$F$27))/(MAX($F$18:$F$27)-MIN($F$18:$F$27))</f>
        <v>0.29729729729729731</v>
      </c>
      <c r="AC13" s="40">
        <f>($J$27-MIN($J$18:$J$27))/(MAX($J$18:$J$27)-MIN($J$18:$J$27))</f>
        <v>1</v>
      </c>
      <c r="AD13" s="40">
        <f>($N$27-MIN($N$18:$N$27))/(MAX($N$18:$N$27)-MIN($N$18:$N$27))</f>
        <v>0</v>
      </c>
      <c r="AE13" s="40">
        <f>($R$27-MIN($R$18:$R$27))/(MAX($R$18:$R$27)-MIN($R$18:$R$27))</f>
        <v>1</v>
      </c>
      <c r="AF13" s="41">
        <v>2</v>
      </c>
    </row>
    <row r="14" spans="1:32" x14ac:dyDescent="0.25">
      <c r="U14" s="29" t="s">
        <v>29</v>
      </c>
      <c r="V14" s="11">
        <f>SUM(V4:V13)</f>
        <v>4.7647058823529411</v>
      </c>
      <c r="W14" s="11">
        <f t="shared" ref="W14:AF14" si="10">SUM(W4:W13)</f>
        <v>6</v>
      </c>
      <c r="X14" s="11">
        <f t="shared" si="10"/>
        <v>3.5</v>
      </c>
      <c r="Y14" s="11">
        <f t="shared" si="10"/>
        <v>4.76</v>
      </c>
      <c r="Z14" s="11">
        <f t="shared" si="10"/>
        <v>4</v>
      </c>
      <c r="AA14" s="11">
        <f t="shared" si="10"/>
        <v>3</v>
      </c>
      <c r="AB14" s="11">
        <f t="shared" si="10"/>
        <v>5.5135135135135132</v>
      </c>
      <c r="AC14" s="11">
        <f t="shared" si="10"/>
        <v>8</v>
      </c>
      <c r="AD14" s="11">
        <f>SUM(AD4:AD13)</f>
        <v>2.6666666666666665</v>
      </c>
      <c r="AE14" s="11">
        <f t="shared" si="10"/>
        <v>3</v>
      </c>
      <c r="AF14" s="11">
        <f t="shared" si="10"/>
        <v>16</v>
      </c>
    </row>
    <row r="17" spans="1:19" x14ac:dyDescent="0.25">
      <c r="A17" s="9" t="s">
        <v>0</v>
      </c>
      <c r="B17" s="6" t="s">
        <v>6</v>
      </c>
      <c r="C17" s="10" t="s">
        <v>81</v>
      </c>
      <c r="E17" s="9" t="s">
        <v>0</v>
      </c>
      <c r="F17" s="6" t="s">
        <v>8</v>
      </c>
      <c r="G17" s="10" t="s">
        <v>81</v>
      </c>
      <c r="I17" s="9" t="s">
        <v>0</v>
      </c>
      <c r="J17" s="6" t="s">
        <v>9</v>
      </c>
      <c r="K17" s="10" t="s">
        <v>81</v>
      </c>
      <c r="M17" s="9" t="s">
        <v>0</v>
      </c>
      <c r="N17" s="6" t="s">
        <v>10</v>
      </c>
      <c r="O17" s="10" t="s">
        <v>81</v>
      </c>
      <c r="Q17" s="9" t="s">
        <v>0</v>
      </c>
      <c r="R17" s="6" t="s">
        <v>11</v>
      </c>
      <c r="S17" s="10" t="s">
        <v>81</v>
      </c>
    </row>
    <row r="18" spans="1:19" x14ac:dyDescent="0.25">
      <c r="A18" s="9">
        <v>1</v>
      </c>
      <c r="B18" s="4">
        <v>1</v>
      </c>
      <c r="C18" s="10">
        <f>($B$18-MIN($B$18:$B$27))/(MAX($B$18:$B$27)-MIN($B$18:$B$27))</f>
        <v>1</v>
      </c>
      <c r="E18" s="9">
        <v>1</v>
      </c>
      <c r="F18" s="4">
        <v>172</v>
      </c>
      <c r="G18" s="10">
        <f>($F$18-MIN($F$18:$F$27))/(MAX($F$18:$F$27)-MIN($F$18:$F$27))</f>
        <v>1</v>
      </c>
      <c r="I18" s="9">
        <v>1</v>
      </c>
      <c r="J18" s="4">
        <v>1</v>
      </c>
      <c r="K18" s="10">
        <f>($J$18-MIN($J$18:$J$27))/(MAX($J$18:$J$27)-MIN($J$18:$J$27))</f>
        <v>0</v>
      </c>
      <c r="M18" s="9">
        <v>1</v>
      </c>
      <c r="N18" s="4">
        <v>1</v>
      </c>
      <c r="O18" s="10">
        <f>($N$18-MIN($N$18:$N$27))/(MAX($N$18:$N$27)-MIN($N$18:$N$27))</f>
        <v>0.66666666666666663</v>
      </c>
      <c r="Q18" s="9">
        <v>1</v>
      </c>
      <c r="R18" s="4">
        <v>1</v>
      </c>
      <c r="S18" s="10">
        <f>($R$18-MIN($R$18:$R$27))/(MAX($R$18:$R$27)-MIN($R$18:$R$27))</f>
        <v>0</v>
      </c>
    </row>
    <row r="19" spans="1:19" x14ac:dyDescent="0.25">
      <c r="A19" s="9">
        <v>2</v>
      </c>
      <c r="B19" s="4">
        <v>0</v>
      </c>
      <c r="C19" s="10">
        <f>($B$19-MIN($B$18:$B$27))/(MAX($B$18:$B$27)-MIN($B$18:$B$27))</f>
        <v>0</v>
      </c>
      <c r="E19" s="9">
        <v>2</v>
      </c>
      <c r="F19" s="4">
        <v>156</v>
      </c>
      <c r="G19" s="10">
        <f>($F$19-MIN($F$18:$F$27))/(MAX($F$18:$F$27)-MIN($F$18:$F$27))</f>
        <v>0.78378378378378377</v>
      </c>
      <c r="I19" s="9">
        <v>2</v>
      </c>
      <c r="J19" s="4">
        <v>2</v>
      </c>
      <c r="K19" s="10">
        <f>($J$19-MIN($J$18:$J$27))/(MAX($J$18:$J$27)-MIN($J$18:$J$27))</f>
        <v>1</v>
      </c>
      <c r="M19" s="9">
        <v>2</v>
      </c>
      <c r="N19" s="4">
        <v>0</v>
      </c>
      <c r="O19" s="10">
        <f>($N$19-MIN($N$18:$N$27))/(MAX($N$18:$N$27)-MIN($N$18:$N$27))</f>
        <v>0</v>
      </c>
      <c r="Q19" s="9">
        <v>2</v>
      </c>
      <c r="R19" s="4">
        <v>2</v>
      </c>
      <c r="S19" s="10">
        <f>($R$19-MIN($R$18:$R$27))/(MAX($R$18:$R$27)-MIN($R$18:$R$27))</f>
        <v>1</v>
      </c>
    </row>
    <row r="20" spans="1:19" x14ac:dyDescent="0.25">
      <c r="A20" s="9">
        <v>3</v>
      </c>
      <c r="B20" s="4">
        <v>0</v>
      </c>
      <c r="C20" s="10">
        <f>($B$20-MIN($B$18:$B$27))/(MAX($B$18:$B$27)-MIN($B$18:$B$27))</f>
        <v>0</v>
      </c>
      <c r="E20" s="9">
        <v>3</v>
      </c>
      <c r="F20" s="4">
        <v>98</v>
      </c>
      <c r="G20" s="10">
        <f>($F$20-MIN($F$18:$F$27))/(MAX($F$18:$F$27)-MIN($F$18:$F$27))</f>
        <v>0</v>
      </c>
      <c r="I20" s="9">
        <v>3</v>
      </c>
      <c r="J20" s="4">
        <v>2</v>
      </c>
      <c r="K20" s="10">
        <f>($J$20-MIN($J$18:$J$27))/(MAX($J$18:$J$27)-MIN($J$18:$J$27))</f>
        <v>1</v>
      </c>
      <c r="M20" s="9">
        <v>3</v>
      </c>
      <c r="N20" s="4">
        <v>0</v>
      </c>
      <c r="O20" s="10">
        <f>($N$20-MIN($N$18:$N$27))/(MAX($N$18:$N$27)-MIN($N$18:$N$27))</f>
        <v>0</v>
      </c>
      <c r="Q20" s="9">
        <v>3</v>
      </c>
      <c r="R20" s="4">
        <v>2</v>
      </c>
      <c r="S20" s="10">
        <f>($R$20-MIN($R$18:$R$27))/(MAX($R$18:$R$27)-MIN($R$18:$R$27))</f>
        <v>1</v>
      </c>
    </row>
    <row r="21" spans="1:19" x14ac:dyDescent="0.25">
      <c r="A21" s="9">
        <v>4</v>
      </c>
      <c r="B21" s="4">
        <v>0</v>
      </c>
      <c r="C21" s="10">
        <f>($B$21-MIN($B$18:$B$27))/(MAX($B$18:$B$27)-MIN($B$18:$B$27))</f>
        <v>0</v>
      </c>
      <c r="E21" s="9">
        <v>4</v>
      </c>
      <c r="F21" s="4">
        <v>108</v>
      </c>
      <c r="G21" s="10">
        <f>($F$21-MIN($F$18:$F$27))/(MAX($F$18:$F$27)-MIN($F$18:$F$27))</f>
        <v>0.13513513513513514</v>
      </c>
      <c r="I21" s="9">
        <v>4</v>
      </c>
      <c r="J21" s="4">
        <v>2</v>
      </c>
      <c r="K21" s="10">
        <f>($J$21-MIN($J$18:$J$27))/(MAX($J$18:$J$27)-MIN($J$18:$J$27))</f>
        <v>1</v>
      </c>
      <c r="M21" s="9">
        <v>4</v>
      </c>
      <c r="N21" s="4">
        <v>1.5</v>
      </c>
      <c r="O21" s="10">
        <f>($N$21-MIN($N$18:$N$27))/(MAX($N$18:$N$27)-MIN($N$18:$N$27))</f>
        <v>1</v>
      </c>
      <c r="Q21" s="9">
        <v>4</v>
      </c>
      <c r="R21" s="4">
        <v>1</v>
      </c>
      <c r="S21" s="10">
        <f>($R$21-MIN($R$18:$R$27))/(MAX($R$18:$R$27)-MIN($R$18:$R$27))</f>
        <v>0</v>
      </c>
    </row>
    <row r="22" spans="1:19" x14ac:dyDescent="0.25">
      <c r="A22" s="9">
        <v>5</v>
      </c>
      <c r="B22" s="4">
        <v>0</v>
      </c>
      <c r="C22" s="10">
        <f>($B$22-MIN($B$18:$B$27))/(MAX($B$18:$B$27)-MIN($B$18:$B$27))</f>
        <v>0</v>
      </c>
      <c r="E22" s="9">
        <v>5</v>
      </c>
      <c r="F22" s="4">
        <v>122</v>
      </c>
      <c r="G22" s="10">
        <f>($F$22-MIN($F$18:$F$27))/(MAX($F$18:$F$27)-MIN($F$18:$F$27))</f>
        <v>0.32432432432432434</v>
      </c>
      <c r="I22" s="9">
        <v>5</v>
      </c>
      <c r="J22" s="4">
        <v>2</v>
      </c>
      <c r="K22" s="10">
        <f>($J$22-MIN($J$18:$J$27))/(MAX($J$18:$J$27)-MIN($J$18:$J$27))</f>
        <v>1</v>
      </c>
      <c r="M22" s="9">
        <v>5</v>
      </c>
      <c r="N22" s="4">
        <v>0</v>
      </c>
      <c r="O22" s="10">
        <f>($N$22-MIN($N$18:$N$27))/(MAX($N$18:$N$27)-MIN($N$18:$N$27))</f>
        <v>0</v>
      </c>
      <c r="Q22" s="9">
        <v>5</v>
      </c>
      <c r="R22" s="4">
        <v>1</v>
      </c>
      <c r="S22" s="10">
        <f>($R$22-MIN($R$18:$R$27))/(MAX($R$18:$R$27)-MIN($R$18:$R$27))</f>
        <v>0</v>
      </c>
    </row>
    <row r="23" spans="1:19" x14ac:dyDescent="0.25">
      <c r="A23" s="9">
        <v>6</v>
      </c>
      <c r="B23" s="4">
        <v>1</v>
      </c>
      <c r="C23" s="10">
        <f>($B$23-MIN($B$18:$B$27))/(MAX($B$18:$B$27)-MIN($B$18:$B$27))</f>
        <v>1</v>
      </c>
      <c r="E23" s="9">
        <v>6</v>
      </c>
      <c r="F23" s="4">
        <v>170</v>
      </c>
      <c r="G23" s="10">
        <f>($F$23-MIN($F$18:$F$27))/(MAX($F$18:$F$27)-MIN($F$18:$F$27))</f>
        <v>0.97297297297297303</v>
      </c>
      <c r="I23" s="9">
        <v>6</v>
      </c>
      <c r="J23" s="4">
        <v>2</v>
      </c>
      <c r="K23" s="10">
        <f>($J$23-MIN($J$18:$J$27))/(MAX($J$18:$J$27)-MIN($J$18:$J$27))</f>
        <v>1</v>
      </c>
      <c r="M23" s="9">
        <v>6</v>
      </c>
      <c r="N23" s="4">
        <v>0</v>
      </c>
      <c r="O23" s="10">
        <f>($N$23-MIN($N$18:$N$27))/(MAX($N$18:$N$27)-MIN($N$18:$N$27))</f>
        <v>0</v>
      </c>
      <c r="Q23" s="9">
        <v>6</v>
      </c>
      <c r="R23" s="4">
        <v>1</v>
      </c>
      <c r="S23" s="10">
        <f>($R$23-MIN($R$18:$R$27))/(MAX($R$18:$R$27)-MIN($R$18:$R$27))</f>
        <v>0</v>
      </c>
    </row>
    <row r="24" spans="1:19" x14ac:dyDescent="0.25">
      <c r="A24" s="9">
        <v>7</v>
      </c>
      <c r="B24" s="4">
        <v>0</v>
      </c>
      <c r="C24" s="10">
        <f>($B$24-MIN($B$18:$B$27))/(MAX($B$18:$B$27)-MIN($B$18:$B$27))</f>
        <v>0</v>
      </c>
      <c r="E24" s="9">
        <v>7</v>
      </c>
      <c r="F24" s="4">
        <v>170</v>
      </c>
      <c r="G24" s="10">
        <f>($F$24-MIN($F$18:$F$27))/(MAX($F$18:$F$27)-MIN($F$18:$F$27))</f>
        <v>0.97297297297297303</v>
      </c>
      <c r="I24" s="9">
        <v>7</v>
      </c>
      <c r="J24" s="4">
        <v>2</v>
      </c>
      <c r="K24" s="10">
        <f>($J$24-MIN($J$18:$J$27))/(MAX($J$18:$J$27)-MIN($J$18:$J$27))</f>
        <v>1</v>
      </c>
      <c r="M24" s="9">
        <v>7</v>
      </c>
      <c r="N24" s="4">
        <v>0</v>
      </c>
      <c r="O24" s="10">
        <f>($N$24-MIN($N$18:$N$27))/(MAX($N$18:$N$27)-MIN($N$18:$N$27))</f>
        <v>0</v>
      </c>
      <c r="Q24" s="9">
        <v>7</v>
      </c>
      <c r="R24" s="4">
        <v>1</v>
      </c>
      <c r="S24" s="10">
        <f>($R$24-MIN($R$18:$R$27))/(MAX($R$18:$R$27)-MIN($R$18:$R$27))</f>
        <v>0</v>
      </c>
    </row>
    <row r="25" spans="1:19" x14ac:dyDescent="0.25">
      <c r="A25" s="9">
        <v>8</v>
      </c>
      <c r="B25" s="4">
        <v>0</v>
      </c>
      <c r="C25" s="10">
        <f>($B$25-MIN($B$18:$B$27))/(MAX($B$18:$B$27)-MIN($B$18:$B$27))</f>
        <v>0</v>
      </c>
      <c r="E25" s="9">
        <v>8</v>
      </c>
      <c r="F25" s="4">
        <v>142</v>
      </c>
      <c r="G25" s="10">
        <f>($F$25-MIN($F$18:$F$27))/(MAX($F$18:$F$27)-MIN($F$18:$F$27))</f>
        <v>0.59459459459459463</v>
      </c>
      <c r="I25" s="9">
        <v>8</v>
      </c>
      <c r="J25" s="4">
        <v>2</v>
      </c>
      <c r="K25" s="10">
        <f>($J$25-MIN($J$18:$J$27))/(MAX($J$18:$J$27)-MIN($J$18:$J$27))</f>
        <v>1</v>
      </c>
      <c r="M25" s="9">
        <v>8</v>
      </c>
      <c r="N25" s="4">
        <v>0</v>
      </c>
      <c r="O25" s="10">
        <f>($N$25-MIN($N$18:$N$27))/(MAX($N$18:$N$27)-MIN($N$18:$N$27))</f>
        <v>0</v>
      </c>
      <c r="Q25" s="9">
        <v>8</v>
      </c>
      <c r="R25" s="4">
        <v>1</v>
      </c>
      <c r="S25" s="10">
        <f>($R$25-MIN($R$18:$R$27))/(MAX($R$18:$R$27)-MIN($R$18:$R$27))</f>
        <v>0</v>
      </c>
    </row>
    <row r="26" spans="1:19" x14ac:dyDescent="0.25">
      <c r="A26" s="9">
        <v>9</v>
      </c>
      <c r="B26" s="4">
        <v>1</v>
      </c>
      <c r="C26" s="10">
        <f>($B$26-MIN($B$18:$B$27))/(MAX($B$18:$B$27)-MIN($B$18:$B$27))</f>
        <v>1</v>
      </c>
      <c r="E26" s="9">
        <v>9</v>
      </c>
      <c r="F26" s="4">
        <v>130</v>
      </c>
      <c r="G26" s="10">
        <f>($F$26-MIN($F$18:$F$27))/(MAX($F$18:$F$27)-MIN($F$18:$F$27))</f>
        <v>0.43243243243243246</v>
      </c>
      <c r="I26" s="9">
        <v>9</v>
      </c>
      <c r="J26" s="4">
        <v>1</v>
      </c>
      <c r="K26" s="10">
        <f>($J$26-MIN($J$18:$J$27))/(MAX($J$18:$J$27)-MIN($J$18:$J$27))</f>
        <v>0</v>
      </c>
      <c r="M26" s="9">
        <v>9</v>
      </c>
      <c r="N26" s="4">
        <v>1.5</v>
      </c>
      <c r="O26" s="10">
        <f>($N$26-MIN($N$18:$N$27))/(MAX($N$18:$N$27)-MIN($N$18:$N$27))</f>
        <v>1</v>
      </c>
      <c r="Q26" s="9">
        <v>9</v>
      </c>
      <c r="R26" s="4">
        <v>1</v>
      </c>
      <c r="S26" s="10">
        <f>($R$26-MIN($R$18:$R$27))/(MAX($R$18:$R$27)-MIN($R$18:$R$27))</f>
        <v>0</v>
      </c>
    </row>
    <row r="27" spans="1:19" x14ac:dyDescent="0.25">
      <c r="A27" s="9">
        <v>10</v>
      </c>
      <c r="B27" s="4">
        <v>0</v>
      </c>
      <c r="C27" s="10">
        <f>($B$27-MIN($B$18:$B$27))/(MAX($B$18:$B$27)-MIN($B$18:$B$27))</f>
        <v>0</v>
      </c>
      <c r="E27" s="9">
        <v>10</v>
      </c>
      <c r="F27" s="4">
        <v>120</v>
      </c>
      <c r="G27" s="10">
        <f>($F$27-MIN($F$18:$F$27))/(MAX($F$18:$F$27)-MIN($F$18:$F$27))</f>
        <v>0.29729729729729731</v>
      </c>
      <c r="I27" s="9">
        <v>10</v>
      </c>
      <c r="J27" s="4">
        <v>2</v>
      </c>
      <c r="K27" s="10">
        <f>($J$27-MIN($J$18:$J$27))/(MAX($J$18:$J$27)-MIN($J$18:$J$27))</f>
        <v>1</v>
      </c>
      <c r="M27" s="9">
        <v>10</v>
      </c>
      <c r="N27" s="4">
        <v>0</v>
      </c>
      <c r="O27" s="10">
        <f>($N$27-MIN($N$18:$N$27))/(MAX($N$18:$N$27)-MIN($N$18:$N$27))</f>
        <v>0</v>
      </c>
      <c r="Q27" s="9">
        <v>10</v>
      </c>
      <c r="R27" s="4">
        <v>2</v>
      </c>
      <c r="S27" s="10">
        <f>($R$27-MIN($R$18:$R$27))/(MAX($R$18:$R$27)-MIN($R$18:$R$27))</f>
        <v>1</v>
      </c>
    </row>
  </sheetData>
  <mergeCells count="2">
    <mergeCell ref="A1:S2"/>
    <mergeCell ref="U1:AF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4"/>
  <sheetViews>
    <sheetView zoomScale="80" zoomScaleNormal="80" workbookViewId="0">
      <selection activeCell="C27" sqref="C27"/>
    </sheetView>
  </sheetViews>
  <sheetFormatPr defaultColWidth="8.7109375" defaultRowHeight="15" x14ac:dyDescent="0.25"/>
  <cols>
    <col min="1" max="1" width="8.7109375" style="3"/>
    <col min="2" max="2" width="15.5703125" style="3" customWidth="1"/>
    <col min="3" max="10" width="8.7109375" style="3"/>
    <col min="11" max="11" width="8.7109375" style="3" customWidth="1"/>
    <col min="12" max="12" width="14" style="3" customWidth="1"/>
    <col min="13" max="13" width="8.7109375" style="3" customWidth="1"/>
    <col min="14" max="16" width="8.7109375" style="3"/>
    <col min="17" max="18" width="17.42578125" style="3" customWidth="1"/>
    <col min="19" max="16384" width="8.7109375" style="3"/>
  </cols>
  <sheetData>
    <row r="1" spans="1:18" x14ac:dyDescent="0.25">
      <c r="A1" s="69" t="s">
        <v>80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25">
      <c r="A3" s="9" t="s">
        <v>0</v>
      </c>
      <c r="B3" s="9" t="s">
        <v>30</v>
      </c>
      <c r="C3" s="24" t="s">
        <v>31</v>
      </c>
      <c r="D3" s="9" t="s">
        <v>26</v>
      </c>
      <c r="E3" s="9" t="s">
        <v>27</v>
      </c>
      <c r="F3" s="9" t="s">
        <v>28</v>
      </c>
      <c r="Q3" s="9" t="s">
        <v>77</v>
      </c>
      <c r="R3" s="9" t="s">
        <v>78</v>
      </c>
    </row>
    <row r="4" spans="1:18" x14ac:dyDescent="0.25">
      <c r="A4" s="9">
        <v>1</v>
      </c>
      <c r="B4" s="26">
        <v>0.17647058800000001</v>
      </c>
      <c r="C4" s="33">
        <v>2</v>
      </c>
      <c r="D4" s="9">
        <f>B4*B4</f>
        <v>3.1141868429065748E-2</v>
      </c>
      <c r="E4" s="9">
        <f>C4*C4</f>
        <v>4</v>
      </c>
      <c r="F4" s="9">
        <f>B4*C4</f>
        <v>0.35294117600000002</v>
      </c>
      <c r="I4" s="13"/>
      <c r="J4" s="13"/>
      <c r="K4" s="13" t="s">
        <v>41</v>
      </c>
      <c r="L4" s="14">
        <f>10*F14</f>
        <v>77.058823540000006</v>
      </c>
      <c r="M4" s="13"/>
      <c r="N4" s="13"/>
      <c r="Q4" s="10" t="s">
        <v>1</v>
      </c>
      <c r="R4" s="9">
        <f>L13*L13</f>
        <v>2.1217632291734914E-3</v>
      </c>
    </row>
    <row r="5" spans="1:18" x14ac:dyDescent="0.25">
      <c r="A5" s="9">
        <v>2</v>
      </c>
      <c r="B5" s="26">
        <v>0.70588235300000002</v>
      </c>
      <c r="C5" s="33">
        <v>1</v>
      </c>
      <c r="D5" s="9">
        <f t="shared" ref="D5:D13" si="0">B5*B5</f>
        <v>0.49826989627681662</v>
      </c>
      <c r="E5" s="9">
        <f t="shared" ref="E5:E13" si="1">C5*C5</f>
        <v>1</v>
      </c>
      <c r="F5" s="9">
        <f t="shared" ref="F5:F13" si="2">B5*C5</f>
        <v>0.70588235300000002</v>
      </c>
      <c r="I5" s="13"/>
      <c r="J5" s="13"/>
      <c r="K5" s="13" t="s">
        <v>42</v>
      </c>
      <c r="L5" s="14">
        <f>B14*C14</f>
        <v>76.235294127999992</v>
      </c>
      <c r="M5" s="13"/>
      <c r="N5" s="13"/>
      <c r="Q5" s="10" t="s">
        <v>2</v>
      </c>
      <c r="R5" s="9">
        <f>L26*L26</f>
        <v>0.34027777777777785</v>
      </c>
    </row>
    <row r="6" spans="1:18" x14ac:dyDescent="0.25">
      <c r="A6" s="9">
        <v>3</v>
      </c>
      <c r="B6" s="26">
        <v>0</v>
      </c>
      <c r="C6" s="33">
        <v>2</v>
      </c>
      <c r="D6" s="9">
        <f t="shared" si="0"/>
        <v>0</v>
      </c>
      <c r="E6" s="9">
        <f t="shared" si="1"/>
        <v>4</v>
      </c>
      <c r="F6" s="9">
        <f t="shared" si="2"/>
        <v>0</v>
      </c>
      <c r="I6" s="13"/>
      <c r="J6" s="65" t="s">
        <v>43</v>
      </c>
      <c r="K6" s="65"/>
      <c r="L6" s="16">
        <f>L4-L5</f>
        <v>0.82352941200001339</v>
      </c>
      <c r="M6" s="13"/>
      <c r="N6" s="13"/>
      <c r="Q6" s="10" t="s">
        <v>79</v>
      </c>
      <c r="R6" s="9">
        <f>L40*L40</f>
        <v>0.33060109289617495</v>
      </c>
    </row>
    <row r="7" spans="1:18" x14ac:dyDescent="0.25">
      <c r="A7" s="9">
        <v>4</v>
      </c>
      <c r="B7" s="26">
        <v>0.64705882400000003</v>
      </c>
      <c r="C7" s="33">
        <v>1</v>
      </c>
      <c r="D7" s="9">
        <f t="shared" si="0"/>
        <v>0.41868512171626304</v>
      </c>
      <c r="E7" s="9">
        <f t="shared" si="1"/>
        <v>1</v>
      </c>
      <c r="F7" s="9">
        <f t="shared" si="2"/>
        <v>0.64705882400000003</v>
      </c>
      <c r="I7" s="14"/>
      <c r="J7" s="14" t="s">
        <v>44</v>
      </c>
      <c r="K7" s="14">
        <f>10*D14</f>
        <v>36.020761255501732</v>
      </c>
      <c r="L7" s="15"/>
      <c r="M7" s="15" t="s">
        <v>47</v>
      </c>
      <c r="N7" s="3">
        <f>10*E14</f>
        <v>280</v>
      </c>
      <c r="Q7" s="10" t="s">
        <v>4</v>
      </c>
      <c r="R7" s="9">
        <f>L54*L54</f>
        <v>0.22195814352677126</v>
      </c>
    </row>
    <row r="8" spans="1:18" x14ac:dyDescent="0.25">
      <c r="A8" s="9">
        <v>5</v>
      </c>
      <c r="B8" s="26">
        <v>1</v>
      </c>
      <c r="C8" s="33">
        <v>2</v>
      </c>
      <c r="D8" s="9">
        <f t="shared" si="0"/>
        <v>1</v>
      </c>
      <c r="E8" s="9">
        <f t="shared" si="1"/>
        <v>4</v>
      </c>
      <c r="F8" s="9">
        <f t="shared" si="2"/>
        <v>2</v>
      </c>
      <c r="I8" s="14"/>
      <c r="J8" s="14" t="s">
        <v>45</v>
      </c>
      <c r="K8" s="14">
        <f>B14*B14</f>
        <v>22.702422151494805</v>
      </c>
      <c r="L8" s="15"/>
      <c r="M8" s="15" t="s">
        <v>48</v>
      </c>
      <c r="N8" s="3">
        <f>C14*C14</f>
        <v>256</v>
      </c>
      <c r="Q8" s="10" t="s">
        <v>5</v>
      </c>
      <c r="R8" s="9">
        <f>L68*L68</f>
        <v>0.31927260606928215</v>
      </c>
    </row>
    <row r="9" spans="1:18" x14ac:dyDescent="0.25">
      <c r="A9" s="9">
        <v>6</v>
      </c>
      <c r="B9" s="26">
        <v>0.117647059</v>
      </c>
      <c r="C9" s="33">
        <v>2</v>
      </c>
      <c r="D9" s="9">
        <f t="shared" si="0"/>
        <v>1.384083049134948E-2</v>
      </c>
      <c r="E9" s="9">
        <f t="shared" si="1"/>
        <v>4</v>
      </c>
      <c r="F9" s="9">
        <f t="shared" si="2"/>
        <v>0.235294118</v>
      </c>
      <c r="I9" s="66" t="s">
        <v>46</v>
      </c>
      <c r="J9" s="66"/>
      <c r="K9" s="14">
        <f>K7-K8</f>
        <v>13.318339104006927</v>
      </c>
      <c r="L9" s="67" t="s">
        <v>49</v>
      </c>
      <c r="M9" s="67"/>
      <c r="N9" s="3">
        <f>N7-N8</f>
        <v>24</v>
      </c>
      <c r="Q9" s="10" t="s">
        <v>6</v>
      </c>
      <c r="R9" s="9">
        <f>L82*L82</f>
        <v>0.28571428571428575</v>
      </c>
    </row>
    <row r="10" spans="1:18" x14ac:dyDescent="0.25">
      <c r="A10" s="9">
        <v>7</v>
      </c>
      <c r="B10" s="26">
        <v>0.47058823500000002</v>
      </c>
      <c r="C10" s="33">
        <v>1</v>
      </c>
      <c r="D10" s="9">
        <f t="shared" si="0"/>
        <v>0.22145328692041524</v>
      </c>
      <c r="E10" s="9">
        <f t="shared" si="1"/>
        <v>1</v>
      </c>
      <c r="F10" s="9">
        <f t="shared" si="2"/>
        <v>0.47058823500000002</v>
      </c>
      <c r="H10" s="14"/>
      <c r="I10" s="14"/>
      <c r="J10" s="68" t="s">
        <v>50</v>
      </c>
      <c r="K10" s="68"/>
      <c r="L10" s="3">
        <f>K9^0.5</f>
        <v>3.6494299697359489</v>
      </c>
      <c r="M10" s="3">
        <f>SQRT(K9)</f>
        <v>3.6494299697359489</v>
      </c>
      <c r="Q10" s="10" t="s">
        <v>7</v>
      </c>
      <c r="R10" s="9">
        <f>L96*L96</f>
        <v>7.407407407407407E-2</v>
      </c>
    </row>
    <row r="11" spans="1:18" x14ac:dyDescent="0.25">
      <c r="A11" s="9">
        <v>8</v>
      </c>
      <c r="B11" s="26">
        <v>1</v>
      </c>
      <c r="C11" s="33">
        <v>2</v>
      </c>
      <c r="D11" s="9">
        <f t="shared" si="0"/>
        <v>1</v>
      </c>
      <c r="E11" s="9">
        <f t="shared" si="1"/>
        <v>4</v>
      </c>
      <c r="F11" s="9">
        <f t="shared" si="2"/>
        <v>2</v>
      </c>
      <c r="H11" s="14"/>
      <c r="I11" s="14"/>
      <c r="J11" s="68" t="s">
        <v>51</v>
      </c>
      <c r="K11" s="68"/>
      <c r="L11" s="3">
        <f>N9^0.5</f>
        <v>4.8989794855663558</v>
      </c>
      <c r="M11" s="3">
        <f>SQRT(N9)</f>
        <v>4.8989794855663558</v>
      </c>
      <c r="Q11" s="10" t="s">
        <v>8</v>
      </c>
      <c r="R11" s="9">
        <f>L110*L110</f>
        <v>4.829182618498345E-3</v>
      </c>
    </row>
    <row r="12" spans="1:18" x14ac:dyDescent="0.25">
      <c r="A12" s="9">
        <v>9</v>
      </c>
      <c r="B12" s="26">
        <v>0</v>
      </c>
      <c r="C12" s="33">
        <v>1</v>
      </c>
      <c r="D12" s="9">
        <f t="shared" si="0"/>
        <v>0</v>
      </c>
      <c r="E12" s="9">
        <f t="shared" si="1"/>
        <v>1</v>
      </c>
      <c r="F12" s="9">
        <f t="shared" si="2"/>
        <v>0</v>
      </c>
      <c r="H12" s="68" t="s">
        <v>52</v>
      </c>
      <c r="I12" s="68"/>
      <c r="J12" s="68"/>
      <c r="K12" s="68"/>
      <c r="L12" s="17">
        <f>L10*L11</f>
        <v>17.87848255574746</v>
      </c>
      <c r="Q12" s="10" t="s">
        <v>9</v>
      </c>
      <c r="R12" s="9">
        <f>L124*L124</f>
        <v>1.041666666666667E-2</v>
      </c>
    </row>
    <row r="13" spans="1:18" x14ac:dyDescent="0.25">
      <c r="A13" s="9">
        <v>10</v>
      </c>
      <c r="B13" s="26">
        <v>0.64705882400000003</v>
      </c>
      <c r="C13" s="33">
        <v>2</v>
      </c>
      <c r="D13" s="9">
        <f t="shared" si="0"/>
        <v>0.41868512171626304</v>
      </c>
      <c r="E13" s="9">
        <f t="shared" si="1"/>
        <v>4</v>
      </c>
      <c r="F13" s="9">
        <f t="shared" si="2"/>
        <v>1.2941176480000001</v>
      </c>
      <c r="K13" s="3" t="s">
        <v>53</v>
      </c>
      <c r="L13" s="3">
        <f>L6/L12</f>
        <v>4.6062601198515608E-2</v>
      </c>
      <c r="M13" s="3">
        <f>PEARSON(B4:B13,C4:C13)</f>
        <v>4.6062601198514817E-2</v>
      </c>
      <c r="N13" s="3">
        <f>CORREL(B4:B13,C4:C13)</f>
        <v>4.6062601198514817E-2</v>
      </c>
      <c r="Q13" s="10" t="s">
        <v>10</v>
      </c>
      <c r="R13" s="9">
        <f>L138*L138</f>
        <v>0.6153846154437872</v>
      </c>
    </row>
    <row r="14" spans="1:18" x14ac:dyDescent="0.25">
      <c r="A14" s="11" t="s">
        <v>29</v>
      </c>
      <c r="B14" s="35">
        <f>SUM(B4:B13)</f>
        <v>4.7647058829999995</v>
      </c>
      <c r="C14" s="11">
        <f>SUM(C4:C13)</f>
        <v>16</v>
      </c>
      <c r="D14" s="11">
        <f>SUM(D4:D13)</f>
        <v>3.6020761255501732</v>
      </c>
      <c r="E14" s="11">
        <f>SUM(E4:E13)</f>
        <v>28</v>
      </c>
      <c r="F14" s="11">
        <f>SUM(F4:F13)</f>
        <v>7.7058823540000008</v>
      </c>
      <c r="K14" s="3" t="s">
        <v>54</v>
      </c>
      <c r="L14" s="19">
        <f>L13*L13</f>
        <v>2.1217632291734914E-3</v>
      </c>
      <c r="Q14" s="10" t="s">
        <v>11</v>
      </c>
      <c r="R14" s="9">
        <f>L152*L152</f>
        <v>7.9365079365079395E-3</v>
      </c>
    </row>
    <row r="17" spans="1:16" x14ac:dyDescent="0.25">
      <c r="A17" s="23" t="s">
        <v>0</v>
      </c>
      <c r="B17" s="9" t="s">
        <v>32</v>
      </c>
      <c r="C17" s="24" t="s">
        <v>31</v>
      </c>
      <c r="D17" s="9" t="s">
        <v>26</v>
      </c>
      <c r="E17" s="9" t="s">
        <v>27</v>
      </c>
      <c r="F17" s="9" t="s">
        <v>28</v>
      </c>
    </row>
    <row r="18" spans="1:16" ht="15.75" thickBot="1" x14ac:dyDescent="0.3">
      <c r="A18" s="23">
        <v>1</v>
      </c>
      <c r="B18" s="36">
        <v>1</v>
      </c>
      <c r="C18" s="33">
        <v>2</v>
      </c>
      <c r="D18" s="9">
        <f>B18*B18</f>
        <v>1</v>
      </c>
      <c r="E18" s="9">
        <f>C18*C18</f>
        <v>4</v>
      </c>
      <c r="F18" s="9">
        <f>B18*C18</f>
        <v>2</v>
      </c>
      <c r="G18" s="14"/>
      <c r="H18" s="14"/>
      <c r="I18" s="14"/>
      <c r="J18" s="14"/>
      <c r="K18" s="14" t="s">
        <v>41</v>
      </c>
      <c r="L18" s="14">
        <f>10*F28</f>
        <v>110</v>
      </c>
      <c r="M18" s="14"/>
      <c r="N18" s="14"/>
      <c r="O18" s="14"/>
      <c r="P18" s="14"/>
    </row>
    <row r="19" spans="1:16" ht="15.75" thickBot="1" x14ac:dyDescent="0.3">
      <c r="A19" s="23">
        <v>2</v>
      </c>
      <c r="B19" s="36">
        <v>0</v>
      </c>
      <c r="C19" s="33">
        <v>1</v>
      </c>
      <c r="D19" s="9">
        <f t="shared" ref="D19:D27" si="3">B19*B19</f>
        <v>0</v>
      </c>
      <c r="E19" s="9">
        <f t="shared" ref="E19:E27" si="4">C19*C19</f>
        <v>1</v>
      </c>
      <c r="F19" s="9">
        <f t="shared" ref="F19:F27" si="5">B19*C19</f>
        <v>0</v>
      </c>
      <c r="G19" s="14"/>
      <c r="H19" s="14"/>
      <c r="I19" s="14"/>
      <c r="J19" s="14"/>
      <c r="K19" s="14" t="s">
        <v>42</v>
      </c>
      <c r="L19" s="14">
        <f>B28*C28</f>
        <v>96</v>
      </c>
      <c r="M19" s="14"/>
      <c r="N19" s="14"/>
      <c r="O19" s="14"/>
      <c r="P19" s="14"/>
    </row>
    <row r="20" spans="1:16" ht="15.75" thickBot="1" x14ac:dyDescent="0.3">
      <c r="A20" s="23">
        <v>3</v>
      </c>
      <c r="B20" s="36">
        <v>1</v>
      </c>
      <c r="C20" s="33">
        <v>2</v>
      </c>
      <c r="D20" s="9">
        <f t="shared" si="3"/>
        <v>1</v>
      </c>
      <c r="E20" s="9">
        <f t="shared" si="4"/>
        <v>4</v>
      </c>
      <c r="F20" s="9">
        <f t="shared" si="5"/>
        <v>2</v>
      </c>
      <c r="G20" s="14"/>
      <c r="H20" s="14"/>
      <c r="I20" s="14"/>
      <c r="J20" s="66" t="s">
        <v>43</v>
      </c>
      <c r="K20" s="66"/>
      <c r="L20" s="14">
        <f>L18-L19</f>
        <v>14</v>
      </c>
      <c r="M20" s="14"/>
      <c r="N20" s="14"/>
      <c r="O20" s="14"/>
      <c r="P20" s="14"/>
    </row>
    <row r="21" spans="1:16" ht="15.75" thickBot="1" x14ac:dyDescent="0.3">
      <c r="A21" s="23">
        <v>4</v>
      </c>
      <c r="B21" s="36">
        <v>0</v>
      </c>
      <c r="C21" s="33">
        <v>1</v>
      </c>
      <c r="D21" s="9">
        <f t="shared" si="3"/>
        <v>0</v>
      </c>
      <c r="E21" s="9">
        <f t="shared" si="4"/>
        <v>1</v>
      </c>
      <c r="F21" s="9">
        <f t="shared" si="5"/>
        <v>0</v>
      </c>
      <c r="G21" s="14"/>
      <c r="H21" s="14" t="s">
        <v>44</v>
      </c>
      <c r="I21" s="14">
        <f>10*D28</f>
        <v>60</v>
      </c>
      <c r="J21" s="14"/>
      <c r="K21" s="14"/>
      <c r="L21" s="14"/>
      <c r="M21" s="15"/>
      <c r="N21" s="15" t="s">
        <v>47</v>
      </c>
      <c r="O21" s="14">
        <f>10*E28</f>
        <v>280</v>
      </c>
      <c r="P21" s="14"/>
    </row>
    <row r="22" spans="1:16" ht="15.75" thickBot="1" x14ac:dyDescent="0.3">
      <c r="A22" s="23">
        <v>5</v>
      </c>
      <c r="B22" s="36">
        <v>1</v>
      </c>
      <c r="C22" s="33">
        <v>2</v>
      </c>
      <c r="D22" s="9">
        <f t="shared" si="3"/>
        <v>1</v>
      </c>
      <c r="E22" s="9">
        <f t="shared" si="4"/>
        <v>4</v>
      </c>
      <c r="F22" s="9">
        <f t="shared" si="5"/>
        <v>2</v>
      </c>
      <c r="G22" s="14"/>
      <c r="H22" s="14" t="s">
        <v>45</v>
      </c>
      <c r="I22" s="14">
        <f>B28*B28</f>
        <v>36</v>
      </c>
      <c r="J22" s="14"/>
      <c r="K22" s="14"/>
      <c r="L22" s="14"/>
      <c r="M22" s="15"/>
      <c r="N22" s="15" t="s">
        <v>48</v>
      </c>
      <c r="O22" s="14">
        <f>C28*C28</f>
        <v>256</v>
      </c>
      <c r="P22" s="14"/>
    </row>
    <row r="23" spans="1:16" ht="15.75" thickBot="1" x14ac:dyDescent="0.3">
      <c r="A23" s="23">
        <v>6</v>
      </c>
      <c r="B23" s="36">
        <v>1</v>
      </c>
      <c r="C23" s="33">
        <v>2</v>
      </c>
      <c r="D23" s="9">
        <f t="shared" si="3"/>
        <v>1</v>
      </c>
      <c r="E23" s="9">
        <f t="shared" si="4"/>
        <v>4</v>
      </c>
      <c r="F23" s="9">
        <f t="shared" si="5"/>
        <v>2</v>
      </c>
      <c r="G23" s="66" t="s">
        <v>46</v>
      </c>
      <c r="H23" s="66"/>
      <c r="I23" s="14">
        <f>I21-I22</f>
        <v>24</v>
      </c>
      <c r="J23" s="14"/>
      <c r="K23" s="14"/>
      <c r="L23" s="14"/>
      <c r="M23" s="67" t="s">
        <v>49</v>
      </c>
      <c r="N23" s="67"/>
      <c r="O23" s="14">
        <f>O21-O22</f>
        <v>24</v>
      </c>
      <c r="P23" s="14"/>
    </row>
    <row r="24" spans="1:16" ht="15.75" thickBot="1" x14ac:dyDescent="0.3">
      <c r="A24" s="23">
        <v>7</v>
      </c>
      <c r="B24" s="36">
        <v>0</v>
      </c>
      <c r="C24" s="33">
        <v>1</v>
      </c>
      <c r="D24" s="9">
        <f t="shared" si="3"/>
        <v>0</v>
      </c>
      <c r="E24" s="9">
        <f t="shared" si="4"/>
        <v>1</v>
      </c>
      <c r="F24" s="9">
        <f t="shared" si="5"/>
        <v>0</v>
      </c>
      <c r="G24" s="68" t="s">
        <v>50</v>
      </c>
      <c r="H24" s="68"/>
      <c r="I24" s="14">
        <f>SQRT(I23)</f>
        <v>4.8989794855663558</v>
      </c>
      <c r="J24" s="14"/>
      <c r="K24" s="14"/>
      <c r="L24" s="14"/>
      <c r="M24" s="68" t="s">
        <v>51</v>
      </c>
      <c r="N24" s="68"/>
      <c r="O24" s="14">
        <f>SQRT(O23)</f>
        <v>4.8989794855663558</v>
      </c>
      <c r="P24" s="14"/>
    </row>
    <row r="25" spans="1:16" ht="15.75" thickBot="1" x14ac:dyDescent="0.3">
      <c r="A25" s="23">
        <v>8</v>
      </c>
      <c r="B25" s="36">
        <v>1</v>
      </c>
      <c r="C25" s="33">
        <v>2</v>
      </c>
      <c r="D25" s="9">
        <f t="shared" si="3"/>
        <v>1</v>
      </c>
      <c r="E25" s="9">
        <f t="shared" si="4"/>
        <v>4</v>
      </c>
      <c r="F25" s="9">
        <f t="shared" si="5"/>
        <v>2</v>
      </c>
      <c r="G25" s="14"/>
      <c r="H25" s="68" t="s">
        <v>52</v>
      </c>
      <c r="I25" s="68"/>
      <c r="J25" s="68"/>
      <c r="K25" s="68"/>
      <c r="L25" s="14">
        <f>I24*O24</f>
        <v>23.999999999999996</v>
      </c>
      <c r="M25" s="14"/>
      <c r="N25" s="14"/>
      <c r="O25" s="14"/>
      <c r="P25" s="14"/>
    </row>
    <row r="26" spans="1:16" ht="15.75" thickBot="1" x14ac:dyDescent="0.3">
      <c r="A26" s="23">
        <v>9</v>
      </c>
      <c r="B26" s="36">
        <v>1</v>
      </c>
      <c r="C26" s="33">
        <v>1</v>
      </c>
      <c r="D26" s="9">
        <f t="shared" si="3"/>
        <v>1</v>
      </c>
      <c r="E26" s="9">
        <f t="shared" si="4"/>
        <v>1</v>
      </c>
      <c r="F26" s="9">
        <f t="shared" si="5"/>
        <v>1</v>
      </c>
      <c r="G26" s="14"/>
      <c r="H26" s="14"/>
      <c r="I26" s="14"/>
      <c r="J26" s="14"/>
      <c r="K26" s="14" t="s">
        <v>53</v>
      </c>
      <c r="L26" s="14">
        <f>L20/L25</f>
        <v>0.58333333333333337</v>
      </c>
      <c r="M26" s="3">
        <f>PEARSON(B18:B27,C18:C27)</f>
        <v>0.58333333333333315</v>
      </c>
      <c r="N26" s="3">
        <f>CORREL(B18:B27,C18:C27)</f>
        <v>0.58333333333333315</v>
      </c>
      <c r="O26" s="14"/>
      <c r="P26" s="14"/>
    </row>
    <row r="27" spans="1:16" ht="15.75" thickBot="1" x14ac:dyDescent="0.3">
      <c r="A27" s="23">
        <v>10</v>
      </c>
      <c r="B27" s="36">
        <v>0</v>
      </c>
      <c r="C27" s="33">
        <v>2</v>
      </c>
      <c r="D27" s="9">
        <f t="shared" si="3"/>
        <v>0</v>
      </c>
      <c r="E27" s="9">
        <f t="shared" si="4"/>
        <v>4</v>
      </c>
      <c r="F27" s="9">
        <f t="shared" si="5"/>
        <v>0</v>
      </c>
      <c r="G27" s="14"/>
      <c r="H27" s="14"/>
      <c r="I27" s="14"/>
      <c r="J27" s="14"/>
      <c r="K27" s="14" t="s">
        <v>54</v>
      </c>
      <c r="L27" s="18">
        <f>L26*L26</f>
        <v>0.34027777777777785</v>
      </c>
      <c r="O27" s="14"/>
      <c r="P27" s="14"/>
    </row>
    <row r="28" spans="1:16" x14ac:dyDescent="0.25">
      <c r="A28" s="32" t="s">
        <v>29</v>
      </c>
      <c r="B28" s="11">
        <f>SUM(B18:B27)</f>
        <v>6</v>
      </c>
      <c r="C28" s="34">
        <f>SUM(C18:C27)</f>
        <v>16</v>
      </c>
      <c r="D28" s="11">
        <f>SUM(D18:D27)</f>
        <v>6</v>
      </c>
      <c r="E28" s="11">
        <f>SUM(E18:E27)</f>
        <v>28</v>
      </c>
      <c r="F28" s="11">
        <f>SUM(F18:F27)</f>
        <v>11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31" spans="1:16" x14ac:dyDescent="0.25">
      <c r="A31" s="9" t="s">
        <v>0</v>
      </c>
      <c r="B31" s="9" t="s">
        <v>33</v>
      </c>
      <c r="C31" s="9" t="s">
        <v>31</v>
      </c>
      <c r="D31" s="9" t="s">
        <v>26</v>
      </c>
      <c r="E31" s="9" t="s">
        <v>27</v>
      </c>
      <c r="F31" s="9" t="s">
        <v>28</v>
      </c>
    </row>
    <row r="32" spans="1:16" ht="15.75" thickBot="1" x14ac:dyDescent="0.3">
      <c r="A32" s="9">
        <v>1</v>
      </c>
      <c r="B32" s="36">
        <v>0</v>
      </c>
      <c r="C32" s="4">
        <v>2</v>
      </c>
      <c r="D32" s="9">
        <f>B32*B32</f>
        <v>0</v>
      </c>
      <c r="E32" s="9">
        <f>C32*C32</f>
        <v>4</v>
      </c>
      <c r="F32" s="9">
        <f>B32*C32</f>
        <v>0</v>
      </c>
      <c r="G32" s="14"/>
      <c r="H32" s="14"/>
      <c r="I32" s="14"/>
      <c r="J32" s="14"/>
      <c r="K32" s="14" t="s">
        <v>41</v>
      </c>
      <c r="L32" s="14">
        <f>10*F42</f>
        <v>45</v>
      </c>
      <c r="M32" s="14"/>
      <c r="N32" s="14"/>
      <c r="O32" s="14"/>
      <c r="P32" s="14"/>
    </row>
    <row r="33" spans="1:16" ht="15.75" thickBot="1" x14ac:dyDescent="0.3">
      <c r="A33" s="9">
        <v>2</v>
      </c>
      <c r="B33" s="36">
        <v>0.5</v>
      </c>
      <c r="C33" s="4">
        <v>1</v>
      </c>
      <c r="D33" s="9">
        <f t="shared" ref="D33:D41" si="6">B33*B33</f>
        <v>0.25</v>
      </c>
      <c r="E33" s="9">
        <f t="shared" ref="E33:E41" si="7">C33*C33</f>
        <v>1</v>
      </c>
      <c r="F33" s="9">
        <f t="shared" ref="F33:F41" si="8">B33*C33</f>
        <v>0.5</v>
      </c>
      <c r="G33" s="14"/>
      <c r="H33" s="14"/>
      <c r="I33" s="14"/>
      <c r="J33" s="14"/>
      <c r="K33" s="14" t="s">
        <v>42</v>
      </c>
      <c r="L33" s="14">
        <f>B42*C42</f>
        <v>56</v>
      </c>
      <c r="M33" s="14"/>
      <c r="N33" s="14"/>
      <c r="O33" s="14"/>
      <c r="P33" s="14"/>
    </row>
    <row r="34" spans="1:16" ht="15.75" thickBot="1" x14ac:dyDescent="0.3">
      <c r="A34" s="9">
        <v>3</v>
      </c>
      <c r="B34" s="36">
        <v>0</v>
      </c>
      <c r="C34" s="4">
        <v>2</v>
      </c>
      <c r="D34" s="9">
        <f t="shared" si="6"/>
        <v>0</v>
      </c>
      <c r="E34" s="9">
        <f t="shared" si="7"/>
        <v>4</v>
      </c>
      <c r="F34" s="9">
        <f t="shared" si="8"/>
        <v>0</v>
      </c>
      <c r="G34" s="14"/>
      <c r="H34" s="14"/>
      <c r="I34" s="14"/>
      <c r="J34" s="66" t="s">
        <v>43</v>
      </c>
      <c r="K34" s="66"/>
      <c r="L34" s="14">
        <f>L32-L33</f>
        <v>-11</v>
      </c>
      <c r="M34" s="14"/>
      <c r="N34" s="14"/>
      <c r="O34" s="14"/>
      <c r="P34" s="14"/>
    </row>
    <row r="35" spans="1:16" ht="15.75" thickBot="1" x14ac:dyDescent="0.3">
      <c r="A35" s="9">
        <v>4</v>
      </c>
      <c r="B35" s="36">
        <v>1</v>
      </c>
      <c r="C35" s="4">
        <v>1</v>
      </c>
      <c r="D35" s="9">
        <f t="shared" si="6"/>
        <v>1</v>
      </c>
      <c r="E35" s="9">
        <f t="shared" si="7"/>
        <v>1</v>
      </c>
      <c r="F35" s="9">
        <f t="shared" si="8"/>
        <v>1</v>
      </c>
      <c r="G35" s="14"/>
      <c r="H35" s="14" t="s">
        <v>44</v>
      </c>
      <c r="I35" s="14">
        <f>10*D42</f>
        <v>27.5</v>
      </c>
      <c r="J35" s="14"/>
      <c r="K35" s="14"/>
      <c r="L35" s="14"/>
      <c r="M35" s="15"/>
      <c r="N35" s="15" t="s">
        <v>47</v>
      </c>
      <c r="O35" s="14">
        <f>10*E42</f>
        <v>280</v>
      </c>
      <c r="P35" s="14"/>
    </row>
    <row r="36" spans="1:16" ht="15.75" thickBot="1" x14ac:dyDescent="0.3">
      <c r="A36" s="9">
        <v>5</v>
      </c>
      <c r="B36" s="36">
        <v>0.5</v>
      </c>
      <c r="C36" s="4">
        <v>2</v>
      </c>
      <c r="D36" s="9">
        <f t="shared" si="6"/>
        <v>0.25</v>
      </c>
      <c r="E36" s="9">
        <f t="shared" si="7"/>
        <v>4</v>
      </c>
      <c r="F36" s="9">
        <f t="shared" si="8"/>
        <v>1</v>
      </c>
      <c r="G36" s="14"/>
      <c r="H36" s="14" t="s">
        <v>45</v>
      </c>
      <c r="I36" s="14">
        <f>B42*B42</f>
        <v>12.25</v>
      </c>
      <c r="J36" s="14"/>
      <c r="K36" s="14"/>
      <c r="L36" s="14"/>
      <c r="M36" s="15"/>
      <c r="N36" s="15" t="s">
        <v>48</v>
      </c>
      <c r="O36" s="14">
        <f>C42*C42</f>
        <v>256</v>
      </c>
      <c r="P36" s="14"/>
    </row>
    <row r="37" spans="1:16" ht="15.75" thickBot="1" x14ac:dyDescent="0.3">
      <c r="A37" s="9">
        <v>6</v>
      </c>
      <c r="B37" s="36">
        <v>0.5</v>
      </c>
      <c r="C37" s="4">
        <v>2</v>
      </c>
      <c r="D37" s="9">
        <f t="shared" si="6"/>
        <v>0.25</v>
      </c>
      <c r="E37" s="9">
        <f t="shared" si="7"/>
        <v>4</v>
      </c>
      <c r="F37" s="9">
        <f t="shared" si="8"/>
        <v>1</v>
      </c>
      <c r="G37" s="66" t="s">
        <v>46</v>
      </c>
      <c r="H37" s="66"/>
      <c r="I37" s="14">
        <f>I35-I36</f>
        <v>15.25</v>
      </c>
      <c r="J37" s="14"/>
      <c r="K37" s="14"/>
      <c r="L37" s="14"/>
      <c r="M37" s="67" t="s">
        <v>49</v>
      </c>
      <c r="N37" s="67"/>
      <c r="O37" s="14">
        <f>O35-O36</f>
        <v>24</v>
      </c>
      <c r="P37" s="14"/>
    </row>
    <row r="38" spans="1:16" ht="15.75" thickBot="1" x14ac:dyDescent="0.3">
      <c r="A38" s="9">
        <v>7</v>
      </c>
      <c r="B38" s="36">
        <v>0</v>
      </c>
      <c r="C38" s="4">
        <v>1</v>
      </c>
      <c r="D38" s="9">
        <f t="shared" si="6"/>
        <v>0</v>
      </c>
      <c r="E38" s="9">
        <f t="shared" si="7"/>
        <v>1</v>
      </c>
      <c r="F38" s="9">
        <f t="shared" si="8"/>
        <v>0</v>
      </c>
      <c r="G38" s="68" t="s">
        <v>50</v>
      </c>
      <c r="H38" s="68"/>
      <c r="I38" s="14">
        <f>SQRT(I37)</f>
        <v>3.905124837953327</v>
      </c>
      <c r="J38" s="14"/>
      <c r="K38" s="14"/>
      <c r="L38" s="14"/>
      <c r="M38" s="68" t="s">
        <v>51</v>
      </c>
      <c r="N38" s="68"/>
      <c r="O38" s="14">
        <f>SQRT(O37)</f>
        <v>4.8989794855663558</v>
      </c>
      <c r="P38" s="14"/>
    </row>
    <row r="39" spans="1:16" ht="15.75" thickBot="1" x14ac:dyDescent="0.3">
      <c r="A39" s="9">
        <v>8</v>
      </c>
      <c r="B39" s="36">
        <v>0</v>
      </c>
      <c r="C39" s="4">
        <v>2</v>
      </c>
      <c r="D39" s="9">
        <f t="shared" si="6"/>
        <v>0</v>
      </c>
      <c r="E39" s="9">
        <f t="shared" si="7"/>
        <v>4</v>
      </c>
      <c r="F39" s="9">
        <f t="shared" si="8"/>
        <v>0</v>
      </c>
      <c r="G39" s="14"/>
      <c r="H39" s="68" t="s">
        <v>52</v>
      </c>
      <c r="I39" s="68"/>
      <c r="J39" s="68"/>
      <c r="K39" s="68"/>
      <c r="L39" s="14">
        <f>I38*O38</f>
        <v>19.131126469708988</v>
      </c>
      <c r="M39" s="14"/>
      <c r="N39" s="14"/>
      <c r="O39" s="14"/>
      <c r="P39" s="14"/>
    </row>
    <row r="40" spans="1:16" ht="15.75" thickBot="1" x14ac:dyDescent="0.3">
      <c r="A40" s="9">
        <v>9</v>
      </c>
      <c r="B40" s="36">
        <v>1</v>
      </c>
      <c r="C40" s="4">
        <v>1</v>
      </c>
      <c r="D40" s="9">
        <f t="shared" si="6"/>
        <v>1</v>
      </c>
      <c r="E40" s="9">
        <f t="shared" si="7"/>
        <v>1</v>
      </c>
      <c r="F40" s="9">
        <f t="shared" si="8"/>
        <v>1</v>
      </c>
      <c r="G40" s="14"/>
      <c r="H40" s="14"/>
      <c r="I40" s="14"/>
      <c r="J40" s="14"/>
      <c r="K40" s="14" t="s">
        <v>53</v>
      </c>
      <c r="L40" s="14">
        <f>L34/L39</f>
        <v>-0.57497921083824843</v>
      </c>
      <c r="M40" s="3">
        <f>PEARSON(B32:B41,C32:C41)</f>
        <v>-0.57497921083824821</v>
      </c>
      <c r="N40" s="3">
        <f>CORREL(B32:B41,C32:C41)</f>
        <v>-0.57497921083824821</v>
      </c>
      <c r="O40" s="14"/>
      <c r="P40" s="14"/>
    </row>
    <row r="41" spans="1:16" ht="15.75" thickBot="1" x14ac:dyDescent="0.3">
      <c r="A41" s="9">
        <v>10</v>
      </c>
      <c r="B41" s="36">
        <v>0</v>
      </c>
      <c r="C41" s="4">
        <v>2</v>
      </c>
      <c r="D41" s="9">
        <f t="shared" si="6"/>
        <v>0</v>
      </c>
      <c r="E41" s="9">
        <f t="shared" si="7"/>
        <v>4</v>
      </c>
      <c r="F41" s="9">
        <f t="shared" si="8"/>
        <v>0</v>
      </c>
      <c r="G41" s="14"/>
      <c r="H41" s="14"/>
      <c r="I41" s="14"/>
      <c r="J41" s="14"/>
      <c r="K41" s="14" t="s">
        <v>54</v>
      </c>
      <c r="L41" s="18">
        <f>L40*L40</f>
        <v>0.33060109289617495</v>
      </c>
      <c r="M41" s="14"/>
      <c r="N41" s="14"/>
      <c r="O41" s="14"/>
      <c r="P41" s="14"/>
    </row>
    <row r="42" spans="1:16" x14ac:dyDescent="0.25">
      <c r="A42" s="11" t="s">
        <v>29</v>
      </c>
      <c r="B42" s="11">
        <f>SUM(B32:B41)</f>
        <v>3.5</v>
      </c>
      <c r="C42" s="11">
        <f>SUM(C32:C41)</f>
        <v>16</v>
      </c>
      <c r="D42" s="11">
        <f>SUM(D32:D41)</f>
        <v>2.75</v>
      </c>
      <c r="E42" s="11">
        <f>SUM(E32:E41)</f>
        <v>28</v>
      </c>
      <c r="F42" s="11">
        <f>SUM(F32:F41)</f>
        <v>4.5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5" spans="1:16" x14ac:dyDescent="0.25">
      <c r="A45" s="9" t="s">
        <v>0</v>
      </c>
      <c r="B45" s="9" t="s">
        <v>34</v>
      </c>
      <c r="C45" s="9" t="s">
        <v>31</v>
      </c>
      <c r="D45" s="9" t="s">
        <v>26</v>
      </c>
      <c r="E45" s="9" t="s">
        <v>27</v>
      </c>
      <c r="F45" s="9" t="s">
        <v>28</v>
      </c>
    </row>
    <row r="46" spans="1:16" ht="15.75" thickBot="1" x14ac:dyDescent="0.3">
      <c r="A46" s="9">
        <v>1</v>
      </c>
      <c r="B46" s="36">
        <v>0.6</v>
      </c>
      <c r="C46" s="4">
        <v>2</v>
      </c>
      <c r="D46" s="9">
        <f>B46*B46</f>
        <v>0.36</v>
      </c>
      <c r="E46" s="9">
        <f>C46*C46</f>
        <v>4</v>
      </c>
      <c r="F46" s="9">
        <f>B46*C46</f>
        <v>1.2</v>
      </c>
      <c r="G46" s="14"/>
      <c r="H46" s="14"/>
      <c r="I46" s="14"/>
      <c r="J46" s="14"/>
      <c r="K46" s="14" t="s">
        <v>41</v>
      </c>
      <c r="L46" s="14">
        <f>10*F56</f>
        <v>69.600000000000009</v>
      </c>
      <c r="M46" s="14"/>
      <c r="N46" s="14"/>
      <c r="O46" s="14"/>
      <c r="P46" s="14"/>
    </row>
    <row r="47" spans="1:16" ht="15.75" thickBot="1" x14ac:dyDescent="0.3">
      <c r="A47" s="9">
        <v>2</v>
      </c>
      <c r="B47" s="36">
        <v>1</v>
      </c>
      <c r="C47" s="4">
        <v>1</v>
      </c>
      <c r="D47" s="9">
        <f t="shared" ref="D47:D55" si="9">B47*B47</f>
        <v>1</v>
      </c>
      <c r="E47" s="9">
        <f t="shared" ref="E47:E55" si="10">C47*C47</f>
        <v>1</v>
      </c>
      <c r="F47" s="9">
        <f t="shared" ref="F47:F55" si="11">B47*C47</f>
        <v>1</v>
      </c>
      <c r="G47" s="14"/>
      <c r="H47" s="14"/>
      <c r="I47" s="14"/>
      <c r="J47" s="14"/>
      <c r="K47" s="14" t="s">
        <v>42</v>
      </c>
      <c r="L47" s="14">
        <f>B56*C56</f>
        <v>76.160000000000011</v>
      </c>
      <c r="M47" s="14"/>
      <c r="N47" s="14"/>
      <c r="O47" s="14"/>
      <c r="P47" s="14"/>
    </row>
    <row r="48" spans="1:16" ht="15.75" thickBot="1" x14ac:dyDescent="0.3">
      <c r="A48" s="9">
        <v>3</v>
      </c>
      <c r="B48" s="36">
        <v>0.4</v>
      </c>
      <c r="C48" s="4">
        <v>2</v>
      </c>
      <c r="D48" s="9">
        <f t="shared" si="9"/>
        <v>0.16000000000000003</v>
      </c>
      <c r="E48" s="9">
        <f t="shared" si="10"/>
        <v>4</v>
      </c>
      <c r="F48" s="9">
        <f t="shared" si="11"/>
        <v>0.8</v>
      </c>
      <c r="G48" s="14"/>
      <c r="H48" s="14"/>
      <c r="I48" s="14"/>
      <c r="J48" s="66" t="s">
        <v>43</v>
      </c>
      <c r="K48" s="66"/>
      <c r="L48" s="14">
        <f>L46-L47</f>
        <v>-6.5600000000000023</v>
      </c>
      <c r="M48" s="14"/>
      <c r="N48" s="14"/>
      <c r="O48" s="14"/>
      <c r="P48" s="14"/>
    </row>
    <row r="49" spans="1:16" ht="15.75" thickBot="1" x14ac:dyDescent="0.3">
      <c r="A49" s="9">
        <v>4</v>
      </c>
      <c r="B49" s="36">
        <v>0.56000000000000005</v>
      </c>
      <c r="C49" s="4">
        <v>1</v>
      </c>
      <c r="D49" s="9">
        <f t="shared" si="9"/>
        <v>0.31360000000000005</v>
      </c>
      <c r="E49" s="9">
        <f t="shared" si="10"/>
        <v>1</v>
      </c>
      <c r="F49" s="9">
        <f t="shared" si="11"/>
        <v>0.56000000000000005</v>
      </c>
      <c r="G49" s="14"/>
      <c r="H49" s="14" t="s">
        <v>44</v>
      </c>
      <c r="I49" s="14">
        <f>10*D56</f>
        <v>30.736000000000004</v>
      </c>
      <c r="J49" s="14"/>
      <c r="K49" s="14"/>
      <c r="L49" s="14"/>
      <c r="M49" s="15"/>
      <c r="N49" s="15" t="s">
        <v>47</v>
      </c>
      <c r="O49" s="14">
        <f>10*E56</f>
        <v>280</v>
      </c>
      <c r="P49" s="14"/>
    </row>
    <row r="50" spans="1:16" ht="15.75" thickBot="1" x14ac:dyDescent="0.3">
      <c r="A50" s="9">
        <v>5</v>
      </c>
      <c r="B50" s="36">
        <v>0.8</v>
      </c>
      <c r="C50" s="4">
        <v>2</v>
      </c>
      <c r="D50" s="9">
        <f t="shared" si="9"/>
        <v>0.64000000000000012</v>
      </c>
      <c r="E50" s="9">
        <f t="shared" si="10"/>
        <v>4</v>
      </c>
      <c r="F50" s="9">
        <f t="shared" si="11"/>
        <v>1.6</v>
      </c>
      <c r="G50" s="14"/>
      <c r="H50" s="14" t="s">
        <v>45</v>
      </c>
      <c r="I50" s="14">
        <f>B56*B56</f>
        <v>22.657600000000006</v>
      </c>
      <c r="J50" s="14"/>
      <c r="K50" s="14"/>
      <c r="L50" s="14"/>
      <c r="M50" s="15"/>
      <c r="N50" s="15" t="s">
        <v>48</v>
      </c>
      <c r="O50" s="14">
        <f>C56*C56</f>
        <v>256</v>
      </c>
      <c r="P50" s="14"/>
    </row>
    <row r="51" spans="1:16" ht="15.75" thickBot="1" x14ac:dyDescent="0.3">
      <c r="A51" s="9">
        <v>6</v>
      </c>
      <c r="B51" s="36">
        <v>0.2</v>
      </c>
      <c r="C51" s="4">
        <v>2</v>
      </c>
      <c r="D51" s="9">
        <f t="shared" si="9"/>
        <v>4.0000000000000008E-2</v>
      </c>
      <c r="E51" s="9">
        <f t="shared" si="10"/>
        <v>4</v>
      </c>
      <c r="F51" s="9">
        <f t="shared" si="11"/>
        <v>0.4</v>
      </c>
      <c r="G51" s="66" t="s">
        <v>46</v>
      </c>
      <c r="H51" s="66"/>
      <c r="I51" s="14">
        <f>I49-I50</f>
        <v>8.0783999999999985</v>
      </c>
      <c r="J51" s="14"/>
      <c r="K51" s="14"/>
      <c r="L51" s="14"/>
      <c r="M51" s="67" t="s">
        <v>49</v>
      </c>
      <c r="N51" s="67"/>
      <c r="O51" s="14">
        <f>O49-O50</f>
        <v>24</v>
      </c>
      <c r="P51" s="14"/>
    </row>
    <row r="52" spans="1:16" ht="15.75" thickBot="1" x14ac:dyDescent="0.3">
      <c r="A52" s="9">
        <v>7</v>
      </c>
      <c r="B52" s="36">
        <v>0.4</v>
      </c>
      <c r="C52" s="4">
        <v>1</v>
      </c>
      <c r="D52" s="9">
        <f t="shared" si="9"/>
        <v>0.16000000000000003</v>
      </c>
      <c r="E52" s="9">
        <f t="shared" si="10"/>
        <v>1</v>
      </c>
      <c r="F52" s="9">
        <f t="shared" si="11"/>
        <v>0.4</v>
      </c>
      <c r="G52" s="68" t="s">
        <v>50</v>
      </c>
      <c r="H52" s="68"/>
      <c r="I52" s="14">
        <f>SQRT(I51)</f>
        <v>2.8422526277584823</v>
      </c>
      <c r="J52" s="14"/>
      <c r="K52" s="14"/>
      <c r="L52" s="14"/>
      <c r="M52" s="68" t="s">
        <v>51</v>
      </c>
      <c r="N52" s="68"/>
      <c r="O52" s="14">
        <f>SQRT(O51)</f>
        <v>4.8989794855663558</v>
      </c>
      <c r="P52" s="14"/>
    </row>
    <row r="53" spans="1:16" ht="15.75" thickBot="1" x14ac:dyDescent="0.3">
      <c r="A53" s="9">
        <v>8</v>
      </c>
      <c r="B53" s="36">
        <v>0</v>
      </c>
      <c r="C53" s="4">
        <v>2</v>
      </c>
      <c r="D53" s="9">
        <f t="shared" si="9"/>
        <v>0</v>
      </c>
      <c r="E53" s="9">
        <f t="shared" si="10"/>
        <v>4</v>
      </c>
      <c r="F53" s="9">
        <f t="shared" si="11"/>
        <v>0</v>
      </c>
      <c r="G53" s="14"/>
      <c r="H53" s="68" t="s">
        <v>52</v>
      </c>
      <c r="I53" s="68"/>
      <c r="J53" s="68"/>
      <c r="K53" s="68"/>
      <c r="L53" s="14">
        <f>I52*O52</f>
        <v>13.924137316185872</v>
      </c>
      <c r="M53" s="14"/>
      <c r="N53" s="14"/>
      <c r="O53" s="14"/>
      <c r="P53" s="14"/>
    </row>
    <row r="54" spans="1:16" ht="15.75" thickBot="1" x14ac:dyDescent="0.3">
      <c r="A54" s="9">
        <v>9</v>
      </c>
      <c r="B54" s="36">
        <v>0.6</v>
      </c>
      <c r="C54" s="4">
        <v>1</v>
      </c>
      <c r="D54" s="9">
        <f t="shared" si="9"/>
        <v>0.36</v>
      </c>
      <c r="E54" s="9">
        <f t="shared" si="10"/>
        <v>1</v>
      </c>
      <c r="F54" s="9">
        <f t="shared" si="11"/>
        <v>0.6</v>
      </c>
      <c r="G54" s="14"/>
      <c r="H54" s="14"/>
      <c r="I54" s="14"/>
      <c r="J54" s="14"/>
      <c r="K54" s="14" t="s">
        <v>53</v>
      </c>
      <c r="L54" s="14">
        <f>L48/L53</f>
        <v>-0.47112433977323998</v>
      </c>
      <c r="M54" s="3">
        <f>PEARSON(B46:B55,C46:C55)</f>
        <v>-0.47112433977323981</v>
      </c>
      <c r="N54" s="3">
        <f>CORREL(B46:B55,C46:C55)</f>
        <v>-0.47112433977323981</v>
      </c>
      <c r="O54" s="14"/>
      <c r="P54" s="14"/>
    </row>
    <row r="55" spans="1:16" ht="15.75" thickBot="1" x14ac:dyDescent="0.3">
      <c r="A55" s="9">
        <v>10</v>
      </c>
      <c r="B55" s="36">
        <v>0.2</v>
      </c>
      <c r="C55" s="4">
        <v>2</v>
      </c>
      <c r="D55" s="9">
        <f t="shared" si="9"/>
        <v>4.0000000000000008E-2</v>
      </c>
      <c r="E55" s="9">
        <f t="shared" si="10"/>
        <v>4</v>
      </c>
      <c r="F55" s="9">
        <f t="shared" si="11"/>
        <v>0.4</v>
      </c>
      <c r="G55" s="14"/>
      <c r="H55" s="14"/>
      <c r="I55" s="14"/>
      <c r="J55" s="14"/>
      <c r="K55" s="14" t="s">
        <v>54</v>
      </c>
      <c r="L55" s="18">
        <f>L54*L54</f>
        <v>0.22195814352677126</v>
      </c>
      <c r="M55" s="14"/>
      <c r="N55" s="14"/>
      <c r="O55" s="14"/>
      <c r="P55" s="14"/>
    </row>
    <row r="56" spans="1:16" x14ac:dyDescent="0.25">
      <c r="A56" s="11" t="s">
        <v>29</v>
      </c>
      <c r="B56" s="11">
        <f>SUM(B46:B55)</f>
        <v>4.7600000000000007</v>
      </c>
      <c r="C56" s="11">
        <f>SUM(C46:C55)</f>
        <v>16</v>
      </c>
      <c r="D56" s="11">
        <f>SUM(D46:D55)</f>
        <v>3.0736000000000003</v>
      </c>
      <c r="E56" s="11">
        <f>SUM(E46:E55)</f>
        <v>28</v>
      </c>
      <c r="F56" s="11">
        <f>SUM(F46:F55)</f>
        <v>6.9600000000000009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9" spans="1:16" x14ac:dyDescent="0.25">
      <c r="A59" s="9" t="s">
        <v>0</v>
      </c>
      <c r="B59" s="12" t="s">
        <v>35</v>
      </c>
      <c r="C59" s="9" t="s">
        <v>31</v>
      </c>
      <c r="D59" s="9" t="s">
        <v>26</v>
      </c>
      <c r="E59" s="9" t="s">
        <v>27</v>
      </c>
      <c r="F59" s="9" t="s">
        <v>28</v>
      </c>
    </row>
    <row r="60" spans="1:16" ht="15.75" thickBot="1" x14ac:dyDescent="0.3">
      <c r="A60" s="9">
        <v>1</v>
      </c>
      <c r="B60" s="36">
        <v>0.68553459000000005</v>
      </c>
      <c r="C60" s="4">
        <v>2</v>
      </c>
      <c r="D60" s="9">
        <f>B60*B60</f>
        <v>0.46995767408646816</v>
      </c>
      <c r="E60" s="9">
        <f>C60*C60</f>
        <v>4</v>
      </c>
      <c r="F60" s="9">
        <f>B60*C60</f>
        <v>1.3710691800000001</v>
      </c>
      <c r="G60" s="14"/>
      <c r="H60" s="14"/>
      <c r="I60" s="14"/>
      <c r="J60" s="14"/>
      <c r="K60" s="14" t="s">
        <v>41</v>
      </c>
      <c r="L60" s="14">
        <f>10*F70</f>
        <v>72.578616299999993</v>
      </c>
      <c r="M60" s="14"/>
      <c r="N60" s="14"/>
      <c r="O60" s="14"/>
      <c r="P60" s="14"/>
    </row>
    <row r="61" spans="1:16" ht="15.75" thickBot="1" x14ac:dyDescent="0.3">
      <c r="A61" s="9">
        <v>2</v>
      </c>
      <c r="B61" s="36">
        <v>0</v>
      </c>
      <c r="C61" s="4">
        <v>1</v>
      </c>
      <c r="D61" s="9">
        <f t="shared" ref="D61:D69" si="12">B61*B61</f>
        <v>0</v>
      </c>
      <c r="E61" s="9">
        <f t="shared" ref="E61:E69" si="13">C61*C61</f>
        <v>1</v>
      </c>
      <c r="F61" s="9">
        <f t="shared" ref="F61:F69" si="14">B61*C61</f>
        <v>0</v>
      </c>
      <c r="G61" s="14"/>
      <c r="H61" s="14"/>
      <c r="I61" s="14"/>
      <c r="J61" s="14"/>
      <c r="K61" s="14" t="s">
        <v>42</v>
      </c>
      <c r="L61" s="14">
        <f>B70*C70</f>
        <v>64</v>
      </c>
      <c r="M61" s="14"/>
      <c r="N61" s="14"/>
      <c r="O61" s="14"/>
      <c r="P61" s="14"/>
    </row>
    <row r="62" spans="1:16" ht="15.75" thickBot="1" x14ac:dyDescent="0.3">
      <c r="A62" s="9">
        <v>3</v>
      </c>
      <c r="B62" s="36">
        <v>0.64779874000000004</v>
      </c>
      <c r="C62" s="4">
        <v>2</v>
      </c>
      <c r="D62" s="9">
        <f t="shared" si="12"/>
        <v>0.41964320754558765</v>
      </c>
      <c r="E62" s="9">
        <f t="shared" si="13"/>
        <v>4</v>
      </c>
      <c r="F62" s="9">
        <f t="shared" si="14"/>
        <v>1.2955974800000001</v>
      </c>
      <c r="G62" s="14"/>
      <c r="H62" s="14"/>
      <c r="I62" s="14"/>
      <c r="J62" s="66" t="s">
        <v>43</v>
      </c>
      <c r="K62" s="66"/>
      <c r="L62" s="14">
        <f>L60-L61</f>
        <v>8.5786162999999931</v>
      </c>
      <c r="M62" s="14"/>
      <c r="N62" s="14"/>
      <c r="O62" s="14"/>
      <c r="P62" s="14"/>
    </row>
    <row r="63" spans="1:16" ht="15.75" thickBot="1" x14ac:dyDescent="0.3">
      <c r="A63" s="9">
        <v>4</v>
      </c>
      <c r="B63" s="36">
        <v>0.21383648</v>
      </c>
      <c r="C63" s="4">
        <v>1</v>
      </c>
      <c r="D63" s="9">
        <f t="shared" si="12"/>
        <v>4.5726040178790395E-2</v>
      </c>
      <c r="E63" s="9">
        <f t="shared" si="13"/>
        <v>1</v>
      </c>
      <c r="F63" s="9">
        <f t="shared" si="14"/>
        <v>0.21383648</v>
      </c>
      <c r="G63" s="14"/>
      <c r="H63" s="14" t="s">
        <v>44</v>
      </c>
      <c r="I63" s="14">
        <f>10*D70</f>
        <v>25.60420867930857</v>
      </c>
      <c r="J63" s="14"/>
      <c r="K63" s="14"/>
      <c r="L63" s="14"/>
      <c r="M63" s="15"/>
      <c r="N63" s="15" t="s">
        <v>47</v>
      </c>
      <c r="O63" s="14">
        <f>10*E70</f>
        <v>280</v>
      </c>
      <c r="P63" s="14"/>
    </row>
    <row r="64" spans="1:16" ht="15.75" thickBot="1" x14ac:dyDescent="0.3">
      <c r="A64" s="9">
        <v>5</v>
      </c>
      <c r="B64" s="36">
        <v>9.4339619999999999E-2</v>
      </c>
      <c r="C64" s="4">
        <v>2</v>
      </c>
      <c r="D64" s="9">
        <f t="shared" si="12"/>
        <v>8.8999639017444E-3</v>
      </c>
      <c r="E64" s="9">
        <f t="shared" si="13"/>
        <v>4</v>
      </c>
      <c r="F64" s="9">
        <f t="shared" si="14"/>
        <v>0.18867924</v>
      </c>
      <c r="G64" s="14"/>
      <c r="H64" s="14" t="s">
        <v>45</v>
      </c>
      <c r="I64" s="14">
        <f>B70*B70</f>
        <v>16</v>
      </c>
      <c r="J64" s="14"/>
      <c r="K64" s="14"/>
      <c r="L64" s="14"/>
      <c r="M64" s="15"/>
      <c r="N64" s="15" t="s">
        <v>48</v>
      </c>
      <c r="O64" s="14">
        <f>C70*C70</f>
        <v>256</v>
      </c>
      <c r="P64" s="14"/>
    </row>
    <row r="65" spans="1:16" ht="15.75" thickBot="1" x14ac:dyDescent="0.3">
      <c r="A65" s="9">
        <v>6</v>
      </c>
      <c r="B65" s="36">
        <v>1</v>
      </c>
      <c r="C65" s="4">
        <v>2</v>
      </c>
      <c r="D65" s="9">
        <f t="shared" si="12"/>
        <v>1</v>
      </c>
      <c r="E65" s="9">
        <f t="shared" si="13"/>
        <v>4</v>
      </c>
      <c r="F65" s="9">
        <f t="shared" si="14"/>
        <v>2</v>
      </c>
      <c r="G65" s="66" t="s">
        <v>46</v>
      </c>
      <c r="H65" s="66"/>
      <c r="I65" s="14">
        <f>I63-I64</f>
        <v>9.6042086793085701</v>
      </c>
      <c r="J65" s="14"/>
      <c r="K65" s="14"/>
      <c r="L65" s="14"/>
      <c r="M65" s="67" t="s">
        <v>49</v>
      </c>
      <c r="N65" s="67"/>
      <c r="O65" s="14">
        <f>O63-O64</f>
        <v>24</v>
      </c>
      <c r="P65" s="14"/>
    </row>
    <row r="66" spans="1:16" ht="15.75" thickBot="1" x14ac:dyDescent="0.3">
      <c r="A66" s="9">
        <v>7</v>
      </c>
      <c r="B66" s="36">
        <v>0.35849057000000001</v>
      </c>
      <c r="C66" s="4">
        <v>1</v>
      </c>
      <c r="D66" s="9">
        <f t="shared" si="12"/>
        <v>0.12851548877892491</v>
      </c>
      <c r="E66" s="9">
        <f t="shared" si="13"/>
        <v>1</v>
      </c>
      <c r="F66" s="9">
        <f t="shared" si="14"/>
        <v>0.35849057000000001</v>
      </c>
      <c r="G66" s="68" t="s">
        <v>50</v>
      </c>
      <c r="H66" s="68"/>
      <c r="I66" s="14">
        <f>SQRT(I65)</f>
        <v>3.0990657752472068</v>
      </c>
      <c r="J66" s="14"/>
      <c r="K66" s="14"/>
      <c r="L66" s="14"/>
      <c r="M66" s="68" t="s">
        <v>51</v>
      </c>
      <c r="N66" s="68"/>
      <c r="O66" s="14">
        <f>SQRT(O65)</f>
        <v>4.8989794855663558</v>
      </c>
      <c r="P66" s="14"/>
    </row>
    <row r="67" spans="1:16" ht="15.75" thickBot="1" x14ac:dyDescent="0.3">
      <c r="A67" s="9">
        <v>8</v>
      </c>
      <c r="B67" s="36">
        <v>0.17610063000000001</v>
      </c>
      <c r="C67" s="4">
        <v>2</v>
      </c>
      <c r="D67" s="9">
        <f t="shared" si="12"/>
        <v>3.1011431886396903E-2</v>
      </c>
      <c r="E67" s="9">
        <f t="shared" si="13"/>
        <v>4</v>
      </c>
      <c r="F67" s="9">
        <f t="shared" si="14"/>
        <v>0.35220126000000002</v>
      </c>
      <c r="G67" s="14"/>
      <c r="H67" s="68" t="s">
        <v>52</v>
      </c>
      <c r="I67" s="68"/>
      <c r="J67" s="68"/>
      <c r="K67" s="68"/>
      <c r="L67" s="14">
        <f>I66*O66</f>
        <v>15.182259657356861</v>
      </c>
      <c r="M67" s="14"/>
      <c r="N67" s="14"/>
      <c r="O67" s="14"/>
      <c r="P67" s="14"/>
    </row>
    <row r="68" spans="1:16" ht="15.75" thickBot="1" x14ac:dyDescent="0.3">
      <c r="A68" s="9">
        <v>9</v>
      </c>
      <c r="B68" s="36">
        <v>0.16981131999999999</v>
      </c>
      <c r="C68" s="4">
        <v>1</v>
      </c>
      <c r="D68" s="9">
        <f t="shared" si="12"/>
        <v>2.8835884400142398E-2</v>
      </c>
      <c r="E68" s="9">
        <f t="shared" si="13"/>
        <v>1</v>
      </c>
      <c r="F68" s="9">
        <f t="shared" si="14"/>
        <v>0.16981131999999999</v>
      </c>
      <c r="G68" s="14"/>
      <c r="H68" s="14"/>
      <c r="I68" s="14"/>
      <c r="J68" s="14"/>
      <c r="K68" s="14" t="s">
        <v>53</v>
      </c>
      <c r="L68" s="14">
        <f>L62/L67</f>
        <v>0.56504212769428275</v>
      </c>
      <c r="M68" s="3">
        <f>PEARSON(B60:B69,C60:C69)</f>
        <v>0.56504212769428319</v>
      </c>
      <c r="N68" s="3">
        <f>CORREL(B60:B69,C60:C69)</f>
        <v>0.56504212769428319</v>
      </c>
      <c r="O68" s="14"/>
      <c r="P68" s="14"/>
    </row>
    <row r="69" spans="1:16" ht="15.75" thickBot="1" x14ac:dyDescent="0.3">
      <c r="A69" s="9">
        <v>10</v>
      </c>
      <c r="B69" s="36">
        <v>0.65408805000000003</v>
      </c>
      <c r="C69" s="4">
        <v>2</v>
      </c>
      <c r="D69" s="9">
        <f t="shared" si="12"/>
        <v>0.42783117715280256</v>
      </c>
      <c r="E69" s="9">
        <f t="shared" si="13"/>
        <v>4</v>
      </c>
      <c r="F69" s="9">
        <f t="shared" si="14"/>
        <v>1.3081761000000001</v>
      </c>
      <c r="G69" s="14"/>
      <c r="H69" s="14"/>
      <c r="I69" s="14"/>
      <c r="J69" s="14"/>
      <c r="K69" s="14" t="s">
        <v>54</v>
      </c>
      <c r="L69" s="18">
        <f>L68*L68</f>
        <v>0.31927260606928215</v>
      </c>
      <c r="M69" s="14"/>
      <c r="N69" s="14"/>
      <c r="O69" s="14"/>
      <c r="P69" s="14"/>
    </row>
    <row r="70" spans="1:16" x14ac:dyDescent="0.25">
      <c r="A70" s="11" t="s">
        <v>29</v>
      </c>
      <c r="B70" s="11">
        <f>SUM(B60:B69)</f>
        <v>4</v>
      </c>
      <c r="C70" s="11">
        <f>SUM(C60:C69)</f>
        <v>16</v>
      </c>
      <c r="D70" s="11">
        <f>SUM(D60:D69)</f>
        <v>2.5604208679308571</v>
      </c>
      <c r="E70" s="11">
        <f>SUM(E60:E69)</f>
        <v>28</v>
      </c>
      <c r="F70" s="11">
        <f>SUM(F60:F69)</f>
        <v>7.2578616299999998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3" spans="1:16" x14ac:dyDescent="0.25">
      <c r="A73" s="9" t="s">
        <v>0</v>
      </c>
      <c r="B73" s="25" t="s">
        <v>6</v>
      </c>
      <c r="C73" s="9" t="s">
        <v>31</v>
      </c>
      <c r="D73" s="9" t="s">
        <v>26</v>
      </c>
      <c r="E73" s="9" t="s">
        <v>27</v>
      </c>
      <c r="F73" s="9" t="s">
        <v>28</v>
      </c>
    </row>
    <row r="74" spans="1:16" ht="15.75" thickBot="1" x14ac:dyDescent="0.3">
      <c r="A74" s="9">
        <v>1</v>
      </c>
      <c r="B74" s="36">
        <v>0</v>
      </c>
      <c r="C74" s="4">
        <v>2</v>
      </c>
      <c r="D74" s="9">
        <f>B74*B74</f>
        <v>0</v>
      </c>
      <c r="E74" s="9">
        <f>C74*C74</f>
        <v>4</v>
      </c>
      <c r="F74" s="9">
        <f>B74*C74</f>
        <v>0</v>
      </c>
      <c r="G74" s="14"/>
      <c r="H74" s="14"/>
      <c r="I74" s="14"/>
      <c r="J74" s="14"/>
      <c r="K74" s="14" t="s">
        <v>41</v>
      </c>
      <c r="L74" s="14">
        <f>10*F84</f>
        <v>60</v>
      </c>
      <c r="M74" s="14"/>
      <c r="N74" s="14"/>
      <c r="O74" s="14"/>
      <c r="P74" s="14"/>
    </row>
    <row r="75" spans="1:16" ht="15.75" thickBot="1" x14ac:dyDescent="0.3">
      <c r="A75" s="9">
        <v>2</v>
      </c>
      <c r="B75" s="36">
        <v>0</v>
      </c>
      <c r="C75" s="4">
        <v>1</v>
      </c>
      <c r="D75" s="9">
        <f t="shared" ref="D75:D83" si="15">B75*B75</f>
        <v>0</v>
      </c>
      <c r="E75" s="9">
        <f t="shared" ref="E75:E83" si="16">C75*C75</f>
        <v>1</v>
      </c>
      <c r="F75" s="9">
        <f t="shared" ref="F75:F83" si="17">B75*C75</f>
        <v>0</v>
      </c>
      <c r="G75" s="14"/>
      <c r="H75" s="14"/>
      <c r="I75" s="14"/>
      <c r="J75" s="14"/>
      <c r="K75" s="14" t="s">
        <v>42</v>
      </c>
      <c r="L75" s="14">
        <f>B84*C84</f>
        <v>48</v>
      </c>
      <c r="M75" s="14"/>
      <c r="N75" s="14"/>
      <c r="O75" s="14"/>
      <c r="P75" s="14"/>
    </row>
    <row r="76" spans="1:16" ht="15.75" thickBot="1" x14ac:dyDescent="0.3">
      <c r="A76" s="9">
        <v>3</v>
      </c>
      <c r="B76" s="36">
        <v>1</v>
      </c>
      <c r="C76" s="4">
        <v>2</v>
      </c>
      <c r="D76" s="9">
        <f t="shared" si="15"/>
        <v>1</v>
      </c>
      <c r="E76" s="9">
        <f t="shared" si="16"/>
        <v>4</v>
      </c>
      <c r="F76" s="9">
        <f t="shared" si="17"/>
        <v>2</v>
      </c>
      <c r="G76" s="14"/>
      <c r="H76" s="14"/>
      <c r="I76" s="14"/>
      <c r="J76" s="66" t="s">
        <v>43</v>
      </c>
      <c r="K76" s="66"/>
      <c r="L76" s="14">
        <f>L74-L75</f>
        <v>12</v>
      </c>
      <c r="M76" s="14"/>
      <c r="N76" s="14"/>
      <c r="O76" s="14"/>
      <c r="P76" s="14"/>
    </row>
    <row r="77" spans="1:16" ht="15.75" thickBot="1" x14ac:dyDescent="0.3">
      <c r="A77" s="9">
        <v>4</v>
      </c>
      <c r="B77" s="36">
        <v>0</v>
      </c>
      <c r="C77" s="4">
        <v>1</v>
      </c>
      <c r="D77" s="9">
        <f t="shared" si="15"/>
        <v>0</v>
      </c>
      <c r="E77" s="9">
        <f t="shared" si="16"/>
        <v>1</v>
      </c>
      <c r="F77" s="9">
        <f t="shared" si="17"/>
        <v>0</v>
      </c>
      <c r="G77" s="14"/>
      <c r="H77" s="14" t="s">
        <v>44</v>
      </c>
      <c r="I77" s="14">
        <f>10*D84</f>
        <v>30</v>
      </c>
      <c r="J77" s="14"/>
      <c r="K77" s="14"/>
      <c r="L77" s="14"/>
      <c r="M77" s="15"/>
      <c r="N77" s="15" t="s">
        <v>47</v>
      </c>
      <c r="O77" s="14">
        <f>10*E84</f>
        <v>280</v>
      </c>
      <c r="P77" s="14"/>
    </row>
    <row r="78" spans="1:16" ht="15.75" thickBot="1" x14ac:dyDescent="0.3">
      <c r="A78" s="9">
        <v>5</v>
      </c>
      <c r="B78" s="36">
        <v>0</v>
      </c>
      <c r="C78" s="4">
        <v>2</v>
      </c>
      <c r="D78" s="9">
        <f t="shared" si="15"/>
        <v>0</v>
      </c>
      <c r="E78" s="9">
        <f t="shared" si="16"/>
        <v>4</v>
      </c>
      <c r="F78" s="9">
        <f t="shared" si="17"/>
        <v>0</v>
      </c>
      <c r="G78" s="14"/>
      <c r="H78" s="14" t="s">
        <v>45</v>
      </c>
      <c r="I78" s="14">
        <f>B84*B84</f>
        <v>9</v>
      </c>
      <c r="J78" s="14"/>
      <c r="K78" s="14"/>
      <c r="L78" s="14"/>
      <c r="M78" s="15"/>
      <c r="N78" s="15" t="s">
        <v>48</v>
      </c>
      <c r="O78" s="14">
        <f>C84*C84</f>
        <v>256</v>
      </c>
      <c r="P78" s="14"/>
    </row>
    <row r="79" spans="1:16" ht="15.75" thickBot="1" x14ac:dyDescent="0.3">
      <c r="A79" s="9">
        <v>6</v>
      </c>
      <c r="B79" s="36">
        <v>1</v>
      </c>
      <c r="C79" s="4">
        <v>2</v>
      </c>
      <c r="D79" s="9">
        <f t="shared" si="15"/>
        <v>1</v>
      </c>
      <c r="E79" s="9">
        <f t="shared" si="16"/>
        <v>4</v>
      </c>
      <c r="F79" s="9">
        <f t="shared" si="17"/>
        <v>2</v>
      </c>
      <c r="G79" s="66" t="s">
        <v>46</v>
      </c>
      <c r="H79" s="66"/>
      <c r="I79" s="14">
        <f>I77-I78</f>
        <v>21</v>
      </c>
      <c r="J79" s="14"/>
      <c r="K79" s="14"/>
      <c r="L79" s="14"/>
      <c r="M79" s="67" t="s">
        <v>49</v>
      </c>
      <c r="N79" s="67"/>
      <c r="O79" s="14">
        <f>O77-O78</f>
        <v>24</v>
      </c>
      <c r="P79" s="14"/>
    </row>
    <row r="80" spans="1:16" ht="15.75" thickBot="1" x14ac:dyDescent="0.3">
      <c r="A80" s="9">
        <v>7</v>
      </c>
      <c r="B80" s="36">
        <v>0</v>
      </c>
      <c r="C80" s="4">
        <v>1</v>
      </c>
      <c r="D80" s="9">
        <f t="shared" si="15"/>
        <v>0</v>
      </c>
      <c r="E80" s="9">
        <f t="shared" si="16"/>
        <v>1</v>
      </c>
      <c r="F80" s="9">
        <f t="shared" si="17"/>
        <v>0</v>
      </c>
      <c r="G80" s="68" t="s">
        <v>50</v>
      </c>
      <c r="H80" s="68"/>
      <c r="I80" s="14">
        <f>SQRT(I79)</f>
        <v>4.5825756949558398</v>
      </c>
      <c r="J80" s="14"/>
      <c r="K80" s="14"/>
      <c r="L80" s="14"/>
      <c r="M80" s="68" t="s">
        <v>51</v>
      </c>
      <c r="N80" s="68"/>
      <c r="O80" s="14">
        <f>SQRT(O79)</f>
        <v>4.8989794855663558</v>
      </c>
      <c r="P80" s="14"/>
    </row>
    <row r="81" spans="1:16" ht="15.75" thickBot="1" x14ac:dyDescent="0.3">
      <c r="A81" s="9">
        <v>8</v>
      </c>
      <c r="B81" s="36">
        <v>0</v>
      </c>
      <c r="C81" s="4">
        <v>2</v>
      </c>
      <c r="D81" s="9">
        <f t="shared" si="15"/>
        <v>0</v>
      </c>
      <c r="E81" s="9">
        <f t="shared" si="16"/>
        <v>4</v>
      </c>
      <c r="F81" s="9">
        <f t="shared" si="17"/>
        <v>0</v>
      </c>
      <c r="G81" s="14"/>
      <c r="H81" s="68" t="s">
        <v>52</v>
      </c>
      <c r="I81" s="68"/>
      <c r="J81" s="68"/>
      <c r="K81" s="68"/>
      <c r="L81" s="14">
        <f>I80*O80</f>
        <v>22.449944320643645</v>
      </c>
      <c r="M81" s="14"/>
      <c r="N81" s="14"/>
      <c r="O81" s="14"/>
      <c r="P81" s="14"/>
    </row>
    <row r="82" spans="1:16" ht="15.75" thickBot="1" x14ac:dyDescent="0.3">
      <c r="A82" s="9">
        <v>9</v>
      </c>
      <c r="B82" s="36">
        <v>0</v>
      </c>
      <c r="C82" s="4">
        <v>1</v>
      </c>
      <c r="D82" s="9">
        <f t="shared" si="15"/>
        <v>0</v>
      </c>
      <c r="E82" s="9">
        <f t="shared" si="16"/>
        <v>1</v>
      </c>
      <c r="F82" s="9">
        <f t="shared" si="17"/>
        <v>0</v>
      </c>
      <c r="G82" s="14"/>
      <c r="H82" s="14"/>
      <c r="I82" s="14"/>
      <c r="J82" s="14"/>
      <c r="K82" s="14" t="s">
        <v>53</v>
      </c>
      <c r="L82" s="14">
        <f>L76/L81</f>
        <v>0.53452248382484879</v>
      </c>
      <c r="M82" s="3">
        <f>PEARSON(B74:B83,C74:C83)</f>
        <v>0.53452248382484868</v>
      </c>
      <c r="N82" s="3">
        <f>CORREL(B74:B83,C74:C83)</f>
        <v>0.53452248382484868</v>
      </c>
      <c r="O82" s="14"/>
      <c r="P82" s="14"/>
    </row>
    <row r="83" spans="1:16" ht="15.75" thickBot="1" x14ac:dyDescent="0.3">
      <c r="A83" s="9">
        <v>10</v>
      </c>
      <c r="B83" s="36">
        <v>1</v>
      </c>
      <c r="C83" s="4">
        <v>2</v>
      </c>
      <c r="D83" s="9">
        <f t="shared" si="15"/>
        <v>1</v>
      </c>
      <c r="E83" s="9">
        <f t="shared" si="16"/>
        <v>4</v>
      </c>
      <c r="F83" s="9">
        <f t="shared" si="17"/>
        <v>2</v>
      </c>
      <c r="G83" s="14"/>
      <c r="H83" s="14"/>
      <c r="I83" s="14"/>
      <c r="J83" s="14"/>
      <c r="K83" s="14" t="s">
        <v>54</v>
      </c>
      <c r="L83" s="18">
        <f>L82*L82</f>
        <v>0.28571428571428575</v>
      </c>
      <c r="M83" s="14"/>
      <c r="N83" s="14"/>
      <c r="O83" s="14"/>
      <c r="P83" s="14"/>
    </row>
    <row r="84" spans="1:16" x14ac:dyDescent="0.25">
      <c r="A84" s="11" t="s">
        <v>29</v>
      </c>
      <c r="B84" s="11">
        <f>SUM(B74:B83)</f>
        <v>3</v>
      </c>
      <c r="C84" s="11">
        <f>SUM(C74:C83)</f>
        <v>16</v>
      </c>
      <c r="D84" s="11">
        <f>SUM(D74:D83)</f>
        <v>3</v>
      </c>
      <c r="E84" s="11">
        <f>SUM(E74:E83)</f>
        <v>28</v>
      </c>
      <c r="F84" s="11">
        <f>SUM(F74:F83)</f>
        <v>6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7" spans="1:16" x14ac:dyDescent="0.25">
      <c r="A87" s="9" t="s">
        <v>0</v>
      </c>
      <c r="B87" s="9" t="s">
        <v>36</v>
      </c>
      <c r="C87" s="9" t="s">
        <v>31</v>
      </c>
      <c r="D87" s="9" t="s">
        <v>26</v>
      </c>
      <c r="E87" s="9" t="s">
        <v>27</v>
      </c>
      <c r="F87" s="9" t="s">
        <v>28</v>
      </c>
    </row>
    <row r="88" spans="1:16" x14ac:dyDescent="0.25">
      <c r="A88" s="9">
        <v>1</v>
      </c>
      <c r="B88" s="9">
        <v>1</v>
      </c>
      <c r="C88" s="4">
        <v>2</v>
      </c>
      <c r="D88" s="9">
        <f>B88*B88</f>
        <v>1</v>
      </c>
      <c r="E88" s="9">
        <f>C88*C88</f>
        <v>4</v>
      </c>
      <c r="F88" s="9">
        <f>B88*C88</f>
        <v>2</v>
      </c>
      <c r="G88" s="14"/>
      <c r="H88" s="14"/>
      <c r="I88" s="14"/>
      <c r="J88" s="14"/>
      <c r="K88" s="14" t="s">
        <v>41</v>
      </c>
      <c r="L88" s="14">
        <f>10*F98</f>
        <v>180</v>
      </c>
      <c r="M88" s="14"/>
      <c r="N88" s="14"/>
      <c r="O88" s="14"/>
      <c r="P88" s="14"/>
    </row>
    <row r="89" spans="1:16" x14ac:dyDescent="0.25">
      <c r="A89" s="9">
        <v>2</v>
      </c>
      <c r="B89" s="9">
        <v>1</v>
      </c>
      <c r="C89" s="4">
        <v>1</v>
      </c>
      <c r="D89" s="9">
        <f t="shared" ref="D89:D97" si="18">B89*B89</f>
        <v>1</v>
      </c>
      <c r="E89" s="9">
        <f t="shared" ref="E89:E97" si="19">C89*C89</f>
        <v>1</v>
      </c>
      <c r="F89" s="9">
        <f t="shared" ref="F89:F97" si="20">B89*C89</f>
        <v>1</v>
      </c>
      <c r="G89" s="14"/>
      <c r="H89" s="14"/>
      <c r="I89" s="14"/>
      <c r="J89" s="14"/>
      <c r="K89" s="14" t="s">
        <v>42</v>
      </c>
      <c r="L89" s="14">
        <f>B98*C98</f>
        <v>176</v>
      </c>
      <c r="M89" s="14"/>
      <c r="N89" s="14"/>
      <c r="O89" s="14"/>
      <c r="P89" s="14"/>
    </row>
    <row r="90" spans="1:16" x14ac:dyDescent="0.25">
      <c r="A90" s="9">
        <v>3</v>
      </c>
      <c r="B90" s="9">
        <v>2</v>
      </c>
      <c r="C90" s="4">
        <v>2</v>
      </c>
      <c r="D90" s="9">
        <f t="shared" si="18"/>
        <v>4</v>
      </c>
      <c r="E90" s="9">
        <f t="shared" si="19"/>
        <v>4</v>
      </c>
      <c r="F90" s="9">
        <f t="shared" si="20"/>
        <v>4</v>
      </c>
      <c r="G90" s="14"/>
      <c r="H90" s="14"/>
      <c r="I90" s="14"/>
      <c r="J90" s="66" t="s">
        <v>43</v>
      </c>
      <c r="K90" s="66"/>
      <c r="L90" s="14">
        <f>L88-L89</f>
        <v>4</v>
      </c>
      <c r="M90" s="14"/>
      <c r="N90" s="14"/>
      <c r="O90" s="14"/>
      <c r="P90" s="14"/>
    </row>
    <row r="91" spans="1:16" x14ac:dyDescent="0.25">
      <c r="A91" s="9">
        <v>4</v>
      </c>
      <c r="B91" s="9">
        <v>1</v>
      </c>
      <c r="C91" s="4">
        <v>1</v>
      </c>
      <c r="D91" s="9">
        <f t="shared" si="18"/>
        <v>1</v>
      </c>
      <c r="E91" s="9">
        <f t="shared" si="19"/>
        <v>1</v>
      </c>
      <c r="F91" s="9">
        <f t="shared" si="20"/>
        <v>1</v>
      </c>
      <c r="G91" s="14"/>
      <c r="H91" s="14" t="s">
        <v>44</v>
      </c>
      <c r="I91" s="14">
        <f>10*D98</f>
        <v>130</v>
      </c>
      <c r="J91" s="14"/>
      <c r="K91" s="14"/>
      <c r="L91" s="14"/>
      <c r="M91" s="15"/>
      <c r="N91" s="15" t="s">
        <v>47</v>
      </c>
      <c r="O91" s="14">
        <f>10*E98</f>
        <v>280</v>
      </c>
      <c r="P91" s="14"/>
    </row>
    <row r="92" spans="1:16" x14ac:dyDescent="0.25">
      <c r="A92" s="9">
        <v>5</v>
      </c>
      <c r="B92" s="9">
        <v>1</v>
      </c>
      <c r="C92" s="4">
        <v>2</v>
      </c>
      <c r="D92" s="9">
        <f t="shared" si="18"/>
        <v>1</v>
      </c>
      <c r="E92" s="9">
        <f t="shared" si="19"/>
        <v>4</v>
      </c>
      <c r="F92" s="9">
        <f t="shared" si="20"/>
        <v>2</v>
      </c>
      <c r="G92" s="14"/>
      <c r="H92" s="14" t="s">
        <v>45</v>
      </c>
      <c r="I92" s="14">
        <f>B98*B98</f>
        <v>121</v>
      </c>
      <c r="J92" s="14"/>
      <c r="K92" s="14"/>
      <c r="L92" s="14"/>
      <c r="M92" s="15"/>
      <c r="N92" s="15" t="s">
        <v>48</v>
      </c>
      <c r="O92" s="14">
        <f>C98*C98</f>
        <v>256</v>
      </c>
      <c r="P92" s="14"/>
    </row>
    <row r="93" spans="1:16" x14ac:dyDescent="0.25">
      <c r="A93" s="9">
        <v>6</v>
      </c>
      <c r="B93" s="9">
        <v>1</v>
      </c>
      <c r="C93" s="4">
        <v>2</v>
      </c>
      <c r="D93" s="9">
        <f t="shared" si="18"/>
        <v>1</v>
      </c>
      <c r="E93" s="9">
        <f t="shared" si="19"/>
        <v>4</v>
      </c>
      <c r="F93" s="9">
        <f t="shared" si="20"/>
        <v>2</v>
      </c>
      <c r="G93" s="66" t="s">
        <v>46</v>
      </c>
      <c r="H93" s="66"/>
      <c r="I93" s="14">
        <f>I91-I92</f>
        <v>9</v>
      </c>
      <c r="J93" s="14"/>
      <c r="K93" s="14"/>
      <c r="L93" s="14"/>
      <c r="M93" s="67" t="s">
        <v>49</v>
      </c>
      <c r="N93" s="67"/>
      <c r="O93" s="14">
        <f>O91-O92</f>
        <v>24</v>
      </c>
      <c r="P93" s="14"/>
    </row>
    <row r="94" spans="1:16" x14ac:dyDescent="0.25">
      <c r="A94" s="9">
        <v>7</v>
      </c>
      <c r="B94" s="9">
        <v>1</v>
      </c>
      <c r="C94" s="4">
        <v>1</v>
      </c>
      <c r="D94" s="9">
        <f t="shared" si="18"/>
        <v>1</v>
      </c>
      <c r="E94" s="9">
        <f t="shared" si="19"/>
        <v>1</v>
      </c>
      <c r="F94" s="9">
        <f t="shared" si="20"/>
        <v>1</v>
      </c>
      <c r="G94" s="68" t="s">
        <v>50</v>
      </c>
      <c r="H94" s="68"/>
      <c r="I94" s="14">
        <f>SQRT(I93)</f>
        <v>3</v>
      </c>
      <c r="J94" s="14"/>
      <c r="K94" s="14"/>
      <c r="L94" s="14"/>
      <c r="M94" s="68" t="s">
        <v>51</v>
      </c>
      <c r="N94" s="68"/>
      <c r="O94" s="14">
        <f>SQRT(O93)</f>
        <v>4.8989794855663558</v>
      </c>
      <c r="P94" s="14"/>
    </row>
    <row r="95" spans="1:16" x14ac:dyDescent="0.25">
      <c r="A95" s="9">
        <v>8</v>
      </c>
      <c r="B95" s="9">
        <v>1</v>
      </c>
      <c r="C95" s="4">
        <v>2</v>
      </c>
      <c r="D95" s="9">
        <f t="shared" si="18"/>
        <v>1</v>
      </c>
      <c r="E95" s="9">
        <f t="shared" si="19"/>
        <v>4</v>
      </c>
      <c r="F95" s="9">
        <f t="shared" si="20"/>
        <v>2</v>
      </c>
      <c r="G95" s="14"/>
      <c r="H95" s="68" t="s">
        <v>52</v>
      </c>
      <c r="I95" s="68"/>
      <c r="J95" s="68"/>
      <c r="K95" s="68"/>
      <c r="L95" s="14">
        <f>I94*O94</f>
        <v>14.696938456699067</v>
      </c>
      <c r="M95" s="14"/>
      <c r="N95" s="14"/>
      <c r="O95" s="14"/>
      <c r="P95" s="14"/>
    </row>
    <row r="96" spans="1:16" x14ac:dyDescent="0.25">
      <c r="A96" s="9">
        <v>9</v>
      </c>
      <c r="B96" s="9">
        <v>1</v>
      </c>
      <c r="C96" s="4">
        <v>1</v>
      </c>
      <c r="D96" s="9">
        <f t="shared" si="18"/>
        <v>1</v>
      </c>
      <c r="E96" s="9">
        <f t="shared" si="19"/>
        <v>1</v>
      </c>
      <c r="F96" s="9">
        <f t="shared" si="20"/>
        <v>1</v>
      </c>
      <c r="G96" s="14"/>
      <c r="H96" s="14"/>
      <c r="I96" s="14"/>
      <c r="J96" s="14"/>
      <c r="K96" s="14" t="s">
        <v>53</v>
      </c>
      <c r="L96" s="14">
        <f>L90/L95</f>
        <v>0.27216552697590868</v>
      </c>
      <c r="M96" s="3">
        <f>PEARSON(B88:B97,C88:C97)</f>
        <v>0.27216552697590862</v>
      </c>
      <c r="N96" s="3">
        <f>CORREL(B88:B97,C88:C97)</f>
        <v>0.27216552697590862</v>
      </c>
      <c r="O96" s="14"/>
      <c r="P96" s="14"/>
    </row>
    <row r="97" spans="1:16" x14ac:dyDescent="0.25">
      <c r="A97" s="9">
        <v>10</v>
      </c>
      <c r="B97" s="9">
        <v>1</v>
      </c>
      <c r="C97" s="4">
        <v>2</v>
      </c>
      <c r="D97" s="9">
        <f t="shared" si="18"/>
        <v>1</v>
      </c>
      <c r="E97" s="9">
        <f t="shared" si="19"/>
        <v>4</v>
      </c>
      <c r="F97" s="9">
        <f t="shared" si="20"/>
        <v>2</v>
      </c>
      <c r="G97" s="14"/>
      <c r="H97" s="14"/>
      <c r="I97" s="14"/>
      <c r="J97" s="14"/>
      <c r="K97" s="14" t="s">
        <v>54</v>
      </c>
      <c r="L97" s="18">
        <f>L96*L96</f>
        <v>7.407407407407407E-2</v>
      </c>
      <c r="M97" s="14"/>
      <c r="N97" s="14"/>
      <c r="O97" s="14"/>
      <c r="P97" s="14"/>
    </row>
    <row r="98" spans="1:16" x14ac:dyDescent="0.25">
      <c r="A98" s="11" t="s">
        <v>29</v>
      </c>
      <c r="B98" s="11">
        <f>SUM(B88:B97)</f>
        <v>11</v>
      </c>
      <c r="C98" s="11">
        <f>SUM(C88:C97)</f>
        <v>16</v>
      </c>
      <c r="D98" s="11">
        <f>SUM(D88:D97)</f>
        <v>13</v>
      </c>
      <c r="E98" s="11">
        <f>SUM(E88:E97)</f>
        <v>28</v>
      </c>
      <c r="F98" s="11">
        <f>SUM(F88:F97)</f>
        <v>18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101" spans="1:16" x14ac:dyDescent="0.25">
      <c r="A101" s="9" t="s">
        <v>0</v>
      </c>
      <c r="B101" s="9" t="s">
        <v>37</v>
      </c>
      <c r="C101" s="9" t="s">
        <v>31</v>
      </c>
      <c r="D101" s="9" t="s">
        <v>26</v>
      </c>
      <c r="E101" s="9" t="s">
        <v>27</v>
      </c>
      <c r="F101" s="9" t="s">
        <v>28</v>
      </c>
    </row>
    <row r="102" spans="1:16" ht="15.75" thickBot="1" x14ac:dyDescent="0.3">
      <c r="A102" s="9">
        <v>1</v>
      </c>
      <c r="B102" s="36">
        <v>1</v>
      </c>
      <c r="C102" s="4">
        <v>2</v>
      </c>
      <c r="D102" s="9">
        <f>B102*B102</f>
        <v>1</v>
      </c>
      <c r="E102" s="9">
        <f>C102*C102</f>
        <v>4</v>
      </c>
      <c r="F102" s="9">
        <f>B102*C102</f>
        <v>2</v>
      </c>
      <c r="G102" s="14"/>
      <c r="H102" s="14"/>
      <c r="I102" s="14"/>
      <c r="J102" s="14"/>
      <c r="K102" s="14" t="s">
        <v>41</v>
      </c>
      <c r="L102" s="14">
        <f>10*F112</f>
        <v>87.02702702000002</v>
      </c>
      <c r="M102" s="14"/>
      <c r="N102" s="14"/>
      <c r="O102" s="14"/>
      <c r="P102" s="14"/>
    </row>
    <row r="103" spans="1:16" ht="15.75" thickBot="1" x14ac:dyDescent="0.3">
      <c r="A103" s="9">
        <v>2</v>
      </c>
      <c r="B103" s="36">
        <v>0.78378378400000004</v>
      </c>
      <c r="C103" s="4">
        <v>1</v>
      </c>
      <c r="D103" s="9">
        <f t="shared" ref="D103:D111" si="21">B103*B103</f>
        <v>0.61431702006135869</v>
      </c>
      <c r="E103" s="9">
        <f t="shared" ref="E103:E111" si="22">C103*C103</f>
        <v>1</v>
      </c>
      <c r="F103" s="9">
        <f t="shared" ref="F103:F111" si="23">B103*C103</f>
        <v>0.78378378400000004</v>
      </c>
      <c r="G103" s="14"/>
      <c r="H103" s="14"/>
      <c r="I103" s="14"/>
      <c r="J103" s="14"/>
      <c r="K103" s="14" t="s">
        <v>42</v>
      </c>
      <c r="L103" s="14">
        <f>B112*C112</f>
        <v>88.216216208000006</v>
      </c>
      <c r="M103" s="14"/>
      <c r="N103" s="14"/>
      <c r="O103" s="14"/>
      <c r="P103" s="14"/>
    </row>
    <row r="104" spans="1:16" ht="15.75" thickBot="1" x14ac:dyDescent="0.3">
      <c r="A104" s="9">
        <v>3</v>
      </c>
      <c r="B104" s="36">
        <v>0</v>
      </c>
      <c r="C104" s="4">
        <v>2</v>
      </c>
      <c r="D104" s="9">
        <f t="shared" si="21"/>
        <v>0</v>
      </c>
      <c r="E104" s="9">
        <f t="shared" si="22"/>
        <v>4</v>
      </c>
      <c r="F104" s="9">
        <f t="shared" si="23"/>
        <v>0</v>
      </c>
      <c r="G104" s="14"/>
      <c r="H104" s="14"/>
      <c r="I104" s="14"/>
      <c r="J104" s="66" t="s">
        <v>43</v>
      </c>
      <c r="K104" s="66"/>
      <c r="L104" s="14">
        <f>L102-L103</f>
        <v>-1.1891891879999861</v>
      </c>
      <c r="M104" s="14"/>
      <c r="N104" s="14"/>
      <c r="O104" s="14"/>
      <c r="P104" s="14"/>
    </row>
    <row r="105" spans="1:16" ht="15.75" thickBot="1" x14ac:dyDescent="0.3">
      <c r="A105" s="9">
        <v>4</v>
      </c>
      <c r="B105" s="36">
        <v>0.13513513499999999</v>
      </c>
      <c r="C105" s="4">
        <v>1</v>
      </c>
      <c r="D105" s="9">
        <f t="shared" si="21"/>
        <v>1.8261504711468222E-2</v>
      </c>
      <c r="E105" s="9">
        <f t="shared" si="22"/>
        <v>1</v>
      </c>
      <c r="F105" s="9">
        <f t="shared" si="23"/>
        <v>0.13513513499999999</v>
      </c>
      <c r="G105" s="14"/>
      <c r="H105" s="14" t="s">
        <v>44</v>
      </c>
      <c r="I105" s="14">
        <f>10*D112</f>
        <v>42.600438277399554</v>
      </c>
      <c r="J105" s="14"/>
      <c r="K105" s="14"/>
      <c r="L105" s="14"/>
      <c r="M105" s="15"/>
      <c r="N105" s="15" t="s">
        <v>47</v>
      </c>
      <c r="O105" s="14">
        <f>10*E112</f>
        <v>280</v>
      </c>
      <c r="P105" s="14"/>
    </row>
    <row r="106" spans="1:16" ht="15.75" thickBot="1" x14ac:dyDescent="0.3">
      <c r="A106" s="9">
        <v>5</v>
      </c>
      <c r="B106" s="36">
        <v>0.324324324</v>
      </c>
      <c r="C106" s="4">
        <v>2</v>
      </c>
      <c r="D106" s="9">
        <f t="shared" si="21"/>
        <v>0.10518626713805697</v>
      </c>
      <c r="E106" s="9">
        <f t="shared" si="22"/>
        <v>4</v>
      </c>
      <c r="F106" s="9">
        <f t="shared" si="23"/>
        <v>0.64864864799999999</v>
      </c>
      <c r="G106" s="14"/>
      <c r="H106" s="14" t="s">
        <v>45</v>
      </c>
      <c r="I106" s="14">
        <f>B112*B112</f>
        <v>30.398831258033606</v>
      </c>
      <c r="J106" s="14"/>
      <c r="K106" s="14"/>
      <c r="L106" s="14"/>
      <c r="M106" s="15"/>
      <c r="N106" s="15" t="s">
        <v>48</v>
      </c>
      <c r="O106" s="14">
        <f>C112*C112</f>
        <v>256</v>
      </c>
      <c r="P106" s="14"/>
    </row>
    <row r="107" spans="1:16" ht="15.75" thickBot="1" x14ac:dyDescent="0.3">
      <c r="A107" s="9">
        <v>6</v>
      </c>
      <c r="B107" s="36">
        <v>0.97297297299999996</v>
      </c>
      <c r="C107" s="4">
        <v>2</v>
      </c>
      <c r="D107" s="9">
        <f t="shared" si="21"/>
        <v>0.94667640618845861</v>
      </c>
      <c r="E107" s="9">
        <f t="shared" si="22"/>
        <v>4</v>
      </c>
      <c r="F107" s="9">
        <f t="shared" si="23"/>
        <v>1.9459459459999999</v>
      </c>
      <c r="G107" s="66" t="s">
        <v>46</v>
      </c>
      <c r="H107" s="66"/>
      <c r="I107" s="14">
        <f>I105-I106</f>
        <v>12.201607019365948</v>
      </c>
      <c r="J107" s="14"/>
      <c r="K107" s="14"/>
      <c r="L107" s="14"/>
      <c r="M107" s="67" t="s">
        <v>49</v>
      </c>
      <c r="N107" s="67"/>
      <c r="O107" s="14">
        <f>O105-O106</f>
        <v>24</v>
      </c>
      <c r="P107" s="14"/>
    </row>
    <row r="108" spans="1:16" ht="15.75" thickBot="1" x14ac:dyDescent="0.3">
      <c r="A108" s="9">
        <v>7</v>
      </c>
      <c r="B108" s="36">
        <v>0.97297297299999996</v>
      </c>
      <c r="C108" s="4">
        <v>1</v>
      </c>
      <c r="D108" s="9">
        <f t="shared" si="21"/>
        <v>0.94667640618845861</v>
      </c>
      <c r="E108" s="9">
        <f t="shared" si="22"/>
        <v>1</v>
      </c>
      <c r="F108" s="9">
        <f t="shared" si="23"/>
        <v>0.97297297299999996</v>
      </c>
      <c r="G108" s="68" t="s">
        <v>50</v>
      </c>
      <c r="H108" s="68"/>
      <c r="I108" s="14">
        <f>SQRT(I107)</f>
        <v>3.4930798758926125</v>
      </c>
      <c r="J108" s="14"/>
      <c r="K108" s="14"/>
      <c r="L108" s="14"/>
      <c r="M108" s="68" t="s">
        <v>51</v>
      </c>
      <c r="N108" s="68"/>
      <c r="O108" s="14">
        <f>SQRT(O107)</f>
        <v>4.8989794855663558</v>
      </c>
      <c r="P108" s="14"/>
    </row>
    <row r="109" spans="1:16" ht="15.75" thickBot="1" x14ac:dyDescent="0.3">
      <c r="A109" s="9">
        <v>8</v>
      </c>
      <c r="B109" s="36">
        <v>0.594594595</v>
      </c>
      <c r="C109" s="4">
        <v>2</v>
      </c>
      <c r="D109" s="9">
        <f t="shared" si="21"/>
        <v>0.35354273240321404</v>
      </c>
      <c r="E109" s="9">
        <f t="shared" si="22"/>
        <v>4</v>
      </c>
      <c r="F109" s="9">
        <f t="shared" si="23"/>
        <v>1.18918919</v>
      </c>
      <c r="G109" s="14"/>
      <c r="H109" s="68" t="s">
        <v>52</v>
      </c>
      <c r="I109" s="68"/>
      <c r="J109" s="68"/>
      <c r="K109" s="68"/>
      <c r="L109" s="14">
        <f>I108*O108</f>
        <v>17.112526653442579</v>
      </c>
      <c r="M109" s="14"/>
      <c r="N109" s="14"/>
      <c r="O109" s="14"/>
      <c r="P109" s="14"/>
    </row>
    <row r="110" spans="1:16" ht="15.75" thickBot="1" x14ac:dyDescent="0.3">
      <c r="A110" s="9">
        <v>9</v>
      </c>
      <c r="B110" s="36">
        <v>0.43243243199999998</v>
      </c>
      <c r="C110" s="4">
        <v>1</v>
      </c>
      <c r="D110" s="9">
        <f t="shared" si="21"/>
        <v>0.1869978082454346</v>
      </c>
      <c r="E110" s="9">
        <f t="shared" si="22"/>
        <v>1</v>
      </c>
      <c r="F110" s="9">
        <f t="shared" si="23"/>
        <v>0.43243243199999998</v>
      </c>
      <c r="G110" s="14"/>
      <c r="H110" s="14"/>
      <c r="I110" s="14"/>
      <c r="J110" s="14"/>
      <c r="K110" s="14" t="s">
        <v>53</v>
      </c>
      <c r="L110" s="14">
        <f>L104/L109</f>
        <v>-6.9492320572120375E-2</v>
      </c>
      <c r="M110" s="3">
        <f>PEARSON(B102:B111,C102:C111)</f>
        <v>-6.9492320572121138E-2</v>
      </c>
      <c r="N110" s="3">
        <f>CORREL(B102:B111,C102:C111)</f>
        <v>-6.9492320572121138E-2</v>
      </c>
      <c r="O110" s="14"/>
      <c r="P110" s="14"/>
    </row>
    <row r="111" spans="1:16" ht="15.75" thickBot="1" x14ac:dyDescent="0.3">
      <c r="A111" s="9">
        <v>10</v>
      </c>
      <c r="B111" s="36">
        <v>0.29729729700000002</v>
      </c>
      <c r="C111" s="4">
        <v>2</v>
      </c>
      <c r="D111" s="9">
        <f t="shared" si="21"/>
        <v>8.8385682803506213E-2</v>
      </c>
      <c r="E111" s="9">
        <f t="shared" si="22"/>
        <v>4</v>
      </c>
      <c r="F111" s="9">
        <f t="shared" si="23"/>
        <v>0.59459459400000003</v>
      </c>
      <c r="G111" s="14"/>
      <c r="H111" s="14"/>
      <c r="I111" s="14"/>
      <c r="J111" s="14"/>
      <c r="K111" s="14" t="s">
        <v>54</v>
      </c>
      <c r="L111" s="18">
        <f>L110*L110</f>
        <v>4.829182618498345E-3</v>
      </c>
      <c r="M111" s="14"/>
      <c r="N111" s="14"/>
      <c r="O111" s="14"/>
      <c r="P111" s="14"/>
    </row>
    <row r="112" spans="1:16" x14ac:dyDescent="0.25">
      <c r="A112" s="11" t="s">
        <v>29</v>
      </c>
      <c r="B112" s="11">
        <f>SUM(B102:B111)</f>
        <v>5.5135135130000004</v>
      </c>
      <c r="C112" s="11">
        <f>SUM(C102:C111)</f>
        <v>16</v>
      </c>
      <c r="D112" s="11">
        <f>SUM(D102:D111)</f>
        <v>4.2600438277399553</v>
      </c>
      <c r="E112" s="11">
        <f>SUM(E102:E111)</f>
        <v>28</v>
      </c>
      <c r="F112" s="11">
        <f>SUM(F102:F111)</f>
        <v>8.7027027020000016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5" spans="1:16" x14ac:dyDescent="0.25">
      <c r="A115" s="9" t="s">
        <v>0</v>
      </c>
      <c r="B115" s="12" t="s">
        <v>38</v>
      </c>
      <c r="C115" s="9" t="s">
        <v>31</v>
      </c>
      <c r="D115" s="9" t="s">
        <v>26</v>
      </c>
      <c r="E115" s="9" t="s">
        <v>27</v>
      </c>
      <c r="F115" s="9" t="s">
        <v>28</v>
      </c>
    </row>
    <row r="116" spans="1:16" ht="15.75" thickBot="1" x14ac:dyDescent="0.3">
      <c r="A116" s="9">
        <v>1</v>
      </c>
      <c r="B116" s="36">
        <v>0</v>
      </c>
      <c r="C116" s="4">
        <v>2</v>
      </c>
      <c r="D116" s="9">
        <f>B116*B116</f>
        <v>0</v>
      </c>
      <c r="E116" s="9">
        <f>C116*C116</f>
        <v>4</v>
      </c>
      <c r="F116" s="9">
        <f>B116*C116</f>
        <v>0</v>
      </c>
      <c r="G116" s="14"/>
      <c r="H116" s="14"/>
      <c r="I116" s="14"/>
      <c r="J116" s="14"/>
      <c r="K116" s="14" t="s">
        <v>41</v>
      </c>
      <c r="L116" s="14">
        <f>10*F126</f>
        <v>130</v>
      </c>
      <c r="M116" s="14"/>
      <c r="N116" s="14"/>
      <c r="O116" s="14"/>
      <c r="P116" s="14"/>
    </row>
    <row r="117" spans="1:16" ht="15.75" thickBot="1" x14ac:dyDescent="0.3">
      <c r="A117" s="9">
        <v>2</v>
      </c>
      <c r="B117" s="36">
        <v>1</v>
      </c>
      <c r="C117" s="4">
        <v>1</v>
      </c>
      <c r="D117" s="9">
        <f t="shared" ref="D117:D125" si="24">B117*B117</f>
        <v>1</v>
      </c>
      <c r="E117" s="9">
        <f t="shared" ref="E117:E125" si="25">C117*C117</f>
        <v>1</v>
      </c>
      <c r="F117" s="9">
        <f t="shared" ref="F117:F125" si="26">B117*C117</f>
        <v>1</v>
      </c>
      <c r="G117" s="14"/>
      <c r="H117" s="14"/>
      <c r="I117" s="14"/>
      <c r="J117" s="14"/>
      <c r="K117" s="14" t="s">
        <v>42</v>
      </c>
      <c r="L117" s="14">
        <f>B126*C126</f>
        <v>128</v>
      </c>
      <c r="M117" s="14"/>
      <c r="N117" s="14"/>
      <c r="O117" s="14"/>
      <c r="P117" s="14"/>
    </row>
    <row r="118" spans="1:16" ht="15.75" thickBot="1" x14ac:dyDescent="0.3">
      <c r="A118" s="9">
        <v>3</v>
      </c>
      <c r="B118" s="36">
        <v>1</v>
      </c>
      <c r="C118" s="4">
        <v>2</v>
      </c>
      <c r="D118" s="9">
        <f t="shared" si="24"/>
        <v>1</v>
      </c>
      <c r="E118" s="9">
        <f t="shared" si="25"/>
        <v>4</v>
      </c>
      <c r="F118" s="9">
        <f t="shared" si="26"/>
        <v>2</v>
      </c>
      <c r="G118" s="14"/>
      <c r="H118" s="14"/>
      <c r="I118" s="14"/>
      <c r="J118" s="66" t="s">
        <v>43</v>
      </c>
      <c r="K118" s="66"/>
      <c r="L118" s="14">
        <f>L116-L117</f>
        <v>2</v>
      </c>
      <c r="M118" s="14"/>
      <c r="N118" s="14"/>
      <c r="O118" s="14"/>
      <c r="P118" s="14"/>
    </row>
    <row r="119" spans="1:16" ht="15.75" thickBot="1" x14ac:dyDescent="0.3">
      <c r="A119" s="9">
        <v>4</v>
      </c>
      <c r="B119" s="36">
        <v>1</v>
      </c>
      <c r="C119" s="4">
        <v>1</v>
      </c>
      <c r="D119" s="9">
        <f t="shared" si="24"/>
        <v>1</v>
      </c>
      <c r="E119" s="9">
        <f t="shared" si="25"/>
        <v>1</v>
      </c>
      <c r="F119" s="9">
        <f t="shared" si="26"/>
        <v>1</v>
      </c>
      <c r="G119" s="14"/>
      <c r="H119" s="14" t="s">
        <v>44</v>
      </c>
      <c r="I119" s="14">
        <f>10*D126</f>
        <v>80</v>
      </c>
      <c r="J119" s="14"/>
      <c r="K119" s="14"/>
      <c r="L119" s="14"/>
      <c r="M119" s="15"/>
      <c r="N119" s="15" t="s">
        <v>47</v>
      </c>
      <c r="O119" s="14">
        <f>10*E126</f>
        <v>280</v>
      </c>
      <c r="P119" s="14"/>
    </row>
    <row r="120" spans="1:16" ht="15.75" thickBot="1" x14ac:dyDescent="0.3">
      <c r="A120" s="9">
        <v>5</v>
      </c>
      <c r="B120" s="36">
        <v>1</v>
      </c>
      <c r="C120" s="4">
        <v>2</v>
      </c>
      <c r="D120" s="9">
        <f t="shared" si="24"/>
        <v>1</v>
      </c>
      <c r="E120" s="9">
        <f t="shared" si="25"/>
        <v>4</v>
      </c>
      <c r="F120" s="9">
        <f t="shared" si="26"/>
        <v>2</v>
      </c>
      <c r="G120" s="14"/>
      <c r="H120" s="14" t="s">
        <v>45</v>
      </c>
      <c r="I120" s="14">
        <f>B126*B126</f>
        <v>64</v>
      </c>
      <c r="J120" s="14"/>
      <c r="K120" s="14"/>
      <c r="L120" s="14"/>
      <c r="M120" s="15"/>
      <c r="N120" s="15" t="s">
        <v>48</v>
      </c>
      <c r="O120" s="14">
        <f>C126*C126</f>
        <v>256</v>
      </c>
      <c r="P120" s="14"/>
    </row>
    <row r="121" spans="1:16" ht="15.75" thickBot="1" x14ac:dyDescent="0.3">
      <c r="A121" s="9">
        <v>6</v>
      </c>
      <c r="B121" s="36">
        <v>1</v>
      </c>
      <c r="C121" s="4">
        <v>2</v>
      </c>
      <c r="D121" s="9">
        <f t="shared" si="24"/>
        <v>1</v>
      </c>
      <c r="E121" s="9">
        <f t="shared" si="25"/>
        <v>4</v>
      </c>
      <c r="F121" s="9">
        <f t="shared" si="26"/>
        <v>2</v>
      </c>
      <c r="G121" s="66" t="s">
        <v>46</v>
      </c>
      <c r="H121" s="66"/>
      <c r="I121" s="14">
        <f>I119-I120</f>
        <v>16</v>
      </c>
      <c r="J121" s="14"/>
      <c r="K121" s="14"/>
      <c r="L121" s="14"/>
      <c r="M121" s="67" t="s">
        <v>49</v>
      </c>
      <c r="N121" s="67"/>
      <c r="O121" s="14">
        <f>O119-O120</f>
        <v>24</v>
      </c>
      <c r="P121" s="14"/>
    </row>
    <row r="122" spans="1:16" ht="15.75" thickBot="1" x14ac:dyDescent="0.3">
      <c r="A122" s="9">
        <v>7</v>
      </c>
      <c r="B122" s="36">
        <v>1</v>
      </c>
      <c r="C122" s="4">
        <v>1</v>
      </c>
      <c r="D122" s="9">
        <f t="shared" si="24"/>
        <v>1</v>
      </c>
      <c r="E122" s="9">
        <f t="shared" si="25"/>
        <v>1</v>
      </c>
      <c r="F122" s="9">
        <f t="shared" si="26"/>
        <v>1</v>
      </c>
      <c r="G122" s="68" t="s">
        <v>50</v>
      </c>
      <c r="H122" s="68"/>
      <c r="I122" s="14">
        <f>SQRT(I121)</f>
        <v>4</v>
      </c>
      <c r="J122" s="14"/>
      <c r="K122" s="14"/>
      <c r="L122" s="14"/>
      <c r="M122" s="68" t="s">
        <v>51</v>
      </c>
      <c r="N122" s="68"/>
      <c r="O122" s="14">
        <f>SQRT(O121)</f>
        <v>4.8989794855663558</v>
      </c>
      <c r="P122" s="14"/>
    </row>
    <row r="123" spans="1:16" ht="15.75" thickBot="1" x14ac:dyDescent="0.3">
      <c r="A123" s="9">
        <v>8</v>
      </c>
      <c r="B123" s="36">
        <v>1</v>
      </c>
      <c r="C123" s="4">
        <v>2</v>
      </c>
      <c r="D123" s="9">
        <f t="shared" si="24"/>
        <v>1</v>
      </c>
      <c r="E123" s="9">
        <f t="shared" si="25"/>
        <v>4</v>
      </c>
      <c r="F123" s="9">
        <f t="shared" si="26"/>
        <v>2</v>
      </c>
      <c r="G123" s="14"/>
      <c r="H123" s="68" t="s">
        <v>52</v>
      </c>
      <c r="I123" s="68"/>
      <c r="J123" s="68"/>
      <c r="K123" s="68"/>
      <c r="L123" s="14">
        <f>I122*O122</f>
        <v>19.595917942265423</v>
      </c>
      <c r="M123" s="14"/>
      <c r="N123" s="14"/>
      <c r="O123" s="14"/>
      <c r="P123" s="14"/>
    </row>
    <row r="124" spans="1:16" ht="15.75" thickBot="1" x14ac:dyDescent="0.3">
      <c r="A124" s="9">
        <v>9</v>
      </c>
      <c r="B124" s="36">
        <v>0</v>
      </c>
      <c r="C124" s="4">
        <v>1</v>
      </c>
      <c r="D124" s="9">
        <f t="shared" si="24"/>
        <v>0</v>
      </c>
      <c r="E124" s="9">
        <f t="shared" si="25"/>
        <v>1</v>
      </c>
      <c r="F124" s="9">
        <f t="shared" si="26"/>
        <v>0</v>
      </c>
      <c r="G124" s="14"/>
      <c r="H124" s="14"/>
      <c r="I124" s="14"/>
      <c r="J124" s="14"/>
      <c r="K124" s="14" t="s">
        <v>53</v>
      </c>
      <c r="L124" s="14">
        <f>L118/L123</f>
        <v>0.10206207261596577</v>
      </c>
      <c r="M124" s="3">
        <f>PEARSON(B116:B125,C116:C125)</f>
        <v>0.1020620726159657</v>
      </c>
      <c r="N124" s="3">
        <f>CORREL(B116:B125,C116:C125)</f>
        <v>0.1020620726159657</v>
      </c>
      <c r="O124" s="14"/>
      <c r="P124" s="14"/>
    </row>
    <row r="125" spans="1:16" ht="15.75" thickBot="1" x14ac:dyDescent="0.3">
      <c r="A125" s="9">
        <v>10</v>
      </c>
      <c r="B125" s="36">
        <v>1</v>
      </c>
      <c r="C125" s="4">
        <v>2</v>
      </c>
      <c r="D125" s="9">
        <f t="shared" si="24"/>
        <v>1</v>
      </c>
      <c r="E125" s="9">
        <f t="shared" si="25"/>
        <v>4</v>
      </c>
      <c r="F125" s="9">
        <f t="shared" si="26"/>
        <v>2</v>
      </c>
      <c r="G125" s="14"/>
      <c r="H125" s="14"/>
      <c r="I125" s="14"/>
      <c r="J125" s="14"/>
      <c r="K125" s="14" t="s">
        <v>54</v>
      </c>
      <c r="L125" s="18">
        <f>L124*L124</f>
        <v>1.041666666666667E-2</v>
      </c>
      <c r="M125" s="14"/>
      <c r="N125" s="14"/>
      <c r="O125" s="14"/>
      <c r="P125" s="14"/>
    </row>
    <row r="126" spans="1:16" x14ac:dyDescent="0.25">
      <c r="A126" s="11" t="s">
        <v>29</v>
      </c>
      <c r="B126" s="11">
        <f>SUM(B116:B125)</f>
        <v>8</v>
      </c>
      <c r="C126" s="11">
        <f>SUM(C116:C125)</f>
        <v>16</v>
      </c>
      <c r="D126" s="11">
        <f>SUM(D116:D125)</f>
        <v>8</v>
      </c>
      <c r="E126" s="11">
        <f>SUM(E116:E125)</f>
        <v>28</v>
      </c>
      <c r="F126" s="11">
        <f>SUM(F116:F125)</f>
        <v>13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9" spans="1:16" x14ac:dyDescent="0.25">
      <c r="A129" s="23" t="s">
        <v>0</v>
      </c>
      <c r="B129" s="9" t="s">
        <v>39</v>
      </c>
      <c r="C129" s="24" t="s">
        <v>31</v>
      </c>
      <c r="D129" s="9" t="s">
        <v>26</v>
      </c>
      <c r="E129" s="9" t="s">
        <v>27</v>
      </c>
      <c r="F129" s="9" t="s">
        <v>28</v>
      </c>
    </row>
    <row r="130" spans="1:16" ht="15.75" thickBot="1" x14ac:dyDescent="0.3">
      <c r="A130" s="23">
        <v>1</v>
      </c>
      <c r="B130" s="36">
        <v>0</v>
      </c>
      <c r="C130" s="33">
        <v>2</v>
      </c>
      <c r="D130" s="9">
        <f>B130*B130</f>
        <v>0</v>
      </c>
      <c r="E130" s="9">
        <f>C130*C130</f>
        <v>4</v>
      </c>
      <c r="F130" s="9">
        <f>B130*C130</f>
        <v>0</v>
      </c>
      <c r="G130" s="14"/>
      <c r="H130" s="14"/>
      <c r="I130" s="14"/>
      <c r="J130" s="14"/>
      <c r="K130" s="14" t="s">
        <v>41</v>
      </c>
      <c r="L130" s="14">
        <f>10*F140</f>
        <v>26.666666669999998</v>
      </c>
      <c r="M130" s="14"/>
      <c r="N130" s="14"/>
      <c r="O130" s="14"/>
      <c r="P130" s="14"/>
    </row>
    <row r="131" spans="1:16" ht="15.75" thickBot="1" x14ac:dyDescent="0.3">
      <c r="A131" s="23">
        <v>2</v>
      </c>
      <c r="B131" s="36">
        <v>0.66666666699999999</v>
      </c>
      <c r="C131" s="33">
        <v>1</v>
      </c>
      <c r="D131" s="9">
        <f t="shared" ref="D131:D139" si="27">B131*B131</f>
        <v>0.4444444448888889</v>
      </c>
      <c r="E131" s="9">
        <f t="shared" ref="E131:E139" si="28">C131*C131</f>
        <v>1</v>
      </c>
      <c r="F131" s="9">
        <f t="shared" ref="F131:F139" si="29">B131*C131</f>
        <v>0.66666666699999999</v>
      </c>
      <c r="G131" s="14"/>
      <c r="H131" s="14"/>
      <c r="I131" s="14"/>
      <c r="J131" s="14"/>
      <c r="K131" s="14" t="s">
        <v>42</v>
      </c>
      <c r="L131" s="14">
        <f>B140*C140</f>
        <v>42.666666671999998</v>
      </c>
      <c r="M131" s="14"/>
      <c r="N131" s="14"/>
      <c r="O131" s="14"/>
      <c r="P131" s="14"/>
    </row>
    <row r="132" spans="1:16" ht="15.75" thickBot="1" x14ac:dyDescent="0.3">
      <c r="A132" s="23">
        <v>3</v>
      </c>
      <c r="B132" s="36">
        <v>0</v>
      </c>
      <c r="C132" s="33">
        <v>2</v>
      </c>
      <c r="D132" s="9">
        <f t="shared" si="27"/>
        <v>0</v>
      </c>
      <c r="E132" s="9">
        <f t="shared" si="28"/>
        <v>4</v>
      </c>
      <c r="F132" s="9">
        <f t="shared" si="29"/>
        <v>0</v>
      </c>
      <c r="G132" s="14"/>
      <c r="H132" s="14"/>
      <c r="I132" s="14"/>
      <c r="J132" s="66" t="s">
        <v>43</v>
      </c>
      <c r="K132" s="66"/>
      <c r="L132" s="14">
        <f>L130-L131</f>
        <v>-16.000000002</v>
      </c>
      <c r="M132" s="14"/>
      <c r="N132" s="14"/>
      <c r="O132" s="14"/>
      <c r="P132" s="14"/>
    </row>
    <row r="133" spans="1:16" ht="15.75" thickBot="1" x14ac:dyDescent="0.3">
      <c r="A133" s="23">
        <v>4</v>
      </c>
      <c r="B133" s="36">
        <v>1</v>
      </c>
      <c r="C133" s="33">
        <v>1</v>
      </c>
      <c r="D133" s="9">
        <f t="shared" si="27"/>
        <v>1</v>
      </c>
      <c r="E133" s="9">
        <f t="shared" si="28"/>
        <v>1</v>
      </c>
      <c r="F133" s="9">
        <f t="shared" si="29"/>
        <v>1</v>
      </c>
      <c r="G133" s="14"/>
      <c r="H133" s="14" t="s">
        <v>44</v>
      </c>
      <c r="I133" s="14">
        <f>10*D140</f>
        <v>24.444444448888891</v>
      </c>
      <c r="J133" s="14"/>
      <c r="K133" s="14"/>
      <c r="L133" s="14"/>
      <c r="M133" s="15"/>
      <c r="N133" s="15" t="s">
        <v>47</v>
      </c>
      <c r="O133" s="14">
        <f>10*E140</f>
        <v>280</v>
      </c>
      <c r="P133" s="14"/>
    </row>
    <row r="134" spans="1:16" ht="15.75" thickBot="1" x14ac:dyDescent="0.3">
      <c r="A134" s="23">
        <v>5</v>
      </c>
      <c r="B134" s="36">
        <v>0</v>
      </c>
      <c r="C134" s="33">
        <v>2</v>
      </c>
      <c r="D134" s="9">
        <f t="shared" si="27"/>
        <v>0</v>
      </c>
      <c r="E134" s="9">
        <f t="shared" si="28"/>
        <v>4</v>
      </c>
      <c r="F134" s="9">
        <f t="shared" si="29"/>
        <v>0</v>
      </c>
      <c r="G134" s="14"/>
      <c r="H134" s="14" t="s">
        <v>45</v>
      </c>
      <c r="I134" s="14">
        <f>B140*B140</f>
        <v>7.1111111128888886</v>
      </c>
      <c r="J134" s="14"/>
      <c r="K134" s="14"/>
      <c r="L134" s="14"/>
      <c r="M134" s="15"/>
      <c r="N134" s="15" t="s">
        <v>48</v>
      </c>
      <c r="O134" s="14">
        <f>C140*C140</f>
        <v>256</v>
      </c>
      <c r="P134" s="14"/>
    </row>
    <row r="135" spans="1:16" ht="15.75" thickBot="1" x14ac:dyDescent="0.3">
      <c r="A135" s="23">
        <v>6</v>
      </c>
      <c r="B135" s="36">
        <v>0</v>
      </c>
      <c r="C135" s="33">
        <v>2</v>
      </c>
      <c r="D135" s="9">
        <f t="shared" si="27"/>
        <v>0</v>
      </c>
      <c r="E135" s="9">
        <f t="shared" si="28"/>
        <v>4</v>
      </c>
      <c r="F135" s="9">
        <f t="shared" si="29"/>
        <v>0</v>
      </c>
      <c r="G135" s="66" t="s">
        <v>46</v>
      </c>
      <c r="H135" s="66"/>
      <c r="I135" s="14">
        <f>I133-I134</f>
        <v>17.333333336000003</v>
      </c>
      <c r="J135" s="14"/>
      <c r="K135" s="14"/>
      <c r="L135" s="14"/>
      <c r="M135" s="67" t="s">
        <v>49</v>
      </c>
      <c r="N135" s="67"/>
      <c r="O135" s="14">
        <f>O133-O134</f>
        <v>24</v>
      </c>
      <c r="P135" s="14"/>
    </row>
    <row r="136" spans="1:16" ht="15.75" thickBot="1" x14ac:dyDescent="0.3">
      <c r="A136" s="23">
        <v>7</v>
      </c>
      <c r="B136" s="36">
        <v>0</v>
      </c>
      <c r="C136" s="33">
        <v>1</v>
      </c>
      <c r="D136" s="9">
        <f t="shared" si="27"/>
        <v>0</v>
      </c>
      <c r="E136" s="9">
        <f t="shared" si="28"/>
        <v>1</v>
      </c>
      <c r="F136" s="9">
        <f t="shared" si="29"/>
        <v>0</v>
      </c>
      <c r="G136" s="68" t="s">
        <v>50</v>
      </c>
      <c r="H136" s="68"/>
      <c r="I136" s="14">
        <f>SQRT(I135)</f>
        <v>4.163331999252522</v>
      </c>
      <c r="J136" s="14"/>
      <c r="K136" s="14"/>
      <c r="L136" s="14"/>
      <c r="M136" s="68" t="s">
        <v>51</v>
      </c>
      <c r="N136" s="68"/>
      <c r="O136" s="14">
        <f>SQRT(O135)</f>
        <v>4.8989794855663558</v>
      </c>
      <c r="P136" s="14"/>
    </row>
    <row r="137" spans="1:16" ht="15.75" thickBot="1" x14ac:dyDescent="0.3">
      <c r="A137" s="23">
        <v>8</v>
      </c>
      <c r="B137" s="36">
        <v>0</v>
      </c>
      <c r="C137" s="33">
        <v>2</v>
      </c>
      <c r="D137" s="9">
        <f t="shared" si="27"/>
        <v>0</v>
      </c>
      <c r="E137" s="9">
        <f t="shared" si="28"/>
        <v>4</v>
      </c>
      <c r="F137" s="9">
        <f t="shared" si="29"/>
        <v>0</v>
      </c>
      <c r="G137" s="14"/>
      <c r="H137" s="68" t="s">
        <v>52</v>
      </c>
      <c r="I137" s="68"/>
      <c r="J137" s="68"/>
      <c r="K137" s="68"/>
      <c r="L137" s="14">
        <f>I136*O136</f>
        <v>20.396078055940066</v>
      </c>
      <c r="M137" s="14"/>
      <c r="N137" s="14"/>
      <c r="O137" s="14"/>
      <c r="P137" s="14"/>
    </row>
    <row r="138" spans="1:16" ht="15.75" thickBot="1" x14ac:dyDescent="0.3">
      <c r="A138" s="23">
        <v>9</v>
      </c>
      <c r="B138" s="36">
        <v>1</v>
      </c>
      <c r="C138" s="33">
        <v>1</v>
      </c>
      <c r="D138" s="9">
        <f t="shared" si="27"/>
        <v>1</v>
      </c>
      <c r="E138" s="9">
        <f t="shared" si="28"/>
        <v>1</v>
      </c>
      <c r="F138" s="9">
        <f t="shared" si="29"/>
        <v>1</v>
      </c>
      <c r="G138" s="14"/>
      <c r="H138" s="14"/>
      <c r="I138" s="14"/>
      <c r="J138" s="14"/>
      <c r="K138" s="14" t="s">
        <v>53</v>
      </c>
      <c r="L138" s="14">
        <f>L132/L137</f>
        <v>-0.7844645405904509</v>
      </c>
      <c r="M138" s="3">
        <f>PEARSON(B130:B139,C130:C139)</f>
        <v>-0.78446454059045068</v>
      </c>
      <c r="N138" s="3">
        <f>CORREL(B130:B139,C130:C139)</f>
        <v>-0.78446454059045068</v>
      </c>
      <c r="O138" s="14"/>
      <c r="P138" s="14"/>
    </row>
    <row r="139" spans="1:16" ht="15.75" thickBot="1" x14ac:dyDescent="0.3">
      <c r="A139" s="23">
        <v>10</v>
      </c>
      <c r="B139" s="36">
        <v>0</v>
      </c>
      <c r="C139" s="33">
        <v>2</v>
      </c>
      <c r="D139" s="9">
        <f t="shared" si="27"/>
        <v>0</v>
      </c>
      <c r="E139" s="9">
        <f t="shared" si="28"/>
        <v>4</v>
      </c>
      <c r="F139" s="9">
        <f t="shared" si="29"/>
        <v>0</v>
      </c>
      <c r="G139" s="14"/>
      <c r="H139" s="14"/>
      <c r="I139" s="14"/>
      <c r="J139" s="14"/>
      <c r="K139" s="14" t="s">
        <v>54</v>
      </c>
      <c r="L139" s="18">
        <f>L138*L138</f>
        <v>0.6153846154437872</v>
      </c>
      <c r="M139" s="14"/>
      <c r="N139" s="14"/>
      <c r="O139" s="14"/>
      <c r="P139" s="14"/>
    </row>
    <row r="140" spans="1:16" x14ac:dyDescent="0.25">
      <c r="A140" s="11" t="s">
        <v>29</v>
      </c>
      <c r="B140" s="35">
        <f>SUM(B130:B139)</f>
        <v>2.6666666669999999</v>
      </c>
      <c r="C140" s="11">
        <f>SUM(C130:C139)</f>
        <v>16</v>
      </c>
      <c r="D140" s="11">
        <f>SUM(D130:D139)</f>
        <v>2.4444444448888891</v>
      </c>
      <c r="E140" s="11">
        <f>SUM(E130:E139)</f>
        <v>28</v>
      </c>
      <c r="F140" s="11">
        <f>SUM(F130:F139)</f>
        <v>2.6666666669999999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3" spans="1:16" x14ac:dyDescent="0.25">
      <c r="A143" s="9" t="s">
        <v>0</v>
      </c>
      <c r="B143" s="12" t="s">
        <v>40</v>
      </c>
      <c r="C143" s="9" t="s">
        <v>31</v>
      </c>
      <c r="D143" s="9" t="s">
        <v>26</v>
      </c>
      <c r="E143" s="9" t="s">
        <v>27</v>
      </c>
      <c r="F143" s="9" t="s">
        <v>28</v>
      </c>
    </row>
    <row r="144" spans="1:16" ht="15.75" thickBot="1" x14ac:dyDescent="0.3">
      <c r="A144" s="9">
        <v>1</v>
      </c>
      <c r="B144" s="36">
        <v>0</v>
      </c>
      <c r="C144" s="4">
        <v>2</v>
      </c>
      <c r="D144" s="9">
        <f>B144*B144</f>
        <v>0</v>
      </c>
      <c r="E144" s="9">
        <f>C144*C144</f>
        <v>4</v>
      </c>
      <c r="F144" s="9">
        <f>B144*C144</f>
        <v>0</v>
      </c>
      <c r="G144" s="14"/>
      <c r="H144" s="14"/>
      <c r="I144" s="14"/>
      <c r="J144" s="14"/>
      <c r="K144" s="14" t="s">
        <v>41</v>
      </c>
      <c r="L144" s="14">
        <f>10*F154</f>
        <v>50</v>
      </c>
      <c r="M144" s="14"/>
      <c r="N144" s="14"/>
      <c r="O144" s="14"/>
      <c r="P144" s="14"/>
    </row>
    <row r="145" spans="1:16" ht="15.75" thickBot="1" x14ac:dyDescent="0.3">
      <c r="A145" s="9">
        <v>2</v>
      </c>
      <c r="B145" s="36">
        <v>1</v>
      </c>
      <c r="C145" s="4">
        <v>1</v>
      </c>
      <c r="D145" s="9">
        <f t="shared" ref="D145:D153" si="30">B145*B145</f>
        <v>1</v>
      </c>
      <c r="E145" s="9">
        <f t="shared" ref="E145:E153" si="31">C145*C145</f>
        <v>1</v>
      </c>
      <c r="F145" s="9">
        <f t="shared" ref="F145:F153" si="32">B145*C145</f>
        <v>1</v>
      </c>
      <c r="G145" s="14"/>
      <c r="H145" s="14"/>
      <c r="I145" s="14"/>
      <c r="J145" s="14"/>
      <c r="K145" s="14" t="s">
        <v>42</v>
      </c>
      <c r="L145" s="14">
        <f>B154*C154</f>
        <v>48</v>
      </c>
      <c r="M145" s="14"/>
      <c r="N145" s="14"/>
      <c r="O145" s="14"/>
      <c r="P145" s="14"/>
    </row>
    <row r="146" spans="1:16" ht="15.75" thickBot="1" x14ac:dyDescent="0.3">
      <c r="A146" s="9">
        <v>3</v>
      </c>
      <c r="B146" s="36">
        <v>1</v>
      </c>
      <c r="C146" s="4">
        <v>2</v>
      </c>
      <c r="D146" s="9">
        <f t="shared" si="30"/>
        <v>1</v>
      </c>
      <c r="E146" s="9">
        <f t="shared" si="31"/>
        <v>4</v>
      </c>
      <c r="F146" s="9">
        <f t="shared" si="32"/>
        <v>2</v>
      </c>
      <c r="G146" s="14"/>
      <c r="H146" s="14"/>
      <c r="I146" s="14"/>
      <c r="J146" s="66" t="s">
        <v>43</v>
      </c>
      <c r="K146" s="66"/>
      <c r="L146" s="14">
        <f>L144-L145</f>
        <v>2</v>
      </c>
      <c r="M146" s="14"/>
      <c r="N146" s="14"/>
      <c r="O146" s="14"/>
      <c r="P146" s="14"/>
    </row>
    <row r="147" spans="1:16" ht="15.75" thickBot="1" x14ac:dyDescent="0.3">
      <c r="A147" s="9">
        <v>4</v>
      </c>
      <c r="B147" s="36">
        <v>0</v>
      </c>
      <c r="C147" s="4">
        <v>1</v>
      </c>
      <c r="D147" s="9">
        <f t="shared" si="30"/>
        <v>0</v>
      </c>
      <c r="E147" s="9">
        <f t="shared" si="31"/>
        <v>1</v>
      </c>
      <c r="F147" s="9">
        <f t="shared" si="32"/>
        <v>0</v>
      </c>
      <c r="G147" s="14"/>
      <c r="H147" s="14" t="s">
        <v>44</v>
      </c>
      <c r="I147" s="14">
        <f>10*D154</f>
        <v>30</v>
      </c>
      <c r="J147" s="14"/>
      <c r="K147" s="14"/>
      <c r="L147" s="14"/>
      <c r="M147" s="15"/>
      <c r="N147" s="15" t="s">
        <v>47</v>
      </c>
      <c r="O147" s="14">
        <f>10*E154</f>
        <v>280</v>
      </c>
      <c r="P147" s="14"/>
    </row>
    <row r="148" spans="1:16" ht="15.75" thickBot="1" x14ac:dyDescent="0.3">
      <c r="A148" s="9">
        <v>5</v>
      </c>
      <c r="B148" s="36">
        <v>0</v>
      </c>
      <c r="C148" s="4">
        <v>2</v>
      </c>
      <c r="D148" s="9">
        <f t="shared" si="30"/>
        <v>0</v>
      </c>
      <c r="E148" s="9">
        <f t="shared" si="31"/>
        <v>4</v>
      </c>
      <c r="F148" s="9">
        <f t="shared" si="32"/>
        <v>0</v>
      </c>
      <c r="G148" s="14"/>
      <c r="H148" s="14" t="s">
        <v>45</v>
      </c>
      <c r="I148" s="14">
        <f>B154*B154</f>
        <v>9</v>
      </c>
      <c r="J148" s="14"/>
      <c r="K148" s="14"/>
      <c r="L148" s="14"/>
      <c r="M148" s="15"/>
      <c r="N148" s="15" t="s">
        <v>48</v>
      </c>
      <c r="O148" s="14">
        <f>C154*C154</f>
        <v>256</v>
      </c>
      <c r="P148" s="14"/>
    </row>
    <row r="149" spans="1:16" ht="15.75" thickBot="1" x14ac:dyDescent="0.3">
      <c r="A149" s="9">
        <v>6</v>
      </c>
      <c r="B149" s="36">
        <v>0</v>
      </c>
      <c r="C149" s="4">
        <v>2</v>
      </c>
      <c r="D149" s="9">
        <f t="shared" si="30"/>
        <v>0</v>
      </c>
      <c r="E149" s="9">
        <f t="shared" si="31"/>
        <v>4</v>
      </c>
      <c r="F149" s="9">
        <f t="shared" si="32"/>
        <v>0</v>
      </c>
      <c r="G149" s="66" t="s">
        <v>46</v>
      </c>
      <c r="H149" s="66"/>
      <c r="I149" s="14">
        <f>I147-I148</f>
        <v>21</v>
      </c>
      <c r="J149" s="14"/>
      <c r="K149" s="14"/>
      <c r="L149" s="14"/>
      <c r="M149" s="67" t="s">
        <v>49</v>
      </c>
      <c r="N149" s="67"/>
      <c r="O149" s="14">
        <f>O147-O148</f>
        <v>24</v>
      </c>
      <c r="P149" s="14"/>
    </row>
    <row r="150" spans="1:16" ht="15.75" thickBot="1" x14ac:dyDescent="0.3">
      <c r="A150" s="9">
        <v>7</v>
      </c>
      <c r="B150" s="36">
        <v>0</v>
      </c>
      <c r="C150" s="4">
        <v>1</v>
      </c>
      <c r="D150" s="9">
        <f t="shared" si="30"/>
        <v>0</v>
      </c>
      <c r="E150" s="9">
        <f t="shared" si="31"/>
        <v>1</v>
      </c>
      <c r="F150" s="9">
        <f t="shared" si="32"/>
        <v>0</v>
      </c>
      <c r="G150" s="68" t="s">
        <v>50</v>
      </c>
      <c r="H150" s="68"/>
      <c r="I150" s="14">
        <f>SQRT(I149)</f>
        <v>4.5825756949558398</v>
      </c>
      <c r="J150" s="14"/>
      <c r="K150" s="14"/>
      <c r="L150" s="14"/>
      <c r="M150" s="68" t="s">
        <v>51</v>
      </c>
      <c r="N150" s="68"/>
      <c r="O150" s="14">
        <f>SQRT(O149)</f>
        <v>4.8989794855663558</v>
      </c>
      <c r="P150" s="14"/>
    </row>
    <row r="151" spans="1:16" ht="15.75" thickBot="1" x14ac:dyDescent="0.3">
      <c r="A151" s="9">
        <v>8</v>
      </c>
      <c r="B151" s="36">
        <v>0</v>
      </c>
      <c r="C151" s="4">
        <v>2</v>
      </c>
      <c r="D151" s="9">
        <f t="shared" si="30"/>
        <v>0</v>
      </c>
      <c r="E151" s="9">
        <f t="shared" si="31"/>
        <v>4</v>
      </c>
      <c r="F151" s="9">
        <f t="shared" si="32"/>
        <v>0</v>
      </c>
      <c r="G151" s="14"/>
      <c r="H151" s="68" t="s">
        <v>52</v>
      </c>
      <c r="I151" s="68"/>
      <c r="J151" s="68"/>
      <c r="K151" s="68"/>
      <c r="L151" s="14">
        <f>I150*O150</f>
        <v>22.449944320643645</v>
      </c>
      <c r="M151" s="14"/>
      <c r="N151" s="14"/>
      <c r="O151" s="14"/>
      <c r="P151" s="14"/>
    </row>
    <row r="152" spans="1:16" ht="15.75" thickBot="1" x14ac:dyDescent="0.3">
      <c r="A152" s="9">
        <v>9</v>
      </c>
      <c r="B152" s="36">
        <v>0</v>
      </c>
      <c r="C152" s="4">
        <v>1</v>
      </c>
      <c r="D152" s="9">
        <f t="shared" si="30"/>
        <v>0</v>
      </c>
      <c r="E152" s="9">
        <f t="shared" si="31"/>
        <v>1</v>
      </c>
      <c r="F152" s="9">
        <f t="shared" si="32"/>
        <v>0</v>
      </c>
      <c r="G152" s="14"/>
      <c r="H152" s="14"/>
      <c r="I152" s="14"/>
      <c r="J152" s="14"/>
      <c r="K152" s="14" t="s">
        <v>53</v>
      </c>
      <c r="L152" s="14">
        <f>L146/L151</f>
        <v>8.9087080637474808E-2</v>
      </c>
      <c r="M152" s="3">
        <f>PEARSON(B144:B153,C144:C153)</f>
        <v>8.9087080637474753E-2</v>
      </c>
      <c r="N152" s="3">
        <f>CORREL(B144:B153,C144:C153)</f>
        <v>8.9087080637474753E-2</v>
      </c>
      <c r="O152" s="14"/>
      <c r="P152" s="14"/>
    </row>
    <row r="153" spans="1:16" ht="15.75" thickBot="1" x14ac:dyDescent="0.3">
      <c r="A153" s="9">
        <v>10</v>
      </c>
      <c r="B153" s="36">
        <v>1</v>
      </c>
      <c r="C153" s="4">
        <v>2</v>
      </c>
      <c r="D153" s="9">
        <f t="shared" si="30"/>
        <v>1</v>
      </c>
      <c r="E153" s="9">
        <f t="shared" si="31"/>
        <v>4</v>
      </c>
      <c r="F153" s="9">
        <f t="shared" si="32"/>
        <v>2</v>
      </c>
      <c r="G153" s="14"/>
      <c r="H153" s="14"/>
      <c r="I153" s="14"/>
      <c r="J153" s="14"/>
      <c r="K153" s="14" t="s">
        <v>54</v>
      </c>
      <c r="L153" s="18">
        <f>L152*L152</f>
        <v>7.9365079365079395E-3</v>
      </c>
      <c r="M153" s="14"/>
      <c r="N153" s="14"/>
      <c r="O153" s="14"/>
      <c r="P153" s="14"/>
    </row>
    <row r="154" spans="1:16" x14ac:dyDescent="0.25">
      <c r="A154" s="11" t="s">
        <v>29</v>
      </c>
      <c r="B154" s="11">
        <f>SUM(B144:B153)</f>
        <v>3</v>
      </c>
      <c r="C154" s="11">
        <f>SUM(C144:C153)</f>
        <v>16</v>
      </c>
      <c r="D154" s="11">
        <f>SUM(D144:D153)</f>
        <v>3</v>
      </c>
      <c r="E154" s="11">
        <f>SUM(E144:E153)</f>
        <v>28</v>
      </c>
      <c r="F154" s="11">
        <f>SUM(F144:F153)</f>
        <v>5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</sheetData>
  <mergeCells count="67">
    <mergeCell ref="A1:R2"/>
    <mergeCell ref="H151:K151"/>
    <mergeCell ref="H137:K137"/>
    <mergeCell ref="J146:K146"/>
    <mergeCell ref="G149:H149"/>
    <mergeCell ref="M149:N149"/>
    <mergeCell ref="G150:H150"/>
    <mergeCell ref="M150:N150"/>
    <mergeCell ref="H123:K123"/>
    <mergeCell ref="J132:K132"/>
    <mergeCell ref="G135:H135"/>
    <mergeCell ref="M135:N135"/>
    <mergeCell ref="G136:H136"/>
    <mergeCell ref="M136:N136"/>
    <mergeCell ref="H109:K109"/>
    <mergeCell ref="J118:K118"/>
    <mergeCell ref="G121:H121"/>
    <mergeCell ref="M121:N121"/>
    <mergeCell ref="G122:H122"/>
    <mergeCell ref="M122:N122"/>
    <mergeCell ref="H95:K95"/>
    <mergeCell ref="J104:K104"/>
    <mergeCell ref="G107:H107"/>
    <mergeCell ref="M107:N107"/>
    <mergeCell ref="G108:H108"/>
    <mergeCell ref="M108:N108"/>
    <mergeCell ref="H81:K81"/>
    <mergeCell ref="J90:K90"/>
    <mergeCell ref="G93:H93"/>
    <mergeCell ref="M93:N93"/>
    <mergeCell ref="G94:H94"/>
    <mergeCell ref="M94:N94"/>
    <mergeCell ref="H67:K67"/>
    <mergeCell ref="J76:K76"/>
    <mergeCell ref="G79:H79"/>
    <mergeCell ref="M79:N79"/>
    <mergeCell ref="G80:H80"/>
    <mergeCell ref="M80:N80"/>
    <mergeCell ref="H53:K53"/>
    <mergeCell ref="J62:K62"/>
    <mergeCell ref="G65:H65"/>
    <mergeCell ref="M65:N65"/>
    <mergeCell ref="G66:H66"/>
    <mergeCell ref="M66:N66"/>
    <mergeCell ref="H39:K39"/>
    <mergeCell ref="J48:K48"/>
    <mergeCell ref="G51:H51"/>
    <mergeCell ref="M51:N51"/>
    <mergeCell ref="G52:H52"/>
    <mergeCell ref="M52:N52"/>
    <mergeCell ref="H25:K25"/>
    <mergeCell ref="J34:K34"/>
    <mergeCell ref="G37:H37"/>
    <mergeCell ref="M37:N37"/>
    <mergeCell ref="G38:H38"/>
    <mergeCell ref="M38:N38"/>
    <mergeCell ref="G24:H24"/>
    <mergeCell ref="M24:N24"/>
    <mergeCell ref="J11:K11"/>
    <mergeCell ref="H12:K12"/>
    <mergeCell ref="J20:K20"/>
    <mergeCell ref="G23:H23"/>
    <mergeCell ref="J6:K6"/>
    <mergeCell ref="I9:J9"/>
    <mergeCell ref="L9:M9"/>
    <mergeCell ref="J10:K10"/>
    <mergeCell ref="M23:N2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zoomScale="80" zoomScaleNormal="80" workbookViewId="0">
      <selection activeCell="J11" sqref="J11"/>
    </sheetView>
  </sheetViews>
  <sheetFormatPr defaultRowHeight="15" x14ac:dyDescent="0.25"/>
  <cols>
    <col min="1" max="1" width="14.140625" customWidth="1"/>
    <col min="4" max="4" width="11.85546875" customWidth="1"/>
    <col min="10" max="10" width="11" customWidth="1"/>
  </cols>
  <sheetData>
    <row r="1" spans="1:10" x14ac:dyDescent="0.25">
      <c r="A1" s="70" t="s">
        <v>90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</row>
    <row r="4" spans="1:10" x14ac:dyDescent="0.25">
      <c r="A4" s="76" t="s">
        <v>83</v>
      </c>
      <c r="B4" s="76" t="s">
        <v>84</v>
      </c>
      <c r="C4" s="77" t="s">
        <v>16</v>
      </c>
      <c r="D4" s="76" t="s">
        <v>85</v>
      </c>
    </row>
    <row r="5" spans="1:10" x14ac:dyDescent="0.25">
      <c r="A5" s="76"/>
      <c r="B5" s="76"/>
      <c r="C5" s="77"/>
      <c r="D5" s="76"/>
    </row>
    <row r="6" spans="1:10" x14ac:dyDescent="0.25">
      <c r="A6" s="21" t="s">
        <v>55</v>
      </c>
      <c r="B6" s="21">
        <v>4</v>
      </c>
      <c r="C6" s="21">
        <v>10</v>
      </c>
      <c r="D6" s="21">
        <f>B6/C6</f>
        <v>0.4</v>
      </c>
    </row>
    <row r="7" spans="1:10" x14ac:dyDescent="0.25">
      <c r="A7" s="21" t="s">
        <v>56</v>
      </c>
      <c r="B7" s="21">
        <v>6</v>
      </c>
      <c r="C7" s="21">
        <v>10</v>
      </c>
      <c r="D7" s="21">
        <f>B7/C7</f>
        <v>0.6</v>
      </c>
    </row>
    <row r="9" spans="1:10" x14ac:dyDescent="0.25">
      <c r="A9" t="s">
        <v>55</v>
      </c>
      <c r="F9" t="s">
        <v>56</v>
      </c>
    </row>
    <row r="10" spans="1:10" x14ac:dyDescent="0.25">
      <c r="A10" s="72" t="s">
        <v>89</v>
      </c>
      <c r="B10" s="72"/>
      <c r="C10" s="9" t="s">
        <v>87</v>
      </c>
      <c r="D10" s="9" t="s">
        <v>86</v>
      </c>
      <c r="F10" s="73" t="s">
        <v>88</v>
      </c>
      <c r="G10" s="74"/>
      <c r="H10" s="75"/>
      <c r="I10" s="9" t="s">
        <v>87</v>
      </c>
      <c r="J10" s="10" t="s">
        <v>86</v>
      </c>
    </row>
    <row r="11" spans="1:10" x14ac:dyDescent="0.25">
      <c r="A11" s="71" t="s">
        <v>57</v>
      </c>
      <c r="B11" s="71"/>
      <c r="C11" s="9">
        <v>0</v>
      </c>
      <c r="D11" s="10">
        <f>(C11+1)/4</f>
        <v>0.25</v>
      </c>
      <c r="F11" s="71" t="s">
        <v>58</v>
      </c>
      <c r="G11" s="71"/>
      <c r="H11" s="71"/>
      <c r="I11" s="9">
        <v>1</v>
      </c>
      <c r="J11" s="10">
        <f>(I11+1)/6</f>
        <v>0.33333333333333331</v>
      </c>
    </row>
    <row r="12" spans="1:10" x14ac:dyDescent="0.25">
      <c r="A12" s="71" t="s">
        <v>59</v>
      </c>
      <c r="B12" s="71"/>
      <c r="C12" s="9">
        <v>2</v>
      </c>
      <c r="D12" s="10">
        <f>(C12+1)/4</f>
        <v>0.75</v>
      </c>
      <c r="F12" s="71" t="s">
        <v>60</v>
      </c>
      <c r="G12" s="71"/>
      <c r="H12" s="71"/>
      <c r="I12" s="9">
        <v>2</v>
      </c>
      <c r="J12" s="10">
        <f t="shared" ref="J12:J20" si="0">(I12+1)/6</f>
        <v>0.5</v>
      </c>
    </row>
    <row r="13" spans="1:10" x14ac:dyDescent="0.25">
      <c r="A13" s="71" t="s">
        <v>61</v>
      </c>
      <c r="B13" s="71"/>
      <c r="C13" s="9">
        <v>1</v>
      </c>
      <c r="D13" s="10">
        <f t="shared" ref="D13:D20" si="1">(C13+1)/4</f>
        <v>0.5</v>
      </c>
      <c r="F13" s="71" t="s">
        <v>62</v>
      </c>
      <c r="G13" s="71"/>
      <c r="H13" s="71"/>
      <c r="I13" s="9">
        <v>1</v>
      </c>
      <c r="J13" s="10">
        <f t="shared" si="0"/>
        <v>0.33333333333333331</v>
      </c>
    </row>
    <row r="14" spans="1:10" x14ac:dyDescent="0.25">
      <c r="A14" s="71" t="s">
        <v>92</v>
      </c>
      <c r="B14" s="71"/>
      <c r="C14" s="9">
        <v>1</v>
      </c>
      <c r="D14" s="10">
        <f t="shared" si="1"/>
        <v>0.5</v>
      </c>
      <c r="F14" s="71" t="s">
        <v>93</v>
      </c>
      <c r="G14" s="71"/>
      <c r="H14" s="71"/>
      <c r="I14" s="9">
        <v>1</v>
      </c>
      <c r="J14" s="10">
        <f t="shared" si="0"/>
        <v>0.33333333333333331</v>
      </c>
    </row>
    <row r="15" spans="1:10" x14ac:dyDescent="0.25">
      <c r="A15" s="71" t="s">
        <v>65</v>
      </c>
      <c r="B15" s="71"/>
      <c r="C15" s="9">
        <v>0</v>
      </c>
      <c r="D15" s="10">
        <f t="shared" si="1"/>
        <v>0.25</v>
      </c>
      <c r="F15" s="71" t="s">
        <v>66</v>
      </c>
      <c r="G15" s="71"/>
      <c r="H15" s="71"/>
      <c r="I15" s="9">
        <v>1</v>
      </c>
      <c r="J15" s="10">
        <f t="shared" si="0"/>
        <v>0.33333333333333331</v>
      </c>
    </row>
    <row r="16" spans="1:10" x14ac:dyDescent="0.25">
      <c r="A16" s="71" t="s">
        <v>94</v>
      </c>
      <c r="B16" s="71"/>
      <c r="C16" s="9">
        <v>2</v>
      </c>
      <c r="D16" s="10">
        <f>(C16+1)/4</f>
        <v>0.75</v>
      </c>
      <c r="F16" s="71" t="s">
        <v>95</v>
      </c>
      <c r="G16" s="71"/>
      <c r="H16" s="71"/>
      <c r="I16" s="9">
        <v>1</v>
      </c>
      <c r="J16" s="10">
        <f t="shared" si="0"/>
        <v>0.33333333333333331</v>
      </c>
    </row>
    <row r="17" spans="1:10" x14ac:dyDescent="0.25">
      <c r="A17" s="71" t="s">
        <v>69</v>
      </c>
      <c r="B17" s="71"/>
      <c r="C17" s="9">
        <v>0</v>
      </c>
      <c r="D17" s="10">
        <f t="shared" si="1"/>
        <v>0.25</v>
      </c>
      <c r="F17" s="71" t="s">
        <v>70</v>
      </c>
      <c r="G17" s="71"/>
      <c r="H17" s="71"/>
      <c r="I17" s="9">
        <v>1</v>
      </c>
      <c r="J17" s="10">
        <f t="shared" si="0"/>
        <v>0.33333333333333331</v>
      </c>
    </row>
    <row r="18" spans="1:10" x14ac:dyDescent="0.25">
      <c r="A18" s="71" t="s">
        <v>96</v>
      </c>
      <c r="B18" s="71"/>
      <c r="C18" s="9">
        <v>1</v>
      </c>
      <c r="D18" s="10">
        <f t="shared" si="1"/>
        <v>0.5</v>
      </c>
      <c r="F18" s="71" t="s">
        <v>97</v>
      </c>
      <c r="G18" s="71"/>
      <c r="H18" s="71"/>
      <c r="I18" s="9">
        <v>1</v>
      </c>
      <c r="J18" s="10">
        <f t="shared" si="0"/>
        <v>0.33333333333333331</v>
      </c>
    </row>
    <row r="19" spans="1:10" x14ac:dyDescent="0.25">
      <c r="A19" s="71" t="s">
        <v>98</v>
      </c>
      <c r="B19" s="71"/>
      <c r="C19" s="9">
        <v>0</v>
      </c>
      <c r="D19" s="10">
        <f t="shared" si="1"/>
        <v>0.25</v>
      </c>
      <c r="F19" s="71" t="s">
        <v>99</v>
      </c>
      <c r="G19" s="71"/>
      <c r="H19" s="71"/>
      <c r="I19" s="9">
        <v>1</v>
      </c>
      <c r="J19" s="10">
        <f t="shared" si="0"/>
        <v>0.33333333333333331</v>
      </c>
    </row>
    <row r="20" spans="1:10" x14ac:dyDescent="0.25">
      <c r="A20" s="71" t="s">
        <v>75</v>
      </c>
      <c r="B20" s="71"/>
      <c r="C20" s="9">
        <v>3</v>
      </c>
      <c r="D20" s="10">
        <f t="shared" si="1"/>
        <v>1</v>
      </c>
      <c r="F20" s="71" t="s">
        <v>76</v>
      </c>
      <c r="G20" s="71"/>
      <c r="H20" s="71"/>
      <c r="I20" s="9">
        <v>4</v>
      </c>
      <c r="J20" s="10">
        <f t="shared" si="0"/>
        <v>0.83333333333333337</v>
      </c>
    </row>
  </sheetData>
  <mergeCells count="27">
    <mergeCell ref="A12:B12"/>
    <mergeCell ref="A4:A5"/>
    <mergeCell ref="B4:B5"/>
    <mergeCell ref="C4:C5"/>
    <mergeCell ref="D4:D5"/>
    <mergeCell ref="A11:B11"/>
    <mergeCell ref="A13:B13"/>
    <mergeCell ref="A14:B14"/>
    <mergeCell ref="A15:B15"/>
    <mergeCell ref="A16:B16"/>
    <mergeCell ref="A17:B17"/>
    <mergeCell ref="A1:J2"/>
    <mergeCell ref="A18:B18"/>
    <mergeCell ref="A19:B19"/>
    <mergeCell ref="A10:B10"/>
    <mergeCell ref="A20:B20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11:H11"/>
    <mergeCell ref="F10:H1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tabSelected="1" zoomScale="85" zoomScaleNormal="85" workbookViewId="0">
      <selection activeCell="I17" sqref="I17"/>
    </sheetView>
  </sheetViews>
  <sheetFormatPr defaultColWidth="8.7109375" defaultRowHeight="15" x14ac:dyDescent="0.25"/>
  <cols>
    <col min="1" max="1" width="25.28515625" customWidth="1"/>
    <col min="2" max="2" width="10.5703125" customWidth="1"/>
    <col min="4" max="4" width="13.42578125" customWidth="1"/>
    <col min="5" max="5" width="12.7109375" customWidth="1"/>
    <col min="7" max="7" width="13.5703125" customWidth="1"/>
    <col min="8" max="8" width="17.42578125" customWidth="1"/>
    <col min="9" max="9" width="13.5703125" customWidth="1"/>
  </cols>
  <sheetData>
    <row r="1" spans="1:13" x14ac:dyDescent="0.25">
      <c r="A1" s="70" t="s">
        <v>91</v>
      </c>
      <c r="B1" s="70"/>
      <c r="C1" s="70"/>
      <c r="D1" s="70"/>
      <c r="E1" s="70"/>
      <c r="F1" s="70"/>
      <c r="G1" s="70"/>
      <c r="H1" s="70"/>
    </row>
    <row r="2" spans="1:13" ht="15.75" thickBot="1" x14ac:dyDescent="0.3">
      <c r="A2" s="70"/>
      <c r="B2" s="70"/>
      <c r="C2" s="70"/>
      <c r="D2" s="70"/>
      <c r="E2" s="70"/>
      <c r="F2" s="70"/>
      <c r="G2" s="70"/>
      <c r="H2" s="70"/>
    </row>
    <row r="3" spans="1:13" ht="30.75" thickBot="1" x14ac:dyDescent="0.3">
      <c r="A3" s="4" t="s">
        <v>89</v>
      </c>
      <c r="B3" s="20" t="s">
        <v>86</v>
      </c>
      <c r="D3" s="4" t="s">
        <v>77</v>
      </c>
      <c r="E3" s="4" t="s">
        <v>78</v>
      </c>
      <c r="G3" s="4" t="s">
        <v>77</v>
      </c>
      <c r="H3" s="27" t="s">
        <v>91</v>
      </c>
    </row>
    <row r="4" spans="1:13" ht="15.75" thickBot="1" x14ac:dyDescent="0.3">
      <c r="A4" s="25" t="s">
        <v>57</v>
      </c>
      <c r="B4" s="42">
        <v>0.25</v>
      </c>
      <c r="D4" s="25" t="s">
        <v>1</v>
      </c>
      <c r="E4" s="1">
        <v>2.121763E-3</v>
      </c>
      <c r="G4" s="25" t="s">
        <v>1</v>
      </c>
      <c r="H4" s="10">
        <f>B4*E4</f>
        <v>5.3044075000000001E-4</v>
      </c>
    </row>
    <row r="5" spans="1:13" ht="19.5" thickBot="1" x14ac:dyDescent="0.35">
      <c r="A5" s="25" t="s">
        <v>59</v>
      </c>
      <c r="B5" s="30">
        <v>0.75</v>
      </c>
      <c r="D5" s="25" t="s">
        <v>2</v>
      </c>
      <c r="E5" s="2">
        <v>0.34027777799999998</v>
      </c>
      <c r="G5" s="25" t="s">
        <v>2</v>
      </c>
      <c r="H5" s="10">
        <f t="shared" ref="H5:H13" si="0">B5*E5</f>
        <v>0.2552083335</v>
      </c>
      <c r="L5" t="s">
        <v>117</v>
      </c>
      <c r="M5" s="55" t="s">
        <v>106</v>
      </c>
    </row>
    <row r="6" spans="1:13" ht="19.5" thickBot="1" x14ac:dyDescent="0.35">
      <c r="A6" s="25" t="s">
        <v>61</v>
      </c>
      <c r="B6" s="30">
        <v>0.5</v>
      </c>
      <c r="D6" s="25" t="s">
        <v>79</v>
      </c>
      <c r="E6" s="2">
        <v>0.33060109300000001</v>
      </c>
      <c r="G6" s="25" t="s">
        <v>79</v>
      </c>
      <c r="H6" s="10">
        <f t="shared" si="0"/>
        <v>0.16530054650000001</v>
      </c>
      <c r="L6" t="s">
        <v>114</v>
      </c>
      <c r="M6" s="55" t="s">
        <v>103</v>
      </c>
    </row>
    <row r="7" spans="1:13" ht="19.5" thickBot="1" x14ac:dyDescent="0.35">
      <c r="A7" s="25" t="s">
        <v>63</v>
      </c>
      <c r="B7" s="30">
        <v>0.5</v>
      </c>
      <c r="D7" s="25" t="s">
        <v>4</v>
      </c>
      <c r="E7" s="2">
        <v>0.221958144</v>
      </c>
      <c r="G7" s="25" t="s">
        <v>4</v>
      </c>
      <c r="H7" s="10">
        <f t="shared" si="0"/>
        <v>0.110979072</v>
      </c>
      <c r="L7" t="s">
        <v>115</v>
      </c>
      <c r="M7" s="55" t="s">
        <v>104</v>
      </c>
    </row>
    <row r="8" spans="1:13" ht="19.5" thickBot="1" x14ac:dyDescent="0.35">
      <c r="A8" s="25" t="s">
        <v>65</v>
      </c>
      <c r="B8" s="30">
        <v>0.25</v>
      </c>
      <c r="D8" s="25" t="s">
        <v>5</v>
      </c>
      <c r="E8" s="2">
        <v>0.31927260600000001</v>
      </c>
      <c r="G8" s="25" t="s">
        <v>5</v>
      </c>
      <c r="H8" s="10">
        <f t="shared" si="0"/>
        <v>7.9818151500000004E-2</v>
      </c>
      <c r="L8" t="s">
        <v>116</v>
      </c>
      <c r="M8" s="55" t="s">
        <v>105</v>
      </c>
    </row>
    <row r="9" spans="1:13" ht="19.5" thickBot="1" x14ac:dyDescent="0.35">
      <c r="A9" s="25" t="s">
        <v>67</v>
      </c>
      <c r="B9" s="30">
        <v>0.75</v>
      </c>
      <c r="D9" s="25" t="s">
        <v>6</v>
      </c>
      <c r="E9" s="2">
        <v>0.28571428599999998</v>
      </c>
      <c r="G9" s="25" t="s">
        <v>6</v>
      </c>
      <c r="H9" s="10">
        <f t="shared" si="0"/>
        <v>0.2142857145</v>
      </c>
      <c r="L9" t="s">
        <v>111</v>
      </c>
      <c r="M9" s="55" t="s">
        <v>100</v>
      </c>
    </row>
    <row r="10" spans="1:13" ht="19.5" thickBot="1" x14ac:dyDescent="0.35">
      <c r="A10" s="25" t="s">
        <v>69</v>
      </c>
      <c r="B10" s="30">
        <v>0.25</v>
      </c>
      <c r="D10" s="25" t="s">
        <v>8</v>
      </c>
      <c r="E10" s="2">
        <v>4.8291829999999999E-3</v>
      </c>
      <c r="G10" s="25" t="s">
        <v>8</v>
      </c>
      <c r="H10" s="10">
        <f t="shared" si="0"/>
        <v>1.20729575E-3</v>
      </c>
      <c r="L10" t="s">
        <v>112</v>
      </c>
      <c r="M10" s="55" t="s">
        <v>101</v>
      </c>
    </row>
    <row r="11" spans="1:13" ht="19.5" thickBot="1" x14ac:dyDescent="0.35">
      <c r="A11" s="25" t="s">
        <v>71</v>
      </c>
      <c r="B11" s="30">
        <v>0.5</v>
      </c>
      <c r="D11" s="25" t="s">
        <v>9</v>
      </c>
      <c r="E11" s="2">
        <v>1.0416666999999999E-2</v>
      </c>
      <c r="G11" s="25" t="s">
        <v>9</v>
      </c>
      <c r="H11" s="10">
        <f t="shared" si="0"/>
        <v>5.2083334999999996E-3</v>
      </c>
      <c r="L11" t="s">
        <v>118</v>
      </c>
      <c r="M11" s="55" t="s">
        <v>107</v>
      </c>
    </row>
    <row r="12" spans="1:13" ht="19.5" thickBot="1" x14ac:dyDescent="0.35">
      <c r="A12" s="25" t="s">
        <v>73</v>
      </c>
      <c r="B12" s="30">
        <v>0.25</v>
      </c>
      <c r="D12" s="25" t="s">
        <v>10</v>
      </c>
      <c r="E12" s="2">
        <v>0.61538461499999997</v>
      </c>
      <c r="G12" s="25" t="s">
        <v>10</v>
      </c>
      <c r="H12" s="10">
        <f t="shared" si="0"/>
        <v>0.15384615374999999</v>
      </c>
      <c r="L12" t="s">
        <v>120</v>
      </c>
      <c r="M12" s="55" t="s">
        <v>109</v>
      </c>
    </row>
    <row r="13" spans="1:13" ht="19.5" thickBot="1" x14ac:dyDescent="0.35">
      <c r="A13" s="25" t="s">
        <v>75</v>
      </c>
      <c r="B13" s="30">
        <v>1</v>
      </c>
      <c r="D13" s="25" t="s">
        <v>11</v>
      </c>
      <c r="E13" s="2">
        <v>7.9365080000000001E-3</v>
      </c>
      <c r="G13" s="25" t="s">
        <v>11</v>
      </c>
      <c r="H13" s="10">
        <f t="shared" si="0"/>
        <v>7.9365080000000001E-3</v>
      </c>
      <c r="L13" t="s">
        <v>113</v>
      </c>
      <c r="M13" s="55" t="s">
        <v>102</v>
      </c>
    </row>
    <row r="14" spans="1:13" ht="18.75" x14ac:dyDescent="0.3">
      <c r="H14" s="10">
        <f>SUM(H4:H13)</f>
        <v>0.99432054975000017</v>
      </c>
      <c r="I14" s="28">
        <f>H14*0.4</f>
        <v>0.39772821990000007</v>
      </c>
      <c r="L14" t="s">
        <v>119</v>
      </c>
      <c r="M14" s="55" t="s">
        <v>108</v>
      </c>
    </row>
    <row r="15" spans="1:13" ht="18.75" x14ac:dyDescent="0.3">
      <c r="L15" t="s">
        <v>121</v>
      </c>
      <c r="M15" s="55" t="s">
        <v>110</v>
      </c>
    </row>
    <row r="16" spans="1:13" ht="15.75" thickBot="1" x14ac:dyDescent="0.3"/>
    <row r="17" spans="1:9" ht="30.75" thickBot="1" x14ac:dyDescent="0.3">
      <c r="A17" s="4" t="s">
        <v>88</v>
      </c>
      <c r="B17" s="31" t="s">
        <v>86</v>
      </c>
      <c r="D17" s="4" t="s">
        <v>77</v>
      </c>
      <c r="E17" s="4" t="s">
        <v>78</v>
      </c>
      <c r="G17" s="4" t="s">
        <v>77</v>
      </c>
      <c r="H17" s="27" t="s">
        <v>91</v>
      </c>
    </row>
    <row r="18" spans="1:9" ht="15.75" thickBot="1" x14ac:dyDescent="0.3">
      <c r="A18" s="25" t="s">
        <v>58</v>
      </c>
      <c r="B18" s="42">
        <v>0.33333332999999998</v>
      </c>
      <c r="D18" s="25" t="s">
        <v>1</v>
      </c>
      <c r="E18" s="1">
        <v>2.121763E-3</v>
      </c>
      <c r="G18" s="25" t="s">
        <v>1</v>
      </c>
      <c r="H18" s="10">
        <f>B18*E18</f>
        <v>7.0725432626079002E-4</v>
      </c>
    </row>
    <row r="19" spans="1:9" ht="15.75" thickBot="1" x14ac:dyDescent="0.3">
      <c r="A19" s="25" t="s">
        <v>60</v>
      </c>
      <c r="B19" s="30">
        <v>0.5</v>
      </c>
      <c r="D19" s="25" t="s">
        <v>2</v>
      </c>
      <c r="E19" s="2">
        <v>0.34027777799999998</v>
      </c>
      <c r="G19" s="25" t="s">
        <v>2</v>
      </c>
      <c r="H19" s="10">
        <f>B19*E19</f>
        <v>0.17013888899999999</v>
      </c>
    </row>
    <row r="20" spans="1:9" ht="15.75" thickBot="1" x14ac:dyDescent="0.3">
      <c r="A20" s="25" t="s">
        <v>62</v>
      </c>
      <c r="B20" s="30">
        <v>0.33333332999999998</v>
      </c>
      <c r="D20" s="25" t="s">
        <v>79</v>
      </c>
      <c r="E20" s="2">
        <v>0.33060109300000001</v>
      </c>
      <c r="G20" s="25" t="s">
        <v>79</v>
      </c>
      <c r="H20" s="10">
        <f t="shared" ref="H20:H26" si="1">B20*E20</f>
        <v>0.11020036323132969</v>
      </c>
    </row>
    <row r="21" spans="1:9" ht="15.75" thickBot="1" x14ac:dyDescent="0.3">
      <c r="A21" s="25" t="s">
        <v>64</v>
      </c>
      <c r="B21" s="30">
        <v>0.33333332999999998</v>
      </c>
      <c r="D21" s="25" t="s">
        <v>4</v>
      </c>
      <c r="E21" s="2">
        <v>0.221958144</v>
      </c>
      <c r="G21" s="25" t="s">
        <v>4</v>
      </c>
      <c r="H21" s="10">
        <f t="shared" si="1"/>
        <v>7.398604726013952E-2</v>
      </c>
    </row>
    <row r="22" spans="1:9" ht="15.75" thickBot="1" x14ac:dyDescent="0.3">
      <c r="A22" s="25" t="s">
        <v>66</v>
      </c>
      <c r="B22" s="30">
        <v>0.33333332999999998</v>
      </c>
      <c r="D22" s="25" t="s">
        <v>5</v>
      </c>
      <c r="E22" s="2">
        <v>0.31927260600000001</v>
      </c>
      <c r="G22" s="25" t="s">
        <v>5</v>
      </c>
      <c r="H22" s="10">
        <f t="shared" si="1"/>
        <v>0.10642420093575798</v>
      </c>
    </row>
    <row r="23" spans="1:9" ht="15.75" thickBot="1" x14ac:dyDescent="0.3">
      <c r="A23" s="25" t="s">
        <v>68</v>
      </c>
      <c r="B23" s="30">
        <v>0.33333332999999998</v>
      </c>
      <c r="D23" s="25" t="s">
        <v>6</v>
      </c>
      <c r="E23" s="2">
        <v>0.28571428599999998</v>
      </c>
      <c r="G23" s="25" t="s">
        <v>6</v>
      </c>
      <c r="H23" s="10">
        <f t="shared" si="1"/>
        <v>9.5238094380952376E-2</v>
      </c>
    </row>
    <row r="24" spans="1:9" ht="15.75" thickBot="1" x14ac:dyDescent="0.3">
      <c r="A24" s="25" t="s">
        <v>70</v>
      </c>
      <c r="B24" s="30">
        <v>0.33333332999999998</v>
      </c>
      <c r="D24" s="25" t="s">
        <v>8</v>
      </c>
      <c r="E24" s="2">
        <v>4.8291829999999999E-3</v>
      </c>
      <c r="G24" s="25" t="s">
        <v>8</v>
      </c>
      <c r="H24" s="10">
        <f t="shared" si="1"/>
        <v>1.6097276505693898E-3</v>
      </c>
    </row>
    <row r="25" spans="1:9" ht="15.75" thickBot="1" x14ac:dyDescent="0.3">
      <c r="A25" s="25" t="s">
        <v>72</v>
      </c>
      <c r="B25" s="30">
        <v>0.33333332999999998</v>
      </c>
      <c r="D25" s="25" t="s">
        <v>9</v>
      </c>
      <c r="E25" s="2">
        <v>1.0416666999999999E-2</v>
      </c>
      <c r="G25" s="25" t="s">
        <v>9</v>
      </c>
      <c r="H25" s="10">
        <f t="shared" si="1"/>
        <v>3.4722222986111094E-3</v>
      </c>
    </row>
    <row r="26" spans="1:9" ht="15.75" thickBot="1" x14ac:dyDescent="0.3">
      <c r="A26" s="25" t="s">
        <v>74</v>
      </c>
      <c r="B26" s="30">
        <v>0.33333332999999998</v>
      </c>
      <c r="D26" s="25" t="s">
        <v>10</v>
      </c>
      <c r="E26" s="2">
        <v>0.61538461499999997</v>
      </c>
      <c r="G26" s="25" t="s">
        <v>10</v>
      </c>
      <c r="H26" s="10">
        <f t="shared" si="1"/>
        <v>0.20512820294871792</v>
      </c>
    </row>
    <row r="27" spans="1:9" ht="15.75" thickBot="1" x14ac:dyDescent="0.3">
      <c r="A27" s="25" t="s">
        <v>76</v>
      </c>
      <c r="B27" s="30">
        <v>0.83333332999999998</v>
      </c>
      <c r="D27" s="25" t="s">
        <v>11</v>
      </c>
      <c r="E27" s="2">
        <v>7.9365080000000001E-3</v>
      </c>
      <c r="G27" s="25" t="s">
        <v>11</v>
      </c>
      <c r="H27" s="10">
        <f>B27*E27</f>
        <v>6.6137566402116399E-3</v>
      </c>
    </row>
    <row r="28" spans="1:9" x14ac:dyDescent="0.25">
      <c r="H28" s="10">
        <f>SUM(H18:H27)</f>
        <v>0.77351875867255049</v>
      </c>
      <c r="I28" s="28">
        <f>H28*0.6</f>
        <v>0.46411125520353025</v>
      </c>
    </row>
  </sheetData>
  <sortState xmlns:xlrd2="http://schemas.microsoft.com/office/spreadsheetml/2017/richdata2" ref="L5:M15">
    <sortCondition ref="M5:M15"/>
  </sortState>
  <mergeCells count="1">
    <mergeCell ref="A1:H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Transformasi Data</vt:lpstr>
      <vt:lpstr>R-Square</vt:lpstr>
      <vt:lpstr>Prior Probability</vt:lpstr>
      <vt:lpstr>R-Square x Prior 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dcterms:created xsi:type="dcterms:W3CDTF">2022-06-14T17:50:32Z</dcterms:created>
  <dcterms:modified xsi:type="dcterms:W3CDTF">2022-11-18T10:40:15Z</dcterms:modified>
</cp:coreProperties>
</file>